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Bia BC" sheetId="1" r:id="rId1"/>
    <sheet name="2007" sheetId="2" r:id="rId2"/>
    <sheet name="sodocautruc.10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678" authorId="0">
      <text>
        <r>
          <rPr>
            <b/>
            <sz val="12"/>
            <rFont val=".VnArial Narrow"/>
            <family val="2"/>
          </rPr>
          <t>User:</t>
        </r>
        <r>
          <rPr>
            <sz val="12"/>
            <rFont val=".VnArial Narrow"/>
            <family val="2"/>
          </rPr>
          <t xml:space="preserve">
Cæ ®«ng lín lµ cæ ®«ng n¾m gi÷ &gt;5% vèn ®iÒu lÖ.</t>
        </r>
      </text>
    </comment>
  </commentList>
</comments>
</file>

<file path=xl/sharedStrings.xml><?xml version="1.0" encoding="utf-8"?>
<sst xmlns="http://schemas.openxmlformats.org/spreadsheetml/2006/main" count="1429" uniqueCount="867">
  <si>
    <t>kh¸c ph¸t sinh ®Ó cã ®­îc hµng tån kho ë ®Þa ®iÓm vµ tr¹ng th¸i hiÖn t¹i. Gi¸ gèc cña hµng tån kho</t>
  </si>
  <si>
    <t>®­îc x¸c ®Þnh : B»ng gi¸ b¸n ­íc tÝnh trõ c¸c chi phÝ ®Ó hoµn thµnh, chi phÝ tiÕp thÞ, b¸n hµng ph¸t sinh.</t>
  </si>
  <si>
    <t xml:space="preserve">   -  2 n¨m víi c«ng cô dông cô, chi phÝ söa ch÷a lín .</t>
  </si>
  <si>
    <t>giao hµng vµ chuyÓn quyÒn së h÷u cho ng­êi mua.</t>
  </si>
  <si>
    <t xml:space="preserve">C«ng ty cã tr¸ch nhiÖm nép thuÕ TNDN theo tû lÖ 28% trªn thu nhËp chÞu thuÕ. N¨m 2007 C«ng ty </t>
  </si>
  <si>
    <t>viÖc ®· ®­îc H§QT phª duyÖt theo QuyÕt ®Þnh sè 99/BBS-H§QT.07 ngµy 01/8/2007.</t>
  </si>
  <si>
    <t xml:space="preserve"> 1. Doanh thu b¸n hµng vµ cung cÊp dÞch vô                                                      </t>
  </si>
  <si>
    <t xml:space="preserve">01      </t>
  </si>
  <si>
    <t>VI.25</t>
  </si>
  <si>
    <t xml:space="preserve"> 2. C¸c kho¶n gi¶m trõ doanh thu                                                                </t>
  </si>
  <si>
    <t xml:space="preserve">02      </t>
  </si>
  <si>
    <t xml:space="preserve">          </t>
  </si>
  <si>
    <t xml:space="preserve">10      </t>
  </si>
  <si>
    <t xml:space="preserve"> 4. Gi¸ vèn hµng b¸n                                                                            </t>
  </si>
  <si>
    <t xml:space="preserve">11      </t>
  </si>
  <si>
    <t>VI.27</t>
  </si>
  <si>
    <t xml:space="preserve"> 5. Lîi nhuËn gép vÒ b¸n hµng vµ cung cÊp DV (20=10-11)                                    </t>
  </si>
  <si>
    <t xml:space="preserve">20      </t>
  </si>
  <si>
    <t xml:space="preserve"> 6. Doanh thu ho¹t ®éng tµi chÝnh                                                               </t>
  </si>
  <si>
    <t xml:space="preserve">21      </t>
  </si>
  <si>
    <t>VI.26</t>
  </si>
  <si>
    <t xml:space="preserve"> 7. Chi phÝ tµi chÝnh                                                                           </t>
  </si>
  <si>
    <t xml:space="preserve">22      </t>
  </si>
  <si>
    <t>VI.28</t>
  </si>
  <si>
    <t xml:space="preserve">23      </t>
  </si>
  <si>
    <t xml:space="preserve">   - Tû suÊt LN sau thuÕ / Nguån vèn chñ së h÷u                                        </t>
  </si>
  <si>
    <t xml:space="preserve"> 3. Doanh thu thuÇn b¸n hµng vµ cung cÊp DV</t>
  </si>
  <si>
    <t xml:space="preserve"> 10. Lîi nhuËn thuÇn tõ h.®éng KD</t>
  </si>
  <si>
    <t xml:space="preserve"> 14. Tæng lîi nhuËn kÕ to¸n tr­íc thuÕ </t>
  </si>
  <si>
    <t xml:space="preserve"> 17. Lîi nhuËn sau thuÕ thu nhËp DN              </t>
  </si>
  <si>
    <t xml:space="preserve">Tãm t¾t lý lÞch c¸ nh©n trong Ban gi¸m ®èc ®iÒu hµnh </t>
  </si>
  <si>
    <t>Gi¸m ®èc</t>
  </si>
  <si>
    <t>CB kü thuËt, phã qu¶n ®èc x­ëng nguyªn liÖu - C.ty ph©n l©n Ninh B×nh</t>
  </si>
  <si>
    <t>Tr­ëng ca s¶n xuÊt, Phã phßng KTSX, Tr­ëng phßng kinh doanh - C«ng</t>
  </si>
  <si>
    <t xml:space="preserve">ty bao b× xi m¨ng Nam Hµ, XÝ nghiÖp bao b× xi m¨ng Nam §Þnh </t>
  </si>
  <si>
    <t>12/6/1962</t>
  </si>
  <si>
    <t>N¬i sinh :</t>
  </si>
  <si>
    <t>Ngµy sinh :</t>
  </si>
  <si>
    <t>12/109 B¾c Ninh - NguyÔn Du - Thµnh phè Nam §Þnh</t>
  </si>
  <si>
    <t>0350 3860435</t>
  </si>
  <si>
    <t xml:space="preserve">Chøc vô c«ng t¸c hiÖn nay : </t>
  </si>
  <si>
    <t xml:space="preserve">Uû viªn H§QT - Gi¸m ®èc c«ng ty </t>
  </si>
  <si>
    <t>Tr­ëng phßng tæng hîp, Phã gi¸m ®èc - C.ty CP bao b× xi m¨ng Bót S¬n</t>
  </si>
  <si>
    <t>T10/1987 - T01/1997</t>
  </si>
  <si>
    <t>T2/1997 - T4/2003</t>
  </si>
  <si>
    <t>T5/2003 - T6/2006</t>
  </si>
  <si>
    <t>T7/2006 - §Õn nay</t>
  </si>
  <si>
    <t xml:space="preserve">Qu¸ tr×nh c«ng t¸c : </t>
  </si>
  <si>
    <t>Nh÷ng ng­êi cã liªn quan : kh«ng cã</t>
  </si>
  <si>
    <t>QuyÒn lîi m©u thuÉn víi lîi Ých c«ng ty : kh«ng cã</t>
  </si>
  <si>
    <t>04/4/1954</t>
  </si>
  <si>
    <t xml:space="preserve">Trùc ChÝnh - Trùc Ninh - TØnh Nam §Þnh </t>
  </si>
  <si>
    <t>0350 3844786</t>
  </si>
  <si>
    <t>T2/1980 - T6/1994</t>
  </si>
  <si>
    <t xml:space="preserve">T7/1994 - T12/1997 </t>
  </si>
  <si>
    <t>T01/1997 - T3/1999</t>
  </si>
  <si>
    <t>T4/1999 - T4/2003</t>
  </si>
  <si>
    <t>CB x­ëng c¬ khÝ C«ng ty x©y l¾p I tØnh Nam §Þnh - Së x©y dùng Nam Hµ</t>
  </si>
  <si>
    <t>CB phßng cung øng VT C«ng ty XD vµ kinh doanh nhµ ë - Së XD Nam Hµ</t>
  </si>
  <si>
    <t>Tr­ëng phßng kü thuËt s¶n xuÊt C«ng ty bao b× xi m¨ng Nam Hµ ( Nay lµ</t>
  </si>
  <si>
    <t>C«ng ty cæ phÇn bao b× xi m¨ng Bót S¬n )</t>
  </si>
  <si>
    <t xml:space="preserve">T7/2006 - ®Õn nay </t>
  </si>
  <si>
    <t xml:space="preserve">Phã gi¸m ®èc C«ng ty bao b× xi m¨ng Nam Hµ </t>
  </si>
  <si>
    <t xml:space="preserve">Gi¸m ®èc C«ng ty cæ phÇn bao b× xi m¨ng Bót S¬n </t>
  </si>
  <si>
    <t xml:space="preserve">Phã gi¸m ®èc C«ng ty cæ phÇn bao b× xi m¨ng Bót S¬n </t>
  </si>
  <si>
    <t>Chøc vô c«ng t¸c hiÖn nay :</t>
  </si>
  <si>
    <t>Phã gi¸m ®èc C«ng ty cæ phÇn bao b× xi m¨ng Bót S¬n</t>
  </si>
  <si>
    <t>cæ phÇn</t>
  </si>
  <si>
    <t>C«ng ty kim khÝ H¶i Phßng - Tæng c«ng ty kim khÝ</t>
  </si>
  <si>
    <t>Tæng c«ng ty kim khÝ - Bé vËt t­</t>
  </si>
  <si>
    <t>C«ng ty bao b× xi m¨ng Nam Hµ ( Nay lµ C«ng ty CP bao b× XM Bót S¬n )</t>
  </si>
  <si>
    <t>NghØ chÕ ®é h­u tõ ngµy 01/01/2008</t>
  </si>
  <si>
    <t>0350 3860432</t>
  </si>
  <si>
    <t>25/12/1947</t>
  </si>
  <si>
    <t xml:space="preserve">Trùc §¹i - Trùc Ninh - TØnh Nam §Þnh </t>
  </si>
  <si>
    <t>201A T©y Ga - Ph­êng Tr­êng Thi - Thµnh phè Nam §Þnh</t>
  </si>
  <si>
    <t xml:space="preserve">Nam Hång - Nam Trùc - TØnh Nam §Þnh </t>
  </si>
  <si>
    <t>Ban gi¸m ®èc h­ëng l­¬ng c¬ b¶n theo xÕp h¹ng doanh nghiÖp h¹ng 2 ( ®Ó ®ãng b¶o hiÓm vµ h­ëng</t>
  </si>
  <si>
    <t>l­¬ng thêi gian theo chÕ ®é ).</t>
  </si>
  <si>
    <t>C¸c quyÒn lîi kh¸c : Ban gi¸m ®èc ®­îc h­ëng c¸c chÕ ®é nh­ CBCNV trong C«ng ty : nghØ chÕ ®é</t>
  </si>
  <si>
    <t>Sè l­îng c¸n bé, nh©n viªn :</t>
  </si>
  <si>
    <t>ng­êi</t>
  </si>
  <si>
    <t>ChÝnh s¸ch ®èi víi ng­êi lao ®éng :</t>
  </si>
  <si>
    <t>5.</t>
  </si>
  <si>
    <t>Thay ®æi thµnh viªn H§QT :</t>
  </si>
  <si>
    <t>Uû viªn</t>
  </si>
  <si>
    <t>¤ng : Bïi Huy Hång</t>
  </si>
  <si>
    <t>Thay ®æi thµnh viªn Ban kiÓm so¸t :</t>
  </si>
  <si>
    <t>¤ng : TrÇn §øc ThiÖn</t>
  </si>
  <si>
    <t xml:space="preserve"> 8. Chi phÝ b¸n hµng                                                                            </t>
  </si>
  <si>
    <t xml:space="preserve">24      </t>
  </si>
  <si>
    <t xml:space="preserve"> 9. Chi phÝ qu¶n lý doanh nghiÖp                                                                </t>
  </si>
  <si>
    <t xml:space="preserve">25      </t>
  </si>
  <si>
    <t xml:space="preserve">30      </t>
  </si>
  <si>
    <t xml:space="preserve"> 11. Thu nhËp kh¸c                                                                              </t>
  </si>
  <si>
    <t xml:space="preserve">31      </t>
  </si>
  <si>
    <t xml:space="preserve"> 12. Chi phÝ kh¸c                                                                               </t>
  </si>
  <si>
    <t xml:space="preserve">32      </t>
  </si>
  <si>
    <t xml:space="preserve"> 13. Lîi nhuËn kh¸c (40=31-32)                                                                  </t>
  </si>
  <si>
    <t xml:space="preserve">40      </t>
  </si>
  <si>
    <t xml:space="preserve">50      </t>
  </si>
  <si>
    <t>5.821.851.993</t>
  </si>
  <si>
    <t xml:space="preserve"> 15. Chi phÝ thuÕ TNDN hiÖn hµnh                                                                </t>
  </si>
  <si>
    <t xml:space="preserve">51      </t>
  </si>
  <si>
    <t>VI.30</t>
  </si>
  <si>
    <t xml:space="preserve"> 16. Chi phÝ thuÕ TNDN ho·n l¹i                                                                 </t>
  </si>
  <si>
    <t xml:space="preserve">52      </t>
  </si>
  <si>
    <t xml:space="preserve">60      </t>
  </si>
  <si>
    <t xml:space="preserve"> 18. L·i c¬ b¶n trªn cæ phiÕu                                                                   </t>
  </si>
  <si>
    <t xml:space="preserve">70      </t>
  </si>
  <si>
    <t>2007 / 2006</t>
  </si>
  <si>
    <t>V</t>
  </si>
  <si>
    <t>Chi phÝ tµi chÝnh ( chi phÝ l·i vay )</t>
  </si>
  <si>
    <t xml:space="preserve"> - VÒ mÆt kü thuËt : C«ng ty kh«ng ngõng c¸i tiÕn kü thuËt, ®· thµnh c«ng trong viÖc c¶i tiÕn m¸y</t>
  </si>
  <si>
    <t>Polytex tõ c¾t ph¼ng sang c¾t kinh tÕ, ­íc tÝnh ®· ®em l¹i xÊp xØ 800 triÖu ®ång trong n¨m 2007.</t>
  </si>
  <si>
    <t xml:space="preserve"> - Sö dông thêi gian hîp lý ®Ó b¶o d­ìng, söa ch÷a TSC§ kh«ng ¶nh h­ëng ®Õn tiÕn ®é s¶n xuÊt.</t>
  </si>
  <si>
    <t xml:space="preserve"> - C«ng t¸c mua nguyªn liÖu ®Çu vµo tæ chøc ®Êu thÇu réng r·i, ®¶m b¶o gi¸ c¹nh tranh nhÊt.</t>
  </si>
  <si>
    <t xml:space="preserve"> - C«ng ty thùc hiÖn ®oµn kÕt néi bé, ph¸t huy søc m¹nh tËp thÓ, thèng nhÊt quan ®iÓm tËp trung</t>
  </si>
  <si>
    <t>chØ ®¹o s¶n xuÊt kinh doanh.</t>
  </si>
  <si>
    <t xml:space="preserve"> - ChÝnh s¸ch tiÒn l­¬ng, th­ëng hîp lý vµ kÞp thêi, th­ëng ph¹t nghiªm minh ®· gãp phÇn khÝch lÖ</t>
  </si>
  <si>
    <t xml:space="preserve"> - Chñ ®éng trong kÕ ho¹ch s¶n xuÊt, ph¸t huy v­ît c«ng suÊt thiÕt kÕ cña d©y chuyÒn thiÕt bÞ.</t>
  </si>
  <si>
    <t>ng­êi lao ®éng h¨ng h¸i s¶n xuÊt ®¹t hiÖu qu¶ cao.</t>
  </si>
  <si>
    <t>IV</t>
  </si>
  <si>
    <t>C¸c b¸o c¸o tµi chÝnh ®· ®­îc kiÓm to¸n theo qui ®Þnh cña ph¸p luËt vÒ kÕ to¸n.</t>
  </si>
  <si>
    <t>B¸o c¸o tµi chÝnh n¨m 2007 cho C«ng ty.</t>
  </si>
  <si>
    <t>Nh÷ng tiÕn bé C«ng ty ®· ®¹t ®­îc :</t>
  </si>
  <si>
    <t>4.</t>
  </si>
  <si>
    <t>KÕ ho¹ch ph¸t triÓn trong t­¬ng lai :</t>
  </si>
  <si>
    <t xml:space="preserve"> - C«ng ty tiÕp tôc ho¹t ®éng s¶n xuÊt kinh doanh, gi÷ v÷ng c¸c kh¸ch hµng truyÒn thèng, më réng </t>
  </si>
  <si>
    <t>thªm kh¸ch hµng míi.</t>
  </si>
  <si>
    <t xml:space="preserve"> - Tõng b­íc ®Çu t­ míi m¸y mãc thiÕt bÞ ®Ó n©ng dÇn c«ng suÊt tõ 25 lªn 50 triÖu vá bao / n¨m</t>
  </si>
  <si>
    <t>nh»m ®¸p øng nhu cÇu t¨ng cña thÞ tr­êng trong c¸c n¨m s¾p tíi.</t>
  </si>
  <si>
    <t xml:space="preserve"> - Thu nhËp cña ng­êi lao ®éng t¨ng cao h¬n n¨m tr­íc, ng­êi lao ®éng yªn t©m c«ng t¸c l©u dµi.</t>
  </si>
  <si>
    <t>B¸o c¸o tµi chÝnh ®­îc tr×nh bµy b»ng ®ång ViÖt Nam (VN§), theo nguyªn t¾c gi¸ gèc vµ phï hîp</t>
  </si>
  <si>
    <t xml:space="preserve">víi c¸c chuÈn mùc kÕ to¸n ViÖt Nam , hÖ thèng kÕ to¸n ViÖt Nam vµ c¸c quy ®Þnh hiÖn hµnh kh¸c </t>
  </si>
  <si>
    <t>vÒ kÕ to¸n t¹i ViÖt Nam.</t>
  </si>
  <si>
    <t>H×nh thøc sæ kÕ to¸n ¸p dông : NhËt ký chung</t>
  </si>
  <si>
    <t>N¨m tµi chÝnh cña c«ng ty b¾t ®Çu tõ ngµy 01 th¸ng 01 vµ kÕt thóc vµo ngµy 31 th¸ng 12</t>
  </si>
  <si>
    <t>Hµng tån kho ®­îc h¹ch to¸n theo ph­¬ng ph¸p kª khai th­êng xuyªn.</t>
  </si>
  <si>
    <t>Tµi s¶n cè ®Þnh h÷u h×nh ®­îc tr×nh bµy theo nguyªn gi¸ trõ ®i gi¸ trÞ hao mßn luü kÕ .</t>
  </si>
  <si>
    <t xml:space="preserve">Nguyªn gi¸ TSC§ mua s¾m bao gåm : Gi¸ mua vµ toµn bé c¸c chi phÝ kh¸c liªn quan trùc tiÕp ®Õn </t>
  </si>
  <si>
    <t>viÖc ®­a tµi s¶n vµo tr¹ng th¸i s½n sµng sö dông.</t>
  </si>
  <si>
    <t>Tµi s¶n cè ®Þnh h÷u h×nh ®­îc khÊu hao theo ph­¬ng ph¸p ®­êng th¼ng, dùa trªn thêi gian h÷u dông</t>
  </si>
  <si>
    <t>­íc tÝnh. C«ng ty ¸p dông tû lÖ khÊu hao theo Q§ sè 206/2003/Q§ - BTC.</t>
  </si>
  <si>
    <t>N¨m</t>
  </si>
  <si>
    <t xml:space="preserve">  05 - 25</t>
  </si>
  <si>
    <t xml:space="preserve">   05 - 12</t>
  </si>
  <si>
    <t xml:space="preserve">  10 - 12</t>
  </si>
  <si>
    <t xml:space="preserve">   05 - 10</t>
  </si>
  <si>
    <t>TSC§ v« h×nh lµ : Gi¸ trÞ phÇn mÒm kÕ to¸n vµ website ®­îc khÊu hao trong thêi gian 5 n¨m .</t>
  </si>
  <si>
    <t>C¸c kho¶n chi phÝ tr¶ tr­íc dµi h¹n bao gåm : C«ng cô dông cô, chi phÝ söa ch÷a lín vµ b« bin cuèn</t>
  </si>
  <si>
    <t>sîi. C¸c chi phÝ nµy ®­îc vèn ho¸ d­íi h×nh thøc c¸c kho¶n tr¶ tr­íc dµi h¹n vµ ®­îc ph©n bæ vµo</t>
  </si>
  <si>
    <t>kÕt qu¶ ho¹t ®éng kinh doanh, sö dông ph­¬ng ph¸p ®­êng th¼ng. Cô thÓ lµ :</t>
  </si>
  <si>
    <t xml:space="preserve">   - 7 n¨m víi b« bin cuèn sîi </t>
  </si>
  <si>
    <t>Doanh thu ®­îc ghi nhËn khi kÕt qu¶ giao dÞch hµng ho¸ ®­îc x¸c ®Þnh mét c¸ch ®¸ng tin cËy vµ</t>
  </si>
  <si>
    <t>C«ng ty cã kh¶ n¨ng thu ®­îc c¸c lîi Ých kinh tÕ tõ giao dÞch nµy. ViÖc b¸n hµng ®­îc ghi nhËn khi</t>
  </si>
  <si>
    <t>cßn ®­îc h­ëng ­u ®·i chÕ ®é chÝnh s¸ch cæ phÇn ho¸ ( ®­îc gi¶m 50% thuÕ TNDN )</t>
  </si>
  <si>
    <t>ViÖc x¸c ®Þnh thuÕ thu nhËp cña c«ng ty c¨n cø vµo c¸c quy ®Þnh hiÖn hµnh vÒ chÝnh s¸ch thuÕ. Tuy</t>
  </si>
  <si>
    <t>nhiªn nh÷ng qui ®Þnh nµy thay ®æi theo tõng thêi kú vµ viÖc x¸c ®Þnh sau cïng vÒ thuÕ TNDN theo</t>
  </si>
  <si>
    <t>biªn b¶n QuyÕt to¸n thuÕ ®­îc c¬ quan thuÕ cã thÈm quyÒn kiÓm tra.</t>
  </si>
  <si>
    <t>C¸c lo¹i thuÕ kh¸c ®­îc ¸p dông theo c¸c luËt thuÕ hiÖn hµnh t¹i ViÖt Nam.</t>
  </si>
  <si>
    <t>B¶ng c©n ®èi kÕ to¸n</t>
  </si>
  <si>
    <t>T¹i ngµy 31 th¸ng 12 n¨m 2007</t>
  </si>
  <si>
    <t>§VT : VN§</t>
  </si>
  <si>
    <t xml:space="preserve">100     </t>
  </si>
  <si>
    <t>33.770.982.811</t>
  </si>
  <si>
    <t>35.695.800.286</t>
  </si>
  <si>
    <t xml:space="preserve">I. TiÒn vµ c¸c kho¶n t­¬ng ®­¬ng tiÒn                                                               </t>
  </si>
  <si>
    <t xml:space="preserve">110     </t>
  </si>
  <si>
    <t>2.613.209.776</t>
  </si>
  <si>
    <t>8.595.819.591</t>
  </si>
  <si>
    <t xml:space="preserve">   1. TiÒn                                                                                          </t>
  </si>
  <si>
    <t xml:space="preserve">111     </t>
  </si>
  <si>
    <t xml:space="preserve">V.01      </t>
  </si>
  <si>
    <t xml:space="preserve">   2. C¸c kho¶n t­¬ng ®­¬ng tiÒn                                                                    </t>
  </si>
  <si>
    <t xml:space="preserve">112     </t>
  </si>
  <si>
    <t xml:space="preserve">II. C¸c kho¶n ®Çu t­ tµi chÝnh ng¾n h¹n                                                             </t>
  </si>
  <si>
    <t xml:space="preserve">120     </t>
  </si>
  <si>
    <t xml:space="preserve">V.02      </t>
  </si>
  <si>
    <t xml:space="preserve">   1. §Çu t­ ng¾n h¹n                                                                               </t>
  </si>
  <si>
    <t xml:space="preserve">121     </t>
  </si>
  <si>
    <t xml:space="preserve">   2. Dù phßng gi¶m gi¸ ®Çu t­ ng¾n h¹n                                                             </t>
  </si>
  <si>
    <t xml:space="preserve">129     </t>
  </si>
  <si>
    <t xml:space="preserve">III. C¸c kho¶n ph¶i thu ng¾n h¹n                                                                    </t>
  </si>
  <si>
    <t xml:space="preserve">130     </t>
  </si>
  <si>
    <t>14.933.087.396</t>
  </si>
  <si>
    <t>8.595.683.301</t>
  </si>
  <si>
    <t xml:space="preserve">   1. Ph¶i thu cña kh¸ch hµng                                                                       </t>
  </si>
  <si>
    <t xml:space="preserve">131     </t>
  </si>
  <si>
    <t>13.710.349.159</t>
  </si>
  <si>
    <t>8.512.293.951</t>
  </si>
  <si>
    <t xml:space="preserve">   2. Tr¶ tr­íc cho ng­êi b¸n                                                                       </t>
  </si>
  <si>
    <t xml:space="preserve">132     </t>
  </si>
  <si>
    <t>560.000.000</t>
  </si>
  <si>
    <t>70.173.332</t>
  </si>
  <si>
    <t xml:space="preserve">   3. Ph¶i thu néi bé ng¾n h¹n                                                                      </t>
  </si>
  <si>
    <t xml:space="preserve">133     </t>
  </si>
  <si>
    <t xml:space="preserve">134     </t>
  </si>
  <si>
    <t xml:space="preserve">   5. C¸c kho¶n ph¶i thu kh¸c                                                                       </t>
  </si>
  <si>
    <t xml:space="preserve">135     </t>
  </si>
  <si>
    <t xml:space="preserve">V.03      </t>
  </si>
  <si>
    <t>662.738.237</t>
  </si>
  <si>
    <t>13.216.018</t>
  </si>
  <si>
    <t xml:space="preserve">   6. Dù phßng ph¶i thu ng¾n h¹n khã ®ßi                                                            </t>
  </si>
  <si>
    <t xml:space="preserve">139     </t>
  </si>
  <si>
    <t xml:space="preserve">IV. Hµng tån kho                                                                                    </t>
  </si>
  <si>
    <t xml:space="preserve">140     </t>
  </si>
  <si>
    <t>16.205.003.510</t>
  </si>
  <si>
    <t>18.430.297.394</t>
  </si>
  <si>
    <t xml:space="preserve">   1. Hµng tån kho                                                                                  </t>
  </si>
  <si>
    <t xml:space="preserve">141     </t>
  </si>
  <si>
    <t xml:space="preserve">V.04      </t>
  </si>
  <si>
    <t xml:space="preserve">   2. Dù phßng gi¶m gi¸ hµng tån kho                                                                </t>
  </si>
  <si>
    <t xml:space="preserve">149     </t>
  </si>
  <si>
    <t xml:space="preserve">V. Tµi s¶n ng¾n h¹n kh¸c                                                                            </t>
  </si>
  <si>
    <t xml:space="preserve">150     </t>
  </si>
  <si>
    <t>19.682.129</t>
  </si>
  <si>
    <t>74.000.000</t>
  </si>
  <si>
    <t xml:space="preserve">   1. Chi phÝ tr¶ tr­íc ng¾n h¹n                                                                    </t>
  </si>
  <si>
    <t xml:space="preserve">151     </t>
  </si>
  <si>
    <t xml:space="preserve">   2. ThuÕ GTGT ®­îc khÊu trõ                                                                       </t>
  </si>
  <si>
    <t xml:space="preserve">152     </t>
  </si>
  <si>
    <t>15.682.129</t>
  </si>
  <si>
    <t xml:space="preserve">154     </t>
  </si>
  <si>
    <t xml:space="preserve">V.05      </t>
  </si>
  <si>
    <t xml:space="preserve">   4. Tµi s¶n ng¾n h¹n kh¸c                                                                         </t>
  </si>
  <si>
    <t xml:space="preserve">158     </t>
  </si>
  <si>
    <t>4.000.000</t>
  </si>
  <si>
    <t xml:space="preserve">200     </t>
  </si>
  <si>
    <t>19.672.846.331</t>
  </si>
  <si>
    <t>22.561.512.400</t>
  </si>
  <si>
    <t xml:space="preserve">I. C¸c kho¶n ph¶i thu dµi h¹n                                                                       </t>
  </si>
  <si>
    <t xml:space="preserve">210     </t>
  </si>
  <si>
    <t xml:space="preserve">   1. Ph¶i thu dµi h¹n cña kh¸ch hµng                                                               </t>
  </si>
  <si>
    <t xml:space="preserve">211     </t>
  </si>
  <si>
    <t xml:space="preserve">   2. Vèn kinh doanh ë ®¬n vÞ trùc thuéc                                                            </t>
  </si>
  <si>
    <t xml:space="preserve">212     </t>
  </si>
  <si>
    <t xml:space="preserve">   3. Ph¶i thu dµi h¹n néi bé                                                                       </t>
  </si>
  <si>
    <t xml:space="preserve">213     </t>
  </si>
  <si>
    <t xml:space="preserve">V.06      </t>
  </si>
  <si>
    <t xml:space="preserve">   4. Ph¶i thu dµi h¹n kh¸c                                                                         </t>
  </si>
  <si>
    <t xml:space="preserve">218     </t>
  </si>
  <si>
    <t xml:space="preserve">V.07      </t>
  </si>
  <si>
    <t xml:space="preserve">   5. Dù phßng ph¶i thu dµi h¹n khã ®ßi                                                             </t>
  </si>
  <si>
    <t xml:space="preserve">219     </t>
  </si>
  <si>
    <t xml:space="preserve">II. Tµi s¶n cè ®Þnh                                                                                 </t>
  </si>
  <si>
    <t xml:space="preserve">220     </t>
  </si>
  <si>
    <t>19.343.112.594</t>
  </si>
  <si>
    <t>22.399.818.344</t>
  </si>
  <si>
    <t xml:space="preserve">   1. TSC§ h÷u h×nh                                                                                 </t>
  </si>
  <si>
    <t xml:space="preserve">221     </t>
  </si>
  <si>
    <t xml:space="preserve">V.08      </t>
  </si>
  <si>
    <t>19.259.859.867</t>
  </si>
  <si>
    <t>22.395.037.098</t>
  </si>
  <si>
    <t xml:space="preserve">    - Nguyªn gi¸                                                                                    </t>
  </si>
  <si>
    <t xml:space="preserve">222     </t>
  </si>
  <si>
    <t>61.391.160.318</t>
  </si>
  <si>
    <t>60.579.804.093</t>
  </si>
  <si>
    <t xml:space="preserve">    - Gi¸ trÞ hao mßn lòy kÕ                                                                        </t>
  </si>
  <si>
    <t xml:space="preserve">223     </t>
  </si>
  <si>
    <t>(42.131.300.451)</t>
  </si>
  <si>
    <t>(38.184.766.995)</t>
  </si>
  <si>
    <t xml:space="preserve">   2. TSC§ thuª tµi chÝnh                                                                           </t>
  </si>
  <si>
    <t xml:space="preserve">224     </t>
  </si>
  <si>
    <t xml:space="preserve">V.09      </t>
  </si>
  <si>
    <t xml:space="preserve">225     </t>
  </si>
  <si>
    <t xml:space="preserve">226     </t>
  </si>
  <si>
    <t xml:space="preserve">   3. TSC§ v« h×nh                                                                                  </t>
  </si>
  <si>
    <t xml:space="preserve">227     </t>
  </si>
  <si>
    <t xml:space="preserve">V.10      </t>
  </si>
  <si>
    <t>57.800.000</t>
  </si>
  <si>
    <t>C«ng ty cæ phÇn bao b× xi m¨ng Bót S¬n : TiÒn th©n lµ C«ng ty bao b× xi m¨ng Nam Hµ, ®­îc thµnh</t>
  </si>
  <si>
    <t>4.781.246</t>
  </si>
  <si>
    <t xml:space="preserve">228     </t>
  </si>
  <si>
    <t>83.300.000</t>
  </si>
  <si>
    <t>22.500.000</t>
  </si>
  <si>
    <t xml:space="preserve">229     </t>
  </si>
  <si>
    <t>(25.500.000)</t>
  </si>
  <si>
    <t>(17.718.754)</t>
  </si>
  <si>
    <t xml:space="preserve">   4. Chi phÝ x©y dùng c¬ b¶n dë dang                                                               </t>
  </si>
  <si>
    <t xml:space="preserve">230     </t>
  </si>
  <si>
    <t xml:space="preserve">V.11      </t>
  </si>
  <si>
    <t>25.452.727</t>
  </si>
  <si>
    <t xml:space="preserve">III. BÊt ®éng s¶n ®Çu t­                                                                            </t>
  </si>
  <si>
    <t xml:space="preserve">240     </t>
  </si>
  <si>
    <t xml:space="preserve">V.12      </t>
  </si>
  <si>
    <t xml:space="preserve">241     </t>
  </si>
  <si>
    <t>Tæng c«ng ty c«ng nghiÖp xi m¨ng viÖt nam</t>
  </si>
  <si>
    <t xml:space="preserve">    - Gi¸ trÞ hao mßn luü kÕ                                                                        </t>
  </si>
  <si>
    <t xml:space="preserve">242     </t>
  </si>
  <si>
    <t xml:space="preserve">IV. C¸c kho¶n ®Çu t­ tµi chÝnh dµi h¹n                                                              </t>
  </si>
  <si>
    <t xml:space="preserve">250     </t>
  </si>
  <si>
    <t xml:space="preserve">Mét sè nhËn xÐt, ®¸nh gi¸ c¸c chØ tiªu chÝnh </t>
  </si>
  <si>
    <t xml:space="preserve">  2. TiÒn chi tr¶ v/gãp cho CSH, mua l¹i CP cña DN ®· ph¸t hµnh</t>
  </si>
  <si>
    <t xml:space="preserve">   1. §Çu t­ vµo c«ng ty con                                                                        </t>
  </si>
  <si>
    <t xml:space="preserve">251     </t>
  </si>
  <si>
    <t xml:space="preserve">   2. §Çu t­ vµo c«ng ty liªn kÕt, liªn doanh                                                       </t>
  </si>
  <si>
    <t xml:space="preserve">252     </t>
  </si>
  <si>
    <t xml:space="preserve">   3. §Çu t­ dµi h¹n kh¸c                                                                           </t>
  </si>
  <si>
    <t xml:space="preserve">258     </t>
  </si>
  <si>
    <t xml:space="preserve">V.13      </t>
  </si>
  <si>
    <t xml:space="preserve">   4. Dù phßng gi¶m gi¸ ®Çu t­ tµi chÝnh dµi h¹n (*)                                                </t>
  </si>
  <si>
    <t xml:space="preserve">259     </t>
  </si>
  <si>
    <t xml:space="preserve">V. Tµi s¶n dµi h¹n kh¸c                                                                             </t>
  </si>
  <si>
    <t xml:space="preserve">260     </t>
  </si>
  <si>
    <t>329.733.737</t>
  </si>
  <si>
    <t>161.694.056</t>
  </si>
  <si>
    <t xml:space="preserve">   1. Chi phÝ tr¶ tr­íc dµi h¹n                                                                     </t>
  </si>
  <si>
    <t xml:space="preserve">261     </t>
  </si>
  <si>
    <t xml:space="preserve">V.14      </t>
  </si>
  <si>
    <t xml:space="preserve">   2. Tµi s¶n thuÕ thu nhËp ho·n l¹i                                                                </t>
  </si>
  <si>
    <t xml:space="preserve">262     </t>
  </si>
  <si>
    <t xml:space="preserve">V.21      </t>
  </si>
  <si>
    <t xml:space="preserve">   3. Tµi s¶n dµi h¹n kh¸c                                                                          </t>
  </si>
  <si>
    <t xml:space="preserve">268     </t>
  </si>
  <si>
    <t xml:space="preserve">        Tæng céng tµi s¶n (270=100+200)                                                             </t>
  </si>
  <si>
    <t xml:space="preserve">270     </t>
  </si>
  <si>
    <t>53.443.829.142</t>
  </si>
  <si>
    <t>58.257.312.686</t>
  </si>
  <si>
    <t xml:space="preserve">A. Nî ph¶i tr¶ (300=310+330)                                                                        </t>
  </si>
  <si>
    <t xml:space="preserve">300     </t>
  </si>
  <si>
    <t>14.044.678.823</t>
  </si>
  <si>
    <t>22.224.341.919</t>
  </si>
  <si>
    <t xml:space="preserve">I. Nî ng¾n h¹n                                                                                      </t>
  </si>
  <si>
    <t xml:space="preserve">310     </t>
  </si>
  <si>
    <t>14.001.435.283</t>
  </si>
  <si>
    <t>22.202.767.879</t>
  </si>
  <si>
    <t xml:space="preserve">   1. Vay vµ nî ng¾n h¹n                                                                            </t>
  </si>
  <si>
    <t xml:space="preserve">311     </t>
  </si>
  <si>
    <t xml:space="preserve">V.15      </t>
  </si>
  <si>
    <t>550.000.000</t>
  </si>
  <si>
    <t>5.258.917.042</t>
  </si>
  <si>
    <t xml:space="preserve">   2. Ph¶i tr¶ ng­êi b¸n                                                                            </t>
  </si>
  <si>
    <t xml:space="preserve">312     </t>
  </si>
  <si>
    <t>8.914.341.250</t>
  </si>
  <si>
    <t>10.027.068.101</t>
  </si>
  <si>
    <t xml:space="preserve">   3. Ng­êi mua tr¶ tiÒn tr­íc                                                                      </t>
  </si>
  <si>
    <t xml:space="preserve">313     </t>
  </si>
  <si>
    <t xml:space="preserve">   4. ThuÕ vµ c¸c kho¶n ph¶i nép Nhµ n­íc                                                           </t>
  </si>
  <si>
    <t xml:space="preserve">314     </t>
  </si>
  <si>
    <t xml:space="preserve">V.16      </t>
  </si>
  <si>
    <t>1.908.667.025</t>
  </si>
  <si>
    <t>3.638.751.758</t>
  </si>
  <si>
    <t xml:space="preserve">   5. Ph¶i tr¶ ng­êi lao ®éng                                                                       </t>
  </si>
  <si>
    <t xml:space="preserve">315     </t>
  </si>
  <si>
    <t>2.356.884.448</t>
  </si>
  <si>
    <t>1.419.123.424</t>
  </si>
  <si>
    <t xml:space="preserve">   6. Chi phÝ ph¶i tr¶                                                                              </t>
  </si>
  <si>
    <t xml:space="preserve">316     </t>
  </si>
  <si>
    <t xml:space="preserve">V.17      </t>
  </si>
  <si>
    <t>80.283.333</t>
  </si>
  <si>
    <t>91.031.668</t>
  </si>
  <si>
    <t xml:space="preserve">   7. Ph¶i tr¶ néi bé                                                                               </t>
  </si>
  <si>
    <t xml:space="preserve">317     </t>
  </si>
  <si>
    <t xml:space="preserve">318     </t>
  </si>
  <si>
    <t xml:space="preserve">   9. C¸c kho¶n ph¶i tr¶, ph¶i nép ng¾n h¹n kh¸c                                                    </t>
  </si>
  <si>
    <t xml:space="preserve">319     </t>
  </si>
  <si>
    <t xml:space="preserve">V.18      </t>
  </si>
  <si>
    <t>191.259.227</t>
  </si>
  <si>
    <t>1.767.875.886</t>
  </si>
  <si>
    <t xml:space="preserve">   10. Dù phßng ph¶i tr¶ ng¾n h¹n                                                                   </t>
  </si>
  <si>
    <t xml:space="preserve">320     </t>
  </si>
  <si>
    <t xml:space="preserve">II. Nî dµi h¹n                                                                                      </t>
  </si>
  <si>
    <t xml:space="preserve">330     </t>
  </si>
  <si>
    <t>43.243.540</t>
  </si>
  <si>
    <t>21.574.040</t>
  </si>
  <si>
    <t xml:space="preserve">   1. Ph¶i tr¶ dµi h¹n ng­êi b¸n                                                                    </t>
  </si>
  <si>
    <t xml:space="preserve">331     </t>
  </si>
  <si>
    <t xml:space="preserve">   2. Ph¶i tr¶ dµi h¹n néi bé                                                                       </t>
  </si>
  <si>
    <t xml:space="preserve">332     </t>
  </si>
  <si>
    <t xml:space="preserve">V.19      </t>
  </si>
  <si>
    <t xml:space="preserve">   3. Ph¶i tr¶ dµi h¹n kh¸c                                                                         </t>
  </si>
  <si>
    <t xml:space="preserve">333     </t>
  </si>
  <si>
    <t xml:space="preserve">   4. Vay vµ nî dµi h¹n                                                                             </t>
  </si>
  <si>
    <t xml:space="preserve">334     </t>
  </si>
  <si>
    <t xml:space="preserve">V.20      </t>
  </si>
  <si>
    <t xml:space="preserve">   5. ThuÕ  thu nhËp ho·n l¹i ph¶i tr¶                                                              </t>
  </si>
  <si>
    <t xml:space="preserve">335     </t>
  </si>
  <si>
    <t xml:space="preserve">   6. Dù phßng trî cÊp mÊt viÖc lµm                                                                 </t>
  </si>
  <si>
    <t xml:space="preserve">336     </t>
  </si>
  <si>
    <t xml:space="preserve">   7. Dù phßng ph¶i tr¶ dµi h¹n                                                                     </t>
  </si>
  <si>
    <t xml:space="preserve">337     </t>
  </si>
  <si>
    <t xml:space="preserve">B. Vèn chñ së h÷u (400=410+430)                                                                     </t>
  </si>
  <si>
    <t xml:space="preserve">400     </t>
  </si>
  <si>
    <t>39.399.150.319</t>
  </si>
  <si>
    <t>36.032.970.767</t>
  </si>
  <si>
    <t xml:space="preserve">I. Vèn chñ së h÷u                                                                                   </t>
  </si>
  <si>
    <t xml:space="preserve">410     </t>
  </si>
  <si>
    <t xml:space="preserve">V.22      </t>
  </si>
  <si>
    <t>39.122.023.319</t>
  </si>
  <si>
    <t xml:space="preserve">   1. Vèn ®Çu t­ cña chñ së h÷u                                                                     </t>
  </si>
  <si>
    <t xml:space="preserve">411     </t>
  </si>
  <si>
    <t>30.000.000.000</t>
  </si>
  <si>
    <t xml:space="preserve">   2. ThÆng d­ vèn cæ phÇn                                                                          </t>
  </si>
  <si>
    <t xml:space="preserve">412     </t>
  </si>
  <si>
    <t xml:space="preserve">   3. Vèn kh¸c cña chñ së h÷u                                                                       </t>
  </si>
  <si>
    <t xml:space="preserve">413     </t>
  </si>
  <si>
    <t>1.775.061.572</t>
  </si>
  <si>
    <t>977.981.172</t>
  </si>
  <si>
    <t xml:space="preserve">   4. Cæ phiÕu quü                                                                                  </t>
  </si>
  <si>
    <t xml:space="preserve">414     </t>
  </si>
  <si>
    <t xml:space="preserve">   5. Chªnh lÖch ®¸nh gi¸ l¹i tµi s¶n                                                               </t>
  </si>
  <si>
    <t xml:space="preserve">415     </t>
  </si>
  <si>
    <t xml:space="preserve">   6. Chªnh lÖch tû gi¸ hèi ®o¸i                                                                    </t>
  </si>
  <si>
    <t xml:space="preserve">416     </t>
  </si>
  <si>
    <t xml:space="preserve">   7. Quü ®Çu t­ ph¸t triÓn                                                                         </t>
  </si>
  <si>
    <t xml:space="preserve">417     </t>
  </si>
  <si>
    <t>4.128.883.918</t>
  </si>
  <si>
    <t>3.592.164.877</t>
  </si>
  <si>
    <t xml:space="preserve">   8. Quü dù phßng tµi chÝnh                                                                        </t>
  </si>
  <si>
    <t xml:space="preserve">418     </t>
  </si>
  <si>
    <t>101.000.000</t>
  </si>
  <si>
    <t xml:space="preserve">   9. Quü kh¸c thuéc vèn chñ së h÷u                                                                 </t>
  </si>
  <si>
    <t xml:space="preserve">419     </t>
  </si>
  <si>
    <t>220.000.000</t>
  </si>
  <si>
    <t xml:space="preserve">  10. Lîi nhuËn sau thuÕ ch­a ph©n phèi                                                             </t>
  </si>
  <si>
    <t xml:space="preserve">420     </t>
  </si>
  <si>
    <t>2.897.077.829</t>
  </si>
  <si>
    <t>1.462.824.718</t>
  </si>
  <si>
    <t xml:space="preserve">  11. Nguån vèn ®Çu t­ x©y dùng c¬ b¶n                                                              </t>
  </si>
  <si>
    <t xml:space="preserve">421     </t>
  </si>
  <si>
    <t xml:space="preserve">II. Nguån kinh phÝ vµ quü kh¸c                                                                      </t>
  </si>
  <si>
    <t xml:space="preserve">430     </t>
  </si>
  <si>
    <t>277.127.000</t>
  </si>
  <si>
    <t xml:space="preserve">   1. Quü khen th­ëng, phóc lîi                                                                     </t>
  </si>
  <si>
    <t xml:space="preserve">431     </t>
  </si>
  <si>
    <t xml:space="preserve">   2. Nguån kinh phÝ                                                                                </t>
  </si>
  <si>
    <t xml:space="preserve">432     </t>
  </si>
  <si>
    <t xml:space="preserve">V.23      </t>
  </si>
  <si>
    <t xml:space="preserve">   3. Nguån kinh phÝ ®· h×nh thµnh tsc®                                                             </t>
  </si>
  <si>
    <t xml:space="preserve">433     </t>
  </si>
  <si>
    <t xml:space="preserve">          Tæng céng nguån vèn (440=300+400)                                                         </t>
  </si>
  <si>
    <t xml:space="preserve">440     </t>
  </si>
  <si>
    <t xml:space="preserve">   1. Tµi s¶n thuª ngoµi                                                                            </t>
  </si>
  <si>
    <t xml:space="preserve">        </t>
  </si>
  <si>
    <t xml:space="preserve">V.24      </t>
  </si>
  <si>
    <t xml:space="preserve">   2. VËt t­, hµng ho¸ gi÷ hé, nhËn gia c«ng                                                        </t>
  </si>
  <si>
    <t xml:space="preserve">   3. Hµng ho¸ nhËn b¸n hé, nhËn  ký göi, ký c­îc                                                   </t>
  </si>
  <si>
    <t xml:space="preserve">   4. Nî khã ®ßi ®· xö lý                                                                           </t>
  </si>
  <si>
    <t xml:space="preserve">   5. Ngo¹i tÖ c¸c lo¹i                                                                             </t>
  </si>
  <si>
    <t xml:space="preserve">   6. Dù to¸n chi sù nghiÖp, dù ¸n                                                                  </t>
  </si>
  <si>
    <t>B¸o c¸o kÕt qu¶ ho¹t ®éng kinh doanh</t>
  </si>
  <si>
    <t xml:space="preserve"> M· sè</t>
  </si>
  <si>
    <t>TM</t>
  </si>
  <si>
    <t xml:space="preserve">C¸c chØ tiªu ngoµi b¶ng c©n ®èi kÕ to¸n </t>
  </si>
  <si>
    <t xml:space="preserve">   8. Ph¶i tr¶ theo tiÕn ®é kÕ ho¹ch H§XD</t>
  </si>
  <si>
    <t xml:space="preserve">   3. ThuÕ vµ c¸c kho¶n kh¸c ph¶i thu NN</t>
  </si>
  <si>
    <r>
      <t xml:space="preserve">B. Tµi s¶n dµi h¹n </t>
    </r>
    <r>
      <rPr>
        <b/>
        <sz val="10"/>
        <rFont val=".VnTime"/>
        <family val="2"/>
      </rPr>
      <t xml:space="preserve">(200=210+220+240+250+260)                                                        </t>
    </r>
  </si>
  <si>
    <t xml:space="preserve">   4. Ph¶i thu theo tiÕn ®é kÕ ho¹ch H§XD                                          </t>
  </si>
  <si>
    <r>
      <t>A. Tµi s¶n ng¾n h¹n</t>
    </r>
    <r>
      <rPr>
        <b/>
        <sz val="10"/>
        <rFont val=".VnTime"/>
        <family val="2"/>
      </rPr>
      <t xml:space="preserve"> (100=110+120+130+140+150)                                 </t>
    </r>
    <r>
      <rPr>
        <b/>
        <sz val="11"/>
        <rFont val=".VnTime"/>
        <family val="2"/>
      </rPr>
      <t xml:space="preserve">                      </t>
    </r>
  </si>
  <si>
    <t>M·</t>
  </si>
  <si>
    <t>Lòy kÕ tõ 01/01 ®Õn 31/12</t>
  </si>
  <si>
    <t>sè</t>
  </si>
  <si>
    <t xml:space="preserve">I. L­u chuyÓn tiÒn tõ ho¹t ®éng kinh doanh                      </t>
  </si>
  <si>
    <t xml:space="preserve">  1. TiÒn thu b¸n hµng, cung cÊp dÞch vô vµ doanh thu kh¸c      </t>
  </si>
  <si>
    <t xml:space="preserve">  2. TiÒn chi tr¶ cho ng­êi cung cÊp hµng hãa vµ dÞch vô        </t>
  </si>
  <si>
    <t xml:space="preserve">  3. TiÒn chi tr¶ cho ng­êi lao ®éng                            </t>
  </si>
  <si>
    <t xml:space="preserve">03      </t>
  </si>
  <si>
    <t xml:space="preserve">  4. TiÒn chi tr¶ l·i vay                                       </t>
  </si>
  <si>
    <t xml:space="preserve">04      </t>
  </si>
  <si>
    <t xml:space="preserve">  5. TiÒn chi nép thuÕ thu nhËp doanh nghiÖp                    </t>
  </si>
  <si>
    <t xml:space="preserve">05      </t>
  </si>
  <si>
    <t xml:space="preserve">  6. TiÒn thu kh¸c tõ ho¹t ®éng kinh doanh                      </t>
  </si>
  <si>
    <t xml:space="preserve">06      </t>
  </si>
  <si>
    <t>biÖn ph¸p cô thÓ nh­ : t¨ng s¶n l­îng s¶n xuÊt ®Ó gi¶m chi phÝ cè ®Þnh trªn ®Çu vá bao, sö dông hîp</t>
  </si>
  <si>
    <t>lý, tiÕt kiÖm c¸c lo¹i vËt t­, chi phÝ b¸n hµng, h¹ gi¸ thµnh s¶n phÈm nh­ng chÊt l­îng s¶n phÈm vÉn</t>
  </si>
  <si>
    <r>
      <t xml:space="preserve">Lîi nhuËn tr­íc thuÕ : </t>
    </r>
    <r>
      <rPr>
        <b/>
        <sz val="12"/>
        <rFont val=".VnTime"/>
        <family val="2"/>
      </rPr>
      <t>5.821.851.993 ®ång</t>
    </r>
    <r>
      <rPr>
        <sz val="12"/>
        <rFont val=".VnTime"/>
        <family val="0"/>
      </rPr>
      <t xml:space="preserve"> v­ît kÕ ho¹ch, ®¹t 135 %. §¸nh dÊu ®©y lµ n¨m cã s¶n</t>
    </r>
  </si>
  <si>
    <t>Vèn cæ ®«ng trong n¨m 2007 : Kh«ng thay ®æi :</t>
  </si>
  <si>
    <t xml:space="preserve">                   + Vèn gãp cña c¸c cæ ®«ng ( 44,4% ) :</t>
  </si>
  <si>
    <r>
      <t>Trong ®ã :</t>
    </r>
    <r>
      <rPr>
        <sz val="12"/>
        <rFont val=".VnTime"/>
        <family val="0"/>
      </rPr>
      <t xml:space="preserve"> + Vèn ®Çu t­ cña nhµ n­íc ( 55,6% ) :</t>
    </r>
  </si>
  <si>
    <t xml:space="preserve">Lîi nhuËn kh¸c </t>
  </si>
  <si>
    <t xml:space="preserve">  7. TiÒn chi kh¸c cho ho¹t ®éng s¶n xuÊt kinh doanh            </t>
  </si>
  <si>
    <t xml:space="preserve">07      </t>
  </si>
  <si>
    <t xml:space="preserve"> L­u chuyÓn tiÒn thuÇn tõ ho¹t ®éng kinh doanh                  </t>
  </si>
  <si>
    <t xml:space="preserve">II. L­u chuyÓn tiÒn tõ ho¹t ®éng ®Çu t­                         </t>
  </si>
  <si>
    <t xml:space="preserve">  1. TiÒn chi ®Ó mua s¾m, x©y dùng TSC§ vµ c¸c TS dµi h¹n kh¸c  </t>
  </si>
  <si>
    <t xml:space="preserve">  2. TiÒn thu tõ t/lý, nh­îng b¸n TSC§ vµ c¸c TS dµi h¹n kh¸c   </t>
  </si>
  <si>
    <t xml:space="preserve">  3. TiÒn chi cho vay, mua c¸c c«ng cô nî cña ®¬n vÞ kh¸c       </t>
  </si>
  <si>
    <t xml:space="preserve">  4.TiÒn thu håi cho vay, b¸n l¹i c¸c c«ng cô nî cña ®¬n vÞ kh¸c</t>
  </si>
  <si>
    <t xml:space="preserve">  5. TiÒn chi ®Çu t­ gãp vèn vµo ®¬n vÞ kh¸c                    </t>
  </si>
  <si>
    <t xml:space="preserve">  6. TiÒn thu håi ®Çu t­ gãp vèn vµo ®¬n vÞ kh¸c                </t>
  </si>
  <si>
    <t xml:space="preserve">26      </t>
  </si>
  <si>
    <t xml:space="preserve">  7. TiÒn thu l·i cho vay, cæ tøc vµ lîi nhuËn ®­îc chia        </t>
  </si>
  <si>
    <t xml:space="preserve">27      </t>
  </si>
  <si>
    <t xml:space="preserve"> L­u chuyÓn tiÒn thuÇn tõ ho¹t ®éng ®Çu t­                      </t>
  </si>
  <si>
    <t xml:space="preserve">III. L­u chuyÓn tiÒn tõ ho¹t ®éng tµi chÝnh                     </t>
  </si>
  <si>
    <t xml:space="preserve">  1. TiÒn thu tõ ph¸t hµnh cæ phiÕu, nhËn vèn gãp cña chñ së h÷u</t>
  </si>
  <si>
    <t xml:space="preserve">  3.  TiÒn vay ng¾n h¹n, dµi h¹n nhËn ®­îc                      </t>
  </si>
  <si>
    <t xml:space="preserve">33      </t>
  </si>
  <si>
    <t xml:space="preserve">  4. TiÒn chi tr¶ nî gèc vay                                    </t>
  </si>
  <si>
    <t xml:space="preserve">34      </t>
  </si>
  <si>
    <t xml:space="preserve">  5. TiÒn chi tr¶ nî thuª tµi chÝnh                             </t>
  </si>
  <si>
    <t xml:space="preserve">35      </t>
  </si>
  <si>
    <t xml:space="preserve">  6. Cæ tøc, lîi nhuËn ®· tr¶ cho chñ së h÷u                    </t>
  </si>
  <si>
    <t xml:space="preserve">36      </t>
  </si>
  <si>
    <t xml:space="preserve">L­u chuyÓn tiÒn thuÇn tõ ho¹t ®éng tµi chÝnh                    </t>
  </si>
  <si>
    <t xml:space="preserve">L­u chuyÓn tiÒn thuÇn trong kú (50=20+30+40)                    </t>
  </si>
  <si>
    <t xml:space="preserve">TiÒn vµ t­¬ng ®­¬ng tiÒn ®Çu kú                                 </t>
  </si>
  <si>
    <t xml:space="preserve">  ¶nh h­ëng cña thay ®æi tû gi¸ hèi ®o¸i quy ®æi ngo¹i tÖ       </t>
  </si>
  <si>
    <t xml:space="preserve">61      </t>
  </si>
  <si>
    <t xml:space="preserve">TiÒn vµ t­¬ng ®­¬ng tiÒn cuèi kú (70 = 50+60+61)                </t>
  </si>
  <si>
    <t>(Theo ph­¬ng ph¸p trùc tiÕp )</t>
  </si>
  <si>
    <t>B¸o c¸o l­u chuyÓn tiÒn tÖ</t>
  </si>
  <si>
    <t xml:space="preserve">b¶n gi¶i tr×nh b¸o c¸o tµi chÝnh vµ b¸o c¸o kiÓm to¸n </t>
  </si>
  <si>
    <t xml:space="preserve"> - §¬n vÞ kiÓm to¸n ®éc lËp :</t>
  </si>
  <si>
    <r>
      <t xml:space="preserve"> - </t>
    </r>
    <r>
      <rPr>
        <sz val="12"/>
        <rFont val=".VnTimeH"/>
        <family val="2"/>
      </rPr>
      <t>ý</t>
    </r>
    <r>
      <rPr>
        <sz val="12"/>
        <rFont val=".VnTime"/>
        <family val="0"/>
      </rPr>
      <t xml:space="preserve"> kiÕn kiÓm to¸n ®éc lËp :</t>
    </r>
  </si>
  <si>
    <t>C«ng ty TNHH dÞch vô t­ vÊn tµi chÝnh kÕ to¸n vµ kiÓm to¸n (AASC)</t>
  </si>
  <si>
    <t>§Þa chØ : 01 Lª Phông HiÓu - Hµ Néi</t>
  </si>
  <si>
    <t>B¸o c¸o tµi chÝnh ®· ph¶n ¸nh trung thùc vµ hîp lý trªn c¸c khÝa c¹nh träng yÕu t×nh h×nh tµi chÝnh</t>
  </si>
  <si>
    <t>cña C«ng ty CP bao b× xi m¨ng Bót S¬n t¹i ngµy 31 th¸ng 12 n¨m 2007, còng nh­ kÕt qu¶ kinh doanh</t>
  </si>
  <si>
    <t>vµ c¸c luång l­u chuyÓn tiÒn tÖ trong n¨m tµi chÝnh kÕt thóc t¹i ngµy 31 th¸ng 12 n¨m 2007, phï hîp</t>
  </si>
  <si>
    <t>víi chuÈn mùc vµ chÕ ®é kÕ to¸n ViÖt Nam hiÖn hµnh vµ c¸c quy ®Þnh ph¸p lý cã liªn quan.</t>
  </si>
  <si>
    <t xml:space="preserve">KiÓm to¸n néi bé </t>
  </si>
  <si>
    <r>
      <t xml:space="preserve"> - </t>
    </r>
    <r>
      <rPr>
        <sz val="12"/>
        <rFont val=".VnTimeH"/>
        <family val="2"/>
      </rPr>
      <t>ý</t>
    </r>
    <r>
      <rPr>
        <sz val="12"/>
        <rFont val=".VnTime"/>
        <family val="0"/>
      </rPr>
      <t xml:space="preserve"> kiÕn kiÓm to¸n néi bé</t>
    </r>
  </si>
  <si>
    <t xml:space="preserve"> - C¸c nhËn xÐt ®Æc biÖt</t>
  </si>
  <si>
    <t>VI</t>
  </si>
  <si>
    <t>C¸c c«ng ty cã liªn quan</t>
  </si>
  <si>
    <t>VII</t>
  </si>
  <si>
    <t>C«ng ty n¾m gi÷ trªn 50% vèn cæ phÇn / vèn gãp cña C«ng ty :</t>
  </si>
  <si>
    <t>Tæng c«ng ty c«ng nghiÖp xi m¨ng ViÖt Nam n¾m gi÷ 55,6% vèn cæ phÇn / vèn gãp cña C«ng ty.</t>
  </si>
  <si>
    <t>Tæ chøc vµ nh©n sù</t>
  </si>
  <si>
    <t xml:space="preserve">Phã gi¸m ®èc </t>
  </si>
  <si>
    <t xml:space="preserve">42 B¹ch §»ng - Ph­êng Phan §×nh Phïng - TP Nam §Þnh </t>
  </si>
  <si>
    <t xml:space="preserve">Doanh thu b¸n hµng vµ cung cÊp dÞch vô                                                      </t>
  </si>
  <si>
    <t xml:space="preserve">C¸c kho¶n gi¶m trõ doanh thu                                                                </t>
  </si>
  <si>
    <t xml:space="preserve">Gi¸ vèn hµng b¸n                                                                            </t>
  </si>
  <si>
    <t xml:space="preserve">Doanh thu ho¹t ®éng tµi chÝnh                                                               </t>
  </si>
  <si>
    <t xml:space="preserve">Chi phÝ b¸n hµng                                                                            </t>
  </si>
  <si>
    <t xml:space="preserve">Chi phÝ qu¶n lý doanh nghiÖp                                                                </t>
  </si>
  <si>
    <t xml:space="preserve">Thu nhËp kh¸c                                                                              </t>
  </si>
  <si>
    <t xml:space="preserve">Chi phÝ kh¸c                                                                               </t>
  </si>
  <si>
    <t xml:space="preserve">Chi phÝ thuÕ TNDN hiÖn hµnh                                                                </t>
  </si>
  <si>
    <t xml:space="preserve">Chi phÝ thuÕ TNDN ho·n l¹i                                                                 </t>
  </si>
  <si>
    <t xml:space="preserve">ChØ tiªu      </t>
  </si>
  <si>
    <t xml:space="preserve">Doanh thu thuÇn vÒ b¸n hµng vµ cung cÊp DV                    </t>
  </si>
  <si>
    <t xml:space="preserve">Lîi nhuËn gép vÒ b¸n hµng vµ cung cÊp DV                              </t>
  </si>
  <si>
    <t>Lîi nhuËn thuÇn tõ h.®éng KD</t>
  </si>
  <si>
    <t xml:space="preserve">L·i c¬ b¶n trªn cæ phiÕu </t>
  </si>
  <si>
    <t>101.924.178.204</t>
  </si>
  <si>
    <t/>
  </si>
  <si>
    <t>91.115.411.575</t>
  </si>
  <si>
    <t>10.808.766.629</t>
  </si>
  <si>
    <t>60.965.196</t>
  </si>
  <si>
    <t>758.416.474</t>
  </si>
  <si>
    <t>1.341.485.135</t>
  </si>
  <si>
    <t>3.004.040.699</t>
  </si>
  <si>
    <t>5.765.789.517</t>
  </si>
  <si>
    <t>59.183.081</t>
  </si>
  <si>
    <t>3.120.605</t>
  </si>
  <si>
    <t>56.062.476</t>
  </si>
  <si>
    <t>828.799.441</t>
  </si>
  <si>
    <t>4.993.052.552</t>
  </si>
  <si>
    <t>c¸i</t>
  </si>
  <si>
    <t>®ång</t>
  </si>
  <si>
    <t>S¶n l­îng s¶n xuÊt</t>
  </si>
  <si>
    <t>S¶n l­îng tiªu thô</t>
  </si>
  <si>
    <t xml:space="preserve"> - N¨m 2007 ®¸nh dÊu sù phÊn ®Êu nç lùc cña tËp thÓ H§QT, Ban gi¸m ®èc vµ toµn thÓ c¸n bé c«ng</t>
  </si>
  <si>
    <t xml:space="preserve"> - C«ng ty ®· hoµn thµnh v­ît møc kÕ ho¹ch §¹i héi cæ ®«ng giao vÒ c¸c chØ tiªu c¬ b¶n.</t>
  </si>
  <si>
    <r>
      <t>Trong ®ã :</t>
    </r>
    <r>
      <rPr>
        <sz val="12"/>
        <rFont val=".VnTime"/>
        <family val="2"/>
      </rPr>
      <t xml:space="preserve">  + Nam</t>
    </r>
  </si>
  <si>
    <t xml:space="preserve">                    + N÷</t>
  </si>
  <si>
    <t>NhËn thøc râ vai trß quyÕt ®Þnh cña nh©n tè con ng­êi, C«ng ty lu«n chó träng viÖc ®µo t¹o, n©ng cao</t>
  </si>
  <si>
    <t>tr×nh ®é nghiÖp vô, tay nghÒ cho c¸n bé c«ng nh©n viªn cña C«ng ty, thùc hiÖn nghiªm tóc kû luËt lao</t>
  </si>
  <si>
    <t>®éng. B»ng c¸ch ®­a ra c¸c chÕ ®é th­ëng ph¹t nghiªm minh trong lao ®éng, C«ng ty ®· khuyÕn khÝch</t>
  </si>
  <si>
    <t>®­îc n¨ng lùc vµ trÝ tuÖ cña ng­êi lao ®éng, t¹o ®iÒu kiÖn ®Ó ng­êi lao ®éng g¾n liÒn quyÒn lîi víi lao</t>
  </si>
  <si>
    <t xml:space="preserve">®éng, gãp phÇn thóc ®Èy s¶n xuÊt ph¸t triÓn. C«ng ty lu«n cã kÕ ho¹ch ®µo t¹o cho c«ng nh©n kü thuËt </t>
  </si>
  <si>
    <t>nh»m n©ng cao h¬n n÷a nghiÖp vô vµ tr×nh ®é sö dông c«ng nghÖ.</t>
  </si>
  <si>
    <t>d­ìng søc, nghØ èm, nghØ phÐp, lÔ tÕt theo chÕ ®é hiÖn hµnh.</t>
  </si>
  <si>
    <t xml:space="preserve">ChÝnh s¸ch th­ëng : </t>
  </si>
  <si>
    <t>ChÝnh s¸ch ®µo t¹o :</t>
  </si>
  <si>
    <t xml:space="preserve">ChÝnh s¸ch l­¬ng : </t>
  </si>
  <si>
    <t>C«ng ty x©y dùng chÝnh s¸ch l­¬ng dùa trªn tiªu chÝ vÒ hiÖu qu¶ lao ®éng vµ vÞ trÝ c«ng viÖc phï hîp</t>
  </si>
  <si>
    <t>khÝch c¸n bé c«ng nh©n viªn h¨ng say lµm viÖc.</t>
  </si>
  <si>
    <t>®¶m b¶o kÕt hîp hµi hoµ gi÷a lîi Ých cña C«ng ty víi lîi Ých cña ng­êi lao ®éng ®· t¹o ®­îc sù khuyÕn</t>
  </si>
  <si>
    <t>víi ®Æc tr­ng ngµnh nghÒ ho¹t ®éng, phï hîp víi tr×nh ®é, n¨ng lùc vµ c«ng viÖc cña tõng ng­êi b¶o</t>
  </si>
  <si>
    <t>®¶m cho ng­êi lao ®éng ®­îc h­ëng ®Çy ®ñ c¸c chÕ ®é theo quy ®Þnh cña Nhµ n­íc. Lu«n quan t©m</t>
  </si>
  <si>
    <t>C¨n cø vµo thµnh tÝch cña c¸ nh©n, tËp thÓ trong ho¹t ®éng lao ®éng s¶n xuÊt, C«ng ty th­êng xuyªn</t>
  </si>
  <si>
    <t>xÐt duyÖt th­ëng ®Þnh kú, ®ét xuÊt, t¹o ®éng lùc khuyÕn khÝch ng­êi lao ®éng trong C«ng ty h¨ng h¸i</t>
  </si>
  <si>
    <t>lµm viÖc, cèng hiÕn hÕt m×nh cho môc tiªu ph¸t triÓn cña C«ng ty.</t>
  </si>
  <si>
    <t xml:space="preserve">ChÝnh s¸ch phóc lîi : </t>
  </si>
  <si>
    <t>ViÖc trÝch nép b¶o hiÓm x· héi, b¶o hiÓm y tÕ ®­îc C«ng ty trÝch nép ®óng theo quy ®Þnh cña ph¸p luËt.</t>
  </si>
  <si>
    <t xml:space="preserve"> + Cæ ®«ng lµ c¸c c¸ nh©n trong n­íc</t>
  </si>
  <si>
    <t xml:space="preserve"> + Cæ ®«ng lµ c¸c tæ chøc trong n­íc</t>
  </si>
  <si>
    <t xml:space="preserve"> + Cæ ®«ng lµ c¸c c¸ nh©n n­íc ngoµi</t>
  </si>
  <si>
    <t xml:space="preserve">Tæng sè cæ ®«ng : </t>
  </si>
  <si>
    <t>chiÕm tû lÖ</t>
  </si>
  <si>
    <t>Theo Danh s¸ch do Trung t©m l­u ký chøng kho¸n lËp ngµy 21/3/2008 :</t>
  </si>
  <si>
    <t>Nam §Þnh, ngµy 22 th¸ng 3 n¨m 2008</t>
  </si>
  <si>
    <t xml:space="preserve"> % vèn ®iÒu lÖ</t>
  </si>
  <si>
    <t>23 c¸ nh©n ng­êi n­íc ngoµi n¾m gi÷ 18.580 cæ phÇn.</t>
  </si>
  <si>
    <t>Tæng C«ng ty c«ng nghiÖp xi m¨ng ViÖt Nam : 1.668.500 cæ phÇn chiÕm 55,6% vèn ®iÒu lÖ.</t>
  </si>
  <si>
    <t>C«ng ty cp bao b× xi m¨ng bót s¬n</t>
  </si>
  <si>
    <t>Kh«ng cã cæ ®«ng lín.</t>
  </si>
  <si>
    <t>C«ng ty thùc hiÖn c¸c chÕ ®é b¶o ®¶m x· héi cho ng­êi lao ®éng theo LuËt lao ®éng. Hµng n¨m, C«ng</t>
  </si>
  <si>
    <t>ty tæ chøc kh¸m søc khoÎ ®Þnh kú cho CBCNV, t¹o ®iÒu kiÖn cho c«ng nh©n viªn ®i nghØ m¸t, n©ng cao</t>
  </si>
  <si>
    <t>lao ®éng, nh­ tÆng quµ nh÷ng ng­êi cao tuæi, khen th­ëng con em cña CBCNV ®¹t thµnh tÝch cao trong</t>
  </si>
  <si>
    <t>häc tËp... biÕn C«ng ty thµnh mét ®¹i gia ®×nh cña ng­êi lao ®éng.</t>
  </si>
  <si>
    <t>tinh thÇn vµ rÌn luyÖn søc khoÎ. Bªn c¹nh ®ã, C«ng ty th­êng xuyªn quan t©m ®Õn gia ®×nh cña ng­êi</t>
  </si>
  <si>
    <t xml:space="preserve">QuyÒn lîi cña Ban gi¸m ®èc </t>
  </si>
  <si>
    <t>Sè l­îng c¸n bé, nh©n viªn vµ chÝnh s¸ch ®èi víi ng­êi lao ®éng</t>
  </si>
  <si>
    <t>tu©n thñ theo c¸c quy ®Þnh hiÖn hµnh.</t>
  </si>
  <si>
    <t>C«ng ty cæ phÇn bao b× xi m¨ng Bót S¬n tæ chøc vµ ®iÒu hµnh theo m« h×nh C«ng ty cæ phÇn,</t>
  </si>
  <si>
    <t>N¨m 2006</t>
  </si>
  <si>
    <t>N¨m 2007</t>
  </si>
  <si>
    <t xml:space="preserve">C¬ cÊu tµi s¶n                                                                               </t>
  </si>
  <si>
    <t xml:space="preserve">     </t>
  </si>
  <si>
    <t xml:space="preserve">   - Tµi s¶n dµi h¹n / Tæng tµi s¶n                                                          </t>
  </si>
  <si>
    <t xml:space="preserve">%    </t>
  </si>
  <si>
    <t xml:space="preserve">   - Tµi s¶n ng¾n h¹n / Tæng tµi s¶n                                                         </t>
  </si>
  <si>
    <t xml:space="preserve">C«ng ty CP bao b× xi m¨ng bót s¬n </t>
  </si>
  <si>
    <t xml:space="preserve"> -------------@-----------</t>
  </si>
  <si>
    <r>
      <t>N¬i göi</t>
    </r>
    <r>
      <rPr>
        <sz val="10"/>
        <rFont val=".VnTime"/>
        <family val="2"/>
      </rPr>
      <t xml:space="preserve"> : </t>
    </r>
  </si>
  <si>
    <t>Bé Tµi chÝnh h­íng dÉn vÒ viÖc c«ng bè th«ng tin trªn thÞ tr­êng chøng kho¸n</t>
  </si>
  <si>
    <t>Ban hµnh kÌm theo Th«ng t­ 38/2007/TT-BTC ngµy 18/4/2007 cña Bé tr­ëng</t>
  </si>
  <si>
    <t>Sè 2 Phan Chu Trinh - Hoµn KiÕm - Hµ Néi</t>
  </si>
  <si>
    <t>TT GDCK Hµ Néi - Phßng qu¶n lý §KGD</t>
  </si>
  <si>
    <t>B¸o c¸o th­êng niªn</t>
  </si>
  <si>
    <t>mÉu CBTT-02</t>
  </si>
  <si>
    <t>Ban kiÓm so¸t häp mçi quý mét lÇn, tr­êng hîp cÇn thiÕt sÏ tiÕn hµnh häp bÊt th­êng, cuéc häp cña</t>
  </si>
  <si>
    <t>BKS ph¶i cã Ýt nhÊt 2 thµnh viªn míi ®­îc coi lµ hîp lÖ.</t>
  </si>
  <si>
    <t>ChÞu tr¸ch nhiÖm tæ chøc thùc hiÖn ®Çy ®ñ tr¸ch nhiÖm vµ quyÒn h¹n cña BKS theo ®óng qui ®Þnh cña</t>
  </si>
  <si>
    <t>luËt doanh nghiÖp vÇ ®iÒu lÖ cña C«ng ty.</t>
  </si>
  <si>
    <t>KiÓm tra, kiÓm so¸t mäi ho¹t ®éng cña C«ng ty, b¸o c¸o H§QT vÒ kÕt qu¶ ho¹t ®éng cña C«ng ty.</t>
  </si>
  <si>
    <t>Ph©n c«ng nhiÖm vô tíi tõng thµnh viªn, mçi thµnh viªn phô tr¸ch mét sè lÜnh vùc liªn quan ®Õn ho¹t</t>
  </si>
  <si>
    <t>®éng chuyªn m«n cña m×nh.</t>
  </si>
  <si>
    <t>Sau khi tham kh¶o ý kiÕn H§QT Ban kiÓm so¸t ban hµnh c¸c qui ®Þnh vÒ c¸c cuéc häp vµ néi dung</t>
  </si>
  <si>
    <t>ho¹t ®éng cña ban.</t>
  </si>
  <si>
    <t>Tham gia c¸c cuéc häp H§QT ®Þnh kú.</t>
  </si>
  <si>
    <t>Thï lao, c¸c kho¶n lîi Ých kh¸c vµ chi phÝ cho thµnh viªn H§QT, thµnh viªn BKS :</t>
  </si>
  <si>
    <t>Møc phô cÊp hµng th¸ng :</t>
  </si>
  <si>
    <t>3.000.000 ®ång</t>
  </si>
  <si>
    <t>2.000.000 ®ång</t>
  </si>
  <si>
    <t>1.500.000 ®ång</t>
  </si>
  <si>
    <t xml:space="preserve"> + Chñ tÞch H§QT</t>
  </si>
  <si>
    <t xml:space="preserve"> + Uû viªn H§QT - Gi¸m ®èc ®iÒu hµnh</t>
  </si>
  <si>
    <t xml:space="preserve"> + Uû viªn H§QT</t>
  </si>
  <si>
    <t xml:space="preserve"> + Tr­ëng ban kiÓm so¸t</t>
  </si>
  <si>
    <t xml:space="preserve"> + Uû viªn BKS</t>
  </si>
  <si>
    <t>Sè l­îng thµnh viªn H§QT, Ban kiÓm so¸t ®· cã chøng chØ ®µo t¹o vÒ qu¶n trÞ c«ng ty :</t>
  </si>
  <si>
    <t>Ban kiÓm so¸t ch­a cã chøng chØ ®µo t¹o vÒ qu¶n trÞ c«ng ty</t>
  </si>
  <si>
    <t>H§QT cã 2/5 ng­êi ®· cã chøng chØ ®µo t¹o vÒ qu¶n trÞ c«ng ty</t>
  </si>
  <si>
    <t>¤ng §inh Quang Dòng - Chñ tÞch H§QT :</t>
  </si>
  <si>
    <t>¤ng Ph¹m V¨n Minh - Uû viªn H§QT - Gi¸m ®èc ®iÒu hµnh :</t>
  </si>
  <si>
    <t>¤ng Bïi Huy Hång - Uû viªn H§QT :</t>
  </si>
  <si>
    <t>Trong ®ã :</t>
  </si>
  <si>
    <t>¤ng Bïi §¨ng S¬n - Uû viªn H§QT :</t>
  </si>
  <si>
    <t>Bµ §ç ThÞ §oan Trang - Uû viªn H§QT :</t>
  </si>
  <si>
    <t>C¸c d÷ liÖu thèng kª vÒ cæ ®«ng / thµnh viªn gãp vèn :</t>
  </si>
  <si>
    <t>2.1</t>
  </si>
  <si>
    <t>Cæ ®«ng / thµnh viªn gãp vèn trong n­íc :</t>
  </si>
  <si>
    <t>2.2</t>
  </si>
  <si>
    <t>Cæ ®«ng / thµnh viªn gãp vèn n­íc ngoµi :</t>
  </si>
  <si>
    <t>Tû lÖ së h÷u cæ phÇn / vèn gãp, tû lÖ n¾m gi÷ cña thµnh viªn H§QT :</t>
  </si>
  <si>
    <t xml:space="preserve">C¬ cÊu nguån vèn                                                                             </t>
  </si>
  <si>
    <t xml:space="preserve">   - Nî ph¶i tr¶ / Tæng nguån vèn                                                               </t>
  </si>
  <si>
    <t xml:space="preserve">   - Nguån vèn chñ së h÷u / Tæng nguån vèn                                                       </t>
  </si>
  <si>
    <t xml:space="preserve">Kh¶ n¨ng thanh to¸n                                                                          </t>
  </si>
  <si>
    <t xml:space="preserve">LÇn  </t>
  </si>
  <si>
    <t xml:space="preserve">   - Kh¶ n¨ng thanh to¸n hiÖn hµnh                                                              </t>
  </si>
  <si>
    <t xml:space="preserve">Tû suÊt  lîi nhuËn                                                                           </t>
  </si>
  <si>
    <t xml:space="preserve">   - Kh¶ n¨ng thanh to¸n nhanh                                                                   </t>
  </si>
  <si>
    <t xml:space="preserve">   - Tû suÊt lîi nhuËn sau thuÕ / Tæng tµi s¶n                                                </t>
  </si>
  <si>
    <t xml:space="preserve">   - Tû suÊt lîi nhuËn sau thuÕ / Doanh thu thuÇn                                             </t>
  </si>
  <si>
    <t>B¸o c¸o t×nh h×nh tµi chÝnh :</t>
  </si>
  <si>
    <t>Gi¸ trÞ sæ s¸ch t¹i thêi ®iÓm 31/12/2007 :</t>
  </si>
  <si>
    <r>
      <t>53.443.829.142</t>
    </r>
    <r>
      <rPr>
        <sz val="12"/>
        <rFont val=".VnTime"/>
        <family val="0"/>
      </rPr>
      <t xml:space="preserve"> ®ång</t>
    </r>
  </si>
  <si>
    <t xml:space="preserve"> - Tæng céng tµi s¶n :</t>
  </si>
  <si>
    <t xml:space="preserve"> - Tæng céng nguån vèn :</t>
  </si>
  <si>
    <r>
      <t>16.685.000.000</t>
    </r>
    <r>
      <rPr>
        <sz val="12"/>
        <rFont val=".VnTime"/>
        <family val="2"/>
      </rPr>
      <t xml:space="preserve">    ®ång</t>
    </r>
  </si>
  <si>
    <r>
      <t>13.315.000.000</t>
    </r>
    <r>
      <rPr>
        <sz val="12"/>
        <rFont val=".VnTime"/>
        <family val="2"/>
      </rPr>
      <t xml:space="preserve">    ®ång</t>
    </r>
  </si>
  <si>
    <r>
      <t>30.000.000.000</t>
    </r>
    <r>
      <rPr>
        <sz val="12"/>
        <rFont val=".VnTime"/>
        <family val="2"/>
      </rPr>
      <t xml:space="preserve">    ®ång</t>
    </r>
  </si>
  <si>
    <t>Tæng sè cæ phiÕu : 3.000.000 cæ phiÕu phæ th«ng</t>
  </si>
  <si>
    <t>Sè l­îng cæ phiÕu ®ang l­u hµnh : 3.000.000 cæ phiÕu</t>
  </si>
  <si>
    <t>B¸o c¸o kÕt qu¶ ho¹t ®éng s¶n xuÊt kinh doanh :</t>
  </si>
  <si>
    <t>§Þnh h­íng ph¸t triÓn :</t>
  </si>
  <si>
    <t>ChuyÓn ®æi së h÷u thµnh C«ng ty cæ phÇn :</t>
  </si>
  <si>
    <t>Kh«ng ngõng tÝch luü vµ n©ng cao n¨ng lùc s¶n xuÊt, më réng thÞ phÇn, ®¶m b¶o gia t¨ng gi¸ trÞ</t>
  </si>
  <si>
    <t>doanh nghiÖp, lîi Ých hîp ph¸p cña cæ ®«ng. Gãp phÇn vµo viÖc thùc hiÖn nhiÖm vô ph¸t triÓn kinh</t>
  </si>
  <si>
    <t>®éng lµ 195 ng­êi.</t>
  </si>
  <si>
    <t xml:space="preserve">Môc tiªu chñ yÕu cña c«ng ty : </t>
  </si>
  <si>
    <t xml:space="preserve">tÕ - x· héi cña ®Êt n­íc víi møc vèn ®iÒu lÖ cña c«ng ty lµ : 30 tû ®ång. Tæng sè c¸n bé, ng­êi lao </t>
  </si>
  <si>
    <t>Chñ yÕu s¶n xuÊt kinh doanh bao b× xi m¨ng c¸c lo¹i. TÝch cùc khai th¸c lîi thÕ nguån nh©n lùc trÎ,</t>
  </si>
  <si>
    <t>nh¹y bÐn víi nÒn kinh tÕ thÞ tr­êng, kh«ng ngõng n©ng cao tr×nh ®é cña ®éi ngò qu¶n lý, còng nh­</t>
  </si>
  <si>
    <t>tr×nh ®é kü thuËt, ý thøc cña ng­êi lao ®éng nh»m n©ng cao chÊt l­îng, h¹ gi¸ thµnh s¶n phÈm, më</t>
  </si>
  <si>
    <t>réng thÞ tr­êng tiªu thô.</t>
  </si>
  <si>
    <t xml:space="preserve">Tõng b­íc ®Çu t­ më réng d©y chuyÒn s¶n xuÊt n©ng c«ng suÊt tõ 25 lªn 50 triÖu s¶n phÈm / n¨m </t>
  </si>
  <si>
    <t>II.</t>
  </si>
  <si>
    <t>B¸o c¸o cña héi ®ång qu¶n trÞ :</t>
  </si>
  <si>
    <t>vµo c¸c n¨m tiÕp theo ®Ó ®¸p øng nhu cÇu t¨ng cña c¸c C«ng ty s¶n xuÊt xi m¨ng trong c¶ n­íc.</t>
  </si>
  <si>
    <t>Nh÷ng nÐt næi bËt cña kÕt qu¶ ho¹t ®éng trong n¨m 2007 :</t>
  </si>
  <si>
    <t>KÕt qu¶ ho¹t ®éng SXKD n¨m 2007 ®¹t ®­îc :</t>
  </si>
  <si>
    <t>§VT</t>
  </si>
  <si>
    <t>MÉu CBTT- 02</t>
  </si>
  <si>
    <t xml:space="preserve">b¸o c¸o th­êng niªn </t>
  </si>
  <si>
    <t xml:space="preserve">ViÖc thµnh lËp c«ng ty : </t>
  </si>
  <si>
    <t xml:space="preserve"> -</t>
  </si>
  <si>
    <t xml:space="preserve">ChiÕn l­îc ph¸t triÓn cña c«ng ty : </t>
  </si>
  <si>
    <t>TT</t>
  </si>
  <si>
    <t>TH / KH</t>
  </si>
  <si>
    <t>"</t>
  </si>
  <si>
    <t xml:space="preserve">Chi phÝ tµi chÝnh </t>
  </si>
  <si>
    <t>%</t>
  </si>
  <si>
    <t xml:space="preserve">VÒ ®Çu t­ : </t>
  </si>
  <si>
    <t>ChØ tiªu</t>
  </si>
  <si>
    <t>KÕ ho¹ch</t>
  </si>
  <si>
    <t>Thùc hiÖn</t>
  </si>
  <si>
    <t>B¸o c¸o tµi chÝnh</t>
  </si>
  <si>
    <t>M· sè</t>
  </si>
  <si>
    <t>Sè cuèi n¨m</t>
  </si>
  <si>
    <t>Sè ®Çu n¨m</t>
  </si>
  <si>
    <t>Hµng tån kho</t>
  </si>
  <si>
    <t xml:space="preserve">Chi phÝ tr¶ tr­íc dµi h¹n </t>
  </si>
  <si>
    <t>ThuyÕt minh</t>
  </si>
  <si>
    <t>Tæng lîi nhuËn kÕ to¸n tr­íc thuÕ</t>
  </si>
  <si>
    <t>C¬ së lËp b¸o c¸o tµi chÝnh</t>
  </si>
  <si>
    <t>Tµi s¶n cè ®Þnh vµ hao mßn</t>
  </si>
  <si>
    <t>Thêi gian h÷u dông ­íc tÝnh cô thÓ nh­ sau :</t>
  </si>
  <si>
    <t xml:space="preserve">Nhµ cöa vËt kiÕn tróc </t>
  </si>
  <si>
    <t>M¸y mãc thiÕt bÞ</t>
  </si>
  <si>
    <t>Ph­¬ng tiÖn vËn t¶i</t>
  </si>
  <si>
    <t>ThiÕt bÞ qu¶n lý</t>
  </si>
  <si>
    <t>Ghi nhËn doanh thu</t>
  </si>
  <si>
    <t xml:space="preserve">ThuÕ </t>
  </si>
  <si>
    <t>Lîi nhuËn sau thuÕ TNDN</t>
  </si>
  <si>
    <t>KiÓm to¸n ®éc lËp</t>
  </si>
  <si>
    <t>Hä vµ tªn :</t>
  </si>
  <si>
    <t xml:space="preserve">§inh Xu©n Bång </t>
  </si>
  <si>
    <t>Giíi tÝnh :</t>
  </si>
  <si>
    <t>Nam</t>
  </si>
  <si>
    <t>Ngµy th¸ng n¨m sinh :</t>
  </si>
  <si>
    <t xml:space="preserve">N¬i sinh </t>
  </si>
  <si>
    <t>Nam §Þnh</t>
  </si>
  <si>
    <t>Quèc tÞch :</t>
  </si>
  <si>
    <t>ViÖt Nam</t>
  </si>
  <si>
    <t>D©n téc :</t>
  </si>
  <si>
    <t>Kinh</t>
  </si>
  <si>
    <t>Quª qu¸n :</t>
  </si>
  <si>
    <t>§Þa chØ th­êng tró:</t>
  </si>
  <si>
    <t>§iÖn tho¹i liªn l¹c :</t>
  </si>
  <si>
    <t>Tr×nh ®é v¨n ho¸ :</t>
  </si>
  <si>
    <t>10/10</t>
  </si>
  <si>
    <t>Tr×nh ®é chuyªn m«n :</t>
  </si>
  <si>
    <t xml:space="preserve">Kü s­ m¸y x©y dùng </t>
  </si>
  <si>
    <t>Qu¸ tr×nh c«ng t¸c :</t>
  </si>
  <si>
    <t xml:space="preserve">Sè cæ phÇn n¾m gi÷ </t>
  </si>
  <si>
    <t>Cæ phÇn së h÷u c¸ nh©n</t>
  </si>
  <si>
    <t xml:space="preserve">§¹i diÖn së h÷u nhµ n­íc </t>
  </si>
  <si>
    <t xml:space="preserve">Vò ViÕt L­îng </t>
  </si>
  <si>
    <t xml:space="preserve">Kü s­ c¬ khÝ </t>
  </si>
  <si>
    <t>Tõ 1973 - 1975</t>
  </si>
  <si>
    <t>Tõ 1975 - 1980</t>
  </si>
  <si>
    <t>Tõ 1980 - 1986</t>
  </si>
  <si>
    <t xml:space="preserve">C«ng ty vËt t­ tæng hîp  Hµ Nam Ninh </t>
  </si>
  <si>
    <t>Tõ 1997 - §Õn nay</t>
  </si>
  <si>
    <t>Sè cæ phÇn n¾m gi÷ :</t>
  </si>
  <si>
    <t>Ph¹m V¨n Minh</t>
  </si>
  <si>
    <t>Kü s­ c¬ khÝ n«ng nghiÖp</t>
  </si>
  <si>
    <t>I</t>
  </si>
  <si>
    <t>Bµ :   §inh ThÞ Liªn</t>
  </si>
  <si>
    <t>MiÔn nhiÖm ngµy 18/4/2007</t>
  </si>
  <si>
    <t>Bæ nhiÖm ngµy 18/4/2007</t>
  </si>
  <si>
    <t>Bæ nhiÖm ngµy 06/5/2007</t>
  </si>
  <si>
    <t>MiÔn nhiÖm ngµy 06/5/2007</t>
  </si>
  <si>
    <t>TiÒn l­¬ng cña Ban gi¸m ®èc ®­îc h­ëng hÖ sè l­¬ng néi bé theo møc ®é phøc t¹p vµ chøc danh c«ng</t>
  </si>
  <si>
    <t>Thay ®æi thµnh viªn H§QT, Ban gi¸m ®èc, Ban kiÓm so¸t, KÕ to¸n tr­ëng :</t>
  </si>
  <si>
    <t>Thay ®æi kÕ to¸n tr­ëng :</t>
  </si>
  <si>
    <t>VIII</t>
  </si>
  <si>
    <t>Th«ng tin cæ ®«ng / thµnh viªn gãp vèn vµ qu¶n trÞ c«ng ty</t>
  </si>
  <si>
    <t>Héi ®ång qu¶n trÞ vµ Ban kiÓm so¸t</t>
  </si>
  <si>
    <t>Héi ®ång qu¶n trÞ : cã 5 thµnh viªn</t>
  </si>
  <si>
    <t>§inh Quang Dòng</t>
  </si>
  <si>
    <t>Bïi Huy Hång</t>
  </si>
  <si>
    <t>Bïi §¨ng S¬n</t>
  </si>
  <si>
    <t>§ç ThÞ §oan Trang</t>
  </si>
  <si>
    <t>Chñ tÞch</t>
  </si>
  <si>
    <t>Kh«ng ®iÒu hµnh trùc tiÕp</t>
  </si>
  <si>
    <t>Ban kiÓm so¸t : cã 3 thµnh viªn</t>
  </si>
  <si>
    <t>Hµ H¶i YÕn</t>
  </si>
  <si>
    <t>NguyÔn Minh Th­</t>
  </si>
  <si>
    <t>TrÇn §øc ThiÖn</t>
  </si>
  <si>
    <t>Tr­ëng ban</t>
  </si>
  <si>
    <t>§iÒu hµnh trùc tiÕp</t>
  </si>
  <si>
    <t>Gi¸m ®èc ®iÒu hµnh trùc tiÕp</t>
  </si>
  <si>
    <t>Tr­ëng phßng kÕ to¸n ®iÒu hµnh trùc tiÕp</t>
  </si>
  <si>
    <t>*</t>
  </si>
  <si>
    <t>Ho¹t ®éng cña Héi ®ång qu¶n trÞ :</t>
  </si>
  <si>
    <t>H§QT häp mçi th¸ng mét lÇn, tr­êng hîp cÇn thiÕt sÏ tiÕn hµnh häp bÊt th­êng.</t>
  </si>
  <si>
    <t>H§QT lµ c¬ qu¶n qu¶n lý C«ng ty, cã toµn quyÒn nh©n danh C«ng ty ®Ó quyÕt ®Þnh c¸c vÊn ®Ò liªn</t>
  </si>
  <si>
    <t>quan ®Õn quyÒn lîi cña C«ng ty, trõ nh÷ng vÊn ®Ò thuéc thÈm quyÒn cña §¹i héi cæ ®«ng.</t>
  </si>
  <si>
    <t>H§QT chØ ®¹o, hç trî, gi¸m s¸t viÖc ®iÒu hµnh cña Gi¸m ®èc C«ng ty, t¹o ®iÒu kiÖn thuËn lîi ®Ó Gi¸m</t>
  </si>
  <si>
    <t>®èc thùc hiÖn nhiÖm vô vµ quyÒn h¹n ®­îc giao theo quy ®Þnh t¹i §iÒu lÖ vµ NghÞ quyÕt cña H§QT.</t>
  </si>
  <si>
    <t>H§QT thùc hiÖn theo nguyªn t¾c : TËp thÓ l·nh ®¹o, c¸ nh©n phô tr¸ch. TÊt c¶ c¸c thµnh viªn H§QT</t>
  </si>
  <si>
    <t>chÞu tr¸ch nhiÖm vÒ phÇn viÖc cña m×nh vµ cïng chÞu tr¸ch nhiÖm thùc hiÖn nhiÖm vô cña H§QT.</t>
  </si>
  <si>
    <t>H§QT sö dông bé m¸y vµ con dÊu ®Ó thùc hiÖn chøc n¨ng qu¶n lý, ho¹t ®éng cña C«ng ty.</t>
  </si>
  <si>
    <t>NghÞ quyÕt, QuyÕt ®Þnh cña H§QT cã tÝnh chÊt b¾t buéc thi hµnh ®èi víi c¸c ®¬n vÞ, c¸ nh©n trong</t>
  </si>
  <si>
    <t>toµn C«ng ty.</t>
  </si>
  <si>
    <t>Ho¹t ®éng cña Ban kiÓm so¸t :</t>
  </si>
  <si>
    <t>§¹i héi cæ ®«ng</t>
  </si>
  <si>
    <t>Ban kiÓm so¸t</t>
  </si>
  <si>
    <t>C¬ cÊu tæ chøc cña c«ng ty :</t>
  </si>
  <si>
    <t>C«ng ty CP bao b× xi m¨ng Bót S¬n</t>
  </si>
  <si>
    <t>n¨m 2007</t>
  </si>
  <si>
    <t>Bé Tµi chÝnh h­íng dÉn vÒ viÖc C«ng bè th«ng tin trªn thÞ tr­êng chøng kho¸n )</t>
  </si>
  <si>
    <t>( Ban hµnh kÌm theo Th«ng t­ sè 38/2007/TT-BTC ngµy 18/4/2007 cña Bé tr­ëng</t>
  </si>
  <si>
    <t>Tªn ®¬n vÞ :</t>
  </si>
  <si>
    <t>§Þa chØ :</t>
  </si>
  <si>
    <t>Km2 - ®­êng V¨n Cao - TP Nam §Þnh  - TØnh Nam §Þnh</t>
  </si>
  <si>
    <t>LÞch sö ho¹t ®éng cña c«ng ty :</t>
  </si>
  <si>
    <t>1.</t>
  </si>
  <si>
    <t>Nh÷ng sù kiÖn quan träng :</t>
  </si>
  <si>
    <t>Ngµy 21/5/2001 H§QT Tæng c«ng ty XM ViÖt Nam ban hµnh quyÕt ®Þnh sè : 285/XMVN - H§QT</t>
  </si>
  <si>
    <t>tiÕp nhËn, tæ chøc l¹i s¶n xuÊt vµ ®æi tªn C«ng ty bao b× XM Nam Hµ thµnh XÝ nghiÖp bao b× XM</t>
  </si>
  <si>
    <t>Ngµy 10/6/2002 H§QT Tæng C«ng ty XM ViÖt Nam ban hµnh Q§ sè : 908/XMVN -H§QT tiÕn</t>
  </si>
  <si>
    <t>Ngµy 28/12/2005 C«ng ty thùc hiÖn phiªn giao dÞch ®Çu tiªn trªn thÞ tr­êng chøng kho¸n Hµ Néi.</t>
  </si>
  <si>
    <t>2.</t>
  </si>
  <si>
    <t>Nghµnh nghÒ kinh doanh : C«ng ty SX kinh doanh bao b× c¸c lo¹i, s¶n phÈm tõ nhùa, giÊy.</t>
  </si>
  <si>
    <t>T×nh h×nh ho¹t ®éng cña C«ng ty : C«ng ty ho¹t ®éng SXKD æn ®Þnh.</t>
  </si>
  <si>
    <t>Qu¸ tr×nh ph¸t triÓn :</t>
  </si>
  <si>
    <t>3.</t>
  </si>
  <si>
    <t>Phßng tæng hîp</t>
  </si>
  <si>
    <t>X­ëng c¬ ®iÖn</t>
  </si>
  <si>
    <t>X­ëng SX I</t>
  </si>
  <si>
    <t>X­ëng SX 2</t>
  </si>
  <si>
    <t>Phã gi¸m ®èc 1</t>
  </si>
  <si>
    <t>Phã gi¸m ®èc 2</t>
  </si>
  <si>
    <t>Phßng kinh doanh</t>
  </si>
  <si>
    <t>Phßng                Kü thuËt</t>
  </si>
  <si>
    <t>Phßng tµi chÝnh            kÕ to¸n</t>
  </si>
  <si>
    <t>Gi¸m ®èc ®iÒu hµnh</t>
  </si>
  <si>
    <t>Héi ®ång qu¶n trÞ</t>
  </si>
  <si>
    <t>C«ng suÊt theo thiÕt kÕ cña d©y chuyÒn s¶n xuÊt lµ 25 triÖu vá bao / n¨m.</t>
  </si>
  <si>
    <t xml:space="preserve">KÕt qu¶ ho¹t ®éng s¶n xuÊt kinh doanh : </t>
  </si>
  <si>
    <t>nh©n viªn C«ng ty CP bao b× xi m¨ng Bót S¬n .</t>
  </si>
  <si>
    <t>Lîi nhuËn tr­íc thuÕ :</t>
  </si>
  <si>
    <t>III</t>
  </si>
  <si>
    <t xml:space="preserve">B¸o c¸o cña ban gi¸m ®èc </t>
  </si>
  <si>
    <t>Kh¶ n¨ng sinh lêi, kh¶ n¨ng thanh to¸n :</t>
  </si>
  <si>
    <t>lËp theo QuyÕt ®Þnh sè 1738B/Q§-UB cña UBND tØnh Nam Hµ, ngµy 18/10/1996.</t>
  </si>
  <si>
    <t>Nam §Þnh, trùc thuéc C«ng ty XM Bót S¬n - Tæng C«ng ty xi m¨ng ViÖt Nam tõ ngµy 01/7/2001.</t>
  </si>
  <si>
    <t>hµnh cæ phÇn ho¸ XÝ nghiÖp bao b× xi m¨ng Nam §Þnh, thuéc C«ng ty XM Bót S¬n.</t>
  </si>
  <si>
    <t>XÝ nghiÖp ®· hoµn thµnh c¸c thñ tôc theo quy ®Þnh cña ph¸p luËt vÒ tiÕn hµnh cæ phÇn ho¸ DN.</t>
  </si>
  <si>
    <t xml:space="preserve">Ngµy 01/5/2003 C«ng ty chuyÓn sang ho¹t ®éng theo m« h×nh C«ng ty cæ phÇn. </t>
  </si>
  <si>
    <t>N¨m 2007 s¶n l­îng s¶n xuÊt v­ît c«ng suÊt thiÕt kÕ ®¹t 120%</t>
  </si>
  <si>
    <t xml:space="preserve"> - Trong ®ã: Chi phÝ l·i vay                                                                    </t>
  </si>
  <si>
    <t xml:space="preserve"> + C¶i t¹o m¸y Polytex tõ c¾t ph¼ng sang c¾t kinh tÕ, nguyªn gi¸ 722.760.400 ®ång.</t>
  </si>
  <si>
    <t xml:space="preserve"> + Mua míi m¸y may 2 ®Çu, nguyªn gi¸ 23.000.000 ®ång.</t>
  </si>
  <si>
    <t>Ban gi¸m ®èc gåm cã 3 ng­êi : Gi¸m ®èc vµ 2 phã gi¸m ®èc</t>
  </si>
  <si>
    <t xml:space="preserve"> + Mua m¸y Fotocopy, nguyªn gi¸ 12.500.000 ®ång.</t>
  </si>
  <si>
    <t xml:space="preserve"> + PhÇn mÒm kÕ to¸n, phÇn mÒm Website-Hosting, nguyªn gi¸ 60.800.000 ®ång.</t>
  </si>
  <si>
    <t>Tæng sè ®Çu t­ theo nguyªn gi¸ lµ : 819.060.400 ®ång.</t>
  </si>
  <si>
    <t>lµ : 864.659.000 ®ång. Dù kiÕn c«ng tr×nh sÏ hoµn thµnh vµ ®­a vµo sö dông ®Çu n¨m 2008.</t>
  </si>
  <si>
    <t>®¶m b¶o, ®¸p øng ®­îc yªu cÇu cña thÞ tr­êng.</t>
  </si>
  <si>
    <t xml:space="preserve"> - N¨m 2007 C«ng ty ®· ®Çu t­ mét sè tµi s¶n cè ®Þnh sau :</t>
  </si>
  <si>
    <t>N¨m 2005 s¶n l­îng s¶n xuÊt v­ît c«ng suÊt thiÕt kÕ ®¹t 109%</t>
  </si>
  <si>
    <t>N¨m 2006 s¶n l­îng s¶n xuÊt v­ît c«ng suÊt thiÕt kÕ ®¹t 110%</t>
  </si>
  <si>
    <t xml:space="preserve">Lîi nhuËn kh¸c              </t>
  </si>
  <si>
    <t xml:space="preserve"> - C«ng ty ®ang thùc hiÖn x©y dùng nhµ ¨n ca, nhµ ®Ó xe cho CBCN víi tæng gi¸ trÞ theo Hîp ®ång</t>
  </si>
  <si>
    <t>l­îng s¶n xuÊt vµ tiªu thô cao nhÊt tõ tr­íc tíi nay. §¹t ®­îc kÕt qu¶ trªn C«ng ty ®· ¸p dông nhiÒu</t>
  </si>
  <si>
    <t>C¸c n¨m gÇn ®©y gi¸ h¹t nhùa PP, giÊy krapt lu«n t¨ng n¨m sau cao h¬n n¨m tr­íc. Cã ®­îc kÕt qu¶</t>
  </si>
  <si>
    <t>nªu trªn lµ sù cè g¾ng kh«ng ngõng cña tËp thÓ CBCNV trong toµn C«ng ty, mÆc dï lîi nhuËn n¨m 2007</t>
  </si>
  <si>
    <t>cã gi¶m so víi n¨m tr­íc nh­ng so kÕ ho¹ch v­ît vµ ®¹t 135%.</t>
  </si>
  <si>
    <t>Cæ tøc chia cho c¸c thµnh viªn gãp vèn : theo tû lÖ gãp, cæ tøc ®¹t 10,3% / n¨m.</t>
  </si>
  <si>
    <t xml:space="preserve"> - Trong c«ng t¸c qu¶n lý : TËp hîp chi phÝ tÝnh gi¸ thµnh kÞp thêi, tõ ®ã ®iÒu chØnh c¬ cÊu s¶n phÈm</t>
  </si>
  <si>
    <t>mét c¸ch hîp lý vµ hiÖu qu¶. T¨ng s¶n l­îng c¸c thÞ tr­êng cã lîi nhuËn cao, gi¶m s¶n l­îng c¸c thÞ</t>
  </si>
  <si>
    <t>tr­êng lîi nhuËn thÊp.</t>
  </si>
  <si>
    <t>C«ng ty TNHH dÞch vô t­ vÊn tµi chÝnh kÕ to¸n vµ kiÓm to¸n ( AASC ) ®· thùc hiÖn kiÓm to¸n c¸c</t>
  </si>
  <si>
    <t>Hµng tån kho ®­îc x¸c ®Þnh trªn c¬ së gi¸ thÊp h¬n gi÷a gi¸ gèc vµ gi¸ trÞ thuÇn cã thÓ thùc hiÖn ®­îc</t>
  </si>
  <si>
    <t>Gi¸ gèc hµng tån kho bao gåm : Chi phÝ mua, c¸c chi phÝ chÕ biÕn vµ c¸c chi phÝ liªn quan trùc tiÕp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</si>
</sst>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\ _€_-;\-* #,##0\ _€_-;_-* &quot;-&quot;??\ _€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1">
    <font>
      <sz val="12"/>
      <name val=".VnTime"/>
      <family val="0"/>
    </font>
    <font>
      <sz val="8"/>
      <name val=".VnTime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b/>
      <sz val="11"/>
      <name val=".VnTimeH"/>
      <family val="2"/>
    </font>
    <font>
      <b/>
      <sz val="10"/>
      <name val=".VnTimeH"/>
      <family val="2"/>
    </font>
    <font>
      <b/>
      <sz val="12"/>
      <name val=".VnTime"/>
      <family val="2"/>
    </font>
    <font>
      <b/>
      <sz val="12"/>
      <name val=".VnTimeH"/>
      <family val="2"/>
    </font>
    <font>
      <b/>
      <sz val="16"/>
      <name val=".VnTimeH"/>
      <family val="2"/>
    </font>
    <font>
      <i/>
      <sz val="12"/>
      <name val=".VnTime"/>
      <family val="2"/>
    </font>
    <font>
      <sz val="10"/>
      <name val=".VnTime"/>
      <family val="0"/>
    </font>
    <font>
      <sz val="11"/>
      <name val=".VnTime"/>
      <family val="0"/>
    </font>
    <font>
      <b/>
      <i/>
      <sz val="12"/>
      <name val=".VnTime"/>
      <family val="2"/>
    </font>
    <font>
      <b/>
      <sz val="14"/>
      <name val=".VnTimeH"/>
      <family val="2"/>
    </font>
    <font>
      <b/>
      <sz val="12"/>
      <name val=".VnArial Narrow"/>
      <family val="2"/>
    </font>
    <font>
      <sz val="12"/>
      <name val=".VnArial Narrow"/>
      <family val="2"/>
    </font>
    <font>
      <sz val="11"/>
      <name val=".VnArial Narrow"/>
      <family val="2"/>
    </font>
    <font>
      <sz val="14"/>
      <name val=".VnTime"/>
      <family val="0"/>
    </font>
    <font>
      <b/>
      <sz val="11"/>
      <name val=".VnTime"/>
      <family val="2"/>
    </font>
    <font>
      <b/>
      <sz val="11"/>
      <color indexed="8"/>
      <name val=".VnTime"/>
      <family val="2"/>
    </font>
    <font>
      <b/>
      <i/>
      <sz val="11"/>
      <name val=".VnTime"/>
      <family val="2"/>
    </font>
    <font>
      <b/>
      <u val="single"/>
      <sz val="11"/>
      <name val=".VnTime"/>
      <family val="2"/>
    </font>
    <font>
      <i/>
      <sz val="11"/>
      <name val=".VnTime"/>
      <family val="2"/>
    </font>
    <font>
      <sz val="10.5"/>
      <name val=".VnTime"/>
      <family val="2"/>
    </font>
    <font>
      <b/>
      <sz val="10"/>
      <name val=".VnTime"/>
      <family val="2"/>
    </font>
    <font>
      <sz val="12"/>
      <name val=".VnTimeH"/>
      <family val="2"/>
    </font>
    <font>
      <b/>
      <u val="single"/>
      <sz val="10"/>
      <name val=".VnTime"/>
      <family val="2"/>
    </font>
    <font>
      <i/>
      <sz val="10"/>
      <name val=".VnTime"/>
      <family val="2"/>
    </font>
    <font>
      <b/>
      <sz val="15"/>
      <name val=".VnTimeH"/>
      <family val="2"/>
    </font>
    <font>
      <i/>
      <u val="single"/>
      <sz val="12"/>
      <name val=".VnTime"/>
      <family val="2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 horizontal="left" indent="6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Fill="1" applyAlignment="1">
      <alignment/>
    </xf>
    <xf numFmtId="3" fontId="15" fillId="0" borderId="3" xfId="0" applyNumberFormat="1" applyFont="1" applyFill="1" applyBorder="1" applyAlignment="1">
      <alignment/>
    </xf>
    <xf numFmtId="0" fontId="16" fillId="0" borderId="4" xfId="0" applyFont="1" applyBorder="1" applyAlignment="1" quotePrefix="1">
      <alignment horizontal="left"/>
    </xf>
    <xf numFmtId="3" fontId="15" fillId="0" borderId="5" xfId="0" applyNumberFormat="1" applyFont="1" applyFill="1" applyBorder="1" applyAlignment="1">
      <alignment/>
    </xf>
    <xf numFmtId="3" fontId="15" fillId="0" borderId="6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3" fontId="14" fillId="0" borderId="7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/>
    </xf>
    <xf numFmtId="3" fontId="15" fillId="0" borderId="14" xfId="0" applyNumberFormat="1" applyFont="1" applyFill="1" applyBorder="1" applyAlignment="1">
      <alignment horizontal="left" indent="4"/>
    </xf>
    <xf numFmtId="3" fontId="15" fillId="0" borderId="4" xfId="0" applyNumberFormat="1" applyFont="1" applyFill="1" applyBorder="1" applyAlignment="1">
      <alignment horizontal="left" indent="4"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0" fillId="0" borderId="11" xfId="15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0" fillId="0" borderId="10" xfId="15" applyNumberFormat="1" applyFont="1" applyBorder="1" applyAlignment="1">
      <alignment horizontal="center"/>
    </xf>
    <xf numFmtId="4" fontId="0" fillId="0" borderId="10" xfId="15" applyNumberFormat="1" applyFont="1" applyFill="1" applyBorder="1" applyAlignment="1">
      <alignment horizontal="center"/>
    </xf>
    <xf numFmtId="3" fontId="0" fillId="0" borderId="10" xfId="15" applyNumberFormat="1" applyFont="1" applyBorder="1" applyAlignment="1">
      <alignment horizontal="center"/>
    </xf>
    <xf numFmtId="4" fontId="6" fillId="0" borderId="10" xfId="15" applyNumberFormat="1" applyFont="1" applyBorder="1" applyAlignment="1">
      <alignment horizontal="center"/>
    </xf>
    <xf numFmtId="3" fontId="6" fillId="0" borderId="10" xfId="15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15" xfId="0" applyFont="1" applyFill="1" applyBorder="1" applyAlignment="1" quotePrefix="1">
      <alignment horizontal="right"/>
    </xf>
    <xf numFmtId="0" fontId="0" fillId="0" borderId="4" xfId="0" applyFont="1" applyFill="1" applyBorder="1" applyAlignment="1" quotePrefix="1">
      <alignment horizontal="left"/>
    </xf>
    <xf numFmtId="4" fontId="0" fillId="0" borderId="13" xfId="15" applyNumberFormat="1" applyFont="1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0" fontId="0" fillId="0" borderId="15" xfId="0" applyFont="1" applyBorder="1" applyAlignment="1" quotePrefix="1">
      <alignment horizontal="right"/>
    </xf>
    <xf numFmtId="0" fontId="6" fillId="0" borderId="4" xfId="0" applyFont="1" applyBorder="1" applyAlignment="1">
      <alignment horizontal="left"/>
    </xf>
    <xf numFmtId="0" fontId="6" fillId="0" borderId="15" xfId="0" applyFont="1" applyBorder="1" applyAlignment="1" quotePrefix="1">
      <alignment horizontal="right"/>
    </xf>
    <xf numFmtId="4" fontId="6" fillId="0" borderId="13" xfId="15" applyNumberFormat="1" applyFont="1" applyBorder="1" applyAlignment="1">
      <alignment horizontal="center"/>
    </xf>
    <xf numFmtId="3" fontId="6" fillId="0" borderId="13" xfId="15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16" xfId="0" applyFont="1" applyBorder="1" applyAlignment="1" quotePrefix="1">
      <alignment horizontal="right"/>
    </xf>
    <xf numFmtId="0" fontId="6" fillId="0" borderId="14" xfId="0" applyFont="1" applyFill="1" applyBorder="1" applyAlignment="1">
      <alignment horizontal="left"/>
    </xf>
    <xf numFmtId="0" fontId="0" fillId="0" borderId="17" xfId="0" applyFont="1" applyFill="1" applyBorder="1" applyAlignment="1" quotePrefix="1">
      <alignment horizontal="right"/>
    </xf>
    <xf numFmtId="3" fontId="0" fillId="0" borderId="12" xfId="15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Alignment="1">
      <alignment/>
    </xf>
    <xf numFmtId="3" fontId="6" fillId="0" borderId="0" xfId="0" applyNumberFormat="1" applyFont="1" applyAlignment="1" quotePrefix="1">
      <alignment horizontal="left"/>
    </xf>
    <xf numFmtId="14" fontId="0" fillId="0" borderId="0" xfId="0" applyNumberFormat="1" applyAlignment="1">
      <alignment/>
    </xf>
    <xf numFmtId="164" fontId="15" fillId="0" borderId="1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/>
    </xf>
    <xf numFmtId="0" fontId="11" fillId="0" borderId="19" xfId="0" applyFont="1" applyBorder="1" applyAlignment="1" quotePrefix="1">
      <alignment horizontal="center"/>
    </xf>
    <xf numFmtId="0" fontId="11" fillId="0" borderId="19" xfId="22" applyFont="1" applyBorder="1" applyAlignment="1" quotePrefix="1">
      <alignment horizontal="right"/>
      <protection/>
    </xf>
    <xf numFmtId="3" fontId="11" fillId="0" borderId="19" xfId="0" applyNumberFormat="1" applyFont="1" applyBorder="1" applyAlignment="1" quotePrefix="1">
      <alignment horizontal="right"/>
    </xf>
    <xf numFmtId="0" fontId="11" fillId="0" borderId="10" xfId="0" applyFont="1" applyBorder="1" applyAlignment="1" quotePrefix="1">
      <alignment horizontal="center"/>
    </xf>
    <xf numFmtId="0" fontId="11" fillId="0" borderId="10" xfId="22" applyFont="1" applyBorder="1" applyAlignment="1" quotePrefix="1">
      <alignment horizontal="right"/>
      <protection/>
    </xf>
    <xf numFmtId="3" fontId="11" fillId="0" borderId="10" xfId="0" applyNumberFormat="1" applyFont="1" applyBorder="1" applyAlignment="1" quotePrefix="1">
      <alignment horizontal="right"/>
    </xf>
    <xf numFmtId="3" fontId="11" fillId="0" borderId="10" xfId="22" applyNumberFormat="1" applyFont="1" applyBorder="1" applyAlignment="1" quotePrefix="1">
      <alignment horizontal="right"/>
      <protection/>
    </xf>
    <xf numFmtId="0" fontId="11" fillId="0" borderId="10" xfId="0" applyFont="1" applyFill="1" applyBorder="1" applyAlignment="1" quotePrefix="1">
      <alignment horizontal="center"/>
    </xf>
    <xf numFmtId="0" fontId="11" fillId="0" borderId="3" xfId="0" applyFont="1" applyBorder="1" applyAlignment="1" quotePrefix="1">
      <alignment horizontal="center"/>
    </xf>
    <xf numFmtId="0" fontId="11" fillId="0" borderId="3" xfId="0" applyFont="1" applyBorder="1" applyAlignment="1">
      <alignment horizontal="center"/>
    </xf>
    <xf numFmtId="2" fontId="11" fillId="0" borderId="3" xfId="0" applyNumberFormat="1" applyFont="1" applyBorder="1" applyAlignment="1" quotePrefix="1">
      <alignment horizontal="right"/>
    </xf>
    <xf numFmtId="3" fontId="15" fillId="0" borderId="3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left"/>
    </xf>
    <xf numFmtId="4" fontId="15" fillId="0" borderId="3" xfId="0" applyNumberFormat="1" applyFont="1" applyFill="1" applyBorder="1" applyAlignment="1">
      <alignment horizontal="right"/>
    </xf>
    <xf numFmtId="164" fontId="15" fillId="0" borderId="3" xfId="0" applyNumberFormat="1" applyFont="1" applyFill="1" applyBorder="1" applyAlignment="1">
      <alignment horizontal="center"/>
    </xf>
    <xf numFmtId="4" fontId="0" fillId="0" borderId="6" xfId="15" applyNumberFormat="1" applyFont="1" applyBorder="1" applyAlignment="1">
      <alignment horizontal="center"/>
    </xf>
    <xf numFmtId="4" fontId="0" fillId="0" borderId="3" xfId="15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right"/>
    </xf>
    <xf numFmtId="4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8" fillId="0" borderId="7" xfId="0" applyFont="1" applyFill="1" applyBorder="1" applyAlignment="1">
      <alignment horizontal="center" vertical="center"/>
    </xf>
    <xf numFmtId="0" fontId="18" fillId="0" borderId="10" xfId="0" applyFont="1" applyBorder="1" applyAlignment="1" quotePrefix="1">
      <alignment horizontal="center"/>
    </xf>
    <xf numFmtId="0" fontId="11" fillId="0" borderId="11" xfId="0" applyFont="1" applyBorder="1" applyAlignment="1">
      <alignment horizontal="center"/>
    </xf>
    <xf numFmtId="0" fontId="18" fillId="0" borderId="11" xfId="21" applyFont="1" applyBorder="1" applyAlignment="1" quotePrefix="1">
      <alignment horizontal="right"/>
      <protection/>
    </xf>
    <xf numFmtId="0" fontId="18" fillId="0" borderId="11" xfId="0" applyFont="1" applyBorder="1" applyAlignment="1" quotePrefix="1">
      <alignment horizontal="right"/>
    </xf>
    <xf numFmtId="0" fontId="11" fillId="0" borderId="10" xfId="0" applyFont="1" applyBorder="1" applyAlignment="1">
      <alignment horizontal="center"/>
    </xf>
    <xf numFmtId="0" fontId="18" fillId="0" borderId="10" xfId="21" applyFont="1" applyBorder="1" applyAlignment="1" quotePrefix="1">
      <alignment horizontal="right"/>
      <protection/>
    </xf>
    <xf numFmtId="0" fontId="18" fillId="0" borderId="10" xfId="0" applyFont="1" applyBorder="1" applyAlignment="1" quotePrefix="1">
      <alignment horizontal="right"/>
    </xf>
    <xf numFmtId="0" fontId="11" fillId="0" borderId="10" xfId="21" applyFont="1" applyBorder="1" applyAlignment="1" quotePrefix="1">
      <alignment horizontal="right"/>
      <protection/>
    </xf>
    <xf numFmtId="0" fontId="11" fillId="0" borderId="10" xfId="0" applyFont="1" applyBorder="1" applyAlignment="1" quotePrefix="1">
      <alignment horizontal="right"/>
    </xf>
    <xf numFmtId="0" fontId="11" fillId="0" borderId="10" xfId="21" applyFont="1" applyBorder="1" applyAlignment="1" quotePrefix="1">
      <alignment horizontal="right"/>
      <protection/>
    </xf>
    <xf numFmtId="0" fontId="18" fillId="0" borderId="10" xfId="0" applyFont="1" applyFill="1" applyBorder="1" applyAlignment="1" quotePrefix="1">
      <alignment horizontal="center"/>
    </xf>
    <xf numFmtId="0" fontId="11" fillId="0" borderId="10" xfId="0" applyFont="1" applyFill="1" applyBorder="1" applyAlignment="1">
      <alignment horizontal="center"/>
    </xf>
    <xf numFmtId="0" fontId="18" fillId="0" borderId="10" xfId="0" applyFont="1" applyFill="1" applyBorder="1" applyAlignment="1" quotePrefix="1">
      <alignment horizontal="right"/>
    </xf>
    <xf numFmtId="0" fontId="11" fillId="0" borderId="10" xfId="0" applyFont="1" applyFill="1" applyBorder="1" applyAlignment="1" quotePrefix="1">
      <alignment horizontal="right"/>
    </xf>
    <xf numFmtId="0" fontId="11" fillId="0" borderId="3" xfId="0" applyFont="1" applyBorder="1" applyAlignment="1" quotePrefix="1">
      <alignment horizontal="right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20" xfId="0" applyFont="1" applyBorder="1" applyAlignment="1" quotePrefix="1">
      <alignment horizontal="left"/>
    </xf>
    <xf numFmtId="0" fontId="18" fillId="0" borderId="21" xfId="0" applyFont="1" applyBorder="1" applyAlignment="1" quotePrefix="1">
      <alignment horizontal="center"/>
    </xf>
    <xf numFmtId="0" fontId="11" fillId="0" borderId="22" xfId="0" applyFont="1" applyBorder="1" applyAlignment="1">
      <alignment horizontal="center"/>
    </xf>
    <xf numFmtId="0" fontId="18" fillId="0" borderId="4" xfId="0" applyFont="1" applyBorder="1" applyAlignment="1" quotePrefix="1">
      <alignment horizontal="left"/>
    </xf>
    <xf numFmtId="0" fontId="18" fillId="0" borderId="15" xfId="0" applyFont="1" applyBorder="1" applyAlignment="1" quotePrefix="1">
      <alignment horizontal="center"/>
    </xf>
    <xf numFmtId="0" fontId="11" fillId="0" borderId="13" xfId="0" applyFont="1" applyBorder="1" applyAlignment="1">
      <alignment horizontal="center"/>
    </xf>
    <xf numFmtId="0" fontId="11" fillId="0" borderId="4" xfId="0" applyFont="1" applyBorder="1" applyAlignment="1" quotePrefix="1">
      <alignment horizontal="left"/>
    </xf>
    <xf numFmtId="0" fontId="11" fillId="0" borderId="15" xfId="0" applyFont="1" applyBorder="1" applyAlignment="1" quotePrefix="1">
      <alignment horizontal="center"/>
    </xf>
    <xf numFmtId="0" fontId="11" fillId="0" borderId="13" xfId="0" applyFont="1" applyBorder="1" applyAlignment="1" quotePrefix="1">
      <alignment horizontal="center"/>
    </xf>
    <xf numFmtId="0" fontId="18" fillId="0" borderId="4" xfId="0" applyFont="1" applyFill="1" applyBorder="1" applyAlignment="1" quotePrefix="1">
      <alignment horizontal="left"/>
    </xf>
    <xf numFmtId="0" fontId="18" fillId="0" borderId="15" xfId="0" applyFont="1" applyFill="1" applyBorder="1" applyAlignment="1" quotePrefix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4" xfId="0" applyFont="1" applyFill="1" applyBorder="1" applyAlignment="1" quotePrefix="1">
      <alignment horizontal="left"/>
    </xf>
    <xf numFmtId="0" fontId="11" fillId="0" borderId="15" xfId="0" applyFont="1" applyFill="1" applyBorder="1" applyAlignment="1" quotePrefix="1">
      <alignment horizontal="center"/>
    </xf>
    <xf numFmtId="0" fontId="11" fillId="0" borderId="13" xfId="0" applyFont="1" applyFill="1" applyBorder="1" applyAlignment="1" quotePrefix="1">
      <alignment horizontal="center"/>
    </xf>
    <xf numFmtId="0" fontId="11" fillId="0" borderId="15" xfId="0" applyFont="1" applyBorder="1" applyAlignment="1">
      <alignment horizontal="center"/>
    </xf>
    <xf numFmtId="0" fontId="11" fillId="0" borderId="5" xfId="0" applyFont="1" applyBorder="1" applyAlignment="1" quotePrefix="1">
      <alignment horizontal="left"/>
    </xf>
    <xf numFmtId="0" fontId="11" fillId="0" borderId="16" xfId="0" applyFont="1" applyBorder="1" applyAlignment="1" quotePrefix="1">
      <alignment horizontal="center"/>
    </xf>
    <xf numFmtId="0" fontId="11" fillId="0" borderId="6" xfId="0" applyFont="1" applyBorder="1" applyAlignment="1" quotePrefix="1">
      <alignment horizontal="center"/>
    </xf>
    <xf numFmtId="0" fontId="18" fillId="0" borderId="18" xfId="0" applyFont="1" applyFill="1" applyBorder="1" applyAlignment="1">
      <alignment horizontal="right" vertical="center"/>
    </xf>
    <xf numFmtId="0" fontId="11" fillId="0" borderId="6" xfId="0" applyFont="1" applyBorder="1" applyAlignment="1">
      <alignment horizontal="center"/>
    </xf>
    <xf numFmtId="0" fontId="11" fillId="0" borderId="14" xfId="0" applyFont="1" applyBorder="1" applyAlignment="1" quotePrefix="1">
      <alignment horizontal="left"/>
    </xf>
    <xf numFmtId="0" fontId="11" fillId="0" borderId="17" xfId="0" applyFont="1" applyBorder="1" applyAlignment="1" quotePrefix="1">
      <alignment horizontal="center"/>
    </xf>
    <xf numFmtId="0" fontId="11" fillId="0" borderId="12" xfId="0" applyFont="1" applyBorder="1" applyAlignment="1" quotePrefix="1">
      <alignment horizontal="center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0" fillId="0" borderId="15" xfId="0" applyFont="1" applyBorder="1" applyAlignment="1" quotePrefix="1">
      <alignment horizontal="center"/>
    </xf>
    <xf numFmtId="0" fontId="23" fillId="0" borderId="4" xfId="0" applyFont="1" applyBorder="1" applyAlignment="1" quotePrefix="1">
      <alignment horizontal="left"/>
    </xf>
    <xf numFmtId="0" fontId="24" fillId="0" borderId="19" xfId="0" applyFont="1" applyBorder="1" applyAlignment="1" quotePrefix="1">
      <alignment horizontal="center"/>
    </xf>
    <xf numFmtId="0" fontId="10" fillId="0" borderId="10" xfId="0" applyFont="1" applyBorder="1" applyAlignment="1" quotePrefix="1">
      <alignment horizontal="center"/>
    </xf>
    <xf numFmtId="0" fontId="24" fillId="0" borderId="10" xfId="0" applyFont="1" applyBorder="1" applyAlignment="1" quotePrefix="1">
      <alignment horizontal="center"/>
    </xf>
    <xf numFmtId="0" fontId="24" fillId="0" borderId="3" xfId="0" applyFont="1" applyBorder="1" applyAlignment="1" quotePrefix="1">
      <alignment horizontal="center"/>
    </xf>
    <xf numFmtId="0" fontId="10" fillId="0" borderId="9" xfId="0" applyFont="1" applyBorder="1" applyAlignment="1" quotePrefix="1">
      <alignment horizontal="center"/>
    </xf>
    <xf numFmtId="0" fontId="10" fillId="0" borderId="18" xfId="0" applyFont="1" applyBorder="1" applyAlignment="1" quotePrefix="1">
      <alignment horizontal="center"/>
    </xf>
    <xf numFmtId="0" fontId="10" fillId="0" borderId="18" xfId="0" applyFont="1" applyBorder="1" applyAlignment="1" quotePrefix="1">
      <alignment horizontal="left" indent="12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right"/>
    </xf>
    <xf numFmtId="0" fontId="24" fillId="0" borderId="25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10" fillId="0" borderId="27" xfId="0" applyFont="1" applyBorder="1" applyAlignment="1" quotePrefix="1">
      <alignment horizontal="center"/>
    </xf>
    <xf numFmtId="0" fontId="24" fillId="0" borderId="20" xfId="0" applyFont="1" applyBorder="1" applyAlignment="1" quotePrefix="1">
      <alignment horizontal="center"/>
    </xf>
    <xf numFmtId="0" fontId="24" fillId="0" borderId="22" xfId="0" applyFont="1" applyBorder="1" applyAlignment="1" quotePrefix="1">
      <alignment horizontal="center"/>
    </xf>
    <xf numFmtId="0" fontId="10" fillId="0" borderId="4" xfId="0" applyFont="1" applyBorder="1" applyAlignment="1" quotePrefix="1">
      <alignment horizontal="center"/>
    </xf>
    <xf numFmtId="0" fontId="10" fillId="0" borderId="13" xfId="0" applyFont="1" applyBorder="1" applyAlignment="1" quotePrefix="1">
      <alignment horizontal="center"/>
    </xf>
    <xf numFmtId="0" fontId="24" fillId="0" borderId="4" xfId="0" applyFont="1" applyBorder="1" applyAlignment="1" quotePrefix="1">
      <alignment horizontal="center"/>
    </xf>
    <xf numFmtId="0" fontId="24" fillId="0" borderId="13" xfId="0" applyFont="1" applyBorder="1" applyAlignment="1" quotePrefix="1">
      <alignment horizontal="center"/>
    </xf>
    <xf numFmtId="0" fontId="24" fillId="0" borderId="5" xfId="0" applyFont="1" applyBorder="1" applyAlignment="1" quotePrefix="1">
      <alignment horizontal="center"/>
    </xf>
    <xf numFmtId="0" fontId="24" fillId="0" borderId="6" xfId="0" applyFont="1" applyBorder="1" applyAlignment="1" quotePrefix="1">
      <alignment horizontal="center"/>
    </xf>
    <xf numFmtId="0" fontId="24" fillId="0" borderId="19" xfId="0" applyFont="1" applyBorder="1" applyAlignment="1" quotePrefix="1">
      <alignment horizontal="left"/>
    </xf>
    <xf numFmtId="0" fontId="10" fillId="0" borderId="10" xfId="0" applyFont="1" applyBorder="1" applyAlignment="1" quotePrefix="1">
      <alignment horizontal="left"/>
    </xf>
    <xf numFmtId="0" fontId="24" fillId="0" borderId="10" xfId="0" applyFont="1" applyBorder="1" applyAlignment="1" quotePrefix="1">
      <alignment horizontal="left"/>
    </xf>
    <xf numFmtId="0" fontId="24" fillId="0" borderId="3" xfId="0" applyFont="1" applyBorder="1" applyAlignment="1" quotePrefix="1">
      <alignment horizontal="left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1" fillId="0" borderId="30" xfId="0" applyFont="1" applyBorder="1" applyAlignment="1" quotePrefix="1">
      <alignment horizontal="center"/>
    </xf>
    <xf numFmtId="0" fontId="18" fillId="0" borderId="19" xfId="0" applyFont="1" applyBorder="1" applyAlignment="1" quotePrefix="1">
      <alignment horizontal="center"/>
    </xf>
    <xf numFmtId="0" fontId="18" fillId="0" borderId="19" xfId="0" applyFont="1" applyBorder="1" applyAlignment="1" quotePrefix="1">
      <alignment horizontal="right"/>
    </xf>
    <xf numFmtId="3" fontId="11" fillId="0" borderId="10" xfId="23" applyNumberFormat="1" applyFont="1" applyBorder="1" applyAlignment="1" quotePrefix="1">
      <alignment horizontal="right"/>
      <protection/>
    </xf>
    <xf numFmtId="3" fontId="18" fillId="0" borderId="10" xfId="23" applyNumberFormat="1" applyFont="1" applyBorder="1" applyAlignment="1" quotePrefix="1">
      <alignment horizontal="right"/>
      <protection/>
    </xf>
    <xf numFmtId="0" fontId="18" fillId="0" borderId="10" xfId="23" applyFont="1" applyBorder="1" applyAlignment="1" quotePrefix="1">
      <alignment horizontal="right"/>
      <protection/>
    </xf>
    <xf numFmtId="3" fontId="18" fillId="0" borderId="10" xfId="0" applyNumberFormat="1" applyFont="1" applyBorder="1" applyAlignment="1" quotePrefix="1">
      <alignment horizontal="right"/>
    </xf>
    <xf numFmtId="0" fontId="11" fillId="0" borderId="10" xfId="23" applyFont="1" applyBorder="1" applyAlignment="1" quotePrefix="1">
      <alignment horizontal="right"/>
      <protection/>
    </xf>
    <xf numFmtId="0" fontId="18" fillId="0" borderId="3" xfId="0" applyFont="1" applyBorder="1" applyAlignment="1" quotePrefix="1">
      <alignment horizontal="center"/>
    </xf>
    <xf numFmtId="3" fontId="18" fillId="0" borderId="3" xfId="23" applyNumberFormat="1" applyFont="1" applyBorder="1" applyAlignment="1" quotePrefix="1">
      <alignment horizontal="right"/>
      <protection/>
    </xf>
    <xf numFmtId="3" fontId="18" fillId="0" borderId="3" xfId="0" applyNumberFormat="1" applyFont="1" applyBorder="1" applyAlignment="1" quotePrefix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12" fillId="0" borderId="0" xfId="0" applyFont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1" fillId="0" borderId="3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5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0" fontId="22" fillId="0" borderId="0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166" fontId="0" fillId="0" borderId="0" xfId="15" applyNumberFormat="1" applyAlignment="1">
      <alignment horizontal="right"/>
    </xf>
    <xf numFmtId="166" fontId="0" fillId="0" borderId="0" xfId="15" applyNumberFormat="1" applyAlignment="1">
      <alignment/>
    </xf>
    <xf numFmtId="166" fontId="0" fillId="0" borderId="0" xfId="15" applyNumberFormat="1" applyFont="1" applyFill="1" applyAlignment="1" quotePrefix="1">
      <alignment/>
    </xf>
    <xf numFmtId="0" fontId="29" fillId="0" borderId="0" xfId="0" applyFont="1" applyAlignment="1">
      <alignment horizontal="left" indent="1"/>
    </xf>
    <xf numFmtId="4" fontId="11" fillId="0" borderId="10" xfId="0" applyNumberFormat="1" applyFont="1" applyBorder="1" applyAlignment="1" quotePrefix="1">
      <alignment horizontal="right"/>
    </xf>
    <xf numFmtId="0" fontId="11" fillId="0" borderId="0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 quotePrefix="1">
      <alignment horizontal="right"/>
    </xf>
    <xf numFmtId="0" fontId="9" fillId="0" borderId="0" xfId="0" applyFont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3" fontId="0" fillId="0" borderId="0" xfId="15" applyNumberForma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2" fillId="0" borderId="3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18" fillId="0" borderId="7" xfId="0" applyFont="1" applyBorder="1" applyAlignment="1" quotePrefix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CDKT.Q3.07" xfId="21"/>
    <cellStyle name="Normal_KQKD Q3.07" xfId="22"/>
    <cellStyle name="Normal_LCTT Q3.07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16</xdr:row>
      <xdr:rowOff>19050</xdr:rowOff>
    </xdr:from>
    <xdr:to>
      <xdr:col>12</xdr:col>
      <xdr:colOff>0</xdr:colOff>
      <xdr:row>16</xdr:row>
      <xdr:rowOff>485775</xdr:rowOff>
    </xdr:to>
    <xdr:sp>
      <xdr:nvSpPr>
        <xdr:cNvPr id="1" name="Line 1"/>
        <xdr:cNvSpPr>
          <a:spLocks/>
        </xdr:cNvSpPr>
      </xdr:nvSpPr>
      <xdr:spPr>
        <a:xfrm>
          <a:off x="4152900" y="60388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22</xdr:col>
      <xdr:colOff>9525</xdr:colOff>
      <xdr:row>16</xdr:row>
      <xdr:rowOff>0</xdr:rowOff>
    </xdr:from>
    <xdr:to>
      <xdr:col>22</xdr:col>
      <xdr:colOff>9525</xdr:colOff>
      <xdr:row>17</xdr:row>
      <xdr:rowOff>0</xdr:rowOff>
    </xdr:to>
    <xdr:sp>
      <xdr:nvSpPr>
        <xdr:cNvPr id="2" name="Line 3"/>
        <xdr:cNvSpPr>
          <a:spLocks/>
        </xdr:cNvSpPr>
      </xdr:nvSpPr>
      <xdr:spPr>
        <a:xfrm>
          <a:off x="7400925" y="60198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17</xdr:row>
      <xdr:rowOff>0</xdr:rowOff>
    </xdr:to>
    <xdr:sp>
      <xdr:nvSpPr>
        <xdr:cNvPr id="3" name="Line 5"/>
        <xdr:cNvSpPr>
          <a:spLocks/>
        </xdr:cNvSpPr>
      </xdr:nvSpPr>
      <xdr:spPr>
        <a:xfrm>
          <a:off x="5772150" y="60198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333375</xdr:colOff>
      <xdr:row>16</xdr:row>
      <xdr:rowOff>0</xdr:rowOff>
    </xdr:from>
    <xdr:to>
      <xdr:col>1</xdr:col>
      <xdr:colOff>333375</xdr:colOff>
      <xdr:row>16</xdr:row>
      <xdr:rowOff>495300</xdr:rowOff>
    </xdr:to>
    <xdr:sp>
      <xdr:nvSpPr>
        <xdr:cNvPr id="4" name="Line 6"/>
        <xdr:cNvSpPr>
          <a:spLocks/>
        </xdr:cNvSpPr>
      </xdr:nvSpPr>
      <xdr:spPr>
        <a:xfrm>
          <a:off x="676275" y="60198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9525</xdr:rowOff>
    </xdr:from>
    <xdr:to>
      <xdr:col>7</xdr:col>
      <xdr:colOff>9525</xdr:colOff>
      <xdr:row>17</xdr:row>
      <xdr:rowOff>0</xdr:rowOff>
    </xdr:to>
    <xdr:sp>
      <xdr:nvSpPr>
        <xdr:cNvPr id="5" name="Line 7"/>
        <xdr:cNvSpPr>
          <a:spLocks/>
        </xdr:cNvSpPr>
      </xdr:nvSpPr>
      <xdr:spPr>
        <a:xfrm>
          <a:off x="2505075" y="60293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>
          <a:off x="1028700" y="29908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161925</xdr:colOff>
      <xdr:row>9</xdr:row>
      <xdr:rowOff>9525</xdr:rowOff>
    </xdr:from>
    <xdr:to>
      <xdr:col>12</xdr:col>
      <xdr:colOff>161925</xdr:colOff>
      <xdr:row>10</xdr:row>
      <xdr:rowOff>0</xdr:rowOff>
    </xdr:to>
    <xdr:sp>
      <xdr:nvSpPr>
        <xdr:cNvPr id="7" name="Line 9"/>
        <xdr:cNvSpPr>
          <a:spLocks/>
        </xdr:cNvSpPr>
      </xdr:nvSpPr>
      <xdr:spPr>
        <a:xfrm>
          <a:off x="4314825" y="24955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22</xdr:col>
      <xdr:colOff>9525</xdr:colOff>
      <xdr:row>10</xdr:row>
      <xdr:rowOff>0</xdr:rowOff>
    </xdr:from>
    <xdr:to>
      <xdr:col>22</xdr:col>
      <xdr:colOff>9525</xdr:colOff>
      <xdr:row>11</xdr:row>
      <xdr:rowOff>0</xdr:rowOff>
    </xdr:to>
    <xdr:sp>
      <xdr:nvSpPr>
        <xdr:cNvPr id="8" name="Line 10"/>
        <xdr:cNvSpPr>
          <a:spLocks/>
        </xdr:cNvSpPr>
      </xdr:nvSpPr>
      <xdr:spPr>
        <a:xfrm>
          <a:off x="7400925" y="29908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14</xdr:row>
      <xdr:rowOff>0</xdr:rowOff>
    </xdr:to>
    <xdr:sp>
      <xdr:nvSpPr>
        <xdr:cNvPr id="9" name="Line 11"/>
        <xdr:cNvSpPr>
          <a:spLocks/>
        </xdr:cNvSpPr>
      </xdr:nvSpPr>
      <xdr:spPr>
        <a:xfrm>
          <a:off x="1028700" y="45053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14</xdr:row>
      <xdr:rowOff>0</xdr:rowOff>
    </xdr:to>
    <xdr:sp>
      <xdr:nvSpPr>
        <xdr:cNvPr id="10" name="Line 12"/>
        <xdr:cNvSpPr>
          <a:spLocks/>
        </xdr:cNvSpPr>
      </xdr:nvSpPr>
      <xdr:spPr>
        <a:xfrm>
          <a:off x="3219450" y="45053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14</xdr:row>
      <xdr:rowOff>0</xdr:rowOff>
    </xdr:to>
    <xdr:sp>
      <xdr:nvSpPr>
        <xdr:cNvPr id="11" name="Line 13"/>
        <xdr:cNvSpPr>
          <a:spLocks/>
        </xdr:cNvSpPr>
      </xdr:nvSpPr>
      <xdr:spPr>
        <a:xfrm>
          <a:off x="5429250" y="45053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0</xdr:rowOff>
    </xdr:from>
    <xdr:to>
      <xdr:col>22</xdr:col>
      <xdr:colOff>0</xdr:colOff>
      <xdr:row>14</xdr:row>
      <xdr:rowOff>0</xdr:rowOff>
    </xdr:to>
    <xdr:sp>
      <xdr:nvSpPr>
        <xdr:cNvPr id="12" name="Line 15"/>
        <xdr:cNvSpPr>
          <a:spLocks/>
        </xdr:cNvSpPr>
      </xdr:nvSpPr>
      <xdr:spPr>
        <a:xfrm>
          <a:off x="7391400" y="45053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257175</xdr:rowOff>
    </xdr:from>
    <xdr:to>
      <xdr:col>9</xdr:col>
      <xdr:colOff>0</xdr:colOff>
      <xdr:row>11</xdr:row>
      <xdr:rowOff>257175</xdr:rowOff>
    </xdr:to>
    <xdr:sp>
      <xdr:nvSpPr>
        <xdr:cNvPr id="13" name="Line 16"/>
        <xdr:cNvSpPr>
          <a:spLocks/>
        </xdr:cNvSpPr>
      </xdr:nvSpPr>
      <xdr:spPr>
        <a:xfrm>
          <a:off x="2162175" y="37528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247650</xdr:rowOff>
    </xdr:from>
    <xdr:to>
      <xdr:col>19</xdr:col>
      <xdr:colOff>0</xdr:colOff>
      <xdr:row>11</xdr:row>
      <xdr:rowOff>247650</xdr:rowOff>
    </xdr:to>
    <xdr:sp>
      <xdr:nvSpPr>
        <xdr:cNvPr id="14" name="Line 17"/>
        <xdr:cNvSpPr>
          <a:spLocks/>
        </xdr:cNvSpPr>
      </xdr:nvSpPr>
      <xdr:spPr>
        <a:xfrm flipH="1">
          <a:off x="5429250" y="37433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12</xdr:col>
      <xdr:colOff>152400</xdr:colOff>
      <xdr:row>12</xdr:row>
      <xdr:rowOff>9525</xdr:rowOff>
    </xdr:from>
    <xdr:to>
      <xdr:col>12</xdr:col>
      <xdr:colOff>152400</xdr:colOff>
      <xdr:row>13</xdr:row>
      <xdr:rowOff>0</xdr:rowOff>
    </xdr:to>
    <xdr:sp>
      <xdr:nvSpPr>
        <xdr:cNvPr id="15" name="Line 19"/>
        <xdr:cNvSpPr>
          <a:spLocks/>
        </xdr:cNvSpPr>
      </xdr:nvSpPr>
      <xdr:spPr>
        <a:xfrm>
          <a:off x="4305300" y="40100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workbookViewId="0" topLeftCell="A1">
      <selection activeCell="B7" sqref="B7"/>
    </sheetView>
  </sheetViews>
  <sheetFormatPr defaultColWidth="8.796875" defaultRowHeight="15"/>
  <cols>
    <col min="5" max="5" width="10.3984375" style="0" customWidth="1"/>
    <col min="9" max="9" width="8.09765625" style="0" customWidth="1"/>
  </cols>
  <sheetData>
    <row r="1" ht="15.75" thickBot="1"/>
    <row r="2" spans="1:9" ht="15.75" thickTop="1">
      <c r="A2" s="214"/>
      <c r="B2" s="215"/>
      <c r="C2" s="215"/>
      <c r="D2" s="215"/>
      <c r="E2" s="215"/>
      <c r="F2" s="215"/>
      <c r="G2" s="215"/>
      <c r="H2" s="215"/>
      <c r="I2" s="216"/>
    </row>
    <row r="3" spans="1:9" ht="19.5" customHeight="1">
      <c r="A3" s="260" t="s">
        <v>287</v>
      </c>
      <c r="B3" s="261"/>
      <c r="C3" s="261"/>
      <c r="D3" s="261"/>
      <c r="E3" s="261"/>
      <c r="F3" s="261"/>
      <c r="G3" s="261"/>
      <c r="H3" s="261"/>
      <c r="I3" s="262"/>
    </row>
    <row r="4" spans="1:9" ht="19.5" customHeight="1">
      <c r="A4" s="260" t="s">
        <v>608</v>
      </c>
      <c r="B4" s="261"/>
      <c r="C4" s="261"/>
      <c r="D4" s="261"/>
      <c r="E4" s="261"/>
      <c r="F4" s="261"/>
      <c r="G4" s="261"/>
      <c r="H4" s="261"/>
      <c r="I4" s="262"/>
    </row>
    <row r="5" spans="1:9" ht="15">
      <c r="A5" s="256" t="s">
        <v>609</v>
      </c>
      <c r="B5" s="257"/>
      <c r="C5" s="257"/>
      <c r="D5" s="257"/>
      <c r="E5" s="257"/>
      <c r="F5" s="257"/>
      <c r="G5" s="257"/>
      <c r="H5" s="257"/>
      <c r="I5" s="258"/>
    </row>
    <row r="6" spans="1:9" ht="15">
      <c r="A6" s="217"/>
      <c r="B6" s="218"/>
      <c r="C6" s="218"/>
      <c r="D6" s="218"/>
      <c r="E6" s="218"/>
      <c r="F6" s="218"/>
      <c r="G6" s="218"/>
      <c r="H6" s="218"/>
      <c r="I6" s="219"/>
    </row>
    <row r="7" spans="1:9" ht="15">
      <c r="A7" s="217"/>
      <c r="B7" s="218"/>
      <c r="C7" s="218"/>
      <c r="D7" s="218"/>
      <c r="E7" s="218"/>
      <c r="F7" s="218"/>
      <c r="G7" s="218"/>
      <c r="H7" s="218"/>
      <c r="I7" s="219"/>
    </row>
    <row r="8" spans="1:9" ht="15">
      <c r="A8" s="217"/>
      <c r="B8" s="218"/>
      <c r="C8" s="218"/>
      <c r="D8" s="218"/>
      <c r="E8" s="218"/>
      <c r="F8" s="218"/>
      <c r="G8" s="218"/>
      <c r="H8" s="218"/>
      <c r="I8" s="219"/>
    </row>
    <row r="9" spans="1:9" ht="15.75">
      <c r="A9" s="217"/>
      <c r="B9" s="218"/>
      <c r="C9" s="218"/>
      <c r="D9" s="218"/>
      <c r="E9" s="218"/>
      <c r="F9" s="218"/>
      <c r="G9" s="235"/>
      <c r="H9" s="218"/>
      <c r="I9" s="219"/>
    </row>
    <row r="10" spans="1:9" ht="15">
      <c r="A10" s="217"/>
      <c r="B10" s="218"/>
      <c r="C10" s="218"/>
      <c r="D10" s="218"/>
      <c r="E10" s="218"/>
      <c r="F10" s="218"/>
      <c r="G10" s="218"/>
      <c r="H10" s="218"/>
      <c r="I10" s="219"/>
    </row>
    <row r="11" spans="1:9" ht="15">
      <c r="A11" s="217"/>
      <c r="B11" s="218"/>
      <c r="C11" s="218"/>
      <c r="D11" s="218"/>
      <c r="E11" s="218"/>
      <c r="F11" s="218"/>
      <c r="G11" s="218"/>
      <c r="H11" s="218"/>
      <c r="I11" s="219"/>
    </row>
    <row r="12" spans="1:9" ht="15">
      <c r="A12" s="217"/>
      <c r="B12" s="218"/>
      <c r="C12" s="218"/>
      <c r="D12" s="218"/>
      <c r="E12" s="218"/>
      <c r="F12" s="218"/>
      <c r="G12" s="218"/>
      <c r="H12" s="218"/>
      <c r="I12" s="219"/>
    </row>
    <row r="13" spans="1:9" ht="15">
      <c r="A13" s="217"/>
      <c r="B13" s="218"/>
      <c r="C13" s="218"/>
      <c r="D13" s="218"/>
      <c r="E13" s="218"/>
      <c r="F13" s="218"/>
      <c r="G13" s="218"/>
      <c r="H13" s="218"/>
      <c r="I13" s="219"/>
    </row>
    <row r="14" spans="1:9" ht="15">
      <c r="A14" s="217"/>
      <c r="B14" s="218"/>
      <c r="C14" s="218"/>
      <c r="D14" s="218"/>
      <c r="E14" s="218"/>
      <c r="F14" s="218"/>
      <c r="G14" s="218"/>
      <c r="H14" s="218"/>
      <c r="I14" s="219"/>
    </row>
    <row r="15" spans="1:9" ht="15">
      <c r="A15" s="217"/>
      <c r="B15" s="218"/>
      <c r="C15" s="218"/>
      <c r="D15" s="218"/>
      <c r="E15" s="218"/>
      <c r="F15" s="218"/>
      <c r="G15" s="218"/>
      <c r="H15" s="218"/>
      <c r="I15" s="219"/>
    </row>
    <row r="16" spans="1:9" ht="25.5" customHeight="1">
      <c r="A16" s="263" t="s">
        <v>615</v>
      </c>
      <c r="B16" s="264"/>
      <c r="C16" s="264"/>
      <c r="D16" s="264"/>
      <c r="E16" s="264"/>
      <c r="F16" s="264"/>
      <c r="G16" s="264"/>
      <c r="H16" s="264"/>
      <c r="I16" s="265"/>
    </row>
    <row r="17" spans="1:9" ht="24.75" customHeight="1">
      <c r="A17" s="269" t="s">
        <v>602</v>
      </c>
      <c r="B17" s="270"/>
      <c r="C17" s="270"/>
      <c r="D17" s="270"/>
      <c r="E17" s="270"/>
      <c r="F17" s="270"/>
      <c r="G17" s="270"/>
      <c r="H17" s="270"/>
      <c r="I17" s="271"/>
    </row>
    <row r="18" spans="1:9" ht="24.75" customHeight="1">
      <c r="A18" s="266" t="s">
        <v>616</v>
      </c>
      <c r="B18" s="267"/>
      <c r="C18" s="267"/>
      <c r="D18" s="267"/>
      <c r="E18" s="267"/>
      <c r="F18" s="267"/>
      <c r="G18" s="267"/>
      <c r="H18" s="267"/>
      <c r="I18" s="268"/>
    </row>
    <row r="19" spans="1:9" ht="15">
      <c r="A19" s="220"/>
      <c r="B19" s="49"/>
      <c r="C19" s="49"/>
      <c r="D19" s="49"/>
      <c r="E19" s="49"/>
      <c r="F19" s="49"/>
      <c r="G19" s="49"/>
      <c r="H19" s="49"/>
      <c r="I19" s="221"/>
    </row>
    <row r="20" spans="1:9" ht="15.75">
      <c r="A20" s="253" t="s">
        <v>612</v>
      </c>
      <c r="B20" s="254"/>
      <c r="C20" s="254"/>
      <c r="D20" s="254"/>
      <c r="E20" s="254"/>
      <c r="F20" s="254"/>
      <c r="G20" s="254"/>
      <c r="H20" s="254"/>
      <c r="I20" s="255"/>
    </row>
    <row r="21" spans="1:9" ht="15.75">
      <c r="A21" s="253" t="s">
        <v>611</v>
      </c>
      <c r="B21" s="254"/>
      <c r="C21" s="254"/>
      <c r="D21" s="254"/>
      <c r="E21" s="254"/>
      <c r="F21" s="254"/>
      <c r="G21" s="254"/>
      <c r="H21" s="254"/>
      <c r="I21" s="255"/>
    </row>
    <row r="22" spans="1:9" ht="15">
      <c r="A22" s="220"/>
      <c r="B22" s="49"/>
      <c r="C22" s="49"/>
      <c r="D22" s="49"/>
      <c r="E22" s="49"/>
      <c r="F22" s="49"/>
      <c r="G22" s="49"/>
      <c r="H22" s="49"/>
      <c r="I22" s="221"/>
    </row>
    <row r="23" spans="1:9" ht="15">
      <c r="A23" s="220"/>
      <c r="B23" s="49"/>
      <c r="C23" s="49"/>
      <c r="D23" s="49"/>
      <c r="E23" s="49"/>
      <c r="F23" s="49"/>
      <c r="G23" s="49"/>
      <c r="H23" s="49"/>
      <c r="I23" s="221"/>
    </row>
    <row r="24" spans="1:9" ht="15">
      <c r="A24" s="220"/>
      <c r="B24" s="49"/>
      <c r="C24" s="49"/>
      <c r="D24" s="49"/>
      <c r="E24" s="49"/>
      <c r="F24" s="259"/>
      <c r="G24" s="259"/>
      <c r="H24" s="49"/>
      <c r="I24" s="221"/>
    </row>
    <row r="25" spans="1:9" ht="15">
      <c r="A25" s="220"/>
      <c r="B25" s="49"/>
      <c r="C25" s="49"/>
      <c r="D25" s="49"/>
      <c r="E25" s="49"/>
      <c r="F25" s="49"/>
      <c r="G25" s="49"/>
      <c r="H25" s="49"/>
      <c r="I25" s="221"/>
    </row>
    <row r="26" spans="1:9" ht="18.75" customHeight="1">
      <c r="A26" s="220"/>
      <c r="B26" s="222"/>
      <c r="C26" s="223"/>
      <c r="D26" s="223"/>
      <c r="E26" s="223"/>
      <c r="F26" s="223"/>
      <c r="G26" s="49"/>
      <c r="H26" s="49"/>
      <c r="I26" s="221"/>
    </row>
    <row r="27" spans="1:9" ht="17.25" customHeight="1">
      <c r="A27" s="220"/>
      <c r="B27" s="222"/>
      <c r="C27" s="223"/>
      <c r="D27" s="223"/>
      <c r="E27" s="223"/>
      <c r="F27" s="223"/>
      <c r="G27" s="49"/>
      <c r="H27" s="49"/>
      <c r="I27" s="221"/>
    </row>
    <row r="28" spans="1:9" ht="19.5" customHeight="1">
      <c r="A28" s="220"/>
      <c r="B28" s="222"/>
      <c r="C28" s="223"/>
      <c r="D28" s="223"/>
      <c r="E28" s="223"/>
      <c r="F28" s="223"/>
      <c r="G28" s="49"/>
      <c r="H28" s="49"/>
      <c r="I28" s="221"/>
    </row>
    <row r="29" spans="1:9" ht="15.75">
      <c r="A29" s="220"/>
      <c r="B29" s="49"/>
      <c r="C29" s="223"/>
      <c r="D29" s="49"/>
      <c r="E29" s="49"/>
      <c r="F29" s="49"/>
      <c r="G29" s="49"/>
      <c r="H29" s="49"/>
      <c r="I29" s="221"/>
    </row>
    <row r="30" spans="1:9" ht="15">
      <c r="A30" s="220"/>
      <c r="B30" s="49"/>
      <c r="C30" s="49"/>
      <c r="D30" s="49"/>
      <c r="E30" s="49"/>
      <c r="F30" s="49"/>
      <c r="G30" s="49"/>
      <c r="H30" s="49"/>
      <c r="I30" s="221"/>
    </row>
    <row r="31" spans="1:9" ht="15">
      <c r="A31" s="220"/>
      <c r="B31" s="49"/>
      <c r="C31" s="49"/>
      <c r="D31" s="49"/>
      <c r="E31" s="49"/>
      <c r="F31" s="49"/>
      <c r="G31" s="49"/>
      <c r="H31" s="49"/>
      <c r="I31" s="221"/>
    </row>
    <row r="32" spans="1:9" ht="15">
      <c r="A32" s="220"/>
      <c r="B32" s="49"/>
      <c r="C32" s="49"/>
      <c r="D32" s="49"/>
      <c r="E32" s="49"/>
      <c r="F32" s="49"/>
      <c r="G32" s="49"/>
      <c r="H32" s="49"/>
      <c r="I32" s="221"/>
    </row>
    <row r="33" spans="1:9" ht="15">
      <c r="A33" s="220"/>
      <c r="B33" s="49"/>
      <c r="C33" s="49"/>
      <c r="D33" s="49"/>
      <c r="E33" s="49"/>
      <c r="F33" s="49"/>
      <c r="G33" s="49"/>
      <c r="H33" s="49"/>
      <c r="I33" s="221"/>
    </row>
    <row r="34" spans="1:9" ht="15">
      <c r="A34" s="220"/>
      <c r="B34" s="49"/>
      <c r="C34" s="49"/>
      <c r="D34" s="49"/>
      <c r="E34" s="49"/>
      <c r="F34" s="49"/>
      <c r="G34" s="49"/>
      <c r="H34" s="49"/>
      <c r="I34" s="221"/>
    </row>
    <row r="35" spans="1:9" ht="15">
      <c r="A35" s="220"/>
      <c r="B35" s="49"/>
      <c r="C35" s="49"/>
      <c r="D35" s="49"/>
      <c r="E35" s="49"/>
      <c r="F35" s="49"/>
      <c r="G35" s="49"/>
      <c r="H35" s="49"/>
      <c r="I35" s="221"/>
    </row>
    <row r="36" spans="1:9" ht="15">
      <c r="A36" s="220"/>
      <c r="B36" s="49"/>
      <c r="C36" s="49"/>
      <c r="D36" s="49"/>
      <c r="E36" s="49"/>
      <c r="F36" s="49"/>
      <c r="G36" s="49"/>
      <c r="H36" s="49"/>
      <c r="I36" s="221"/>
    </row>
    <row r="37" spans="1:9" ht="15">
      <c r="A37" s="220"/>
      <c r="B37" s="49"/>
      <c r="C37" s="49"/>
      <c r="D37" s="49"/>
      <c r="E37" s="49"/>
      <c r="F37" s="49"/>
      <c r="G37" s="49"/>
      <c r="H37" s="49"/>
      <c r="I37" s="221"/>
    </row>
    <row r="38" spans="1:9" ht="15">
      <c r="A38" s="220"/>
      <c r="B38" s="49"/>
      <c r="C38" s="49"/>
      <c r="D38" s="49"/>
      <c r="E38" s="49"/>
      <c r="F38" s="49"/>
      <c r="G38" s="49"/>
      <c r="H38" s="49"/>
      <c r="I38" s="221"/>
    </row>
    <row r="39" spans="1:9" ht="15">
      <c r="A39" s="220"/>
      <c r="B39" s="224"/>
      <c r="C39" s="49"/>
      <c r="D39" s="49"/>
      <c r="E39" s="49"/>
      <c r="F39" s="49"/>
      <c r="G39" s="49"/>
      <c r="H39" s="49"/>
      <c r="I39" s="221"/>
    </row>
    <row r="40" spans="1:9" ht="15">
      <c r="A40" s="220"/>
      <c r="B40" s="224"/>
      <c r="C40" s="49"/>
      <c r="D40" s="49"/>
      <c r="E40" s="49"/>
      <c r="F40" s="49"/>
      <c r="G40" s="49"/>
      <c r="H40" s="49"/>
      <c r="I40" s="221"/>
    </row>
    <row r="41" spans="1:9" ht="15">
      <c r="A41" s="220"/>
      <c r="B41" s="225"/>
      <c r="C41" s="226"/>
      <c r="D41" s="49"/>
      <c r="E41" s="49"/>
      <c r="G41" s="49"/>
      <c r="H41" s="49"/>
      <c r="I41" s="221"/>
    </row>
    <row r="42" spans="1:9" ht="15">
      <c r="A42" s="220"/>
      <c r="B42" s="224" t="s">
        <v>610</v>
      </c>
      <c r="C42" s="49"/>
      <c r="D42" s="49"/>
      <c r="E42" s="49"/>
      <c r="F42" s="49"/>
      <c r="G42" s="49"/>
      <c r="H42" s="49"/>
      <c r="I42" s="221"/>
    </row>
    <row r="43" spans="1:9" ht="15.75">
      <c r="A43" s="220"/>
      <c r="B43" s="225"/>
      <c r="C43" s="226" t="s">
        <v>614</v>
      </c>
      <c r="D43" s="228"/>
      <c r="E43" s="228"/>
      <c r="F43" s="228"/>
      <c r="G43" s="228"/>
      <c r="H43" s="49"/>
      <c r="I43" s="221"/>
    </row>
    <row r="44" spans="1:9" ht="15">
      <c r="A44" s="220"/>
      <c r="B44" s="227"/>
      <c r="C44" s="226" t="s">
        <v>613</v>
      </c>
      <c r="D44" s="49"/>
      <c r="E44" s="49"/>
      <c r="F44" s="49"/>
      <c r="G44" s="49"/>
      <c r="H44" s="49"/>
      <c r="I44" s="221"/>
    </row>
    <row r="45" spans="1:9" ht="15.75" thickBot="1">
      <c r="A45" s="229"/>
      <c r="B45" s="230"/>
      <c r="C45" s="230"/>
      <c r="D45" s="230"/>
      <c r="E45" s="230"/>
      <c r="F45" s="230"/>
      <c r="G45" s="230"/>
      <c r="H45" s="230"/>
      <c r="I45" s="231"/>
    </row>
    <row r="46" ht="15.75" thickTop="1"/>
  </sheetData>
  <mergeCells count="9">
    <mergeCell ref="A21:I21"/>
    <mergeCell ref="A5:I5"/>
    <mergeCell ref="F24:G24"/>
    <mergeCell ref="A3:I3"/>
    <mergeCell ref="A4:I4"/>
    <mergeCell ref="A16:I16"/>
    <mergeCell ref="A18:I18"/>
    <mergeCell ref="A17:I17"/>
    <mergeCell ref="A20:I20"/>
  </mergeCells>
  <printOptions/>
  <pageMargins left="1.07" right="0.56" top="0.57" bottom="0.6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3"/>
  <sheetViews>
    <sheetView workbookViewId="0" topLeftCell="A659">
      <selection activeCell="A660" sqref="A660"/>
    </sheetView>
  </sheetViews>
  <sheetFormatPr defaultColWidth="8.796875" defaultRowHeight="15"/>
  <cols>
    <col min="1" max="1" width="2.59765625" style="0" customWidth="1"/>
    <col min="2" max="2" width="3" style="0" customWidth="1"/>
    <col min="3" max="3" width="23.09765625" style="0" customWidth="1"/>
    <col min="4" max="4" width="12.09765625" style="0" customWidth="1"/>
    <col min="5" max="5" width="7.59765625" style="0" customWidth="1"/>
    <col min="6" max="6" width="12.59765625" style="0" customWidth="1"/>
    <col min="7" max="8" width="14.09765625" style="0" customWidth="1"/>
    <col min="10" max="10" width="13.5" style="0" bestFit="1" customWidth="1"/>
  </cols>
  <sheetData>
    <row r="1" ht="15.75">
      <c r="C1" s="7" t="s">
        <v>691</v>
      </c>
    </row>
    <row r="2" ht="15">
      <c r="C2" s="8" t="s">
        <v>802</v>
      </c>
    </row>
    <row r="3" ht="15">
      <c r="C3" s="8" t="s">
        <v>801</v>
      </c>
    </row>
    <row r="5" ht="24.75" customHeight="1">
      <c r="E5" s="6" t="s">
        <v>692</v>
      </c>
    </row>
    <row r="6" ht="25.5" customHeight="1">
      <c r="E6" s="14" t="s">
        <v>800</v>
      </c>
    </row>
    <row r="7" ht="15.75" customHeight="1"/>
    <row r="8" spans="3:4" ht="15.75" customHeight="1">
      <c r="C8" s="9" t="s">
        <v>803</v>
      </c>
      <c r="D8" s="4" t="s">
        <v>799</v>
      </c>
    </row>
    <row r="9" spans="3:4" ht="15.75" customHeight="1">
      <c r="C9" s="9" t="s">
        <v>804</v>
      </c>
      <c r="D9" s="2" t="s">
        <v>805</v>
      </c>
    </row>
    <row r="10" ht="15.75" customHeight="1"/>
    <row r="11" spans="1:3" ht="15.75" customHeight="1">
      <c r="A11" s="1" t="s">
        <v>756</v>
      </c>
      <c r="B11" s="1"/>
      <c r="C11" s="1" t="s">
        <v>806</v>
      </c>
    </row>
    <row r="12" spans="1:3" ht="15.75" customHeight="1">
      <c r="A12" s="1"/>
      <c r="B12" s="1"/>
      <c r="C12" s="1"/>
    </row>
    <row r="13" spans="2:3" ht="15.75" customHeight="1">
      <c r="B13" s="113" t="s">
        <v>807</v>
      </c>
      <c r="C13" s="2" t="s">
        <v>808</v>
      </c>
    </row>
    <row r="14" spans="2:3" ht="15.75" customHeight="1">
      <c r="B14" t="s">
        <v>694</v>
      </c>
      <c r="C14" t="s">
        <v>693</v>
      </c>
    </row>
    <row r="15" ht="15.75" customHeight="1">
      <c r="C15" t="s">
        <v>271</v>
      </c>
    </row>
    <row r="16" ht="15.75" customHeight="1">
      <c r="C16" t="s">
        <v>836</v>
      </c>
    </row>
    <row r="17" ht="15.75" customHeight="1">
      <c r="C17" t="s">
        <v>809</v>
      </c>
    </row>
    <row r="18" ht="15.75" customHeight="1">
      <c r="C18" t="s">
        <v>810</v>
      </c>
    </row>
    <row r="19" ht="15.75" customHeight="1">
      <c r="C19" t="s">
        <v>837</v>
      </c>
    </row>
    <row r="20" spans="2:3" ht="15.75" customHeight="1">
      <c r="B20" t="s">
        <v>694</v>
      </c>
      <c r="C20" t="s">
        <v>674</v>
      </c>
    </row>
    <row r="21" ht="15.75" customHeight="1">
      <c r="C21" t="s">
        <v>811</v>
      </c>
    </row>
    <row r="22" ht="15.75" customHeight="1">
      <c r="C22" t="s">
        <v>838</v>
      </c>
    </row>
    <row r="23" ht="15.75" customHeight="1">
      <c r="C23" t="s">
        <v>839</v>
      </c>
    </row>
    <row r="24" ht="15.75" customHeight="1">
      <c r="C24" t="s">
        <v>840</v>
      </c>
    </row>
    <row r="25" spans="2:3" ht="15.75" customHeight="1">
      <c r="B25" t="s">
        <v>694</v>
      </c>
      <c r="C25" t="s">
        <v>812</v>
      </c>
    </row>
    <row r="26" ht="15.75" customHeight="1"/>
    <row r="27" spans="2:3" ht="15.75" customHeight="1">
      <c r="B27" s="113" t="s">
        <v>813</v>
      </c>
      <c r="C27" s="2" t="s">
        <v>816</v>
      </c>
    </row>
    <row r="28" spans="2:3" ht="15.75" customHeight="1">
      <c r="B28" t="s">
        <v>694</v>
      </c>
      <c r="C28" t="s">
        <v>814</v>
      </c>
    </row>
    <row r="29" spans="2:3" ht="15.75" customHeight="1">
      <c r="B29" t="s">
        <v>694</v>
      </c>
      <c r="C29" t="s">
        <v>815</v>
      </c>
    </row>
    <row r="30" ht="15.75" customHeight="1">
      <c r="C30" t="s">
        <v>829</v>
      </c>
    </row>
    <row r="31" ht="15.75" customHeight="1">
      <c r="C31" s="16" t="s">
        <v>852</v>
      </c>
    </row>
    <row r="32" ht="15.75" customHeight="1">
      <c r="C32" s="16" t="s">
        <v>853</v>
      </c>
    </row>
    <row r="33" spans="3:6" ht="15.75" customHeight="1">
      <c r="C33" s="16" t="s">
        <v>841</v>
      </c>
      <c r="D33" s="17"/>
      <c r="E33" s="17"/>
      <c r="F33" s="17"/>
    </row>
    <row r="34" spans="3:6" ht="15.75" customHeight="1">
      <c r="C34" s="16"/>
      <c r="D34" s="17"/>
      <c r="E34" s="17"/>
      <c r="F34" s="17"/>
    </row>
    <row r="35" spans="2:3" ht="15.75" customHeight="1">
      <c r="B35" s="113" t="s">
        <v>817</v>
      </c>
      <c r="C35" s="2" t="s">
        <v>673</v>
      </c>
    </row>
    <row r="36" spans="2:3" ht="15.75" customHeight="1">
      <c r="B36" t="s">
        <v>694</v>
      </c>
      <c r="C36" t="s">
        <v>678</v>
      </c>
    </row>
    <row r="37" ht="15.75" customHeight="1">
      <c r="C37" t="s">
        <v>675</v>
      </c>
    </row>
    <row r="38" ht="15.75" customHeight="1">
      <c r="C38" t="s">
        <v>676</v>
      </c>
    </row>
    <row r="39" ht="15.75" customHeight="1">
      <c r="C39" t="s">
        <v>679</v>
      </c>
    </row>
    <row r="40" ht="15.75" customHeight="1">
      <c r="C40" t="s">
        <v>677</v>
      </c>
    </row>
    <row r="41" spans="2:3" ht="15.75" customHeight="1">
      <c r="B41" t="s">
        <v>694</v>
      </c>
      <c r="C41" t="s">
        <v>695</v>
      </c>
    </row>
    <row r="42" ht="15.75" customHeight="1">
      <c r="C42" t="s">
        <v>680</v>
      </c>
    </row>
    <row r="43" ht="15.75" customHeight="1">
      <c r="C43" t="s">
        <v>681</v>
      </c>
    </row>
    <row r="44" ht="15.75" customHeight="1">
      <c r="C44" t="s">
        <v>682</v>
      </c>
    </row>
    <row r="45" ht="15.75" customHeight="1">
      <c r="C45" t="s">
        <v>683</v>
      </c>
    </row>
    <row r="46" ht="15.75" customHeight="1">
      <c r="C46" t="s">
        <v>684</v>
      </c>
    </row>
    <row r="47" ht="15.75" customHeight="1">
      <c r="C47" t="s">
        <v>687</v>
      </c>
    </row>
    <row r="48" spans="1:3" ht="15.75" customHeight="1">
      <c r="A48" s="1" t="s">
        <v>685</v>
      </c>
      <c r="B48" s="1"/>
      <c r="C48" s="1" t="s">
        <v>686</v>
      </c>
    </row>
    <row r="49" spans="1:3" ht="15.75" customHeight="1">
      <c r="A49" s="1"/>
      <c r="B49" s="1"/>
      <c r="C49" s="1"/>
    </row>
    <row r="50" spans="2:3" ht="15.75" customHeight="1">
      <c r="B50" s="113" t="s">
        <v>807</v>
      </c>
      <c r="C50" s="2" t="s">
        <v>688</v>
      </c>
    </row>
    <row r="51" ht="15.75" customHeight="1">
      <c r="C51" s="2" t="s">
        <v>689</v>
      </c>
    </row>
    <row r="52" ht="7.5" customHeight="1">
      <c r="C52" s="2"/>
    </row>
    <row r="53" spans="2:8" ht="15.75" customHeight="1">
      <c r="B53" s="24" t="s">
        <v>696</v>
      </c>
      <c r="C53" s="26" t="s">
        <v>533</v>
      </c>
      <c r="D53" s="25"/>
      <c r="E53" s="24" t="s">
        <v>690</v>
      </c>
      <c r="F53" s="24" t="s">
        <v>703</v>
      </c>
      <c r="G53" s="24" t="s">
        <v>704</v>
      </c>
      <c r="H53" s="24" t="s">
        <v>697</v>
      </c>
    </row>
    <row r="54" spans="2:8" ht="15.75" customHeight="1">
      <c r="B54" s="28"/>
      <c r="C54" s="34" t="s">
        <v>554</v>
      </c>
      <c r="D54" s="29"/>
      <c r="E54" s="27" t="s">
        <v>552</v>
      </c>
      <c r="F54" s="30">
        <v>27000000</v>
      </c>
      <c r="G54" s="30">
        <v>29650150</v>
      </c>
      <c r="H54" s="77">
        <f>G54/F54%</f>
        <v>109.81537037037037</v>
      </c>
    </row>
    <row r="55" spans="2:8" ht="15.75" customHeight="1">
      <c r="B55" s="30"/>
      <c r="C55" s="35" t="s">
        <v>555</v>
      </c>
      <c r="D55" s="31"/>
      <c r="E55" s="27" t="s">
        <v>698</v>
      </c>
      <c r="F55" s="30">
        <v>27000000</v>
      </c>
      <c r="G55" s="30">
        <v>30269708</v>
      </c>
      <c r="H55" s="77">
        <f>G55/F55%</f>
        <v>112.11002962962964</v>
      </c>
    </row>
    <row r="56" spans="2:8" ht="15.75" customHeight="1">
      <c r="B56" s="27">
        <v>1</v>
      </c>
      <c r="C56" s="22" t="s">
        <v>523</v>
      </c>
      <c r="D56" s="31"/>
      <c r="E56" s="27" t="s">
        <v>553</v>
      </c>
      <c r="F56" s="30">
        <v>90276000000</v>
      </c>
      <c r="G56" s="32" t="s">
        <v>538</v>
      </c>
      <c r="H56" s="77">
        <f>G56/F56%</f>
        <v>112.90285148212149</v>
      </c>
    </row>
    <row r="57" spans="2:8" ht="15.75" customHeight="1">
      <c r="B57" s="27">
        <v>2</v>
      </c>
      <c r="C57" s="22" t="s">
        <v>524</v>
      </c>
      <c r="D57" s="31"/>
      <c r="E57" s="27" t="s">
        <v>698</v>
      </c>
      <c r="F57" s="30"/>
      <c r="G57" s="32" t="s">
        <v>539</v>
      </c>
      <c r="H57" s="77"/>
    </row>
    <row r="58" spans="2:8" ht="15.75" customHeight="1">
      <c r="B58" s="27">
        <v>3</v>
      </c>
      <c r="C58" s="22" t="s">
        <v>534</v>
      </c>
      <c r="D58" s="31"/>
      <c r="E58" s="27" t="s">
        <v>698</v>
      </c>
      <c r="F58" s="30">
        <v>90276000000</v>
      </c>
      <c r="G58" s="32" t="s">
        <v>538</v>
      </c>
      <c r="H58" s="77">
        <f>G58/F58%</f>
        <v>112.90285148212149</v>
      </c>
    </row>
    <row r="59" spans="2:8" ht="15.75" customHeight="1">
      <c r="B59" s="27">
        <v>4</v>
      </c>
      <c r="C59" s="22" t="s">
        <v>525</v>
      </c>
      <c r="D59" s="31"/>
      <c r="E59" s="27" t="s">
        <v>698</v>
      </c>
      <c r="F59" s="30">
        <v>80991000000</v>
      </c>
      <c r="G59" s="32" t="s">
        <v>540</v>
      </c>
      <c r="H59" s="77">
        <f>G59/F59%</f>
        <v>112.50066251188403</v>
      </c>
    </row>
    <row r="60" spans="2:10" ht="15.75" customHeight="1">
      <c r="B60" s="27">
        <v>5</v>
      </c>
      <c r="C60" s="22" t="s">
        <v>535</v>
      </c>
      <c r="D60" s="31"/>
      <c r="E60" s="27" t="s">
        <v>698</v>
      </c>
      <c r="F60" s="30">
        <f>F58-F59</f>
        <v>9285000000</v>
      </c>
      <c r="G60" s="32" t="s">
        <v>541</v>
      </c>
      <c r="H60" s="77">
        <f>G60/F60%</f>
        <v>116.4110568551427</v>
      </c>
      <c r="J60" s="74"/>
    </row>
    <row r="61" spans="2:8" ht="15.75" customHeight="1">
      <c r="B61" s="27">
        <v>6</v>
      </c>
      <c r="C61" s="22" t="s">
        <v>526</v>
      </c>
      <c r="D61" s="31"/>
      <c r="E61" s="27" t="s">
        <v>698</v>
      </c>
      <c r="F61" s="30"/>
      <c r="G61" s="32" t="s">
        <v>542</v>
      </c>
      <c r="H61" s="77"/>
    </row>
    <row r="62" spans="2:8" ht="15.75" customHeight="1">
      <c r="B62" s="27">
        <v>7</v>
      </c>
      <c r="C62" s="22" t="s">
        <v>699</v>
      </c>
      <c r="D62" s="31"/>
      <c r="E62" s="27" t="s">
        <v>698</v>
      </c>
      <c r="F62" s="30">
        <v>1320000000</v>
      </c>
      <c r="G62" s="32" t="s">
        <v>543</v>
      </c>
      <c r="H62" s="77">
        <f>G62/F62%</f>
        <v>57.455793484848485</v>
      </c>
    </row>
    <row r="63" spans="2:8" ht="15.75" customHeight="1">
      <c r="B63" s="27"/>
      <c r="C63" s="19" t="s">
        <v>842</v>
      </c>
      <c r="D63" s="31"/>
      <c r="E63" s="27" t="s">
        <v>698</v>
      </c>
      <c r="F63" s="30">
        <v>1320000000</v>
      </c>
      <c r="G63" s="32" t="s">
        <v>543</v>
      </c>
      <c r="H63" s="77">
        <f>G63/F63%</f>
        <v>57.455793484848485</v>
      </c>
    </row>
    <row r="64" spans="2:8" ht="15.75" customHeight="1">
      <c r="B64" s="27">
        <v>8</v>
      </c>
      <c r="C64" s="22" t="s">
        <v>527</v>
      </c>
      <c r="D64" s="31"/>
      <c r="E64" s="27" t="s">
        <v>698</v>
      </c>
      <c r="F64" s="30">
        <v>1111000000</v>
      </c>
      <c r="G64" s="32" t="s">
        <v>544</v>
      </c>
      <c r="H64" s="77">
        <f>G64/F64%</f>
        <v>120.74573672367237</v>
      </c>
    </row>
    <row r="65" spans="2:8" ht="15.75" customHeight="1">
      <c r="B65" s="27">
        <v>9</v>
      </c>
      <c r="C65" s="22" t="s">
        <v>528</v>
      </c>
      <c r="D65" s="31"/>
      <c r="E65" s="27" t="s">
        <v>698</v>
      </c>
      <c r="F65" s="30">
        <v>2542000000</v>
      </c>
      <c r="G65" s="32" t="s">
        <v>545</v>
      </c>
      <c r="H65" s="77">
        <f>G65/F65%</f>
        <v>118.1762666797797</v>
      </c>
    </row>
    <row r="66" spans="2:8" ht="15.75" customHeight="1">
      <c r="B66" s="27">
        <v>10</v>
      </c>
      <c r="C66" s="22" t="s">
        <v>536</v>
      </c>
      <c r="D66" s="31"/>
      <c r="E66" s="27" t="s">
        <v>698</v>
      </c>
      <c r="F66" s="30">
        <f>F60-F62-F64-F65</f>
        <v>4312000000</v>
      </c>
      <c r="G66" s="32" t="s">
        <v>546</v>
      </c>
      <c r="H66" s="77">
        <f>G66/F66%</f>
        <v>133.7149702458256</v>
      </c>
    </row>
    <row r="67" spans="2:8" ht="15.75" customHeight="1">
      <c r="B67" s="27">
        <v>11</v>
      </c>
      <c r="C67" s="22" t="s">
        <v>529</v>
      </c>
      <c r="D67" s="31"/>
      <c r="E67" s="27" t="s">
        <v>698</v>
      </c>
      <c r="F67" s="30"/>
      <c r="G67" s="32" t="s">
        <v>547</v>
      </c>
      <c r="H67" s="77"/>
    </row>
    <row r="68" spans="2:8" ht="15.75" customHeight="1">
      <c r="B68" s="27">
        <v>12</v>
      </c>
      <c r="C68" s="22" t="s">
        <v>530</v>
      </c>
      <c r="D68" s="31"/>
      <c r="E68" s="27" t="s">
        <v>698</v>
      </c>
      <c r="F68" s="30"/>
      <c r="G68" s="32" t="s">
        <v>548</v>
      </c>
      <c r="H68" s="77"/>
    </row>
    <row r="69" spans="2:8" ht="15.75" customHeight="1">
      <c r="B69" s="27">
        <v>13</v>
      </c>
      <c r="C69" s="22" t="s">
        <v>854</v>
      </c>
      <c r="D69" s="31"/>
      <c r="E69" s="27" t="s">
        <v>698</v>
      </c>
      <c r="F69" s="30"/>
      <c r="G69" s="32" t="s">
        <v>549</v>
      </c>
      <c r="H69" s="77"/>
    </row>
    <row r="70" spans="2:8" ht="15.75" customHeight="1">
      <c r="B70" s="27">
        <v>14</v>
      </c>
      <c r="C70" s="23" t="s">
        <v>712</v>
      </c>
      <c r="D70" s="31"/>
      <c r="E70" s="27" t="s">
        <v>698</v>
      </c>
      <c r="F70" s="30">
        <v>4312000000</v>
      </c>
      <c r="G70" s="32">
        <v>5821851993</v>
      </c>
      <c r="H70" s="77">
        <f>G70/F70%</f>
        <v>135.01512043135435</v>
      </c>
    </row>
    <row r="71" spans="2:8" ht="15.75" customHeight="1">
      <c r="B71" s="27">
        <v>15</v>
      </c>
      <c r="C71" s="23" t="s">
        <v>531</v>
      </c>
      <c r="D71" s="31"/>
      <c r="E71" s="27" t="s">
        <v>698</v>
      </c>
      <c r="F71" s="30">
        <f>F70*14%</f>
        <v>603680000</v>
      </c>
      <c r="G71" s="32" t="s">
        <v>550</v>
      </c>
      <c r="H71" s="77">
        <f>G71/F71%</f>
        <v>137.2911875496952</v>
      </c>
    </row>
    <row r="72" spans="2:8" ht="15.75" customHeight="1">
      <c r="B72" s="27">
        <v>16</v>
      </c>
      <c r="C72" s="23" t="s">
        <v>532</v>
      </c>
      <c r="D72" s="31"/>
      <c r="E72" s="27" t="s">
        <v>698</v>
      </c>
      <c r="F72" s="30"/>
      <c r="G72" s="32" t="s">
        <v>539</v>
      </c>
      <c r="H72" s="77"/>
    </row>
    <row r="73" spans="2:8" ht="15.75" customHeight="1">
      <c r="B73" s="27">
        <v>17</v>
      </c>
      <c r="C73" s="23" t="s">
        <v>722</v>
      </c>
      <c r="D73" s="31"/>
      <c r="E73" s="27" t="s">
        <v>698</v>
      </c>
      <c r="F73" s="30">
        <f>F70-F71</f>
        <v>3708320000</v>
      </c>
      <c r="G73" s="32" t="s">
        <v>551</v>
      </c>
      <c r="H73" s="77">
        <f>G73/F73%</f>
        <v>134.64459787720585</v>
      </c>
    </row>
    <row r="74" spans="2:8" ht="15.75" customHeight="1">
      <c r="B74" s="27">
        <v>18</v>
      </c>
      <c r="C74" s="22" t="s">
        <v>537</v>
      </c>
      <c r="D74" s="31"/>
      <c r="E74" s="27" t="s">
        <v>700</v>
      </c>
      <c r="F74" s="79">
        <f>F73/30000000000%</f>
        <v>12.361066666666666</v>
      </c>
      <c r="G74" s="33">
        <v>16.643508506666667</v>
      </c>
      <c r="H74" s="77">
        <f>G74/F74%</f>
        <v>134.64459787720585</v>
      </c>
    </row>
    <row r="75" spans="2:8" s="17" customFormat="1" ht="15.75" customHeight="1">
      <c r="B75" s="18"/>
      <c r="C75" s="20"/>
      <c r="D75" s="21"/>
      <c r="E75" s="18"/>
      <c r="F75" s="18"/>
      <c r="G75" s="18"/>
      <c r="H75" s="18"/>
    </row>
    <row r="76" spans="2:8" s="17" customFormat="1" ht="7.5" customHeight="1">
      <c r="B76" s="36"/>
      <c r="C76" s="36"/>
      <c r="D76" s="37"/>
      <c r="E76" s="36"/>
      <c r="F76" s="36"/>
      <c r="G76" s="78"/>
      <c r="H76" s="36"/>
    </row>
    <row r="77" spans="2:3" ht="15.75" customHeight="1">
      <c r="B77" s="113" t="s">
        <v>813</v>
      </c>
      <c r="C77" s="2" t="s">
        <v>292</v>
      </c>
    </row>
    <row r="78" spans="2:3" ht="15.75" customHeight="1">
      <c r="B78" t="s">
        <v>783</v>
      </c>
      <c r="C78" s="13" t="s">
        <v>830</v>
      </c>
    </row>
    <row r="79" ht="15.75" customHeight="1">
      <c r="C79" t="s">
        <v>556</v>
      </c>
    </row>
    <row r="80" ht="15.75" customHeight="1">
      <c r="C80" t="s">
        <v>831</v>
      </c>
    </row>
    <row r="81" ht="15.75" customHeight="1">
      <c r="C81" t="s">
        <v>557</v>
      </c>
    </row>
    <row r="82" spans="2:3" ht="15.75" customHeight="1">
      <c r="B82" t="s">
        <v>783</v>
      </c>
      <c r="C82" s="13" t="s">
        <v>701</v>
      </c>
    </row>
    <row r="83" ht="15.75" customHeight="1">
      <c r="C83" s="17" t="s">
        <v>851</v>
      </c>
    </row>
    <row r="84" ht="15.75" customHeight="1">
      <c r="C84" s="80" t="s">
        <v>843</v>
      </c>
    </row>
    <row r="85" ht="15.75" customHeight="1">
      <c r="C85" s="80" t="s">
        <v>844</v>
      </c>
    </row>
    <row r="86" ht="15.75" customHeight="1">
      <c r="C86" s="80" t="s">
        <v>846</v>
      </c>
    </row>
    <row r="87" ht="15.75" customHeight="1">
      <c r="C87" s="80" t="s">
        <v>847</v>
      </c>
    </row>
    <row r="88" ht="15.75" customHeight="1">
      <c r="C88" s="80" t="s">
        <v>848</v>
      </c>
    </row>
    <row r="89" ht="15.75" customHeight="1">
      <c r="C89" s="81" t="s">
        <v>855</v>
      </c>
    </row>
    <row r="90" ht="15.75" customHeight="1">
      <c r="C90" s="81" t="s">
        <v>849</v>
      </c>
    </row>
    <row r="91" spans="2:3" ht="15.75" customHeight="1">
      <c r="B91" t="s">
        <v>783</v>
      </c>
      <c r="C91" s="13" t="s">
        <v>832</v>
      </c>
    </row>
    <row r="92" ht="15.75" customHeight="1">
      <c r="C92" t="s">
        <v>466</v>
      </c>
    </row>
    <row r="93" ht="15.75" customHeight="1">
      <c r="C93" t="s">
        <v>856</v>
      </c>
    </row>
    <row r="94" ht="15.75" customHeight="1">
      <c r="C94" t="s">
        <v>464</v>
      </c>
    </row>
    <row r="95" ht="15.75" customHeight="1">
      <c r="C95" t="s">
        <v>465</v>
      </c>
    </row>
    <row r="96" ht="15.75" customHeight="1">
      <c r="C96" t="s">
        <v>850</v>
      </c>
    </row>
    <row r="97" spans="1:3" ht="15.75" customHeight="1">
      <c r="A97" s="105" t="s">
        <v>833</v>
      </c>
      <c r="B97" s="12"/>
      <c r="C97" s="1" t="s">
        <v>834</v>
      </c>
    </row>
    <row r="98" ht="15.75" customHeight="1"/>
    <row r="99" spans="2:3" ht="15.75" customHeight="1">
      <c r="B99" s="113" t="s">
        <v>807</v>
      </c>
      <c r="C99" s="2" t="s">
        <v>662</v>
      </c>
    </row>
    <row r="100" ht="15.75" customHeight="1">
      <c r="C100" s="2" t="s">
        <v>835</v>
      </c>
    </row>
    <row r="101" ht="15.75" customHeight="1">
      <c r="C101" s="2"/>
    </row>
    <row r="102" spans="1:8" ht="15.75" customHeight="1">
      <c r="A102" s="49"/>
      <c r="B102" s="38" t="s">
        <v>696</v>
      </c>
      <c r="C102" s="71" t="s">
        <v>702</v>
      </c>
      <c r="D102" s="69"/>
      <c r="E102" s="70"/>
      <c r="F102" s="39" t="s">
        <v>690</v>
      </c>
      <c r="G102" s="39" t="s">
        <v>601</v>
      </c>
      <c r="H102" s="39" t="s">
        <v>602</v>
      </c>
    </row>
    <row r="103" spans="1:8" ht="15.75" customHeight="1">
      <c r="A103" s="49"/>
      <c r="B103" s="40">
        <v>1</v>
      </c>
      <c r="C103" s="66" t="s">
        <v>603</v>
      </c>
      <c r="D103" s="67"/>
      <c r="E103" s="68"/>
      <c r="F103" s="50" t="s">
        <v>604</v>
      </c>
      <c r="G103" s="41"/>
      <c r="H103" s="41"/>
    </row>
    <row r="104" spans="1:8" ht="15.75" customHeight="1">
      <c r="A104" s="49"/>
      <c r="B104" s="42"/>
      <c r="C104" s="56" t="s">
        <v>605</v>
      </c>
      <c r="D104" s="55"/>
      <c r="E104" s="57"/>
      <c r="F104" s="51" t="s">
        <v>606</v>
      </c>
      <c r="G104" s="43">
        <f>22561512400/58257312686%</f>
        <v>38.727348310080615</v>
      </c>
      <c r="H104" s="44">
        <f>19672846331/53443829142%</f>
        <v>36.8103233747143</v>
      </c>
    </row>
    <row r="105" spans="1:8" ht="15.75" customHeight="1">
      <c r="A105" s="49"/>
      <c r="B105" s="42"/>
      <c r="C105" s="58" t="s">
        <v>607</v>
      </c>
      <c r="D105" s="59"/>
      <c r="E105" s="57"/>
      <c r="F105" s="52" t="s">
        <v>606</v>
      </c>
      <c r="G105" s="43">
        <f>100-G104</f>
        <v>61.272651689919385</v>
      </c>
      <c r="H105" s="43">
        <f>100-H104</f>
        <v>63.1896766252857</v>
      </c>
    </row>
    <row r="106" spans="1:8" ht="15.75" customHeight="1">
      <c r="A106" s="49"/>
      <c r="B106" s="42">
        <v>2</v>
      </c>
      <c r="C106" s="60" t="s">
        <v>652</v>
      </c>
      <c r="D106" s="59"/>
      <c r="E106" s="57"/>
      <c r="F106" s="52" t="s">
        <v>604</v>
      </c>
      <c r="G106" s="43"/>
      <c r="H106" s="45"/>
    </row>
    <row r="107" spans="1:8" ht="15.75" customHeight="1">
      <c r="A107" s="49"/>
      <c r="B107" s="42"/>
      <c r="C107" s="58" t="s">
        <v>653</v>
      </c>
      <c r="D107" s="59"/>
      <c r="E107" s="57"/>
      <c r="F107" s="52" t="s">
        <v>606</v>
      </c>
      <c r="G107" s="43">
        <f>22224341919/58257312686%</f>
        <v>38.148587523744126</v>
      </c>
      <c r="H107" s="43">
        <f>14044678823/53443829142%</f>
        <v>26.279327376942536</v>
      </c>
    </row>
    <row r="108" spans="1:8" ht="15.75" customHeight="1">
      <c r="A108" s="49"/>
      <c r="B108" s="42"/>
      <c r="C108" s="58" t="s">
        <v>654</v>
      </c>
      <c r="D108" s="59"/>
      <c r="E108" s="57"/>
      <c r="F108" s="52" t="s">
        <v>606</v>
      </c>
      <c r="G108" s="43">
        <f>100-G107</f>
        <v>61.851412476255874</v>
      </c>
      <c r="H108" s="43">
        <f>100-H107</f>
        <v>73.72067262305747</v>
      </c>
    </row>
    <row r="109" spans="1:8" ht="15.75" customHeight="1">
      <c r="A109" s="49"/>
      <c r="B109" s="42">
        <v>3</v>
      </c>
      <c r="C109" s="60" t="s">
        <v>655</v>
      </c>
      <c r="D109" s="61"/>
      <c r="E109" s="62"/>
      <c r="F109" s="53" t="s">
        <v>604</v>
      </c>
      <c r="G109" s="46"/>
      <c r="H109" s="47"/>
    </row>
    <row r="110" spans="1:8" ht="15.75" customHeight="1">
      <c r="A110" s="49"/>
      <c r="B110" s="42"/>
      <c r="C110" s="58" t="s">
        <v>659</v>
      </c>
      <c r="D110" s="59"/>
      <c r="E110" s="57"/>
      <c r="F110" s="52" t="s">
        <v>656</v>
      </c>
      <c r="G110" s="43">
        <f>8595819591/22202767879</f>
        <v>0.38715081100902593</v>
      </c>
      <c r="H110" s="43">
        <f>2613209776/14001435283</f>
        <v>0.18663870690263148</v>
      </c>
    </row>
    <row r="111" spans="1:8" ht="15.75" customHeight="1">
      <c r="A111" s="49"/>
      <c r="B111" s="42"/>
      <c r="C111" s="58" t="s">
        <v>657</v>
      </c>
      <c r="D111" s="59"/>
      <c r="E111" s="57"/>
      <c r="F111" s="52" t="s">
        <v>656</v>
      </c>
      <c r="G111" s="43">
        <f>58257312686/22224341919</f>
        <v>2.621329031848396</v>
      </c>
      <c r="H111" s="43">
        <f>53443829142/14044678823</f>
        <v>3.8052724320387257</v>
      </c>
    </row>
    <row r="112" spans="1:8" ht="15.75" customHeight="1">
      <c r="A112" s="49"/>
      <c r="B112" s="42">
        <v>4</v>
      </c>
      <c r="C112" s="60" t="s">
        <v>658</v>
      </c>
      <c r="D112" s="61"/>
      <c r="E112" s="63"/>
      <c r="F112" s="53" t="s">
        <v>604</v>
      </c>
      <c r="G112" s="47"/>
      <c r="H112" s="47"/>
    </row>
    <row r="113" spans="1:8" ht="15.75" customHeight="1">
      <c r="A113" s="49"/>
      <c r="B113" s="42"/>
      <c r="C113" s="58" t="s">
        <v>660</v>
      </c>
      <c r="D113" s="59"/>
      <c r="E113" s="57"/>
      <c r="F113" s="52" t="s">
        <v>606</v>
      </c>
      <c r="G113" s="43">
        <f>5244783301/58257312686%</f>
        <v>9.002789622770209</v>
      </c>
      <c r="H113" s="43">
        <f>4993052552/53443829142%</f>
        <v>9.342617533510712</v>
      </c>
    </row>
    <row r="114" spans="1:8" ht="15.75" customHeight="1">
      <c r="A114" s="49"/>
      <c r="B114" s="42"/>
      <c r="C114" s="58" t="s">
        <v>661</v>
      </c>
      <c r="D114" s="59"/>
      <c r="E114" s="57"/>
      <c r="F114" s="52" t="s">
        <v>606</v>
      </c>
      <c r="G114" s="43">
        <f>5244783301/85817687528%</f>
        <v>6.1115411660198475</v>
      </c>
      <c r="H114" s="43">
        <f>4993052552/101924178204%</f>
        <v>4.898791081745556</v>
      </c>
    </row>
    <row r="115" spans="1:8" ht="15.75" customHeight="1">
      <c r="A115" s="49"/>
      <c r="B115" s="48"/>
      <c r="C115" s="64" t="s">
        <v>25</v>
      </c>
      <c r="D115" s="65"/>
      <c r="E115" s="97"/>
      <c r="F115" s="54" t="s">
        <v>606</v>
      </c>
      <c r="G115" s="98">
        <f>5244783301/36032970767%</f>
        <v>14.555511769802003</v>
      </c>
      <c r="H115" s="98">
        <f>4993052552/39399150319%</f>
        <v>12.672995512779195</v>
      </c>
    </row>
    <row r="116" spans="1:8" ht="7.5" customHeight="1">
      <c r="A116" s="49"/>
      <c r="B116" s="99"/>
      <c r="C116" s="100"/>
      <c r="D116" s="101"/>
      <c r="E116" s="102"/>
      <c r="F116" s="103"/>
      <c r="G116" s="102"/>
      <c r="H116" s="102"/>
    </row>
    <row r="117" spans="1:3" ht="15.75" customHeight="1">
      <c r="A117" s="49"/>
      <c r="C117" s="72" t="s">
        <v>663</v>
      </c>
    </row>
    <row r="118" spans="1:4" ht="15.75" customHeight="1">
      <c r="A118" s="49"/>
      <c r="C118" s="73" t="s">
        <v>665</v>
      </c>
      <c r="D118" s="2" t="s">
        <v>664</v>
      </c>
    </row>
    <row r="119" spans="1:4" ht="15.75" customHeight="1">
      <c r="A119" s="49"/>
      <c r="C119" s="15" t="s">
        <v>666</v>
      </c>
      <c r="D119" s="2" t="s">
        <v>664</v>
      </c>
    </row>
    <row r="120" spans="1:8" ht="15.75" customHeight="1">
      <c r="A120" s="49"/>
      <c r="C120" s="2" t="s">
        <v>467</v>
      </c>
      <c r="D120" s="74"/>
      <c r="E120" s="74"/>
      <c r="F120" s="75" t="s">
        <v>669</v>
      </c>
      <c r="G120" s="74"/>
      <c r="H120" s="74"/>
    </row>
    <row r="121" spans="1:8" ht="15.75" customHeight="1">
      <c r="A121" s="49"/>
      <c r="C121" s="239" t="s">
        <v>469</v>
      </c>
      <c r="D121" s="74"/>
      <c r="F121" s="75" t="s">
        <v>667</v>
      </c>
      <c r="G121" s="74"/>
      <c r="H121" s="74"/>
    </row>
    <row r="122" spans="1:8" ht="15.75" customHeight="1">
      <c r="A122" s="49"/>
      <c r="C122" s="15" t="s">
        <v>468</v>
      </c>
      <c r="D122" s="74"/>
      <c r="F122" s="75" t="s">
        <v>668</v>
      </c>
      <c r="G122" s="74"/>
      <c r="H122" s="74"/>
    </row>
    <row r="123" spans="1:8" ht="15.75" customHeight="1">
      <c r="A123" s="49"/>
      <c r="C123" s="7" t="s">
        <v>670</v>
      </c>
      <c r="D123" s="74"/>
      <c r="E123" s="74"/>
      <c r="F123" s="74"/>
      <c r="G123" s="74"/>
      <c r="H123" s="74"/>
    </row>
    <row r="124" spans="1:8" ht="15.75" customHeight="1">
      <c r="A124" s="49"/>
      <c r="C124" s="76" t="s">
        <v>671</v>
      </c>
      <c r="D124" s="74"/>
      <c r="E124" s="74"/>
      <c r="F124" s="74"/>
      <c r="G124" s="74"/>
      <c r="H124" s="74"/>
    </row>
    <row r="125" spans="1:8" ht="15.75" customHeight="1">
      <c r="A125" s="49"/>
      <c r="C125" t="s">
        <v>860</v>
      </c>
      <c r="D125" s="74"/>
      <c r="E125" s="74"/>
      <c r="F125" s="74"/>
      <c r="G125" s="74"/>
      <c r="H125" s="74"/>
    </row>
    <row r="126" spans="1:8" ht="15.75" customHeight="1">
      <c r="A126" s="49"/>
      <c r="D126" s="74"/>
      <c r="E126" s="74"/>
      <c r="F126" s="74"/>
      <c r="G126" s="74"/>
      <c r="H126" s="74"/>
    </row>
    <row r="127" spans="2:3" ht="15.75" customHeight="1">
      <c r="B127" s="113" t="s">
        <v>813</v>
      </c>
      <c r="C127" s="2" t="s">
        <v>672</v>
      </c>
    </row>
    <row r="128" spans="2:3" ht="7.5" customHeight="1">
      <c r="B128" s="2"/>
      <c r="C128" s="2"/>
    </row>
    <row r="129" spans="2:8" ht="15.75" customHeight="1">
      <c r="B129" s="24" t="s">
        <v>696</v>
      </c>
      <c r="C129" s="26" t="s">
        <v>533</v>
      </c>
      <c r="D129" s="25"/>
      <c r="E129" s="24" t="s">
        <v>690</v>
      </c>
      <c r="F129" s="24" t="s">
        <v>601</v>
      </c>
      <c r="G129" s="24" t="s">
        <v>602</v>
      </c>
      <c r="H129" s="24" t="s">
        <v>110</v>
      </c>
    </row>
    <row r="130" spans="2:8" ht="15.75" customHeight="1">
      <c r="B130" s="27">
        <v>1</v>
      </c>
      <c r="C130" s="22" t="s">
        <v>523</v>
      </c>
      <c r="D130" s="31"/>
      <c r="E130" s="27" t="s">
        <v>553</v>
      </c>
      <c r="F130" s="32">
        <v>85817687528</v>
      </c>
      <c r="G130" s="32" t="s">
        <v>538</v>
      </c>
      <c r="H130" s="77">
        <f aca="true" t="shared" si="0" ref="H130:H145">G130/F130%</f>
        <v>118.76826460832434</v>
      </c>
    </row>
    <row r="131" spans="2:8" ht="15.75" customHeight="1">
      <c r="B131" s="27">
        <v>2</v>
      </c>
      <c r="C131" s="22" t="s">
        <v>534</v>
      </c>
      <c r="D131" s="31"/>
      <c r="E131" s="27" t="s">
        <v>698</v>
      </c>
      <c r="F131" s="32">
        <v>85817687528</v>
      </c>
      <c r="G131" s="32" t="s">
        <v>538</v>
      </c>
      <c r="H131" s="77">
        <f t="shared" si="0"/>
        <v>118.76826460832434</v>
      </c>
    </row>
    <row r="132" spans="2:8" ht="15.75" customHeight="1">
      <c r="B132" s="27">
        <v>3</v>
      </c>
      <c r="C132" s="22" t="s">
        <v>525</v>
      </c>
      <c r="D132" s="31"/>
      <c r="E132" s="27" t="s">
        <v>698</v>
      </c>
      <c r="F132" s="32">
        <v>75484377364</v>
      </c>
      <c r="G132" s="32" t="s">
        <v>540</v>
      </c>
      <c r="H132" s="77">
        <f t="shared" si="0"/>
        <v>120.7076414443007</v>
      </c>
    </row>
    <row r="133" spans="2:8" ht="15.75" customHeight="1">
      <c r="B133" s="27">
        <v>4</v>
      </c>
      <c r="C133" s="22" t="s">
        <v>535</v>
      </c>
      <c r="D133" s="31"/>
      <c r="E133" s="27" t="s">
        <v>698</v>
      </c>
      <c r="F133" s="32">
        <v>10333310164</v>
      </c>
      <c r="G133" s="32" t="s">
        <v>541</v>
      </c>
      <c r="H133" s="77">
        <f t="shared" si="0"/>
        <v>104.60120191355944</v>
      </c>
    </row>
    <row r="134" spans="2:8" ht="15.75" customHeight="1">
      <c r="B134" s="27">
        <v>5</v>
      </c>
      <c r="C134" s="22" t="s">
        <v>526</v>
      </c>
      <c r="D134" s="31"/>
      <c r="E134" s="27" t="s">
        <v>698</v>
      </c>
      <c r="F134" s="32">
        <v>53469179</v>
      </c>
      <c r="G134" s="32" t="s">
        <v>542</v>
      </c>
      <c r="H134" s="77">
        <f t="shared" si="0"/>
        <v>114.01932316933461</v>
      </c>
    </row>
    <row r="135" spans="2:8" ht="15.75" customHeight="1">
      <c r="B135" s="27">
        <v>6</v>
      </c>
      <c r="C135" s="22" t="s">
        <v>112</v>
      </c>
      <c r="D135" s="31"/>
      <c r="E135" s="27" t="s">
        <v>698</v>
      </c>
      <c r="F135" s="32">
        <v>912447687</v>
      </c>
      <c r="G135" s="32" t="s">
        <v>543</v>
      </c>
      <c r="H135" s="77">
        <f t="shared" si="0"/>
        <v>83.11889928655165</v>
      </c>
    </row>
    <row r="136" spans="2:8" ht="15.75" customHeight="1">
      <c r="B136" s="27">
        <v>7</v>
      </c>
      <c r="C136" s="22" t="s">
        <v>527</v>
      </c>
      <c r="D136" s="31"/>
      <c r="E136" s="27" t="s">
        <v>698</v>
      </c>
      <c r="F136" s="32">
        <v>1123239524</v>
      </c>
      <c r="G136" s="32" t="s">
        <v>544</v>
      </c>
      <c r="H136" s="77">
        <f t="shared" si="0"/>
        <v>119.43001526716219</v>
      </c>
    </row>
    <row r="137" spans="2:8" ht="15.75" customHeight="1">
      <c r="B137" s="27">
        <v>8</v>
      </c>
      <c r="C137" s="22" t="s">
        <v>528</v>
      </c>
      <c r="D137" s="31"/>
      <c r="E137" s="27" t="s">
        <v>698</v>
      </c>
      <c r="F137" s="32">
        <v>2276274477</v>
      </c>
      <c r="G137" s="32" t="s">
        <v>545</v>
      </c>
      <c r="H137" s="77">
        <f t="shared" si="0"/>
        <v>131.9718131250654</v>
      </c>
    </row>
    <row r="138" spans="2:8" ht="15.75" customHeight="1">
      <c r="B138" s="27">
        <v>9</v>
      </c>
      <c r="C138" s="22" t="s">
        <v>536</v>
      </c>
      <c r="D138" s="31"/>
      <c r="E138" s="27" t="s">
        <v>698</v>
      </c>
      <c r="F138" s="32">
        <v>6074817655</v>
      </c>
      <c r="G138" s="32" t="s">
        <v>546</v>
      </c>
      <c r="H138" s="77">
        <f t="shared" si="0"/>
        <v>94.91296437933988</v>
      </c>
    </row>
    <row r="139" spans="2:8" ht="15.75" customHeight="1">
      <c r="B139" s="27">
        <v>10</v>
      </c>
      <c r="C139" s="22" t="s">
        <v>529</v>
      </c>
      <c r="D139" s="31"/>
      <c r="E139" s="27" t="s">
        <v>698</v>
      </c>
      <c r="F139" s="32">
        <v>38544232</v>
      </c>
      <c r="G139" s="32" t="s">
        <v>547</v>
      </c>
      <c r="H139" s="77">
        <f t="shared" si="0"/>
        <v>153.54588204014547</v>
      </c>
    </row>
    <row r="140" spans="2:8" ht="15.75" customHeight="1">
      <c r="B140" s="27">
        <v>11</v>
      </c>
      <c r="C140" s="22" t="s">
        <v>530</v>
      </c>
      <c r="D140" s="31"/>
      <c r="E140" s="27" t="s">
        <v>698</v>
      </c>
      <c r="F140" s="32">
        <v>3714602</v>
      </c>
      <c r="G140" s="32" t="s">
        <v>548</v>
      </c>
      <c r="H140" s="77">
        <f t="shared" si="0"/>
        <v>84.00913476060154</v>
      </c>
    </row>
    <row r="141" spans="2:8" ht="15.75" customHeight="1">
      <c r="B141" s="27">
        <v>12</v>
      </c>
      <c r="C141" s="22" t="s">
        <v>470</v>
      </c>
      <c r="D141" s="31"/>
      <c r="E141" s="27" t="s">
        <v>698</v>
      </c>
      <c r="F141" s="32">
        <v>34829630</v>
      </c>
      <c r="G141" s="32" t="s">
        <v>549</v>
      </c>
      <c r="H141" s="77">
        <f t="shared" si="0"/>
        <v>160.9620199812631</v>
      </c>
    </row>
    <row r="142" spans="2:8" ht="15.75" customHeight="1">
      <c r="B142" s="27">
        <v>13</v>
      </c>
      <c r="C142" s="23" t="s">
        <v>712</v>
      </c>
      <c r="D142" s="31"/>
      <c r="E142" s="27" t="s">
        <v>698</v>
      </c>
      <c r="F142" s="32">
        <v>6109647285</v>
      </c>
      <c r="G142" s="32" t="s">
        <v>101</v>
      </c>
      <c r="H142" s="77">
        <f t="shared" si="0"/>
        <v>95.28949416267325</v>
      </c>
    </row>
    <row r="143" spans="2:8" ht="15.75" customHeight="1">
      <c r="B143" s="27">
        <v>14</v>
      </c>
      <c r="C143" s="23" t="s">
        <v>531</v>
      </c>
      <c r="D143" s="31"/>
      <c r="E143" s="27" t="s">
        <v>698</v>
      </c>
      <c r="F143" s="32">
        <v>864863984</v>
      </c>
      <c r="G143" s="32" t="s">
        <v>550</v>
      </c>
      <c r="H143" s="77">
        <f t="shared" si="0"/>
        <v>95.83003296851358</v>
      </c>
    </row>
    <row r="144" spans="2:8" ht="15.75" customHeight="1">
      <c r="B144" s="27">
        <v>15</v>
      </c>
      <c r="C144" s="23" t="s">
        <v>722</v>
      </c>
      <c r="D144" s="31"/>
      <c r="E144" s="27" t="s">
        <v>698</v>
      </c>
      <c r="F144" s="32">
        <v>5244783301</v>
      </c>
      <c r="G144" s="32" t="s">
        <v>551</v>
      </c>
      <c r="H144" s="77">
        <f t="shared" si="0"/>
        <v>95.20035939421933</v>
      </c>
    </row>
    <row r="145" spans="2:8" ht="15.75" customHeight="1">
      <c r="B145" s="93">
        <v>16</v>
      </c>
      <c r="C145" s="94" t="s">
        <v>537</v>
      </c>
      <c r="D145" s="21"/>
      <c r="E145" s="93" t="s">
        <v>700</v>
      </c>
      <c r="F145" s="95">
        <v>17.482611003333332</v>
      </c>
      <c r="G145" s="95">
        <v>16.643508506666667</v>
      </c>
      <c r="H145" s="96">
        <f t="shared" si="0"/>
        <v>95.20035939421933</v>
      </c>
    </row>
    <row r="146" ht="15.75" customHeight="1"/>
    <row r="147" ht="15.75" customHeight="1">
      <c r="C147" t="s">
        <v>857</v>
      </c>
    </row>
    <row r="148" ht="15.75" customHeight="1">
      <c r="B148" t="s">
        <v>858</v>
      </c>
    </row>
    <row r="149" ht="15.75" customHeight="1">
      <c r="B149" t="s">
        <v>859</v>
      </c>
    </row>
    <row r="150" ht="15.75" customHeight="1"/>
    <row r="151" spans="2:3" ht="15.75" customHeight="1">
      <c r="B151" s="113" t="s">
        <v>817</v>
      </c>
      <c r="C151" s="2" t="s">
        <v>125</v>
      </c>
    </row>
    <row r="152" ht="15.75" customHeight="1"/>
    <row r="153" ht="15.75" customHeight="1">
      <c r="C153" t="s">
        <v>861</v>
      </c>
    </row>
    <row r="154" ht="15.75" customHeight="1">
      <c r="C154" t="s">
        <v>862</v>
      </c>
    </row>
    <row r="155" ht="15.75" customHeight="1">
      <c r="C155" t="s">
        <v>863</v>
      </c>
    </row>
    <row r="156" ht="15.75" customHeight="1">
      <c r="C156" t="s">
        <v>113</v>
      </c>
    </row>
    <row r="157" ht="15.75" customHeight="1">
      <c r="C157" t="s">
        <v>114</v>
      </c>
    </row>
    <row r="158" ht="15.75" customHeight="1">
      <c r="C158" t="s">
        <v>120</v>
      </c>
    </row>
    <row r="159" ht="15.75" customHeight="1">
      <c r="C159" t="s">
        <v>115</v>
      </c>
    </row>
    <row r="160" ht="15.75" customHeight="1">
      <c r="C160" t="s">
        <v>116</v>
      </c>
    </row>
    <row r="161" ht="15.75" customHeight="1">
      <c r="C161" t="s">
        <v>117</v>
      </c>
    </row>
    <row r="162" ht="15.75" customHeight="1">
      <c r="C162" t="s">
        <v>118</v>
      </c>
    </row>
    <row r="163" ht="15.75" customHeight="1">
      <c r="C163" t="s">
        <v>132</v>
      </c>
    </row>
    <row r="164" ht="15.75" customHeight="1">
      <c r="C164" t="s">
        <v>119</v>
      </c>
    </row>
    <row r="165" ht="15.75" customHeight="1">
      <c r="C165" t="s">
        <v>121</v>
      </c>
    </row>
    <row r="166" ht="15.75" customHeight="1"/>
    <row r="167" spans="2:3" ht="15.75" customHeight="1">
      <c r="B167" s="113" t="s">
        <v>126</v>
      </c>
      <c r="C167" s="2" t="s">
        <v>127</v>
      </c>
    </row>
    <row r="168" ht="15.75" customHeight="1">
      <c r="C168" t="s">
        <v>128</v>
      </c>
    </row>
    <row r="169" ht="15.75" customHeight="1">
      <c r="C169" t="s">
        <v>129</v>
      </c>
    </row>
    <row r="170" ht="15.75" customHeight="1">
      <c r="C170" t="s">
        <v>130</v>
      </c>
    </row>
    <row r="171" ht="15.75" customHeight="1">
      <c r="C171" t="s">
        <v>131</v>
      </c>
    </row>
    <row r="172" ht="15.75" customHeight="1"/>
    <row r="173" ht="15.75" customHeight="1"/>
    <row r="174" spans="1:3" ht="15.75" customHeight="1">
      <c r="A174" s="105" t="s">
        <v>122</v>
      </c>
      <c r="B174" s="12"/>
      <c r="C174" s="1" t="s">
        <v>705</v>
      </c>
    </row>
    <row r="175" ht="15.75" customHeight="1"/>
    <row r="176" ht="15.75" customHeight="1">
      <c r="C176" t="s">
        <v>123</v>
      </c>
    </row>
    <row r="177" ht="15.75" customHeight="1">
      <c r="C177" t="s">
        <v>864</v>
      </c>
    </row>
    <row r="178" ht="15.75" customHeight="1">
      <c r="C178" t="s">
        <v>124</v>
      </c>
    </row>
    <row r="179" ht="15.75" customHeight="1"/>
    <row r="180" spans="2:8" ht="15.75" customHeight="1">
      <c r="B180" s="104"/>
      <c r="C180" s="105" t="s">
        <v>713</v>
      </c>
      <c r="D180" s="105"/>
      <c r="E180" s="12"/>
      <c r="F180" s="12"/>
      <c r="G180" s="12"/>
      <c r="H180" s="12"/>
    </row>
    <row r="181" spans="2:8" ht="15.75" customHeight="1">
      <c r="B181" s="106"/>
      <c r="C181" s="12" t="s">
        <v>133</v>
      </c>
      <c r="D181" s="12"/>
      <c r="E181" s="12"/>
      <c r="F181" s="12"/>
      <c r="G181" s="12"/>
      <c r="H181" s="12"/>
    </row>
    <row r="182" spans="2:8" ht="15.75" customHeight="1">
      <c r="B182" s="106"/>
      <c r="C182" s="12" t="s">
        <v>134</v>
      </c>
      <c r="D182" s="12"/>
      <c r="E182" s="12"/>
      <c r="F182" s="12"/>
      <c r="G182" s="12"/>
      <c r="H182" s="12"/>
    </row>
    <row r="183" spans="2:8" ht="15.75" customHeight="1">
      <c r="B183" s="106"/>
      <c r="C183" s="12" t="s">
        <v>135</v>
      </c>
      <c r="D183" s="12"/>
      <c r="E183" s="12"/>
      <c r="F183" s="12"/>
      <c r="G183" s="12"/>
      <c r="H183" s="12"/>
    </row>
    <row r="184" spans="2:8" ht="15.75" customHeight="1">
      <c r="B184" s="106"/>
      <c r="C184" s="107" t="s">
        <v>136</v>
      </c>
      <c r="D184" s="12"/>
      <c r="E184" s="12"/>
      <c r="F184" s="12"/>
      <c r="G184" s="12"/>
      <c r="H184" s="12"/>
    </row>
    <row r="185" spans="2:8" ht="15.75" customHeight="1">
      <c r="B185" s="106"/>
      <c r="C185" s="12" t="s">
        <v>137</v>
      </c>
      <c r="D185" s="12"/>
      <c r="E185" s="12"/>
      <c r="F185" s="12"/>
      <c r="G185" s="12"/>
      <c r="H185" s="12"/>
    </row>
    <row r="186" spans="2:8" ht="15.75" customHeight="1">
      <c r="B186" s="108"/>
      <c r="C186" s="105" t="s">
        <v>709</v>
      </c>
      <c r="D186" s="105"/>
      <c r="E186" s="105"/>
      <c r="F186" s="12"/>
      <c r="G186" s="12"/>
      <c r="H186" s="12"/>
    </row>
    <row r="187" spans="2:8" ht="15.75" customHeight="1">
      <c r="B187" s="106"/>
      <c r="C187" s="12" t="s">
        <v>865</v>
      </c>
      <c r="D187" s="12"/>
      <c r="E187" s="12"/>
      <c r="F187" s="12"/>
      <c r="G187" s="12"/>
      <c r="H187" s="12"/>
    </row>
    <row r="188" spans="2:8" ht="15.75" customHeight="1">
      <c r="B188" s="105"/>
      <c r="C188" s="12" t="s">
        <v>866</v>
      </c>
      <c r="D188" s="12"/>
      <c r="E188" s="12"/>
      <c r="F188" s="12"/>
      <c r="G188" s="12"/>
      <c r="H188" s="12"/>
    </row>
    <row r="189" spans="2:8" ht="15.75" customHeight="1">
      <c r="B189" s="105"/>
      <c r="C189" s="12" t="s">
        <v>0</v>
      </c>
      <c r="D189" s="12"/>
      <c r="E189" s="12"/>
      <c r="F189" s="12"/>
      <c r="G189" s="12"/>
      <c r="H189" s="12"/>
    </row>
    <row r="190" spans="2:8" ht="15.75" customHeight="1">
      <c r="B190" s="105"/>
      <c r="C190" s="12" t="s">
        <v>1</v>
      </c>
      <c r="D190" s="12"/>
      <c r="E190" s="12"/>
      <c r="F190" s="12"/>
      <c r="G190" s="12"/>
      <c r="H190" s="12"/>
    </row>
    <row r="191" spans="2:8" ht="15.75" customHeight="1">
      <c r="B191" s="105"/>
      <c r="C191" s="12" t="s">
        <v>138</v>
      </c>
      <c r="D191" s="12"/>
      <c r="E191" s="12"/>
      <c r="F191" s="12"/>
      <c r="G191" s="12"/>
      <c r="H191" s="12"/>
    </row>
    <row r="192" spans="2:8" ht="15.75" customHeight="1">
      <c r="B192" s="106"/>
      <c r="C192" s="12"/>
      <c r="D192" s="12"/>
      <c r="E192" s="12"/>
      <c r="F192" s="12"/>
      <c r="G192" s="12"/>
      <c r="H192" s="12"/>
    </row>
    <row r="193" spans="2:8" ht="15.75" customHeight="1">
      <c r="B193" s="106"/>
      <c r="C193" s="12"/>
      <c r="D193" s="12"/>
      <c r="E193" s="12"/>
      <c r="F193" s="12"/>
      <c r="G193" s="12"/>
      <c r="H193" s="12"/>
    </row>
    <row r="194" spans="2:8" ht="15.75" customHeight="1">
      <c r="B194" s="104"/>
      <c r="C194" s="105" t="s">
        <v>714</v>
      </c>
      <c r="D194" s="105"/>
      <c r="E194" s="12"/>
      <c r="F194" s="12"/>
      <c r="G194" s="12"/>
      <c r="H194" s="12"/>
    </row>
    <row r="195" spans="2:8" ht="15.75" customHeight="1">
      <c r="B195" s="106"/>
      <c r="C195" s="12" t="s">
        <v>139</v>
      </c>
      <c r="D195" s="12"/>
      <c r="E195" s="12"/>
      <c r="F195" s="12"/>
      <c r="G195" s="12"/>
      <c r="H195" s="12"/>
    </row>
    <row r="196" spans="2:8" ht="15.75" customHeight="1">
      <c r="B196" s="106"/>
      <c r="C196" s="12" t="s">
        <v>140</v>
      </c>
      <c r="D196" s="12"/>
      <c r="E196" s="12"/>
      <c r="F196" s="12"/>
      <c r="G196" s="12"/>
      <c r="H196" s="12"/>
    </row>
    <row r="197" spans="2:8" ht="15.75" customHeight="1">
      <c r="B197" s="105"/>
      <c r="C197" s="12" t="s">
        <v>141</v>
      </c>
      <c r="D197" s="12"/>
      <c r="E197" s="12"/>
      <c r="F197" s="12"/>
      <c r="G197" s="12"/>
      <c r="H197" s="12"/>
    </row>
    <row r="198" spans="2:8" ht="15.75" customHeight="1">
      <c r="B198" s="105"/>
      <c r="C198" s="12" t="s">
        <v>142</v>
      </c>
      <c r="D198" s="12"/>
      <c r="E198" s="12"/>
      <c r="F198" s="12"/>
      <c r="G198" s="12"/>
      <c r="H198" s="12"/>
    </row>
    <row r="199" spans="2:8" ht="15.75" customHeight="1">
      <c r="B199" s="105"/>
      <c r="C199" s="12" t="s">
        <v>143</v>
      </c>
      <c r="D199" s="12"/>
      <c r="E199" s="12"/>
      <c r="F199" s="12"/>
      <c r="G199" s="12"/>
      <c r="H199" s="12"/>
    </row>
    <row r="200" spans="2:8" ht="15.75" customHeight="1">
      <c r="B200" s="105"/>
      <c r="C200" s="109" t="s">
        <v>715</v>
      </c>
      <c r="D200" s="109"/>
      <c r="E200" s="109"/>
      <c r="F200" s="109"/>
      <c r="G200" s="12"/>
      <c r="H200" s="12"/>
    </row>
    <row r="201" spans="2:8" ht="15.75" customHeight="1">
      <c r="B201" s="105"/>
      <c r="C201" s="12"/>
      <c r="D201" s="12"/>
      <c r="E201" s="110" t="s">
        <v>144</v>
      </c>
      <c r="F201" s="12"/>
      <c r="G201" s="12"/>
      <c r="H201" s="12"/>
    </row>
    <row r="202" spans="2:8" ht="15.75" customHeight="1">
      <c r="B202" s="106"/>
      <c r="C202" s="12" t="s">
        <v>716</v>
      </c>
      <c r="D202" s="12"/>
      <c r="E202" s="111" t="s">
        <v>145</v>
      </c>
      <c r="F202" s="12"/>
      <c r="G202" s="12"/>
      <c r="H202" s="112"/>
    </row>
    <row r="203" spans="2:8" ht="15.75" customHeight="1">
      <c r="B203" s="106"/>
      <c r="C203" s="12" t="s">
        <v>717</v>
      </c>
      <c r="D203" s="12"/>
      <c r="E203" s="111" t="s">
        <v>146</v>
      </c>
      <c r="F203" s="12"/>
      <c r="G203" s="12"/>
      <c r="H203" s="12"/>
    </row>
    <row r="204" spans="2:8" ht="15.75" customHeight="1">
      <c r="B204" s="106"/>
      <c r="C204" s="12" t="s">
        <v>718</v>
      </c>
      <c r="D204" s="12"/>
      <c r="E204" s="111" t="s">
        <v>147</v>
      </c>
      <c r="F204" s="12"/>
      <c r="G204" s="12"/>
      <c r="H204" s="12"/>
    </row>
    <row r="205" spans="2:8" ht="15.75" customHeight="1">
      <c r="B205" s="105"/>
      <c r="C205" s="12" t="s">
        <v>719</v>
      </c>
      <c r="D205" s="12"/>
      <c r="E205" s="111" t="s">
        <v>148</v>
      </c>
      <c r="F205" s="12"/>
      <c r="G205" s="12"/>
      <c r="H205" s="12"/>
    </row>
    <row r="206" spans="2:8" ht="15.75" customHeight="1">
      <c r="B206" s="105"/>
      <c r="C206" s="12" t="s">
        <v>149</v>
      </c>
      <c r="D206" s="12"/>
      <c r="E206" s="12"/>
      <c r="F206" s="12"/>
      <c r="G206" s="12"/>
      <c r="H206" s="12"/>
    </row>
    <row r="207" spans="2:8" ht="15.75" customHeight="1">
      <c r="B207" s="104"/>
      <c r="C207" s="105" t="s">
        <v>710</v>
      </c>
      <c r="D207" s="105"/>
      <c r="E207" s="12"/>
      <c r="F207" s="12"/>
      <c r="G207" s="12"/>
      <c r="H207" s="12"/>
    </row>
    <row r="208" spans="2:8" ht="15.75" customHeight="1">
      <c r="B208" s="105"/>
      <c r="C208" s="12" t="s">
        <v>150</v>
      </c>
      <c r="D208" s="12"/>
      <c r="E208" s="12"/>
      <c r="F208" s="12"/>
      <c r="G208" s="12"/>
      <c r="H208" s="12"/>
    </row>
    <row r="209" spans="2:8" ht="15.75" customHeight="1">
      <c r="B209" s="105"/>
      <c r="C209" s="12" t="s">
        <v>151</v>
      </c>
      <c r="D209" s="12"/>
      <c r="E209" s="12"/>
      <c r="F209" s="12"/>
      <c r="G209" s="12"/>
      <c r="H209" s="12"/>
    </row>
    <row r="210" spans="2:8" ht="15.75" customHeight="1">
      <c r="B210" s="105"/>
      <c r="C210" s="12" t="s">
        <v>152</v>
      </c>
      <c r="D210" s="12"/>
      <c r="E210" s="12"/>
      <c r="F210" s="12"/>
      <c r="G210" s="12"/>
      <c r="H210" s="12"/>
    </row>
    <row r="211" spans="2:8" ht="15.75" customHeight="1">
      <c r="B211" s="105"/>
      <c r="C211" s="12" t="s">
        <v>2</v>
      </c>
      <c r="D211" s="12"/>
      <c r="E211" s="12"/>
      <c r="F211" s="12"/>
      <c r="G211" s="12"/>
      <c r="H211" s="12"/>
    </row>
    <row r="212" spans="2:8" ht="15.75" customHeight="1">
      <c r="B212" s="105"/>
      <c r="C212" s="12" t="s">
        <v>153</v>
      </c>
      <c r="D212" s="12"/>
      <c r="E212" s="12"/>
      <c r="F212" s="12"/>
      <c r="G212" s="12"/>
      <c r="H212" s="12"/>
    </row>
    <row r="213" spans="2:8" ht="15.75" customHeight="1">
      <c r="B213" s="104"/>
      <c r="C213" s="105" t="s">
        <v>720</v>
      </c>
      <c r="D213" s="105"/>
      <c r="E213" s="12"/>
      <c r="F213" s="12"/>
      <c r="G213" s="12"/>
      <c r="H213" s="12"/>
    </row>
    <row r="214" spans="2:8" ht="15.75" customHeight="1">
      <c r="B214" s="12"/>
      <c r="C214" s="12" t="s">
        <v>154</v>
      </c>
      <c r="D214" s="12"/>
      <c r="E214" s="12"/>
      <c r="F214" s="12"/>
      <c r="G214" s="12"/>
      <c r="H214" s="12"/>
    </row>
    <row r="215" spans="2:8" ht="15.75" customHeight="1">
      <c r="B215" s="12"/>
      <c r="C215" s="12" t="s">
        <v>155</v>
      </c>
      <c r="D215" s="12"/>
      <c r="E215" s="12"/>
      <c r="F215" s="12"/>
      <c r="G215" s="12"/>
      <c r="H215" s="12"/>
    </row>
    <row r="216" spans="2:8" ht="15.75" customHeight="1">
      <c r="B216" s="12"/>
      <c r="C216" s="12" t="s">
        <v>3</v>
      </c>
      <c r="D216" s="12"/>
      <c r="E216" s="12"/>
      <c r="F216" s="12"/>
      <c r="G216" s="12"/>
      <c r="H216" s="12"/>
    </row>
    <row r="217" spans="2:8" ht="15.75" customHeight="1">
      <c r="B217" s="104"/>
      <c r="C217" s="105" t="s">
        <v>721</v>
      </c>
      <c r="D217" s="12"/>
      <c r="E217" s="12"/>
      <c r="F217" s="12"/>
      <c r="G217" s="12"/>
      <c r="H217" s="12"/>
    </row>
    <row r="218" spans="2:8" ht="15.75" customHeight="1">
      <c r="B218" s="12"/>
      <c r="C218" s="12" t="s">
        <v>4</v>
      </c>
      <c r="D218" s="12"/>
      <c r="E218" s="12"/>
      <c r="F218" s="12"/>
      <c r="G218" s="12"/>
      <c r="H218" s="12"/>
    </row>
    <row r="219" spans="2:8" ht="15.75" customHeight="1">
      <c r="B219" s="12"/>
      <c r="C219" s="12" t="s">
        <v>156</v>
      </c>
      <c r="D219" s="12"/>
      <c r="E219" s="12"/>
      <c r="F219" s="12"/>
      <c r="G219" s="12"/>
      <c r="H219" s="12"/>
    </row>
    <row r="220" spans="2:8" ht="15.75" customHeight="1">
      <c r="B220" s="12"/>
      <c r="C220" s="12" t="s">
        <v>157</v>
      </c>
      <c r="D220" s="12"/>
      <c r="E220" s="12"/>
      <c r="F220" s="12"/>
      <c r="G220" s="12"/>
      <c r="H220" s="12"/>
    </row>
    <row r="221" spans="2:8" ht="15.75" customHeight="1">
      <c r="B221" s="12"/>
      <c r="C221" s="12" t="s">
        <v>158</v>
      </c>
      <c r="D221" s="12"/>
      <c r="E221" s="12"/>
      <c r="F221" s="12"/>
      <c r="G221" s="12"/>
      <c r="H221" s="12"/>
    </row>
    <row r="222" spans="2:8" ht="15.75" customHeight="1">
      <c r="B222" s="12"/>
      <c r="C222" s="12" t="s">
        <v>159</v>
      </c>
      <c r="D222" s="12"/>
      <c r="E222" s="12"/>
      <c r="F222" s="12"/>
      <c r="G222" s="12"/>
      <c r="H222" s="12"/>
    </row>
    <row r="223" spans="2:8" ht="15.75" customHeight="1">
      <c r="B223" s="12"/>
      <c r="C223" s="12" t="s">
        <v>160</v>
      </c>
      <c r="D223" s="12"/>
      <c r="E223" s="12"/>
      <c r="F223" s="12"/>
      <c r="G223" s="12"/>
      <c r="H223" s="12"/>
    </row>
    <row r="224" ht="15.75" customHeight="1"/>
    <row r="225" spans="2:3" ht="15.75" customHeight="1">
      <c r="B225" s="104" t="s">
        <v>807</v>
      </c>
      <c r="C225" s="1" t="s">
        <v>161</v>
      </c>
    </row>
    <row r="226" spans="3:4" ht="15.75" customHeight="1">
      <c r="C226" s="104" t="s">
        <v>602</v>
      </c>
      <c r="D226" s="114"/>
    </row>
    <row r="227" spans="3:4" ht="15.75" customHeight="1">
      <c r="C227" s="161" t="s">
        <v>162</v>
      </c>
      <c r="D227" s="114"/>
    </row>
    <row r="228" spans="3:8" ht="15.75" customHeight="1">
      <c r="C228" s="114"/>
      <c r="D228" s="114"/>
      <c r="F228" s="115"/>
      <c r="H228" s="115" t="s">
        <v>163</v>
      </c>
    </row>
    <row r="229" spans="2:8" ht="17.25" customHeight="1">
      <c r="B229" s="133"/>
      <c r="C229" s="153" t="s">
        <v>702</v>
      </c>
      <c r="D229" s="132"/>
      <c r="E229" s="116" t="s">
        <v>706</v>
      </c>
      <c r="F229" s="116" t="s">
        <v>711</v>
      </c>
      <c r="G229" s="116" t="s">
        <v>707</v>
      </c>
      <c r="H229" s="116" t="s">
        <v>708</v>
      </c>
    </row>
    <row r="230" spans="2:8" ht="17.25" customHeight="1">
      <c r="B230" s="134" t="s">
        <v>449</v>
      </c>
      <c r="C230" s="135"/>
      <c r="D230" s="136"/>
      <c r="E230" s="117" t="s">
        <v>164</v>
      </c>
      <c r="F230" s="118"/>
      <c r="G230" s="119" t="s">
        <v>165</v>
      </c>
      <c r="H230" s="120" t="s">
        <v>166</v>
      </c>
    </row>
    <row r="231" spans="2:8" ht="17.25" customHeight="1">
      <c r="B231" s="137" t="s">
        <v>167</v>
      </c>
      <c r="C231" s="138"/>
      <c r="D231" s="139"/>
      <c r="E231" s="117" t="s">
        <v>168</v>
      </c>
      <c r="F231" s="121"/>
      <c r="G231" s="122" t="s">
        <v>169</v>
      </c>
      <c r="H231" s="123" t="s">
        <v>170</v>
      </c>
    </row>
    <row r="232" spans="2:8" ht="17.25" customHeight="1">
      <c r="B232" s="140" t="s">
        <v>171</v>
      </c>
      <c r="C232" s="141"/>
      <c r="D232" s="142"/>
      <c r="E232" s="85" t="s">
        <v>172</v>
      </c>
      <c r="F232" s="85" t="s">
        <v>173</v>
      </c>
      <c r="G232" s="124" t="s">
        <v>169</v>
      </c>
      <c r="H232" s="125" t="s">
        <v>170</v>
      </c>
    </row>
    <row r="233" spans="2:8" ht="17.25" customHeight="1">
      <c r="B233" s="140" t="s">
        <v>174</v>
      </c>
      <c r="C233" s="141"/>
      <c r="D233" s="142"/>
      <c r="E233" s="85" t="s">
        <v>175</v>
      </c>
      <c r="F233" s="85" t="s">
        <v>11</v>
      </c>
      <c r="G233" s="124" t="s">
        <v>539</v>
      </c>
      <c r="H233" s="125" t="s">
        <v>539</v>
      </c>
    </row>
    <row r="234" spans="2:8" ht="17.25" customHeight="1">
      <c r="B234" s="137" t="s">
        <v>176</v>
      </c>
      <c r="C234" s="138"/>
      <c r="D234" s="142"/>
      <c r="E234" s="117" t="s">
        <v>177</v>
      </c>
      <c r="F234" s="85" t="s">
        <v>178</v>
      </c>
      <c r="G234" s="122" t="s">
        <v>539</v>
      </c>
      <c r="H234" s="123" t="s">
        <v>539</v>
      </c>
    </row>
    <row r="235" spans="2:8" ht="17.25" customHeight="1">
      <c r="B235" s="140" t="s">
        <v>179</v>
      </c>
      <c r="C235" s="141"/>
      <c r="D235" s="142"/>
      <c r="E235" s="85" t="s">
        <v>180</v>
      </c>
      <c r="F235" s="85" t="s">
        <v>11</v>
      </c>
      <c r="G235" s="124" t="s">
        <v>539</v>
      </c>
      <c r="H235" s="125" t="s">
        <v>539</v>
      </c>
    </row>
    <row r="236" spans="2:8" ht="17.25" customHeight="1">
      <c r="B236" s="140" t="s">
        <v>181</v>
      </c>
      <c r="C236" s="141"/>
      <c r="D236" s="142"/>
      <c r="E236" s="85" t="s">
        <v>182</v>
      </c>
      <c r="F236" s="85" t="s">
        <v>11</v>
      </c>
      <c r="G236" s="124" t="s">
        <v>539</v>
      </c>
      <c r="H236" s="125" t="s">
        <v>539</v>
      </c>
    </row>
    <row r="237" spans="2:8" ht="17.25" customHeight="1">
      <c r="B237" s="137" t="s">
        <v>183</v>
      </c>
      <c r="C237" s="138"/>
      <c r="D237" s="139"/>
      <c r="E237" s="117" t="s">
        <v>184</v>
      </c>
      <c r="F237" s="121"/>
      <c r="G237" s="122" t="s">
        <v>185</v>
      </c>
      <c r="H237" s="123" t="s">
        <v>186</v>
      </c>
    </row>
    <row r="238" spans="2:8" ht="17.25" customHeight="1">
      <c r="B238" s="140" t="s">
        <v>187</v>
      </c>
      <c r="C238" s="141"/>
      <c r="D238" s="142"/>
      <c r="E238" s="85" t="s">
        <v>188</v>
      </c>
      <c r="F238" s="85" t="s">
        <v>11</v>
      </c>
      <c r="G238" s="124" t="s">
        <v>189</v>
      </c>
      <c r="H238" s="125" t="s">
        <v>190</v>
      </c>
    </row>
    <row r="239" spans="2:8" ht="17.25" customHeight="1">
      <c r="B239" s="140" t="s">
        <v>191</v>
      </c>
      <c r="C239" s="141"/>
      <c r="D239" s="142"/>
      <c r="E239" s="85" t="s">
        <v>192</v>
      </c>
      <c r="F239" s="85" t="s">
        <v>11</v>
      </c>
      <c r="G239" s="124" t="s">
        <v>193</v>
      </c>
      <c r="H239" s="125" t="s">
        <v>194</v>
      </c>
    </row>
    <row r="240" spans="2:8" ht="17.25" customHeight="1">
      <c r="B240" s="140" t="s">
        <v>195</v>
      </c>
      <c r="C240" s="141"/>
      <c r="D240" s="142"/>
      <c r="E240" s="85" t="s">
        <v>196</v>
      </c>
      <c r="F240" s="85" t="s">
        <v>11</v>
      </c>
      <c r="G240" s="124" t="s">
        <v>539</v>
      </c>
      <c r="H240" s="125" t="s">
        <v>539</v>
      </c>
    </row>
    <row r="241" spans="2:8" ht="17.25" customHeight="1">
      <c r="B241" s="140" t="s">
        <v>448</v>
      </c>
      <c r="C241" s="141"/>
      <c r="D241" s="142"/>
      <c r="E241" s="85" t="s">
        <v>197</v>
      </c>
      <c r="F241" s="85" t="s">
        <v>11</v>
      </c>
      <c r="G241" s="124" t="s">
        <v>539</v>
      </c>
      <c r="H241" s="125" t="s">
        <v>539</v>
      </c>
    </row>
    <row r="242" spans="2:8" ht="17.25" customHeight="1">
      <c r="B242" s="140" t="s">
        <v>198</v>
      </c>
      <c r="C242" s="141"/>
      <c r="D242" s="142"/>
      <c r="E242" s="85" t="s">
        <v>199</v>
      </c>
      <c r="F242" s="85" t="s">
        <v>200</v>
      </c>
      <c r="G242" s="124" t="s">
        <v>201</v>
      </c>
      <c r="H242" s="125" t="s">
        <v>202</v>
      </c>
    </row>
    <row r="243" spans="2:8" ht="17.25" customHeight="1">
      <c r="B243" s="140" t="s">
        <v>203</v>
      </c>
      <c r="C243" s="141"/>
      <c r="D243" s="142"/>
      <c r="E243" s="85" t="s">
        <v>204</v>
      </c>
      <c r="F243" s="85" t="s">
        <v>11</v>
      </c>
      <c r="G243" s="124" t="s">
        <v>539</v>
      </c>
      <c r="H243" s="125" t="s">
        <v>539</v>
      </c>
    </row>
    <row r="244" spans="2:8" ht="17.25" customHeight="1">
      <c r="B244" s="137" t="s">
        <v>205</v>
      </c>
      <c r="C244" s="138"/>
      <c r="D244" s="139"/>
      <c r="E244" s="117" t="s">
        <v>206</v>
      </c>
      <c r="F244" s="121"/>
      <c r="G244" s="122" t="s">
        <v>207</v>
      </c>
      <c r="H244" s="123" t="s">
        <v>208</v>
      </c>
    </row>
    <row r="245" spans="2:8" ht="17.25" customHeight="1">
      <c r="B245" s="140" t="s">
        <v>209</v>
      </c>
      <c r="C245" s="141"/>
      <c r="D245" s="142"/>
      <c r="E245" s="85" t="s">
        <v>210</v>
      </c>
      <c r="F245" s="85" t="s">
        <v>211</v>
      </c>
      <c r="G245" s="126" t="s">
        <v>207</v>
      </c>
      <c r="H245" s="125" t="s">
        <v>208</v>
      </c>
    </row>
    <row r="246" spans="2:8" ht="17.25" customHeight="1">
      <c r="B246" s="140" t="s">
        <v>212</v>
      </c>
      <c r="C246" s="141"/>
      <c r="D246" s="142"/>
      <c r="E246" s="85" t="s">
        <v>213</v>
      </c>
      <c r="F246" s="85" t="s">
        <v>11</v>
      </c>
      <c r="G246" s="124" t="s">
        <v>539</v>
      </c>
      <c r="H246" s="125" t="s">
        <v>539</v>
      </c>
    </row>
    <row r="247" spans="2:8" ht="17.25" customHeight="1">
      <c r="B247" s="137" t="s">
        <v>214</v>
      </c>
      <c r="C247" s="138"/>
      <c r="D247" s="139"/>
      <c r="E247" s="117" t="s">
        <v>215</v>
      </c>
      <c r="F247" s="121"/>
      <c r="G247" s="122" t="s">
        <v>216</v>
      </c>
      <c r="H247" s="123" t="s">
        <v>217</v>
      </c>
    </row>
    <row r="248" spans="2:8" ht="17.25" customHeight="1">
      <c r="B248" s="140" t="s">
        <v>218</v>
      </c>
      <c r="C248" s="141"/>
      <c r="D248" s="142"/>
      <c r="E248" s="85" t="s">
        <v>219</v>
      </c>
      <c r="F248" s="85" t="s">
        <v>11</v>
      </c>
      <c r="G248" s="124" t="s">
        <v>539</v>
      </c>
      <c r="H248" s="125" t="s">
        <v>539</v>
      </c>
    </row>
    <row r="249" spans="2:8" ht="17.25" customHeight="1">
      <c r="B249" s="140" t="s">
        <v>220</v>
      </c>
      <c r="C249" s="141"/>
      <c r="D249" s="142"/>
      <c r="E249" s="85" t="s">
        <v>221</v>
      </c>
      <c r="F249" s="85" t="s">
        <v>11</v>
      </c>
      <c r="G249" s="124" t="s">
        <v>222</v>
      </c>
      <c r="H249" s="125" t="s">
        <v>539</v>
      </c>
    </row>
    <row r="250" spans="2:8" ht="17.25" customHeight="1">
      <c r="B250" s="140" t="s">
        <v>446</v>
      </c>
      <c r="C250" s="141"/>
      <c r="D250" s="142"/>
      <c r="E250" s="85" t="s">
        <v>223</v>
      </c>
      <c r="F250" s="85" t="s">
        <v>224</v>
      </c>
      <c r="G250" s="124" t="s">
        <v>539</v>
      </c>
      <c r="H250" s="125" t="s">
        <v>539</v>
      </c>
    </row>
    <row r="251" spans="2:8" ht="17.25" customHeight="1">
      <c r="B251" s="140" t="s">
        <v>225</v>
      </c>
      <c r="C251" s="141"/>
      <c r="D251" s="142"/>
      <c r="E251" s="85" t="s">
        <v>226</v>
      </c>
      <c r="F251" s="85" t="s">
        <v>11</v>
      </c>
      <c r="G251" s="124" t="s">
        <v>227</v>
      </c>
      <c r="H251" s="125" t="s">
        <v>217</v>
      </c>
    </row>
    <row r="252" spans="2:8" ht="17.25" customHeight="1">
      <c r="B252" s="137" t="s">
        <v>447</v>
      </c>
      <c r="C252" s="138"/>
      <c r="D252" s="139"/>
      <c r="E252" s="117" t="s">
        <v>228</v>
      </c>
      <c r="F252" s="121"/>
      <c r="G252" s="122" t="s">
        <v>229</v>
      </c>
      <c r="H252" s="123" t="s">
        <v>230</v>
      </c>
    </row>
    <row r="253" spans="2:8" ht="17.25" customHeight="1">
      <c r="B253" s="137" t="s">
        <v>231</v>
      </c>
      <c r="C253" s="138"/>
      <c r="D253" s="139"/>
      <c r="E253" s="117" t="s">
        <v>232</v>
      </c>
      <c r="F253" s="121"/>
      <c r="G253" s="122" t="s">
        <v>539</v>
      </c>
      <c r="H253" s="123" t="s">
        <v>539</v>
      </c>
    </row>
    <row r="254" spans="2:8" ht="17.25" customHeight="1">
      <c r="B254" s="140" t="s">
        <v>233</v>
      </c>
      <c r="C254" s="141"/>
      <c r="D254" s="142"/>
      <c r="E254" s="85" t="s">
        <v>234</v>
      </c>
      <c r="F254" s="85" t="s">
        <v>11</v>
      </c>
      <c r="G254" s="124" t="s">
        <v>539</v>
      </c>
      <c r="H254" s="125" t="s">
        <v>539</v>
      </c>
    </row>
    <row r="255" spans="2:8" ht="17.25" customHeight="1">
      <c r="B255" s="140" t="s">
        <v>235</v>
      </c>
      <c r="C255" s="141"/>
      <c r="D255" s="142"/>
      <c r="E255" s="85" t="s">
        <v>236</v>
      </c>
      <c r="F255" s="85" t="s">
        <v>11</v>
      </c>
      <c r="G255" s="124" t="s">
        <v>539</v>
      </c>
      <c r="H255" s="125" t="s">
        <v>539</v>
      </c>
    </row>
    <row r="256" spans="2:8" ht="17.25" customHeight="1">
      <c r="B256" s="140" t="s">
        <v>237</v>
      </c>
      <c r="C256" s="141"/>
      <c r="D256" s="142"/>
      <c r="E256" s="85" t="s">
        <v>238</v>
      </c>
      <c r="F256" s="85" t="s">
        <v>239</v>
      </c>
      <c r="G256" s="124" t="s">
        <v>539</v>
      </c>
      <c r="H256" s="125" t="s">
        <v>539</v>
      </c>
    </row>
    <row r="257" spans="2:8" ht="17.25" customHeight="1">
      <c r="B257" s="140" t="s">
        <v>240</v>
      </c>
      <c r="C257" s="141"/>
      <c r="D257" s="142"/>
      <c r="E257" s="85" t="s">
        <v>241</v>
      </c>
      <c r="F257" s="85" t="s">
        <v>242</v>
      </c>
      <c r="G257" s="124" t="s">
        <v>539</v>
      </c>
      <c r="H257" s="125" t="s">
        <v>539</v>
      </c>
    </row>
    <row r="258" spans="2:8" ht="17.25" customHeight="1">
      <c r="B258" s="140" t="s">
        <v>243</v>
      </c>
      <c r="C258" s="141"/>
      <c r="D258" s="142"/>
      <c r="E258" s="85" t="s">
        <v>244</v>
      </c>
      <c r="F258" s="85" t="s">
        <v>11</v>
      </c>
      <c r="G258" s="124" t="s">
        <v>539</v>
      </c>
      <c r="H258" s="125" t="s">
        <v>539</v>
      </c>
    </row>
    <row r="259" spans="2:8" ht="17.25" customHeight="1">
      <c r="B259" s="143" t="s">
        <v>245</v>
      </c>
      <c r="C259" s="144"/>
      <c r="D259" s="145"/>
      <c r="E259" s="127" t="s">
        <v>246</v>
      </c>
      <c r="F259" s="128"/>
      <c r="G259" s="122" t="s">
        <v>247</v>
      </c>
      <c r="H259" s="129" t="s">
        <v>248</v>
      </c>
    </row>
    <row r="260" spans="2:8" ht="17.25" customHeight="1">
      <c r="B260" s="146" t="s">
        <v>249</v>
      </c>
      <c r="C260" s="147"/>
      <c r="D260" s="148"/>
      <c r="E260" s="89" t="s">
        <v>250</v>
      </c>
      <c r="F260" s="89" t="s">
        <v>251</v>
      </c>
      <c r="G260" s="124" t="s">
        <v>252</v>
      </c>
      <c r="H260" s="130" t="s">
        <v>253</v>
      </c>
    </row>
    <row r="261" spans="2:8" ht="17.25" customHeight="1">
      <c r="B261" s="146" t="s">
        <v>254</v>
      </c>
      <c r="C261" s="147"/>
      <c r="D261" s="148"/>
      <c r="E261" s="89" t="s">
        <v>255</v>
      </c>
      <c r="F261" s="89" t="s">
        <v>11</v>
      </c>
      <c r="G261" s="124" t="s">
        <v>256</v>
      </c>
      <c r="H261" s="130" t="s">
        <v>257</v>
      </c>
    </row>
    <row r="262" spans="2:8" ht="17.25" customHeight="1">
      <c r="B262" s="146" t="s">
        <v>258</v>
      </c>
      <c r="C262" s="147"/>
      <c r="D262" s="148"/>
      <c r="E262" s="89" t="s">
        <v>259</v>
      </c>
      <c r="F262" s="89" t="s">
        <v>11</v>
      </c>
      <c r="G262" s="124" t="s">
        <v>260</v>
      </c>
      <c r="H262" s="130" t="s">
        <v>261</v>
      </c>
    </row>
    <row r="263" spans="2:8" ht="17.25" customHeight="1">
      <c r="B263" s="140" t="s">
        <v>262</v>
      </c>
      <c r="C263" s="141"/>
      <c r="D263" s="142"/>
      <c r="E263" s="85" t="s">
        <v>263</v>
      </c>
      <c r="F263" s="85" t="s">
        <v>264</v>
      </c>
      <c r="G263" s="124" t="s">
        <v>539</v>
      </c>
      <c r="H263" s="125" t="s">
        <v>539</v>
      </c>
    </row>
    <row r="264" spans="2:8" ht="17.25" customHeight="1">
      <c r="B264" s="140" t="s">
        <v>254</v>
      </c>
      <c r="C264" s="141"/>
      <c r="D264" s="142"/>
      <c r="E264" s="85" t="s">
        <v>265</v>
      </c>
      <c r="F264" s="85" t="s">
        <v>11</v>
      </c>
      <c r="G264" s="124" t="s">
        <v>539</v>
      </c>
      <c r="H264" s="125" t="s">
        <v>539</v>
      </c>
    </row>
    <row r="265" spans="2:8" ht="17.25" customHeight="1">
      <c r="B265" s="140" t="s">
        <v>258</v>
      </c>
      <c r="C265" s="141"/>
      <c r="D265" s="142"/>
      <c r="E265" s="85" t="s">
        <v>266</v>
      </c>
      <c r="F265" s="85" t="s">
        <v>11</v>
      </c>
      <c r="G265" s="124" t="s">
        <v>539</v>
      </c>
      <c r="H265" s="125" t="s">
        <v>539</v>
      </c>
    </row>
    <row r="266" spans="2:8" ht="17.25" customHeight="1">
      <c r="B266" s="140" t="s">
        <v>267</v>
      </c>
      <c r="C266" s="141"/>
      <c r="D266" s="142"/>
      <c r="E266" s="85" t="s">
        <v>268</v>
      </c>
      <c r="F266" s="85" t="s">
        <v>269</v>
      </c>
      <c r="G266" s="124" t="s">
        <v>270</v>
      </c>
      <c r="H266" s="125" t="s">
        <v>272</v>
      </c>
    </row>
    <row r="267" spans="2:8" ht="17.25" customHeight="1">
      <c r="B267" s="140" t="s">
        <v>254</v>
      </c>
      <c r="C267" s="141"/>
      <c r="D267" s="142"/>
      <c r="E267" s="85" t="s">
        <v>273</v>
      </c>
      <c r="F267" s="85" t="s">
        <v>11</v>
      </c>
      <c r="G267" s="124" t="s">
        <v>274</v>
      </c>
      <c r="H267" s="125" t="s">
        <v>275</v>
      </c>
    </row>
    <row r="268" spans="2:8" ht="17.25" customHeight="1">
      <c r="B268" s="140" t="s">
        <v>258</v>
      </c>
      <c r="C268" s="141"/>
      <c r="D268" s="142"/>
      <c r="E268" s="85" t="s">
        <v>276</v>
      </c>
      <c r="F268" s="85" t="s">
        <v>11</v>
      </c>
      <c r="G268" s="124" t="s">
        <v>277</v>
      </c>
      <c r="H268" s="125" t="s">
        <v>278</v>
      </c>
    </row>
    <row r="269" spans="2:8" ht="17.25" customHeight="1">
      <c r="B269" s="140" t="s">
        <v>279</v>
      </c>
      <c r="C269" s="141"/>
      <c r="D269" s="142"/>
      <c r="E269" s="85" t="s">
        <v>280</v>
      </c>
      <c r="F269" s="85" t="s">
        <v>281</v>
      </c>
      <c r="G269" s="124" t="s">
        <v>282</v>
      </c>
      <c r="H269" s="125" t="s">
        <v>539</v>
      </c>
    </row>
    <row r="270" spans="2:8" ht="17.25" customHeight="1">
      <c r="B270" s="137" t="s">
        <v>283</v>
      </c>
      <c r="C270" s="138"/>
      <c r="D270" s="142"/>
      <c r="E270" s="117" t="s">
        <v>284</v>
      </c>
      <c r="F270" s="85" t="s">
        <v>285</v>
      </c>
      <c r="G270" s="122" t="s">
        <v>539</v>
      </c>
      <c r="H270" s="123" t="s">
        <v>539</v>
      </c>
    </row>
    <row r="271" spans="2:8" ht="17.25" customHeight="1">
      <c r="B271" s="140" t="s">
        <v>254</v>
      </c>
      <c r="C271" s="141"/>
      <c r="D271" s="142"/>
      <c r="E271" s="85" t="s">
        <v>286</v>
      </c>
      <c r="F271" s="85" t="s">
        <v>11</v>
      </c>
      <c r="G271" s="124" t="s">
        <v>539</v>
      </c>
      <c r="H271" s="125" t="s">
        <v>539</v>
      </c>
    </row>
    <row r="272" spans="2:8" ht="17.25" customHeight="1">
      <c r="B272" s="140" t="s">
        <v>288</v>
      </c>
      <c r="C272" s="141"/>
      <c r="D272" s="142"/>
      <c r="E272" s="85" t="s">
        <v>289</v>
      </c>
      <c r="F272" s="85" t="s">
        <v>11</v>
      </c>
      <c r="G272" s="124" t="s">
        <v>539</v>
      </c>
      <c r="H272" s="125" t="s">
        <v>539</v>
      </c>
    </row>
    <row r="273" spans="2:8" ht="17.25" customHeight="1">
      <c r="B273" s="137" t="s">
        <v>290</v>
      </c>
      <c r="C273" s="138"/>
      <c r="D273" s="139"/>
      <c r="E273" s="117" t="s">
        <v>291</v>
      </c>
      <c r="F273" s="121"/>
      <c r="G273" s="122" t="s">
        <v>539</v>
      </c>
      <c r="H273" s="123" t="s">
        <v>539</v>
      </c>
    </row>
    <row r="274" spans="2:8" ht="17.25" customHeight="1">
      <c r="B274" s="140" t="s">
        <v>294</v>
      </c>
      <c r="C274" s="141"/>
      <c r="D274" s="142"/>
      <c r="E274" s="85" t="s">
        <v>295</v>
      </c>
      <c r="F274" s="85" t="s">
        <v>11</v>
      </c>
      <c r="G274" s="124" t="s">
        <v>539</v>
      </c>
      <c r="H274" s="125" t="s">
        <v>539</v>
      </c>
    </row>
    <row r="275" spans="2:8" ht="17.25" customHeight="1">
      <c r="B275" s="140" t="s">
        <v>296</v>
      </c>
      <c r="C275" s="141"/>
      <c r="D275" s="142"/>
      <c r="E275" s="85" t="s">
        <v>297</v>
      </c>
      <c r="F275" s="85" t="s">
        <v>11</v>
      </c>
      <c r="G275" s="124" t="s">
        <v>539</v>
      </c>
      <c r="H275" s="125" t="s">
        <v>539</v>
      </c>
    </row>
    <row r="276" spans="2:8" ht="17.25" customHeight="1">
      <c r="B276" s="140" t="s">
        <v>298</v>
      </c>
      <c r="C276" s="141"/>
      <c r="D276" s="142"/>
      <c r="E276" s="85" t="s">
        <v>299</v>
      </c>
      <c r="F276" s="85" t="s">
        <v>300</v>
      </c>
      <c r="G276" s="124" t="s">
        <v>539</v>
      </c>
      <c r="H276" s="125" t="s">
        <v>539</v>
      </c>
    </row>
    <row r="277" spans="2:8" ht="17.25" customHeight="1">
      <c r="B277" s="163" t="s">
        <v>301</v>
      </c>
      <c r="C277" s="141"/>
      <c r="D277" s="142"/>
      <c r="E277" s="85" t="s">
        <v>302</v>
      </c>
      <c r="F277" s="85" t="s">
        <v>11</v>
      </c>
      <c r="G277" s="124" t="s">
        <v>539</v>
      </c>
      <c r="H277" s="125" t="s">
        <v>539</v>
      </c>
    </row>
    <row r="278" spans="2:8" ht="17.25" customHeight="1">
      <c r="B278" s="137" t="s">
        <v>303</v>
      </c>
      <c r="C278" s="138"/>
      <c r="D278" s="139"/>
      <c r="E278" s="117" t="s">
        <v>304</v>
      </c>
      <c r="F278" s="121"/>
      <c r="G278" s="122" t="s">
        <v>305</v>
      </c>
      <c r="H278" s="123" t="s">
        <v>306</v>
      </c>
    </row>
    <row r="279" spans="2:8" ht="17.25" customHeight="1">
      <c r="B279" s="140" t="s">
        <v>307</v>
      </c>
      <c r="C279" s="141"/>
      <c r="D279" s="142"/>
      <c r="E279" s="85" t="s">
        <v>308</v>
      </c>
      <c r="F279" s="85" t="s">
        <v>309</v>
      </c>
      <c r="G279" s="124" t="s">
        <v>305</v>
      </c>
      <c r="H279" s="125" t="s">
        <v>306</v>
      </c>
    </row>
    <row r="280" spans="2:8" ht="17.25" customHeight="1">
      <c r="B280" s="140" t="s">
        <v>310</v>
      </c>
      <c r="C280" s="141"/>
      <c r="D280" s="142"/>
      <c r="E280" s="85" t="s">
        <v>311</v>
      </c>
      <c r="F280" s="85" t="s">
        <v>312</v>
      </c>
      <c r="G280" s="124" t="s">
        <v>539</v>
      </c>
      <c r="H280" s="125" t="s">
        <v>539</v>
      </c>
    </row>
    <row r="281" spans="2:8" ht="17.25" customHeight="1">
      <c r="B281" s="140" t="s">
        <v>313</v>
      </c>
      <c r="C281" s="141"/>
      <c r="D281" s="142"/>
      <c r="E281" s="85" t="s">
        <v>314</v>
      </c>
      <c r="F281" s="85" t="s">
        <v>11</v>
      </c>
      <c r="G281" s="124" t="s">
        <v>539</v>
      </c>
      <c r="H281" s="125" t="s">
        <v>539</v>
      </c>
    </row>
    <row r="282" spans="2:8" ht="17.25" customHeight="1">
      <c r="B282" s="137" t="s">
        <v>315</v>
      </c>
      <c r="C282" s="138"/>
      <c r="D282" s="139"/>
      <c r="E282" s="117" t="s">
        <v>316</v>
      </c>
      <c r="F282" s="121"/>
      <c r="G282" s="122" t="s">
        <v>317</v>
      </c>
      <c r="H282" s="123" t="s">
        <v>318</v>
      </c>
    </row>
    <row r="283" spans="2:8" ht="17.25" customHeight="1">
      <c r="B283" s="137" t="s">
        <v>319</v>
      </c>
      <c r="C283" s="138"/>
      <c r="D283" s="139"/>
      <c r="E283" s="117" t="s">
        <v>320</v>
      </c>
      <c r="F283" s="121"/>
      <c r="G283" s="122" t="s">
        <v>321</v>
      </c>
      <c r="H283" s="123" t="s">
        <v>322</v>
      </c>
    </row>
    <row r="284" spans="2:8" ht="17.25" customHeight="1">
      <c r="B284" s="137" t="s">
        <v>323</v>
      </c>
      <c r="C284" s="138"/>
      <c r="D284" s="139"/>
      <c r="E284" s="117" t="s">
        <v>324</v>
      </c>
      <c r="F284" s="121"/>
      <c r="G284" s="122" t="s">
        <v>325</v>
      </c>
      <c r="H284" s="123" t="s">
        <v>326</v>
      </c>
    </row>
    <row r="285" spans="2:8" ht="17.25" customHeight="1">
      <c r="B285" s="140" t="s">
        <v>327</v>
      </c>
      <c r="C285" s="141"/>
      <c r="D285" s="142"/>
      <c r="E285" s="85" t="s">
        <v>328</v>
      </c>
      <c r="F285" s="85" t="s">
        <v>329</v>
      </c>
      <c r="G285" s="124" t="s">
        <v>330</v>
      </c>
      <c r="H285" s="125" t="s">
        <v>331</v>
      </c>
    </row>
    <row r="286" spans="2:8" ht="17.25" customHeight="1">
      <c r="B286" s="140" t="s">
        <v>332</v>
      </c>
      <c r="C286" s="141"/>
      <c r="D286" s="142"/>
      <c r="E286" s="85" t="s">
        <v>333</v>
      </c>
      <c r="F286" s="85" t="s">
        <v>11</v>
      </c>
      <c r="G286" s="124" t="s">
        <v>334</v>
      </c>
      <c r="H286" s="125" t="s">
        <v>335</v>
      </c>
    </row>
    <row r="287" spans="2:8" ht="17.25" customHeight="1">
      <c r="B287" s="140" t="s">
        <v>336</v>
      </c>
      <c r="C287" s="141"/>
      <c r="D287" s="142"/>
      <c r="E287" s="85" t="s">
        <v>337</v>
      </c>
      <c r="F287" s="85" t="s">
        <v>11</v>
      </c>
      <c r="G287" s="124" t="s">
        <v>539</v>
      </c>
      <c r="H287" s="125" t="s">
        <v>539</v>
      </c>
    </row>
    <row r="288" spans="2:8" ht="17.25" customHeight="1">
      <c r="B288" s="140" t="s">
        <v>338</v>
      </c>
      <c r="C288" s="141"/>
      <c r="D288" s="142"/>
      <c r="E288" s="85" t="s">
        <v>339</v>
      </c>
      <c r="F288" s="85" t="s">
        <v>340</v>
      </c>
      <c r="G288" s="124" t="s">
        <v>341</v>
      </c>
      <c r="H288" s="125" t="s">
        <v>342</v>
      </c>
    </row>
    <row r="289" spans="2:8" ht="17.25" customHeight="1">
      <c r="B289" s="140" t="s">
        <v>343</v>
      </c>
      <c r="C289" s="141"/>
      <c r="D289" s="142"/>
      <c r="E289" s="85" t="s">
        <v>344</v>
      </c>
      <c r="F289" s="85" t="s">
        <v>11</v>
      </c>
      <c r="G289" s="124" t="s">
        <v>345</v>
      </c>
      <c r="H289" s="125" t="s">
        <v>346</v>
      </c>
    </row>
    <row r="290" spans="2:8" ht="17.25" customHeight="1">
      <c r="B290" s="140" t="s">
        <v>347</v>
      </c>
      <c r="C290" s="141"/>
      <c r="D290" s="142"/>
      <c r="E290" s="85" t="s">
        <v>348</v>
      </c>
      <c r="F290" s="85" t="s">
        <v>349</v>
      </c>
      <c r="G290" s="124" t="s">
        <v>350</v>
      </c>
      <c r="H290" s="125" t="s">
        <v>351</v>
      </c>
    </row>
    <row r="291" spans="2:8" ht="17.25" customHeight="1">
      <c r="B291" s="140" t="s">
        <v>352</v>
      </c>
      <c r="C291" s="141"/>
      <c r="D291" s="142"/>
      <c r="E291" s="85" t="s">
        <v>353</v>
      </c>
      <c r="F291" s="85" t="s">
        <v>11</v>
      </c>
      <c r="G291" s="124" t="s">
        <v>539</v>
      </c>
      <c r="H291" s="125" t="s">
        <v>539</v>
      </c>
    </row>
    <row r="292" spans="2:8" ht="17.25" customHeight="1">
      <c r="B292" s="140" t="s">
        <v>445</v>
      </c>
      <c r="C292" s="141"/>
      <c r="D292" s="142"/>
      <c r="E292" s="85" t="s">
        <v>354</v>
      </c>
      <c r="F292" s="85" t="s">
        <v>11</v>
      </c>
      <c r="G292" s="124" t="s">
        <v>539</v>
      </c>
      <c r="H292" s="125" t="s">
        <v>539</v>
      </c>
    </row>
    <row r="293" spans="2:8" ht="17.25" customHeight="1">
      <c r="B293" s="163" t="s">
        <v>355</v>
      </c>
      <c r="C293" s="141"/>
      <c r="D293" s="142"/>
      <c r="E293" s="85" t="s">
        <v>356</v>
      </c>
      <c r="F293" s="85" t="s">
        <v>357</v>
      </c>
      <c r="G293" s="124" t="s">
        <v>358</v>
      </c>
      <c r="H293" s="125" t="s">
        <v>359</v>
      </c>
    </row>
    <row r="294" spans="2:8" ht="17.25" customHeight="1">
      <c r="B294" s="140" t="s">
        <v>360</v>
      </c>
      <c r="C294" s="141"/>
      <c r="D294" s="142"/>
      <c r="E294" s="85" t="s">
        <v>361</v>
      </c>
      <c r="F294" s="85" t="s">
        <v>11</v>
      </c>
      <c r="G294" s="124" t="s">
        <v>539</v>
      </c>
      <c r="H294" s="125" t="s">
        <v>539</v>
      </c>
    </row>
    <row r="295" spans="2:8" ht="17.25" customHeight="1">
      <c r="B295" s="137" t="s">
        <v>362</v>
      </c>
      <c r="C295" s="138"/>
      <c r="D295" s="139"/>
      <c r="E295" s="117" t="s">
        <v>363</v>
      </c>
      <c r="F295" s="121"/>
      <c r="G295" s="122" t="s">
        <v>364</v>
      </c>
      <c r="H295" s="123" t="s">
        <v>365</v>
      </c>
    </row>
    <row r="296" spans="2:8" ht="17.25" customHeight="1">
      <c r="B296" s="140" t="s">
        <v>366</v>
      </c>
      <c r="C296" s="141"/>
      <c r="D296" s="142"/>
      <c r="E296" s="85" t="s">
        <v>367</v>
      </c>
      <c r="F296" s="85" t="s">
        <v>11</v>
      </c>
      <c r="G296" s="124" t="s">
        <v>539</v>
      </c>
      <c r="H296" s="125" t="s">
        <v>539</v>
      </c>
    </row>
    <row r="297" spans="2:8" ht="17.25" customHeight="1">
      <c r="B297" s="140" t="s">
        <v>368</v>
      </c>
      <c r="C297" s="141"/>
      <c r="D297" s="142"/>
      <c r="E297" s="85" t="s">
        <v>369</v>
      </c>
      <c r="F297" s="85" t="s">
        <v>370</v>
      </c>
      <c r="G297" s="124" t="s">
        <v>539</v>
      </c>
      <c r="H297" s="125" t="s">
        <v>539</v>
      </c>
    </row>
    <row r="298" spans="2:8" ht="17.25" customHeight="1">
      <c r="B298" s="140" t="s">
        <v>371</v>
      </c>
      <c r="C298" s="141"/>
      <c r="D298" s="142"/>
      <c r="E298" s="85" t="s">
        <v>372</v>
      </c>
      <c r="F298" s="85" t="s">
        <v>11</v>
      </c>
      <c r="G298" s="124" t="s">
        <v>539</v>
      </c>
      <c r="H298" s="125" t="s">
        <v>539</v>
      </c>
    </row>
    <row r="299" spans="2:8" ht="17.25" customHeight="1">
      <c r="B299" s="140" t="s">
        <v>373</v>
      </c>
      <c r="C299" s="141"/>
      <c r="D299" s="142"/>
      <c r="E299" s="85" t="s">
        <v>374</v>
      </c>
      <c r="F299" s="85" t="s">
        <v>375</v>
      </c>
      <c r="G299" s="124" t="s">
        <v>539</v>
      </c>
      <c r="H299" s="125" t="s">
        <v>539</v>
      </c>
    </row>
    <row r="300" spans="2:8" ht="17.25" customHeight="1">
      <c r="B300" s="140" t="s">
        <v>376</v>
      </c>
      <c r="C300" s="141"/>
      <c r="D300" s="142"/>
      <c r="E300" s="85" t="s">
        <v>377</v>
      </c>
      <c r="F300" s="85" t="s">
        <v>312</v>
      </c>
      <c r="G300" s="124" t="s">
        <v>539</v>
      </c>
      <c r="H300" s="125" t="s">
        <v>539</v>
      </c>
    </row>
    <row r="301" spans="2:8" ht="17.25" customHeight="1">
      <c r="B301" s="140" t="s">
        <v>378</v>
      </c>
      <c r="C301" s="141"/>
      <c r="D301" s="142"/>
      <c r="E301" s="85" t="s">
        <v>379</v>
      </c>
      <c r="F301" s="85" t="s">
        <v>11</v>
      </c>
      <c r="G301" s="124" t="s">
        <v>364</v>
      </c>
      <c r="H301" s="125" t="s">
        <v>365</v>
      </c>
    </row>
    <row r="302" spans="2:8" ht="17.25" customHeight="1">
      <c r="B302" s="140" t="s">
        <v>380</v>
      </c>
      <c r="C302" s="141"/>
      <c r="D302" s="142"/>
      <c r="E302" s="85" t="s">
        <v>381</v>
      </c>
      <c r="F302" s="85" t="s">
        <v>11</v>
      </c>
      <c r="G302" s="124" t="s">
        <v>539</v>
      </c>
      <c r="H302" s="125" t="s">
        <v>539</v>
      </c>
    </row>
    <row r="303" spans="2:8" ht="17.25" customHeight="1">
      <c r="B303" s="137" t="s">
        <v>382</v>
      </c>
      <c r="C303" s="138"/>
      <c r="D303" s="139"/>
      <c r="E303" s="117" t="s">
        <v>383</v>
      </c>
      <c r="F303" s="121"/>
      <c r="G303" s="122" t="s">
        <v>384</v>
      </c>
      <c r="H303" s="123" t="s">
        <v>385</v>
      </c>
    </row>
    <row r="304" spans="2:8" ht="17.25" customHeight="1">
      <c r="B304" s="137" t="s">
        <v>386</v>
      </c>
      <c r="C304" s="138"/>
      <c r="D304" s="142"/>
      <c r="E304" s="117" t="s">
        <v>387</v>
      </c>
      <c r="F304" s="85" t="s">
        <v>388</v>
      </c>
      <c r="G304" s="122" t="s">
        <v>389</v>
      </c>
      <c r="H304" s="123" t="s">
        <v>385</v>
      </c>
    </row>
    <row r="305" spans="2:8" ht="17.25" customHeight="1">
      <c r="B305" s="140" t="s">
        <v>390</v>
      </c>
      <c r="C305" s="141"/>
      <c r="D305" s="142"/>
      <c r="E305" s="85" t="s">
        <v>391</v>
      </c>
      <c r="F305" s="85" t="s">
        <v>11</v>
      </c>
      <c r="G305" s="124" t="s">
        <v>392</v>
      </c>
      <c r="H305" s="125" t="s">
        <v>392</v>
      </c>
    </row>
    <row r="306" spans="2:8" ht="17.25" customHeight="1">
      <c r="B306" s="140" t="s">
        <v>393</v>
      </c>
      <c r="C306" s="141"/>
      <c r="D306" s="142"/>
      <c r="E306" s="85" t="s">
        <v>394</v>
      </c>
      <c r="F306" s="85" t="s">
        <v>11</v>
      </c>
      <c r="G306" s="124" t="s">
        <v>539</v>
      </c>
      <c r="H306" s="125" t="s">
        <v>539</v>
      </c>
    </row>
    <row r="307" spans="2:8" ht="17.25" customHeight="1">
      <c r="B307" s="140" t="s">
        <v>395</v>
      </c>
      <c r="C307" s="141"/>
      <c r="D307" s="142"/>
      <c r="E307" s="85" t="s">
        <v>396</v>
      </c>
      <c r="F307" s="85" t="s">
        <v>11</v>
      </c>
      <c r="G307" s="124" t="s">
        <v>397</v>
      </c>
      <c r="H307" s="125" t="s">
        <v>398</v>
      </c>
    </row>
    <row r="308" spans="2:8" ht="17.25" customHeight="1">
      <c r="B308" s="140" t="s">
        <v>399</v>
      </c>
      <c r="C308" s="141"/>
      <c r="D308" s="142"/>
      <c r="E308" s="85" t="s">
        <v>400</v>
      </c>
      <c r="F308" s="85" t="s">
        <v>11</v>
      </c>
      <c r="G308" s="124" t="s">
        <v>539</v>
      </c>
      <c r="H308" s="125" t="s">
        <v>539</v>
      </c>
    </row>
    <row r="309" spans="2:8" ht="17.25" customHeight="1">
      <c r="B309" s="140" t="s">
        <v>401</v>
      </c>
      <c r="C309" s="141"/>
      <c r="D309" s="142"/>
      <c r="E309" s="85" t="s">
        <v>402</v>
      </c>
      <c r="F309" s="85" t="s">
        <v>11</v>
      </c>
      <c r="G309" s="124" t="s">
        <v>539</v>
      </c>
      <c r="H309" s="125" t="s">
        <v>539</v>
      </c>
    </row>
    <row r="310" spans="2:8" ht="17.25" customHeight="1">
      <c r="B310" s="140" t="s">
        <v>403</v>
      </c>
      <c r="C310" s="141"/>
      <c r="D310" s="142"/>
      <c r="E310" s="85" t="s">
        <v>404</v>
      </c>
      <c r="F310" s="85" t="s">
        <v>11</v>
      </c>
      <c r="G310" s="124" t="s">
        <v>539</v>
      </c>
      <c r="H310" s="125" t="s">
        <v>539</v>
      </c>
    </row>
    <row r="311" spans="2:8" ht="17.25" customHeight="1">
      <c r="B311" s="140" t="s">
        <v>405</v>
      </c>
      <c r="C311" s="141"/>
      <c r="D311" s="142"/>
      <c r="E311" s="85" t="s">
        <v>406</v>
      </c>
      <c r="F311" s="85" t="s">
        <v>11</v>
      </c>
      <c r="G311" s="124" t="s">
        <v>407</v>
      </c>
      <c r="H311" s="125" t="s">
        <v>408</v>
      </c>
    </row>
    <row r="312" spans="2:8" ht="17.25" customHeight="1">
      <c r="B312" s="140" t="s">
        <v>409</v>
      </c>
      <c r="C312" s="141"/>
      <c r="D312" s="142"/>
      <c r="E312" s="85" t="s">
        <v>410</v>
      </c>
      <c r="F312" s="85" t="s">
        <v>11</v>
      </c>
      <c r="G312" s="124" t="s">
        <v>411</v>
      </c>
      <c r="H312" s="125" t="s">
        <v>539</v>
      </c>
    </row>
    <row r="313" spans="2:8" ht="17.25" customHeight="1">
      <c r="B313" s="140" t="s">
        <v>412</v>
      </c>
      <c r="C313" s="141"/>
      <c r="D313" s="142"/>
      <c r="E313" s="85" t="s">
        <v>413</v>
      </c>
      <c r="F313" s="85" t="s">
        <v>11</v>
      </c>
      <c r="G313" s="124" t="s">
        <v>414</v>
      </c>
      <c r="H313" s="125" t="s">
        <v>539</v>
      </c>
    </row>
    <row r="314" spans="2:8" ht="17.25" customHeight="1">
      <c r="B314" s="140" t="s">
        <v>415</v>
      </c>
      <c r="C314" s="141"/>
      <c r="D314" s="142"/>
      <c r="E314" s="85" t="s">
        <v>416</v>
      </c>
      <c r="F314" s="85" t="s">
        <v>11</v>
      </c>
      <c r="G314" s="124" t="s">
        <v>417</v>
      </c>
      <c r="H314" s="125" t="s">
        <v>418</v>
      </c>
    </row>
    <row r="315" spans="2:8" ht="17.25" customHeight="1">
      <c r="B315" s="140" t="s">
        <v>419</v>
      </c>
      <c r="C315" s="141"/>
      <c r="D315" s="142"/>
      <c r="E315" s="85" t="s">
        <v>420</v>
      </c>
      <c r="F315" s="85" t="s">
        <v>11</v>
      </c>
      <c r="G315" s="124" t="s">
        <v>539</v>
      </c>
      <c r="H315" s="125" t="s">
        <v>539</v>
      </c>
    </row>
    <row r="316" spans="2:8" ht="17.25" customHeight="1">
      <c r="B316" s="137" t="s">
        <v>421</v>
      </c>
      <c r="C316" s="138"/>
      <c r="D316" s="139"/>
      <c r="E316" s="117" t="s">
        <v>422</v>
      </c>
      <c r="F316" s="121"/>
      <c r="G316" s="122" t="s">
        <v>423</v>
      </c>
      <c r="H316" s="123" t="s">
        <v>539</v>
      </c>
    </row>
    <row r="317" spans="2:8" ht="17.25" customHeight="1">
      <c r="B317" s="140" t="s">
        <v>424</v>
      </c>
      <c r="C317" s="141"/>
      <c r="D317" s="142"/>
      <c r="E317" s="85" t="s">
        <v>425</v>
      </c>
      <c r="F317" s="85" t="s">
        <v>11</v>
      </c>
      <c r="G317" s="124" t="s">
        <v>423</v>
      </c>
      <c r="H317" s="125" t="s">
        <v>539</v>
      </c>
    </row>
    <row r="318" spans="2:8" ht="17.25" customHeight="1">
      <c r="B318" s="140" t="s">
        <v>426</v>
      </c>
      <c r="C318" s="141"/>
      <c r="D318" s="142"/>
      <c r="E318" s="85" t="s">
        <v>427</v>
      </c>
      <c r="F318" s="85" t="s">
        <v>428</v>
      </c>
      <c r="G318" s="124" t="s">
        <v>539</v>
      </c>
      <c r="H318" s="125" t="s">
        <v>539</v>
      </c>
    </row>
    <row r="319" spans="2:8" ht="17.25" customHeight="1">
      <c r="B319" s="140" t="s">
        <v>429</v>
      </c>
      <c r="C319" s="141"/>
      <c r="D319" s="142"/>
      <c r="E319" s="85" t="s">
        <v>430</v>
      </c>
      <c r="F319" s="85" t="s">
        <v>11</v>
      </c>
      <c r="G319" s="124" t="s">
        <v>539</v>
      </c>
      <c r="H319" s="125" t="s">
        <v>539</v>
      </c>
    </row>
    <row r="320" spans="2:8" ht="17.25" customHeight="1">
      <c r="B320" s="137" t="s">
        <v>431</v>
      </c>
      <c r="C320" s="138"/>
      <c r="D320" s="139"/>
      <c r="E320" s="117" t="s">
        <v>432</v>
      </c>
      <c r="F320" s="121"/>
      <c r="G320" s="122" t="s">
        <v>317</v>
      </c>
      <c r="H320" s="123" t="s">
        <v>318</v>
      </c>
    </row>
    <row r="321" spans="2:8" ht="17.25" customHeight="1">
      <c r="B321" s="137" t="s">
        <v>444</v>
      </c>
      <c r="C321" s="149"/>
      <c r="D321" s="139"/>
      <c r="E321" s="121"/>
      <c r="F321" s="121"/>
      <c r="G321" s="123"/>
      <c r="H321" s="123" t="s">
        <v>539</v>
      </c>
    </row>
    <row r="322" spans="2:8" ht="17.25" customHeight="1">
      <c r="B322" s="140" t="s">
        <v>433</v>
      </c>
      <c r="C322" s="141"/>
      <c r="D322" s="142"/>
      <c r="E322" s="85" t="s">
        <v>434</v>
      </c>
      <c r="F322" s="85" t="s">
        <v>435</v>
      </c>
      <c r="G322" s="125"/>
      <c r="H322" s="125" t="s">
        <v>539</v>
      </c>
    </row>
    <row r="323" spans="2:8" ht="17.25" customHeight="1">
      <c r="B323" s="140" t="s">
        <v>436</v>
      </c>
      <c r="C323" s="141"/>
      <c r="D323" s="142"/>
      <c r="E323" s="85" t="s">
        <v>434</v>
      </c>
      <c r="F323" s="85" t="s">
        <v>11</v>
      </c>
      <c r="G323" s="125"/>
      <c r="H323" s="125" t="s">
        <v>539</v>
      </c>
    </row>
    <row r="324" spans="2:8" ht="17.25" customHeight="1">
      <c r="B324" s="163" t="s">
        <v>437</v>
      </c>
      <c r="C324" s="162"/>
      <c r="D324" s="142"/>
      <c r="E324" s="85" t="s">
        <v>434</v>
      </c>
      <c r="F324" s="85" t="s">
        <v>11</v>
      </c>
      <c r="G324" s="125"/>
      <c r="H324" s="125" t="s">
        <v>539</v>
      </c>
    </row>
    <row r="325" spans="2:8" ht="17.25" customHeight="1">
      <c r="B325" s="140" t="s">
        <v>438</v>
      </c>
      <c r="C325" s="141"/>
      <c r="D325" s="142"/>
      <c r="E325" s="85" t="s">
        <v>434</v>
      </c>
      <c r="F325" s="85" t="s">
        <v>11</v>
      </c>
      <c r="G325" s="125"/>
      <c r="H325" s="125" t="s">
        <v>539</v>
      </c>
    </row>
    <row r="326" spans="2:8" ht="17.25" customHeight="1">
      <c r="B326" s="140" t="s">
        <v>439</v>
      </c>
      <c r="C326" s="141"/>
      <c r="D326" s="142"/>
      <c r="E326" s="85" t="s">
        <v>434</v>
      </c>
      <c r="F326" s="85" t="s">
        <v>11</v>
      </c>
      <c r="G326" s="125"/>
      <c r="H326" s="125" t="s">
        <v>539</v>
      </c>
    </row>
    <row r="327" spans="2:8" ht="17.25" customHeight="1">
      <c r="B327" s="150" t="s">
        <v>440</v>
      </c>
      <c r="C327" s="151"/>
      <c r="D327" s="152"/>
      <c r="E327" s="90" t="s">
        <v>434</v>
      </c>
      <c r="F327" s="90" t="s">
        <v>11</v>
      </c>
      <c r="G327" s="131"/>
      <c r="H327" s="131" t="s">
        <v>539</v>
      </c>
    </row>
    <row r="328" ht="15.75" customHeight="1"/>
    <row r="329" spans="2:6" ht="15.75" customHeight="1">
      <c r="B329" s="158" t="s">
        <v>813</v>
      </c>
      <c r="C329" s="160" t="s">
        <v>441</v>
      </c>
      <c r="D329" s="158"/>
      <c r="E329" s="159"/>
      <c r="F329" s="158"/>
    </row>
    <row r="330" spans="2:6" ht="15.75" customHeight="1">
      <c r="B330" s="158"/>
      <c r="C330" s="104" t="s">
        <v>602</v>
      </c>
      <c r="D330" s="158"/>
      <c r="E330" s="159"/>
      <c r="F330" s="158"/>
    </row>
    <row r="331" spans="2:6" ht="15.75" customHeight="1">
      <c r="B331" s="158"/>
      <c r="C331" s="161" t="s">
        <v>162</v>
      </c>
      <c r="D331" s="158"/>
      <c r="E331" s="159"/>
      <c r="F331" s="158"/>
    </row>
    <row r="332" ht="15.75" customHeight="1"/>
    <row r="333" spans="2:8" ht="16.5" customHeight="1">
      <c r="B333" s="133"/>
      <c r="C333" s="153" t="s">
        <v>702</v>
      </c>
      <c r="D333" s="132"/>
      <c r="E333" s="116" t="s">
        <v>442</v>
      </c>
      <c r="F333" s="116" t="s">
        <v>443</v>
      </c>
      <c r="G333" s="116" t="s">
        <v>602</v>
      </c>
      <c r="H333" s="116" t="s">
        <v>601</v>
      </c>
    </row>
    <row r="334" spans="2:8" ht="16.5" customHeight="1">
      <c r="B334" s="155" t="s">
        <v>6</v>
      </c>
      <c r="C334" s="156"/>
      <c r="D334" s="157"/>
      <c r="E334" s="82" t="s">
        <v>7</v>
      </c>
      <c r="F334" s="82" t="s">
        <v>8</v>
      </c>
      <c r="G334" s="83" t="s">
        <v>538</v>
      </c>
      <c r="H334" s="84">
        <v>85817687528</v>
      </c>
    </row>
    <row r="335" spans="2:8" ht="16.5" customHeight="1">
      <c r="B335" s="140" t="s">
        <v>9</v>
      </c>
      <c r="C335" s="141"/>
      <c r="D335" s="142"/>
      <c r="E335" s="85" t="s">
        <v>10</v>
      </c>
      <c r="F335" s="85" t="s">
        <v>11</v>
      </c>
      <c r="G335" s="86" t="s">
        <v>539</v>
      </c>
      <c r="H335" s="87"/>
    </row>
    <row r="336" spans="2:8" ht="16.5" customHeight="1">
      <c r="B336" s="140" t="s">
        <v>26</v>
      </c>
      <c r="C336" s="141"/>
      <c r="D336" s="142"/>
      <c r="E336" s="85" t="s">
        <v>12</v>
      </c>
      <c r="F336" s="85" t="s">
        <v>11</v>
      </c>
      <c r="G336" s="86" t="s">
        <v>538</v>
      </c>
      <c r="H336" s="87">
        <f>H334-H335</f>
        <v>85817687528</v>
      </c>
    </row>
    <row r="337" spans="2:8" ht="16.5" customHeight="1">
      <c r="B337" s="140" t="s">
        <v>13</v>
      </c>
      <c r="C337" s="141"/>
      <c r="D337" s="142"/>
      <c r="E337" s="85" t="s">
        <v>14</v>
      </c>
      <c r="F337" s="85" t="s">
        <v>15</v>
      </c>
      <c r="G337" s="88" t="s">
        <v>540</v>
      </c>
      <c r="H337" s="87">
        <v>75484377364</v>
      </c>
    </row>
    <row r="338" spans="2:8" ht="16.5" customHeight="1">
      <c r="B338" s="140" t="s">
        <v>16</v>
      </c>
      <c r="C338" s="141"/>
      <c r="D338" s="142"/>
      <c r="E338" s="85" t="s">
        <v>17</v>
      </c>
      <c r="F338" s="85" t="s">
        <v>11</v>
      </c>
      <c r="G338" s="86" t="s">
        <v>541</v>
      </c>
      <c r="H338" s="87">
        <f>H336-H337</f>
        <v>10333310164</v>
      </c>
    </row>
    <row r="339" spans="2:8" ht="16.5" customHeight="1">
      <c r="B339" s="140" t="s">
        <v>18</v>
      </c>
      <c r="C339" s="141"/>
      <c r="D339" s="142"/>
      <c r="E339" s="85" t="s">
        <v>19</v>
      </c>
      <c r="F339" s="85" t="s">
        <v>20</v>
      </c>
      <c r="G339" s="86" t="s">
        <v>542</v>
      </c>
      <c r="H339" s="87">
        <v>53469179</v>
      </c>
    </row>
    <row r="340" spans="2:8" ht="16.5" customHeight="1">
      <c r="B340" s="140" t="s">
        <v>21</v>
      </c>
      <c r="C340" s="141"/>
      <c r="D340" s="142"/>
      <c r="E340" s="85" t="s">
        <v>22</v>
      </c>
      <c r="F340" s="85" t="s">
        <v>23</v>
      </c>
      <c r="G340" s="86" t="s">
        <v>543</v>
      </c>
      <c r="H340" s="87">
        <v>912447687</v>
      </c>
    </row>
    <row r="341" spans="2:8" ht="16.5" customHeight="1">
      <c r="B341" s="140" t="s">
        <v>842</v>
      </c>
      <c r="C341" s="141"/>
      <c r="D341" s="142"/>
      <c r="E341" s="85" t="s">
        <v>24</v>
      </c>
      <c r="F341" s="85" t="s">
        <v>11</v>
      </c>
      <c r="G341" s="86" t="s">
        <v>543</v>
      </c>
      <c r="H341" s="87">
        <f>H340</f>
        <v>912447687</v>
      </c>
    </row>
    <row r="342" spans="2:8" ht="16.5" customHeight="1">
      <c r="B342" s="140" t="s">
        <v>89</v>
      </c>
      <c r="C342" s="141"/>
      <c r="D342" s="142"/>
      <c r="E342" s="85" t="s">
        <v>90</v>
      </c>
      <c r="F342" s="85" t="s">
        <v>11</v>
      </c>
      <c r="G342" s="86" t="s">
        <v>544</v>
      </c>
      <c r="H342" s="87">
        <v>1123239524</v>
      </c>
    </row>
    <row r="343" spans="2:8" ht="16.5" customHeight="1">
      <c r="B343" s="140" t="s">
        <v>91</v>
      </c>
      <c r="C343" s="141"/>
      <c r="D343" s="142"/>
      <c r="E343" s="85" t="s">
        <v>92</v>
      </c>
      <c r="F343" s="85" t="s">
        <v>11</v>
      </c>
      <c r="G343" s="86" t="s">
        <v>545</v>
      </c>
      <c r="H343" s="87">
        <v>2276274477</v>
      </c>
    </row>
    <row r="344" spans="2:8" ht="16.5" customHeight="1">
      <c r="B344" s="140" t="s">
        <v>27</v>
      </c>
      <c r="C344" s="141"/>
      <c r="D344" s="142"/>
      <c r="E344" s="85" t="s">
        <v>93</v>
      </c>
      <c r="F344" s="85" t="s">
        <v>11</v>
      </c>
      <c r="G344" s="87" t="s">
        <v>546</v>
      </c>
      <c r="H344" s="87">
        <f>H338+H339-H340-H342-H343</f>
        <v>6074817655</v>
      </c>
    </row>
    <row r="345" spans="2:8" ht="16.5" customHeight="1">
      <c r="B345" s="140" t="s">
        <v>94</v>
      </c>
      <c r="C345" s="141"/>
      <c r="D345" s="142"/>
      <c r="E345" s="85" t="s">
        <v>95</v>
      </c>
      <c r="F345" s="85" t="s">
        <v>11</v>
      </c>
      <c r="G345" s="86" t="s">
        <v>547</v>
      </c>
      <c r="H345" s="87">
        <v>38544232</v>
      </c>
    </row>
    <row r="346" spans="2:8" ht="16.5" customHeight="1">
      <c r="B346" s="140" t="s">
        <v>96</v>
      </c>
      <c r="C346" s="141"/>
      <c r="D346" s="142"/>
      <c r="E346" s="85" t="s">
        <v>97</v>
      </c>
      <c r="F346" s="85" t="s">
        <v>11</v>
      </c>
      <c r="G346" s="86" t="s">
        <v>548</v>
      </c>
      <c r="H346" s="87">
        <v>3714602</v>
      </c>
    </row>
    <row r="347" spans="2:8" ht="16.5" customHeight="1">
      <c r="B347" s="140" t="s">
        <v>98</v>
      </c>
      <c r="C347" s="141"/>
      <c r="D347" s="142"/>
      <c r="E347" s="85" t="s">
        <v>99</v>
      </c>
      <c r="F347" s="85" t="s">
        <v>11</v>
      </c>
      <c r="G347" s="86" t="s">
        <v>549</v>
      </c>
      <c r="H347" s="87">
        <f>H345-H346</f>
        <v>34829630</v>
      </c>
    </row>
    <row r="348" spans="2:8" ht="16.5" customHeight="1">
      <c r="B348" s="146" t="s">
        <v>28</v>
      </c>
      <c r="C348" s="147"/>
      <c r="D348" s="148"/>
      <c r="E348" s="89" t="s">
        <v>100</v>
      </c>
      <c r="F348" s="89" t="s">
        <v>11</v>
      </c>
      <c r="G348" s="87" t="s">
        <v>101</v>
      </c>
      <c r="H348" s="87">
        <f>H344+H347</f>
        <v>6109647285</v>
      </c>
    </row>
    <row r="349" spans="2:8" ht="16.5" customHeight="1">
      <c r="B349" s="146" t="s">
        <v>102</v>
      </c>
      <c r="C349" s="147"/>
      <c r="D349" s="148"/>
      <c r="E349" s="89" t="s">
        <v>103</v>
      </c>
      <c r="F349" s="89" t="s">
        <v>104</v>
      </c>
      <c r="G349" s="88" t="s">
        <v>550</v>
      </c>
      <c r="H349" s="87">
        <v>864863984</v>
      </c>
    </row>
    <row r="350" spans="2:8" ht="16.5" customHeight="1">
      <c r="B350" s="146" t="s">
        <v>105</v>
      </c>
      <c r="C350" s="147"/>
      <c r="D350" s="148"/>
      <c r="E350" s="89" t="s">
        <v>106</v>
      </c>
      <c r="F350" s="89" t="s">
        <v>104</v>
      </c>
      <c r="G350" s="88" t="s">
        <v>539</v>
      </c>
      <c r="H350" s="87"/>
    </row>
    <row r="351" spans="2:8" ht="16.5" customHeight="1">
      <c r="B351" s="146" t="s">
        <v>29</v>
      </c>
      <c r="C351" s="147"/>
      <c r="D351" s="148"/>
      <c r="E351" s="89" t="s">
        <v>107</v>
      </c>
      <c r="F351" s="89" t="s">
        <v>11</v>
      </c>
      <c r="G351" s="87" t="s">
        <v>551</v>
      </c>
      <c r="H351" s="87">
        <f>H348-H349</f>
        <v>5244783301</v>
      </c>
    </row>
    <row r="352" spans="2:8" ht="16.5" customHeight="1">
      <c r="B352" s="146" t="s">
        <v>108</v>
      </c>
      <c r="C352" s="147"/>
      <c r="D352" s="148"/>
      <c r="E352" s="89" t="s">
        <v>109</v>
      </c>
      <c r="F352" s="89" t="s">
        <v>700</v>
      </c>
      <c r="G352" s="240">
        <f>G351/30000000000%</f>
        <v>16.643508506666667</v>
      </c>
      <c r="H352" s="240">
        <f>H351/30000000000%</f>
        <v>17.482611003333332</v>
      </c>
    </row>
    <row r="353" spans="2:8" ht="15.75" customHeight="1">
      <c r="B353" s="150"/>
      <c r="C353" s="151"/>
      <c r="D353" s="154"/>
      <c r="E353" s="90"/>
      <c r="F353" s="91"/>
      <c r="G353" s="92"/>
      <c r="H353" s="92"/>
    </row>
    <row r="354" spans="2:8" ht="16.5" customHeight="1">
      <c r="B354" s="241"/>
      <c r="C354" s="242"/>
      <c r="D354" s="243"/>
      <c r="E354" s="242"/>
      <c r="F354" s="243"/>
      <c r="G354" s="244"/>
      <c r="H354" s="244"/>
    </row>
    <row r="355" spans="2:3" ht="16.5" customHeight="1">
      <c r="B355" s="158">
        <v>3</v>
      </c>
      <c r="C355" s="160" t="s">
        <v>502</v>
      </c>
    </row>
    <row r="356" spans="2:3" ht="16.5" customHeight="1">
      <c r="B356" s="158"/>
      <c r="C356" s="104" t="s">
        <v>602</v>
      </c>
    </row>
    <row r="357" spans="2:3" ht="16.5" customHeight="1">
      <c r="B357" s="158"/>
      <c r="C357" s="115" t="s">
        <v>501</v>
      </c>
    </row>
    <row r="358" spans="2:3" ht="16.5" customHeight="1">
      <c r="B358" s="158"/>
      <c r="C358" s="161" t="s">
        <v>162</v>
      </c>
    </row>
    <row r="359" spans="2:3" ht="16.5" customHeight="1">
      <c r="B359" s="158"/>
      <c r="C359" s="161"/>
    </row>
    <row r="360" spans="2:8" ht="16.5" customHeight="1">
      <c r="B360" s="171"/>
      <c r="C360" s="172" t="s">
        <v>702</v>
      </c>
      <c r="D360" s="177"/>
      <c r="E360" s="173"/>
      <c r="F360" s="191" t="s">
        <v>450</v>
      </c>
      <c r="G360" s="272" t="s">
        <v>451</v>
      </c>
      <c r="H360" s="272"/>
    </row>
    <row r="361" spans="2:8" ht="16.5" customHeight="1">
      <c r="B361" s="174"/>
      <c r="C361" s="175"/>
      <c r="D361" s="175"/>
      <c r="E361" s="176"/>
      <c r="F361" s="192" t="s">
        <v>452</v>
      </c>
      <c r="G361" s="192" t="s">
        <v>602</v>
      </c>
      <c r="H361" s="192" t="s">
        <v>601</v>
      </c>
    </row>
    <row r="362" spans="2:8" ht="16.5" customHeight="1">
      <c r="B362" s="168"/>
      <c r="C362" s="170">
        <v>1</v>
      </c>
      <c r="D362" s="169"/>
      <c r="E362" s="178"/>
      <c r="F362" s="193">
        <v>2</v>
      </c>
      <c r="G362" s="193">
        <v>3</v>
      </c>
      <c r="H362" s="193">
        <v>4</v>
      </c>
    </row>
    <row r="363" spans="2:8" ht="16.5" customHeight="1">
      <c r="B363" s="187" t="s">
        <v>453</v>
      </c>
      <c r="C363" s="164"/>
      <c r="D363" s="179"/>
      <c r="E363" s="180"/>
      <c r="F363" s="194" t="s">
        <v>434</v>
      </c>
      <c r="G363" s="195" t="s">
        <v>539</v>
      </c>
      <c r="H363" s="195" t="s">
        <v>539</v>
      </c>
    </row>
    <row r="364" spans="2:8" ht="16.5" customHeight="1">
      <c r="B364" s="188" t="s">
        <v>454</v>
      </c>
      <c r="C364" s="165"/>
      <c r="D364" s="181"/>
      <c r="E364" s="182"/>
      <c r="F364" s="85" t="s">
        <v>7</v>
      </c>
      <c r="G364" s="196">
        <v>106918408462</v>
      </c>
      <c r="H364" s="87">
        <v>95789246445</v>
      </c>
    </row>
    <row r="365" spans="2:8" ht="16.5" customHeight="1">
      <c r="B365" s="188" t="s">
        <v>455</v>
      </c>
      <c r="C365" s="165"/>
      <c r="D365" s="181"/>
      <c r="E365" s="182"/>
      <c r="F365" s="85" t="s">
        <v>10</v>
      </c>
      <c r="G365" s="196">
        <v>-92068634828</v>
      </c>
      <c r="H365" s="87">
        <v>-51425553144</v>
      </c>
    </row>
    <row r="366" spans="2:8" ht="16.5" customHeight="1">
      <c r="B366" s="188" t="s">
        <v>456</v>
      </c>
      <c r="C366" s="165"/>
      <c r="D366" s="181"/>
      <c r="E366" s="182"/>
      <c r="F366" s="85" t="s">
        <v>457</v>
      </c>
      <c r="G366" s="196">
        <v>-5773726824</v>
      </c>
      <c r="H366" s="87">
        <v>-4658220641</v>
      </c>
    </row>
    <row r="367" spans="2:8" ht="16.5" customHeight="1">
      <c r="B367" s="188" t="s">
        <v>458</v>
      </c>
      <c r="C367" s="165"/>
      <c r="D367" s="181"/>
      <c r="E367" s="182"/>
      <c r="F367" s="85" t="s">
        <v>459</v>
      </c>
      <c r="G367" s="196">
        <v>-774168809</v>
      </c>
      <c r="H367" s="87">
        <v>-912447687</v>
      </c>
    </row>
    <row r="368" spans="2:8" ht="16.5" customHeight="1">
      <c r="B368" s="188" t="s">
        <v>460</v>
      </c>
      <c r="C368" s="165"/>
      <c r="D368" s="181"/>
      <c r="E368" s="182"/>
      <c r="F368" s="85" t="s">
        <v>461</v>
      </c>
      <c r="G368" s="196">
        <v>-1405434814</v>
      </c>
      <c r="H368" s="87">
        <v>-365000000</v>
      </c>
    </row>
    <row r="369" spans="2:8" ht="16.5" customHeight="1">
      <c r="B369" s="188" t="s">
        <v>462</v>
      </c>
      <c r="C369" s="165"/>
      <c r="D369" s="181"/>
      <c r="E369" s="182"/>
      <c r="F369" s="85" t="s">
        <v>463</v>
      </c>
      <c r="G369" s="196">
        <f>344123786</f>
        <v>344123786</v>
      </c>
      <c r="H369" s="87">
        <v>413730140</v>
      </c>
    </row>
    <row r="370" spans="2:8" ht="16.5" customHeight="1">
      <c r="B370" s="188" t="s">
        <v>471</v>
      </c>
      <c r="C370" s="165"/>
      <c r="D370" s="181"/>
      <c r="E370" s="182"/>
      <c r="F370" s="85" t="s">
        <v>472</v>
      </c>
      <c r="G370" s="196">
        <v>-5344827942</v>
      </c>
      <c r="H370" s="87">
        <v>-3542616957</v>
      </c>
    </row>
    <row r="371" spans="2:8" ht="16.5" customHeight="1">
      <c r="B371" s="189" t="s">
        <v>473</v>
      </c>
      <c r="C371" s="166"/>
      <c r="D371" s="183"/>
      <c r="E371" s="184"/>
      <c r="F371" s="117" t="s">
        <v>17</v>
      </c>
      <c r="G371" s="197">
        <f>SUM(G364:G370)</f>
        <v>1895739031</v>
      </c>
      <c r="H371" s="197">
        <f>SUM(H364:H370)</f>
        <v>35299138156</v>
      </c>
    </row>
    <row r="372" spans="2:8" ht="16.5" customHeight="1">
      <c r="B372" s="189" t="s">
        <v>474</v>
      </c>
      <c r="C372" s="166"/>
      <c r="D372" s="183"/>
      <c r="E372" s="184"/>
      <c r="F372" s="117" t="s">
        <v>434</v>
      </c>
      <c r="G372" s="198" t="s">
        <v>539</v>
      </c>
      <c r="H372" s="199"/>
    </row>
    <row r="373" spans="2:8" ht="16.5" customHeight="1">
      <c r="B373" s="188" t="s">
        <v>475</v>
      </c>
      <c r="C373" s="165"/>
      <c r="D373" s="181"/>
      <c r="E373" s="182"/>
      <c r="F373" s="85" t="s">
        <v>19</v>
      </c>
      <c r="G373" s="200" t="s">
        <v>539</v>
      </c>
      <c r="H373" s="87">
        <v>-194029000</v>
      </c>
    </row>
    <row r="374" spans="2:8" ht="16.5" customHeight="1">
      <c r="B374" s="188" t="s">
        <v>476</v>
      </c>
      <c r="C374" s="165"/>
      <c r="D374" s="181"/>
      <c r="E374" s="182"/>
      <c r="F374" s="85" t="s">
        <v>22</v>
      </c>
      <c r="G374" s="200" t="s">
        <v>539</v>
      </c>
      <c r="H374" s="87"/>
    </row>
    <row r="375" spans="2:8" ht="16.5" customHeight="1">
      <c r="B375" s="188" t="s">
        <v>477</v>
      </c>
      <c r="C375" s="165"/>
      <c r="D375" s="181"/>
      <c r="E375" s="182"/>
      <c r="F375" s="85" t="s">
        <v>24</v>
      </c>
      <c r="G375" s="200" t="s">
        <v>539</v>
      </c>
      <c r="H375" s="87"/>
    </row>
    <row r="376" spans="2:8" ht="16.5" customHeight="1">
      <c r="B376" s="188" t="s">
        <v>478</v>
      </c>
      <c r="C376" s="165"/>
      <c r="D376" s="181"/>
      <c r="E376" s="182"/>
      <c r="F376" s="85" t="s">
        <v>90</v>
      </c>
      <c r="G376" s="200" t="s">
        <v>539</v>
      </c>
      <c r="H376" s="87"/>
    </row>
    <row r="377" spans="2:8" ht="16.5" customHeight="1">
      <c r="B377" s="188" t="s">
        <v>479</v>
      </c>
      <c r="C377" s="165"/>
      <c r="D377" s="181"/>
      <c r="E377" s="182"/>
      <c r="F377" s="85" t="s">
        <v>92</v>
      </c>
      <c r="G377" s="200" t="s">
        <v>539</v>
      </c>
      <c r="H377" s="87"/>
    </row>
    <row r="378" spans="2:8" ht="16.5" customHeight="1">
      <c r="B378" s="188" t="s">
        <v>480</v>
      </c>
      <c r="C378" s="165"/>
      <c r="D378" s="181"/>
      <c r="E378" s="182"/>
      <c r="F378" s="85" t="s">
        <v>481</v>
      </c>
      <c r="G378" s="200" t="s">
        <v>539</v>
      </c>
      <c r="H378" s="87"/>
    </row>
    <row r="379" spans="2:8" ht="16.5" customHeight="1">
      <c r="B379" s="188" t="s">
        <v>482</v>
      </c>
      <c r="C379" s="165"/>
      <c r="D379" s="181"/>
      <c r="E379" s="182"/>
      <c r="F379" s="85" t="s">
        <v>483</v>
      </c>
      <c r="G379" s="196">
        <v>60691161</v>
      </c>
      <c r="H379" s="87">
        <v>53469179</v>
      </c>
    </row>
    <row r="380" spans="2:8" ht="16.5" customHeight="1">
      <c r="B380" s="189" t="s">
        <v>484</v>
      </c>
      <c r="C380" s="166"/>
      <c r="D380" s="183"/>
      <c r="E380" s="184"/>
      <c r="F380" s="117" t="s">
        <v>93</v>
      </c>
      <c r="G380" s="199">
        <f>SUM(G373:G379)</f>
        <v>60691161</v>
      </c>
      <c r="H380" s="199">
        <f>SUM(H373:H379)</f>
        <v>-140559821</v>
      </c>
    </row>
    <row r="381" spans="2:8" ht="16.5" customHeight="1">
      <c r="B381" s="189" t="s">
        <v>485</v>
      </c>
      <c r="C381" s="166"/>
      <c r="D381" s="183"/>
      <c r="E381" s="184"/>
      <c r="F381" s="117" t="s">
        <v>434</v>
      </c>
      <c r="G381" s="198" t="s">
        <v>539</v>
      </c>
      <c r="H381" s="199"/>
    </row>
    <row r="382" spans="2:8" ht="16.5" customHeight="1">
      <c r="B382" s="188" t="s">
        <v>486</v>
      </c>
      <c r="C382" s="165"/>
      <c r="D382" s="181"/>
      <c r="E382" s="182"/>
      <c r="F382" s="85" t="s">
        <v>95</v>
      </c>
      <c r="G382" s="200" t="s">
        <v>539</v>
      </c>
      <c r="H382" s="87"/>
    </row>
    <row r="383" spans="2:8" ht="16.5" customHeight="1">
      <c r="B383" s="188" t="s">
        <v>293</v>
      </c>
      <c r="C383" s="165"/>
      <c r="D383" s="181"/>
      <c r="E383" s="182"/>
      <c r="F383" s="85" t="s">
        <v>97</v>
      </c>
      <c r="G383" s="200" t="s">
        <v>539</v>
      </c>
      <c r="H383" s="87"/>
    </row>
    <row r="384" spans="2:8" ht="16.5" customHeight="1">
      <c r="B384" s="188" t="s">
        <v>487</v>
      </c>
      <c r="C384" s="165"/>
      <c r="D384" s="181"/>
      <c r="E384" s="182"/>
      <c r="F384" s="85" t="s">
        <v>488</v>
      </c>
      <c r="G384" s="196">
        <v>21897626300</v>
      </c>
      <c r="H384" s="87"/>
    </row>
    <row r="385" spans="2:8" ht="16.5" customHeight="1">
      <c r="B385" s="188" t="s">
        <v>489</v>
      </c>
      <c r="C385" s="165"/>
      <c r="D385" s="181"/>
      <c r="E385" s="182"/>
      <c r="F385" s="85" t="s">
        <v>490</v>
      </c>
      <c r="G385" s="196">
        <v>-26606543342</v>
      </c>
      <c r="H385" s="87">
        <v>-27681197292</v>
      </c>
    </row>
    <row r="386" spans="2:8" ht="16.5" customHeight="1">
      <c r="B386" s="188" t="s">
        <v>491</v>
      </c>
      <c r="C386" s="165"/>
      <c r="D386" s="181"/>
      <c r="E386" s="182"/>
      <c r="F386" s="85" t="s">
        <v>492</v>
      </c>
      <c r="G386" s="200" t="s">
        <v>539</v>
      </c>
      <c r="H386" s="87"/>
    </row>
    <row r="387" spans="2:8" ht="16.5" customHeight="1">
      <c r="B387" s="188" t="s">
        <v>493</v>
      </c>
      <c r="C387" s="165"/>
      <c r="D387" s="181"/>
      <c r="E387" s="182"/>
      <c r="F387" s="85" t="s">
        <v>494</v>
      </c>
      <c r="G387" s="196">
        <v>-3230397000</v>
      </c>
      <c r="H387" s="87">
        <v>-3629653000</v>
      </c>
    </row>
    <row r="388" spans="2:8" ht="16.5" customHeight="1">
      <c r="B388" s="189" t="s">
        <v>495</v>
      </c>
      <c r="C388" s="166"/>
      <c r="D388" s="183"/>
      <c r="E388" s="184"/>
      <c r="F388" s="117" t="s">
        <v>99</v>
      </c>
      <c r="G388" s="197">
        <f>SUM(G384:G387)</f>
        <v>-7939314042</v>
      </c>
      <c r="H388" s="199">
        <f>SUM(H382:H387)</f>
        <v>-31310850292</v>
      </c>
    </row>
    <row r="389" spans="2:8" ht="16.5" customHeight="1">
      <c r="B389" s="189" t="s">
        <v>496</v>
      </c>
      <c r="C389" s="166"/>
      <c r="D389" s="183"/>
      <c r="E389" s="184"/>
      <c r="F389" s="117" t="s">
        <v>100</v>
      </c>
      <c r="G389" s="197">
        <f>G371+G380+G388</f>
        <v>-5982883850</v>
      </c>
      <c r="H389" s="199">
        <f>H371+H380+H388</f>
        <v>3847728043</v>
      </c>
    </row>
    <row r="390" spans="2:8" ht="16.5" customHeight="1">
      <c r="B390" s="189" t="s">
        <v>497</v>
      </c>
      <c r="C390" s="166"/>
      <c r="D390" s="183"/>
      <c r="E390" s="184"/>
      <c r="F390" s="117" t="s">
        <v>107</v>
      </c>
      <c r="G390" s="197">
        <v>8595819591</v>
      </c>
      <c r="H390" s="199">
        <v>4748091548</v>
      </c>
    </row>
    <row r="391" spans="2:8" ht="16.5" customHeight="1">
      <c r="B391" s="188" t="s">
        <v>498</v>
      </c>
      <c r="C391" s="165"/>
      <c r="D391" s="181"/>
      <c r="E391" s="182"/>
      <c r="F391" s="85" t="s">
        <v>499</v>
      </c>
      <c r="G391" s="196">
        <v>274035</v>
      </c>
      <c r="H391" s="199"/>
    </row>
    <row r="392" spans="2:8" ht="16.5" customHeight="1">
      <c r="B392" s="190" t="s">
        <v>500</v>
      </c>
      <c r="C392" s="167"/>
      <c r="D392" s="185"/>
      <c r="E392" s="186"/>
      <c r="F392" s="201" t="s">
        <v>109</v>
      </c>
      <c r="G392" s="202">
        <f>G389+G390+G391</f>
        <v>2613209776</v>
      </c>
      <c r="H392" s="203">
        <f>H389+H390+H391</f>
        <v>8595819591</v>
      </c>
    </row>
    <row r="393" ht="16.5" customHeight="1"/>
    <row r="394" ht="15.75" customHeight="1"/>
    <row r="395" spans="1:3" ht="15.75" customHeight="1">
      <c r="A395" s="1" t="s">
        <v>111</v>
      </c>
      <c r="B395" s="12"/>
      <c r="C395" s="1" t="s">
        <v>503</v>
      </c>
    </row>
    <row r="396" ht="15.75" customHeight="1"/>
    <row r="397" spans="2:3" ht="15.75" customHeight="1">
      <c r="B397" s="113" t="s">
        <v>807</v>
      </c>
      <c r="C397" s="2" t="s">
        <v>723</v>
      </c>
    </row>
    <row r="398" ht="15.75" customHeight="1">
      <c r="C398" t="s">
        <v>504</v>
      </c>
    </row>
    <row r="399" ht="15.75" customHeight="1">
      <c r="C399" s="16" t="s">
        <v>506</v>
      </c>
    </row>
    <row r="400" ht="15.75" customHeight="1">
      <c r="C400" s="16" t="s">
        <v>507</v>
      </c>
    </row>
    <row r="401" ht="15.75" customHeight="1">
      <c r="C401" t="s">
        <v>505</v>
      </c>
    </row>
    <row r="402" ht="15.75" customHeight="1">
      <c r="C402" s="16" t="s">
        <v>508</v>
      </c>
    </row>
    <row r="403" ht="15.75" customHeight="1">
      <c r="C403" s="204" t="s">
        <v>509</v>
      </c>
    </row>
    <row r="404" ht="15.75" customHeight="1">
      <c r="C404" s="204" t="s">
        <v>510</v>
      </c>
    </row>
    <row r="405" ht="15.75" customHeight="1">
      <c r="C405" s="204" t="s">
        <v>511</v>
      </c>
    </row>
    <row r="406" ht="15.75" customHeight="1"/>
    <row r="407" spans="2:3" ht="15.75" customHeight="1">
      <c r="B407" s="113" t="s">
        <v>813</v>
      </c>
      <c r="C407" s="7" t="s">
        <v>512</v>
      </c>
    </row>
    <row r="408" ht="15.75" customHeight="1">
      <c r="C408" t="s">
        <v>513</v>
      </c>
    </row>
    <row r="409" ht="15.75" customHeight="1">
      <c r="C409" t="s">
        <v>514</v>
      </c>
    </row>
    <row r="410" ht="15.75" customHeight="1"/>
    <row r="411" ht="15.75" customHeight="1"/>
    <row r="412" spans="1:4" ht="15.75" customHeight="1">
      <c r="A412" s="1" t="s">
        <v>515</v>
      </c>
      <c r="B412" s="1"/>
      <c r="C412" s="1" t="s">
        <v>516</v>
      </c>
      <c r="D412" s="12"/>
    </row>
    <row r="413" spans="1:4" ht="15.75" customHeight="1">
      <c r="A413" s="1"/>
      <c r="B413" s="1"/>
      <c r="C413" s="1"/>
      <c r="D413" s="12"/>
    </row>
    <row r="414" spans="1:4" ht="15.75" customHeight="1">
      <c r="A414" s="12"/>
      <c r="B414" s="104" t="s">
        <v>807</v>
      </c>
      <c r="C414" s="105" t="s">
        <v>518</v>
      </c>
      <c r="D414" s="12"/>
    </row>
    <row r="415" spans="1:4" ht="15.75" customHeight="1">
      <c r="A415" s="12"/>
      <c r="B415" s="111" t="s">
        <v>694</v>
      </c>
      <c r="C415" s="12" t="s">
        <v>519</v>
      </c>
      <c r="D415" s="12"/>
    </row>
    <row r="416" spans="1:4" ht="15.75" customHeight="1">
      <c r="A416" s="12"/>
      <c r="B416" s="12"/>
      <c r="C416" s="12"/>
      <c r="D416" s="12"/>
    </row>
    <row r="417" spans="1:4" ht="15.75" customHeight="1">
      <c r="A417" s="12"/>
      <c r="B417" s="12"/>
      <c r="C417" s="12"/>
      <c r="D417" s="12"/>
    </row>
    <row r="418" spans="1:8" ht="15.75" customHeight="1">
      <c r="A418" s="207"/>
      <c r="B418" s="207"/>
      <c r="C418" s="207"/>
      <c r="D418" s="208"/>
      <c r="E418" s="17"/>
      <c r="F418" s="17"/>
      <c r="G418" s="17"/>
      <c r="H418" s="17"/>
    </row>
    <row r="419" spans="1:8" ht="15.75" customHeight="1">
      <c r="A419" s="17"/>
      <c r="B419" s="17"/>
      <c r="C419" s="17"/>
      <c r="D419" s="17"/>
      <c r="E419" s="17"/>
      <c r="F419" s="17"/>
      <c r="G419" s="17"/>
      <c r="H419" s="17"/>
    </row>
    <row r="420" ht="15.75" customHeight="1">
      <c r="C420" s="206"/>
    </row>
    <row r="421" ht="15.75" customHeight="1">
      <c r="C421" s="206"/>
    </row>
    <row r="422" ht="15.75" customHeight="1">
      <c r="C422" s="206"/>
    </row>
    <row r="423" ht="15.75" customHeight="1">
      <c r="C423" s="206"/>
    </row>
    <row r="424" ht="15.75" customHeight="1">
      <c r="C424" s="206"/>
    </row>
    <row r="425" ht="15.75" customHeight="1">
      <c r="C425" s="206"/>
    </row>
    <row r="426" ht="15.75" customHeight="1">
      <c r="C426" s="206"/>
    </row>
    <row r="427" ht="15.75" customHeight="1">
      <c r="C427" s="206"/>
    </row>
    <row r="428" ht="15.75" customHeight="1">
      <c r="C428" s="206"/>
    </row>
    <row r="429" ht="15.75" customHeight="1">
      <c r="C429" s="206"/>
    </row>
    <row r="430" ht="15.75" customHeight="1">
      <c r="C430" s="206"/>
    </row>
    <row r="431" ht="15.75" customHeight="1">
      <c r="C431" s="206"/>
    </row>
    <row r="432" ht="15.75" customHeight="1">
      <c r="C432" s="206"/>
    </row>
    <row r="433" ht="15.75" customHeight="1">
      <c r="C433" s="206"/>
    </row>
    <row r="434" ht="15.75" customHeight="1">
      <c r="C434" s="206"/>
    </row>
    <row r="435" ht="15.75" customHeight="1">
      <c r="C435" s="206"/>
    </row>
    <row r="436" ht="15.75" customHeight="1">
      <c r="C436" s="206"/>
    </row>
    <row r="437" ht="15.75" customHeight="1">
      <c r="C437" s="206"/>
    </row>
    <row r="438" ht="15.75" customHeight="1">
      <c r="C438" s="206"/>
    </row>
    <row r="439" ht="15.75" customHeight="1">
      <c r="C439" s="206"/>
    </row>
    <row r="440" ht="15.75" customHeight="1">
      <c r="C440" s="206"/>
    </row>
    <row r="441" ht="15.75" customHeight="1">
      <c r="C441" s="206"/>
    </row>
    <row r="442" ht="15.75" customHeight="1">
      <c r="C442" s="206"/>
    </row>
    <row r="443" ht="15.75" customHeight="1">
      <c r="C443" s="206"/>
    </row>
    <row r="444" ht="15.75" customHeight="1">
      <c r="C444" s="206"/>
    </row>
    <row r="445" ht="15.75" customHeight="1">
      <c r="C445" s="206"/>
    </row>
    <row r="446" ht="15.75" customHeight="1">
      <c r="C446" s="206"/>
    </row>
    <row r="447" ht="15.75" customHeight="1">
      <c r="C447" s="206"/>
    </row>
    <row r="448" ht="15.75" customHeight="1">
      <c r="C448" s="206"/>
    </row>
    <row r="449" ht="15.75" customHeight="1">
      <c r="C449" s="206"/>
    </row>
    <row r="450" ht="15.75" customHeight="1">
      <c r="C450" s="206"/>
    </row>
    <row r="451" ht="15.75" customHeight="1">
      <c r="C451" s="206"/>
    </row>
    <row r="452" ht="15.75" customHeight="1">
      <c r="C452" s="206"/>
    </row>
    <row r="453" ht="15.75" customHeight="1">
      <c r="C453" s="206"/>
    </row>
    <row r="454" ht="15.75" customHeight="1">
      <c r="C454" s="206"/>
    </row>
    <row r="455" ht="15.75" customHeight="1">
      <c r="C455" s="206"/>
    </row>
    <row r="456" ht="15.75" customHeight="1">
      <c r="C456" s="206"/>
    </row>
    <row r="457" ht="15.75" customHeight="1">
      <c r="C457" s="206"/>
    </row>
    <row r="458" ht="15.75" customHeight="1">
      <c r="C458" s="206"/>
    </row>
    <row r="459" ht="15.75" customHeight="1">
      <c r="C459" s="206"/>
    </row>
    <row r="460" ht="15.75" customHeight="1">
      <c r="C460" s="206"/>
    </row>
    <row r="461" ht="15.75" customHeight="1">
      <c r="C461" s="206"/>
    </row>
    <row r="462" ht="15.75" customHeight="1">
      <c r="C462" s="206"/>
    </row>
    <row r="463" ht="15.75" customHeight="1">
      <c r="C463" s="206"/>
    </row>
    <row r="464" ht="15.75" customHeight="1">
      <c r="C464" s="206"/>
    </row>
    <row r="465" ht="15.75" customHeight="1">
      <c r="C465" s="206"/>
    </row>
    <row r="466" ht="15.75" customHeight="1">
      <c r="C466" s="206"/>
    </row>
    <row r="467" ht="15.75" customHeight="1">
      <c r="C467" s="206"/>
    </row>
    <row r="468" spans="2:3" ht="16.5" customHeight="1">
      <c r="B468" s="113" t="s">
        <v>813</v>
      </c>
      <c r="C468" s="2" t="s">
        <v>30</v>
      </c>
    </row>
    <row r="469" spans="2:3" ht="16.5" customHeight="1">
      <c r="B469" s="113"/>
      <c r="C469" s="234" t="s">
        <v>845</v>
      </c>
    </row>
    <row r="470" spans="2:3" ht="16.5" customHeight="1">
      <c r="B470" s="113"/>
      <c r="C470" s="2"/>
    </row>
    <row r="471" spans="2:3" ht="16.5" customHeight="1">
      <c r="B471" s="7" t="s">
        <v>31</v>
      </c>
      <c r="C471" s="2"/>
    </row>
    <row r="472" spans="2:4" ht="16.5" customHeight="1">
      <c r="B472" s="114" t="s">
        <v>694</v>
      </c>
      <c r="C472" t="s">
        <v>724</v>
      </c>
      <c r="D472" t="s">
        <v>754</v>
      </c>
    </row>
    <row r="473" spans="2:4" ht="16.5" customHeight="1">
      <c r="B473" s="114" t="s">
        <v>694</v>
      </c>
      <c r="C473" t="s">
        <v>726</v>
      </c>
      <c r="D473" t="s">
        <v>727</v>
      </c>
    </row>
    <row r="474" spans="2:4" ht="16.5" customHeight="1">
      <c r="B474" s="114" t="s">
        <v>694</v>
      </c>
      <c r="C474" t="s">
        <v>37</v>
      </c>
      <c r="D474" s="212" t="s">
        <v>35</v>
      </c>
    </row>
    <row r="475" spans="2:4" ht="16.5" customHeight="1">
      <c r="B475" s="114" t="s">
        <v>694</v>
      </c>
      <c r="C475" t="s">
        <v>36</v>
      </c>
      <c r="D475" t="s">
        <v>76</v>
      </c>
    </row>
    <row r="476" spans="2:4" ht="16.5" customHeight="1">
      <c r="B476" s="114" t="s">
        <v>694</v>
      </c>
      <c r="C476" t="s">
        <v>731</v>
      </c>
      <c r="D476" t="s">
        <v>732</v>
      </c>
    </row>
    <row r="477" spans="2:4" ht="16.5" customHeight="1">
      <c r="B477" s="114" t="s">
        <v>694</v>
      </c>
      <c r="C477" t="s">
        <v>733</v>
      </c>
      <c r="D477" t="s">
        <v>734</v>
      </c>
    </row>
    <row r="478" spans="2:4" ht="16.5" customHeight="1">
      <c r="B478" s="114" t="s">
        <v>694</v>
      </c>
      <c r="C478" t="s">
        <v>735</v>
      </c>
      <c r="D478" t="s">
        <v>76</v>
      </c>
    </row>
    <row r="479" spans="2:4" ht="16.5" customHeight="1">
      <c r="B479" s="114" t="s">
        <v>694</v>
      </c>
      <c r="C479" t="s">
        <v>736</v>
      </c>
      <c r="D479" t="s">
        <v>38</v>
      </c>
    </row>
    <row r="480" spans="2:4" ht="16.5" customHeight="1">
      <c r="B480" s="114" t="s">
        <v>694</v>
      </c>
      <c r="C480" t="s">
        <v>737</v>
      </c>
      <c r="D480" t="s">
        <v>39</v>
      </c>
    </row>
    <row r="481" spans="2:4" ht="16.5" customHeight="1">
      <c r="B481" s="114" t="s">
        <v>694</v>
      </c>
      <c r="C481" t="s">
        <v>738</v>
      </c>
      <c r="D481" t="s">
        <v>739</v>
      </c>
    </row>
    <row r="482" spans="2:4" ht="16.5" customHeight="1">
      <c r="B482" s="114" t="s">
        <v>694</v>
      </c>
      <c r="C482" t="s">
        <v>740</v>
      </c>
      <c r="D482" t="s">
        <v>755</v>
      </c>
    </row>
    <row r="483" spans="2:3" ht="16.5" customHeight="1">
      <c r="B483" s="114" t="s">
        <v>694</v>
      </c>
      <c r="C483" t="s">
        <v>47</v>
      </c>
    </row>
    <row r="484" spans="3:4" ht="16.5" customHeight="1">
      <c r="C484" s="15" t="s">
        <v>43</v>
      </c>
      <c r="D484" t="s">
        <v>32</v>
      </c>
    </row>
    <row r="485" spans="3:4" ht="16.5" customHeight="1">
      <c r="C485" s="15" t="s">
        <v>44</v>
      </c>
      <c r="D485" t="s">
        <v>33</v>
      </c>
    </row>
    <row r="486" spans="3:4" ht="16.5" customHeight="1">
      <c r="C486" s="15"/>
      <c r="D486" t="s">
        <v>34</v>
      </c>
    </row>
    <row r="487" spans="3:4" ht="16.5" customHeight="1">
      <c r="C487" s="15" t="s">
        <v>45</v>
      </c>
      <c r="D487" t="s">
        <v>42</v>
      </c>
    </row>
    <row r="488" spans="3:4" ht="16.5" customHeight="1">
      <c r="C488" s="15" t="s">
        <v>46</v>
      </c>
      <c r="D488" t="s">
        <v>41</v>
      </c>
    </row>
    <row r="489" spans="2:4" ht="16.5" customHeight="1">
      <c r="B489" s="114" t="s">
        <v>694</v>
      </c>
      <c r="C489" t="s">
        <v>40</v>
      </c>
      <c r="D489" t="s">
        <v>41</v>
      </c>
    </row>
    <row r="490" spans="2:5" ht="16.5" customHeight="1">
      <c r="B490" s="114" t="s">
        <v>694</v>
      </c>
      <c r="C490" t="s">
        <v>753</v>
      </c>
      <c r="D490" s="236">
        <f>D491+D492</f>
        <v>607570</v>
      </c>
      <c r="E490" t="s">
        <v>67</v>
      </c>
    </row>
    <row r="491" spans="2:5" ht="16.5" customHeight="1">
      <c r="B491" s="114"/>
      <c r="C491" s="15" t="s">
        <v>744</v>
      </c>
      <c r="D491" s="236">
        <v>7570</v>
      </c>
      <c r="E491" t="s">
        <v>67</v>
      </c>
    </row>
    <row r="492" spans="2:5" ht="16.5" customHeight="1">
      <c r="B492" s="114"/>
      <c r="C492" s="15" t="s">
        <v>745</v>
      </c>
      <c r="D492" s="236">
        <v>600000</v>
      </c>
      <c r="E492" t="s">
        <v>67</v>
      </c>
    </row>
    <row r="493" spans="2:3" ht="16.5" customHeight="1">
      <c r="B493" s="114" t="s">
        <v>694</v>
      </c>
      <c r="C493" t="s">
        <v>48</v>
      </c>
    </row>
    <row r="494" spans="2:3" ht="16.5" customHeight="1">
      <c r="B494" s="114" t="s">
        <v>694</v>
      </c>
      <c r="C494" t="s">
        <v>49</v>
      </c>
    </row>
    <row r="495" ht="16.5" customHeight="1"/>
    <row r="496" ht="16.5" customHeight="1">
      <c r="B496" s="2" t="s">
        <v>521</v>
      </c>
    </row>
    <row r="497" spans="2:4" ht="16.5" customHeight="1">
      <c r="B497" s="114" t="s">
        <v>694</v>
      </c>
      <c r="C497" s="204" t="s">
        <v>724</v>
      </c>
      <c r="D497" t="s">
        <v>725</v>
      </c>
    </row>
    <row r="498" spans="2:4" ht="16.5" customHeight="1">
      <c r="B498" s="114" t="s">
        <v>694</v>
      </c>
      <c r="C498" s="204" t="s">
        <v>726</v>
      </c>
      <c r="D498" t="s">
        <v>727</v>
      </c>
    </row>
    <row r="499" spans="2:4" ht="16.5" customHeight="1">
      <c r="B499" s="114" t="s">
        <v>694</v>
      </c>
      <c r="C499" s="204" t="s">
        <v>728</v>
      </c>
      <c r="D499" s="212" t="s">
        <v>50</v>
      </c>
    </row>
    <row r="500" spans="2:4" ht="16.5" customHeight="1">
      <c r="B500" s="114" t="s">
        <v>694</v>
      </c>
      <c r="C500" s="204" t="s">
        <v>729</v>
      </c>
      <c r="D500" t="s">
        <v>730</v>
      </c>
    </row>
    <row r="501" spans="2:4" ht="16.5" customHeight="1">
      <c r="B501" s="114" t="s">
        <v>694</v>
      </c>
      <c r="C501" s="204" t="s">
        <v>731</v>
      </c>
      <c r="D501" t="s">
        <v>732</v>
      </c>
    </row>
    <row r="502" spans="2:4" ht="16.5" customHeight="1">
      <c r="B502" s="114" t="s">
        <v>694</v>
      </c>
      <c r="C502" s="204" t="s">
        <v>733</v>
      </c>
      <c r="D502" t="s">
        <v>734</v>
      </c>
    </row>
    <row r="503" spans="2:4" ht="16.5" customHeight="1">
      <c r="B503" s="114" t="s">
        <v>694</v>
      </c>
      <c r="C503" s="204" t="s">
        <v>735</v>
      </c>
      <c r="D503" t="s">
        <v>51</v>
      </c>
    </row>
    <row r="504" spans="2:4" ht="16.5" customHeight="1">
      <c r="B504" s="114" t="s">
        <v>694</v>
      </c>
      <c r="C504" s="204" t="s">
        <v>736</v>
      </c>
      <c r="D504" t="s">
        <v>522</v>
      </c>
    </row>
    <row r="505" spans="2:4" ht="16.5" customHeight="1">
      <c r="B505" s="114" t="s">
        <v>694</v>
      </c>
      <c r="C505" s="204" t="s">
        <v>737</v>
      </c>
      <c r="D505" s="212" t="s">
        <v>52</v>
      </c>
    </row>
    <row r="506" spans="2:4" ht="16.5" customHeight="1">
      <c r="B506" s="114" t="s">
        <v>694</v>
      </c>
      <c r="C506" s="204" t="s">
        <v>738</v>
      </c>
      <c r="D506" t="s">
        <v>739</v>
      </c>
    </row>
    <row r="507" spans="2:4" ht="16.5" customHeight="1">
      <c r="B507" s="114" t="s">
        <v>694</v>
      </c>
      <c r="C507" s="204" t="s">
        <v>740</v>
      </c>
      <c r="D507" t="s">
        <v>741</v>
      </c>
    </row>
    <row r="508" spans="2:3" ht="16.5" customHeight="1">
      <c r="B508" s="114" t="s">
        <v>694</v>
      </c>
      <c r="C508" s="204" t="s">
        <v>742</v>
      </c>
    </row>
    <row r="509" spans="3:4" ht="16.5" customHeight="1">
      <c r="C509" s="15" t="s">
        <v>53</v>
      </c>
      <c r="D509" t="s">
        <v>57</v>
      </c>
    </row>
    <row r="510" spans="3:4" ht="16.5" customHeight="1">
      <c r="C510" s="15" t="s">
        <v>54</v>
      </c>
      <c r="D510" t="s">
        <v>58</v>
      </c>
    </row>
    <row r="511" spans="3:4" ht="16.5" customHeight="1">
      <c r="C511" s="15" t="s">
        <v>55</v>
      </c>
      <c r="D511" t="s">
        <v>59</v>
      </c>
    </row>
    <row r="512" spans="3:4" ht="16.5" customHeight="1">
      <c r="C512" s="15"/>
      <c r="D512" t="s">
        <v>60</v>
      </c>
    </row>
    <row r="513" spans="3:4" ht="16.5" customHeight="1">
      <c r="C513" s="15" t="s">
        <v>56</v>
      </c>
      <c r="D513" t="s">
        <v>62</v>
      </c>
    </row>
    <row r="514" spans="3:4" ht="16.5" customHeight="1">
      <c r="C514" s="15" t="s">
        <v>45</v>
      </c>
      <c r="D514" t="s">
        <v>63</v>
      </c>
    </row>
    <row r="515" spans="3:4" ht="16.5" customHeight="1">
      <c r="C515" s="15" t="s">
        <v>61</v>
      </c>
      <c r="D515" t="s">
        <v>64</v>
      </c>
    </row>
    <row r="516" spans="2:4" ht="16.5" customHeight="1">
      <c r="B516" s="114" t="s">
        <v>694</v>
      </c>
      <c r="C516" t="s">
        <v>65</v>
      </c>
      <c r="D516" t="s">
        <v>66</v>
      </c>
    </row>
    <row r="517" spans="2:5" ht="16.5" customHeight="1">
      <c r="B517" s="114" t="s">
        <v>694</v>
      </c>
      <c r="C517" t="s">
        <v>743</v>
      </c>
      <c r="D517" s="237">
        <v>90</v>
      </c>
      <c r="E517" t="s">
        <v>67</v>
      </c>
    </row>
    <row r="518" spans="2:3" ht="16.5" customHeight="1">
      <c r="B518" s="114" t="s">
        <v>694</v>
      </c>
      <c r="C518" t="s">
        <v>48</v>
      </c>
    </row>
    <row r="519" spans="2:3" ht="16.5" customHeight="1">
      <c r="B519" s="114" t="s">
        <v>694</v>
      </c>
      <c r="C519" t="s">
        <v>49</v>
      </c>
    </row>
    <row r="520" ht="16.5" customHeight="1"/>
    <row r="521" ht="16.5" customHeight="1">
      <c r="B521" s="2" t="s">
        <v>521</v>
      </c>
    </row>
    <row r="522" spans="2:4" ht="16.5" customHeight="1">
      <c r="B522" s="114" t="s">
        <v>694</v>
      </c>
      <c r="C522" t="s">
        <v>724</v>
      </c>
      <c r="D522" t="s">
        <v>746</v>
      </c>
    </row>
    <row r="523" spans="2:4" ht="16.5" customHeight="1">
      <c r="B523" s="114" t="s">
        <v>694</v>
      </c>
      <c r="C523" t="s">
        <v>726</v>
      </c>
      <c r="D523" t="s">
        <v>727</v>
      </c>
    </row>
    <row r="524" spans="2:4" ht="16.5" customHeight="1">
      <c r="B524" s="114" t="s">
        <v>694</v>
      </c>
      <c r="C524" t="s">
        <v>728</v>
      </c>
      <c r="D524" s="212" t="s">
        <v>73</v>
      </c>
    </row>
    <row r="525" spans="2:4" ht="16.5" customHeight="1">
      <c r="B525" s="114" t="s">
        <v>694</v>
      </c>
      <c r="C525" t="s">
        <v>729</v>
      </c>
      <c r="D525" t="s">
        <v>74</v>
      </c>
    </row>
    <row r="526" spans="2:4" ht="16.5" customHeight="1">
      <c r="B526" s="114" t="s">
        <v>694</v>
      </c>
      <c r="C526" t="s">
        <v>731</v>
      </c>
      <c r="D526" t="s">
        <v>732</v>
      </c>
    </row>
    <row r="527" spans="2:4" ht="16.5" customHeight="1">
      <c r="B527" s="114" t="s">
        <v>694</v>
      </c>
      <c r="C527" t="s">
        <v>733</v>
      </c>
      <c r="D527" t="s">
        <v>734</v>
      </c>
    </row>
    <row r="528" spans="2:4" ht="16.5" customHeight="1">
      <c r="B528" s="114" t="s">
        <v>694</v>
      </c>
      <c r="C528" t="s">
        <v>735</v>
      </c>
      <c r="D528" t="s">
        <v>74</v>
      </c>
    </row>
    <row r="529" spans="2:4" ht="16.5" customHeight="1">
      <c r="B529" s="114" t="s">
        <v>694</v>
      </c>
      <c r="C529" t="s">
        <v>736</v>
      </c>
      <c r="D529" t="s">
        <v>75</v>
      </c>
    </row>
    <row r="530" spans="2:4" ht="16.5" customHeight="1">
      <c r="B530" s="114" t="s">
        <v>694</v>
      </c>
      <c r="C530" t="s">
        <v>737</v>
      </c>
      <c r="D530" t="s">
        <v>72</v>
      </c>
    </row>
    <row r="531" spans="2:4" ht="16.5" customHeight="1">
      <c r="B531" s="114" t="s">
        <v>694</v>
      </c>
      <c r="C531" t="s">
        <v>738</v>
      </c>
      <c r="D531" t="s">
        <v>739</v>
      </c>
    </row>
    <row r="532" spans="2:4" ht="16.5" customHeight="1">
      <c r="B532" s="114" t="s">
        <v>694</v>
      </c>
      <c r="C532" t="s">
        <v>740</v>
      </c>
      <c r="D532" t="s">
        <v>747</v>
      </c>
    </row>
    <row r="533" spans="2:3" ht="16.5" customHeight="1">
      <c r="B533" s="114" t="s">
        <v>694</v>
      </c>
      <c r="C533" t="s">
        <v>47</v>
      </c>
    </row>
    <row r="534" spans="2:4" ht="16.5" customHeight="1">
      <c r="B534" s="114"/>
      <c r="C534" s="15" t="s">
        <v>748</v>
      </c>
      <c r="D534" t="s">
        <v>68</v>
      </c>
    </row>
    <row r="535" spans="2:4" ht="16.5" customHeight="1">
      <c r="B535" s="114"/>
      <c r="C535" s="15" t="s">
        <v>749</v>
      </c>
      <c r="D535" t="s">
        <v>69</v>
      </c>
    </row>
    <row r="536" spans="2:4" ht="16.5" customHeight="1">
      <c r="B536" s="114"/>
      <c r="C536" s="15" t="s">
        <v>750</v>
      </c>
      <c r="D536" t="s">
        <v>751</v>
      </c>
    </row>
    <row r="537" spans="2:4" ht="16.5" customHeight="1">
      <c r="B537" s="114"/>
      <c r="C537" s="15" t="s">
        <v>752</v>
      </c>
      <c r="D537" t="s">
        <v>70</v>
      </c>
    </row>
    <row r="538" spans="2:4" ht="16.5" customHeight="1">
      <c r="B538" s="114" t="s">
        <v>694</v>
      </c>
      <c r="C538" t="s">
        <v>65</v>
      </c>
      <c r="D538" t="s">
        <v>66</v>
      </c>
    </row>
    <row r="539" spans="2:4" ht="16.5" customHeight="1">
      <c r="B539" s="114"/>
      <c r="D539" t="s">
        <v>71</v>
      </c>
    </row>
    <row r="540" spans="2:5" ht="16.5" customHeight="1">
      <c r="B540" s="114" t="s">
        <v>694</v>
      </c>
      <c r="C540" t="s">
        <v>753</v>
      </c>
      <c r="D540" s="249">
        <v>0</v>
      </c>
      <c r="E540" t="s">
        <v>67</v>
      </c>
    </row>
    <row r="541" spans="2:3" ht="16.5" customHeight="1">
      <c r="B541" s="114" t="s">
        <v>694</v>
      </c>
      <c r="C541" t="s">
        <v>48</v>
      </c>
    </row>
    <row r="542" spans="2:3" ht="16.5" customHeight="1">
      <c r="B542" s="114" t="s">
        <v>694</v>
      </c>
      <c r="C542" t="s">
        <v>49</v>
      </c>
    </row>
    <row r="543" ht="16.5" customHeight="1">
      <c r="B543" s="114"/>
    </row>
    <row r="544" spans="2:3" ht="16.5" customHeight="1">
      <c r="B544" s="113" t="s">
        <v>817</v>
      </c>
      <c r="C544" s="2" t="s">
        <v>597</v>
      </c>
    </row>
    <row r="545" spans="2:3" ht="16.5" customHeight="1">
      <c r="B545" s="114" t="s">
        <v>694</v>
      </c>
      <c r="C545" t="s">
        <v>77</v>
      </c>
    </row>
    <row r="546" ht="16.5" customHeight="1">
      <c r="C546" t="s">
        <v>78</v>
      </c>
    </row>
    <row r="547" spans="2:3" ht="16.5" customHeight="1">
      <c r="B547" s="114" t="s">
        <v>694</v>
      </c>
      <c r="C547" t="s">
        <v>762</v>
      </c>
    </row>
    <row r="548" ht="16.5" customHeight="1">
      <c r="C548" t="s">
        <v>5</v>
      </c>
    </row>
    <row r="549" spans="2:3" ht="16.5" customHeight="1">
      <c r="B549" s="114" t="s">
        <v>694</v>
      </c>
      <c r="C549" t="s">
        <v>79</v>
      </c>
    </row>
    <row r="550" ht="16.5" customHeight="1">
      <c r="C550" t="s">
        <v>566</v>
      </c>
    </row>
    <row r="551" ht="16.5" customHeight="1"/>
    <row r="552" spans="2:3" ht="16.5" customHeight="1">
      <c r="B552" s="113" t="s">
        <v>126</v>
      </c>
      <c r="C552" s="2" t="s">
        <v>598</v>
      </c>
    </row>
    <row r="553" spans="2:8" ht="16.5" customHeight="1">
      <c r="B553" s="113" t="s">
        <v>783</v>
      </c>
      <c r="C553" t="s">
        <v>80</v>
      </c>
      <c r="D553" s="236">
        <f>D554+D555</f>
        <v>195</v>
      </c>
      <c r="E553" t="s">
        <v>81</v>
      </c>
      <c r="H553" s="238"/>
    </row>
    <row r="554" spans="2:8" ht="16.5" customHeight="1">
      <c r="B554" s="17"/>
      <c r="C554" s="245" t="s">
        <v>558</v>
      </c>
      <c r="D554" s="236">
        <v>119</v>
      </c>
      <c r="E554" t="s">
        <v>81</v>
      </c>
      <c r="H554" s="238"/>
    </row>
    <row r="555" spans="2:8" ht="16.5" customHeight="1">
      <c r="B555" s="17"/>
      <c r="C555" s="246" t="s">
        <v>559</v>
      </c>
      <c r="D555" s="236">
        <v>76</v>
      </c>
      <c r="E555" t="s">
        <v>81</v>
      </c>
      <c r="H555" s="238"/>
    </row>
    <row r="556" spans="2:4" ht="16.5" customHeight="1">
      <c r="B556" s="113" t="s">
        <v>783</v>
      </c>
      <c r="C556" s="17" t="s">
        <v>82</v>
      </c>
      <c r="D556" s="17"/>
    </row>
    <row r="557" spans="2:4" ht="16.5" customHeight="1">
      <c r="B557" s="114" t="s">
        <v>694</v>
      </c>
      <c r="C557" s="17" t="s">
        <v>568</v>
      </c>
      <c r="D557" s="17"/>
    </row>
    <row r="558" spans="2:4" ht="16.5" customHeight="1">
      <c r="B558" s="114"/>
      <c r="C558" s="247" t="s">
        <v>560</v>
      </c>
      <c r="D558" s="17"/>
    </row>
    <row r="559" spans="2:4" ht="16.5" customHeight="1">
      <c r="B559" s="114"/>
      <c r="C559" s="247" t="s">
        <v>561</v>
      </c>
      <c r="D559" s="17"/>
    </row>
    <row r="560" spans="2:4" ht="16.5" customHeight="1">
      <c r="B560" s="114"/>
      <c r="C560" s="247" t="s">
        <v>562</v>
      </c>
      <c r="D560" s="17"/>
    </row>
    <row r="561" spans="2:4" ht="16.5" customHeight="1">
      <c r="B561" s="114"/>
      <c r="C561" s="247" t="s">
        <v>563</v>
      </c>
      <c r="D561" s="17"/>
    </row>
    <row r="562" spans="2:4" ht="16.5" customHeight="1">
      <c r="B562" s="114"/>
      <c r="C562" s="17" t="s">
        <v>564</v>
      </c>
      <c r="D562" s="17"/>
    </row>
    <row r="563" spans="2:4" ht="16.5" customHeight="1">
      <c r="B563" s="114"/>
      <c r="C563" s="17" t="s">
        <v>565</v>
      </c>
      <c r="D563" s="17"/>
    </row>
    <row r="564" spans="2:4" ht="16.5" customHeight="1">
      <c r="B564" s="114" t="s">
        <v>694</v>
      </c>
      <c r="C564" s="17" t="s">
        <v>569</v>
      </c>
      <c r="D564" s="17"/>
    </row>
    <row r="565" spans="2:4" ht="16.5" customHeight="1">
      <c r="B565" s="114"/>
      <c r="C565" s="247" t="s">
        <v>570</v>
      </c>
      <c r="D565" s="17"/>
    </row>
    <row r="566" spans="2:4" ht="16.5" customHeight="1">
      <c r="B566" s="114"/>
      <c r="C566" s="247" t="s">
        <v>573</v>
      </c>
      <c r="D566" s="17"/>
    </row>
    <row r="567" spans="2:4" ht="16.5" customHeight="1">
      <c r="B567" s="114"/>
      <c r="C567" s="247" t="s">
        <v>574</v>
      </c>
      <c r="D567" s="17"/>
    </row>
    <row r="568" spans="2:4" ht="16.5" customHeight="1">
      <c r="B568" s="114"/>
      <c r="C568" s="247" t="s">
        <v>572</v>
      </c>
      <c r="D568" s="17"/>
    </row>
    <row r="569" spans="2:4" ht="16.5" customHeight="1">
      <c r="B569" s="114"/>
      <c r="C569" s="247" t="s">
        <v>571</v>
      </c>
      <c r="D569" s="17"/>
    </row>
    <row r="570" spans="2:4" ht="16.5" customHeight="1">
      <c r="B570" s="114" t="s">
        <v>694</v>
      </c>
      <c r="C570" s="17" t="s">
        <v>567</v>
      </c>
      <c r="D570" s="17"/>
    </row>
    <row r="571" spans="2:4" ht="16.5" customHeight="1">
      <c r="B571" s="114"/>
      <c r="C571" s="247" t="s">
        <v>575</v>
      </c>
      <c r="D571" s="17"/>
    </row>
    <row r="572" spans="2:4" ht="16.5" customHeight="1">
      <c r="B572" s="114"/>
      <c r="C572" s="17" t="s">
        <v>576</v>
      </c>
      <c r="D572" s="17"/>
    </row>
    <row r="573" spans="2:4" ht="16.5" customHeight="1">
      <c r="B573" s="114"/>
      <c r="C573" s="17" t="s">
        <v>577</v>
      </c>
      <c r="D573" s="17"/>
    </row>
    <row r="574" spans="2:4" ht="16.5" customHeight="1">
      <c r="B574" s="114" t="s">
        <v>694</v>
      </c>
      <c r="C574" s="17" t="s">
        <v>578</v>
      </c>
      <c r="D574" s="17"/>
    </row>
    <row r="575" spans="3:4" ht="16.5" customHeight="1">
      <c r="C575" t="s">
        <v>579</v>
      </c>
      <c r="D575" s="17"/>
    </row>
    <row r="576" spans="2:4" ht="16.5" customHeight="1">
      <c r="B576" s="114"/>
      <c r="C576" s="248" t="s">
        <v>592</v>
      </c>
      <c r="D576" s="17"/>
    </row>
    <row r="577" spans="2:4" ht="16.5" customHeight="1">
      <c r="B577" s="114"/>
      <c r="C577" s="247" t="s">
        <v>593</v>
      </c>
      <c r="D577" s="17"/>
    </row>
    <row r="578" spans="2:4" ht="16.5" customHeight="1">
      <c r="B578" s="114"/>
      <c r="C578" s="247" t="s">
        <v>596</v>
      </c>
      <c r="D578" s="17"/>
    </row>
    <row r="579" spans="2:4" ht="16.5" customHeight="1">
      <c r="B579" s="114"/>
      <c r="C579" s="17" t="s">
        <v>594</v>
      </c>
      <c r="D579" s="17"/>
    </row>
    <row r="580" spans="2:4" ht="16.5" customHeight="1">
      <c r="B580" s="114"/>
      <c r="C580" s="17" t="s">
        <v>595</v>
      </c>
      <c r="D580" s="17"/>
    </row>
    <row r="581" spans="2:4" ht="16.5" customHeight="1">
      <c r="B581" s="114"/>
      <c r="C581" s="17"/>
      <c r="D581" s="17"/>
    </row>
    <row r="582" spans="2:3" ht="16.5" customHeight="1">
      <c r="B582" s="113" t="s">
        <v>83</v>
      </c>
      <c r="C582" s="2" t="s">
        <v>763</v>
      </c>
    </row>
    <row r="583" spans="2:3" ht="16.5" customHeight="1">
      <c r="B583" s="114" t="s">
        <v>694</v>
      </c>
      <c r="C583" t="s">
        <v>84</v>
      </c>
    </row>
    <row r="584" spans="3:5" ht="16.5" customHeight="1">
      <c r="C584" s="15" t="s">
        <v>757</v>
      </c>
      <c r="D584" t="s">
        <v>85</v>
      </c>
      <c r="E584" t="s">
        <v>758</v>
      </c>
    </row>
    <row r="585" spans="3:5" ht="16.5" customHeight="1">
      <c r="C585" s="15" t="s">
        <v>86</v>
      </c>
      <c r="D585" t="s">
        <v>85</v>
      </c>
      <c r="E585" t="s">
        <v>759</v>
      </c>
    </row>
    <row r="586" spans="2:3" ht="16.5" customHeight="1">
      <c r="B586" s="114" t="s">
        <v>694</v>
      </c>
      <c r="C586" t="s">
        <v>87</v>
      </c>
    </row>
    <row r="587" spans="3:5" ht="16.5" customHeight="1">
      <c r="C587" s="15" t="s">
        <v>86</v>
      </c>
      <c r="D587" t="s">
        <v>85</v>
      </c>
      <c r="E587" t="s">
        <v>758</v>
      </c>
    </row>
    <row r="588" spans="3:5" ht="16.5" customHeight="1">
      <c r="C588" s="15" t="s">
        <v>88</v>
      </c>
      <c r="D588" t="s">
        <v>85</v>
      </c>
      <c r="E588" t="s">
        <v>759</v>
      </c>
    </row>
    <row r="589" spans="2:3" ht="16.5" customHeight="1">
      <c r="B589" s="114" t="s">
        <v>694</v>
      </c>
      <c r="C589" t="s">
        <v>764</v>
      </c>
    </row>
    <row r="590" spans="2:5" ht="16.5" customHeight="1">
      <c r="B590" s="17"/>
      <c r="C590" s="15" t="s">
        <v>757</v>
      </c>
      <c r="E590" s="17" t="s">
        <v>761</v>
      </c>
    </row>
    <row r="591" spans="3:5" ht="16.5" customHeight="1">
      <c r="C591" s="15" t="s">
        <v>86</v>
      </c>
      <c r="E591" t="s">
        <v>760</v>
      </c>
    </row>
    <row r="592" ht="16.5" customHeight="1">
      <c r="C592" s="15"/>
    </row>
    <row r="593" ht="16.5" customHeight="1"/>
    <row r="594" spans="1:3" ht="18.75" customHeight="1">
      <c r="A594" s="1" t="s">
        <v>765</v>
      </c>
      <c r="B594" s="1"/>
      <c r="C594" s="1" t="s">
        <v>766</v>
      </c>
    </row>
    <row r="595" ht="16.5" customHeight="1"/>
    <row r="596" spans="2:3" ht="16.5" customHeight="1">
      <c r="B596" s="113" t="s">
        <v>807</v>
      </c>
      <c r="C596" s="2" t="s">
        <v>767</v>
      </c>
    </row>
    <row r="597" spans="2:3" ht="16.5" customHeight="1">
      <c r="B597" s="13" t="s">
        <v>783</v>
      </c>
      <c r="C597" s="13" t="s">
        <v>768</v>
      </c>
    </row>
    <row r="598" spans="2:5" ht="16.5" customHeight="1">
      <c r="B598">
        <v>1</v>
      </c>
      <c r="C598" s="15" t="s">
        <v>769</v>
      </c>
      <c r="D598" t="s">
        <v>773</v>
      </c>
      <c r="E598" t="s">
        <v>774</v>
      </c>
    </row>
    <row r="599" spans="2:5" ht="16.5" customHeight="1">
      <c r="B599">
        <v>2</v>
      </c>
      <c r="C599" s="15" t="s">
        <v>754</v>
      </c>
      <c r="D599" t="s">
        <v>85</v>
      </c>
      <c r="E599" t="s">
        <v>781</v>
      </c>
    </row>
    <row r="600" spans="2:5" ht="16.5" customHeight="1">
      <c r="B600">
        <v>3</v>
      </c>
      <c r="C600" s="15" t="s">
        <v>770</v>
      </c>
      <c r="D600" t="s">
        <v>85</v>
      </c>
      <c r="E600" t="s">
        <v>782</v>
      </c>
    </row>
    <row r="601" spans="2:5" ht="16.5" customHeight="1">
      <c r="B601">
        <v>4</v>
      </c>
      <c r="C601" s="15" t="s">
        <v>771</v>
      </c>
      <c r="D601" t="s">
        <v>85</v>
      </c>
      <c r="E601" t="s">
        <v>774</v>
      </c>
    </row>
    <row r="602" spans="2:5" ht="16.5" customHeight="1">
      <c r="B602">
        <v>5</v>
      </c>
      <c r="C602" s="15" t="s">
        <v>772</v>
      </c>
      <c r="D602" t="s">
        <v>85</v>
      </c>
      <c r="E602" t="s">
        <v>774</v>
      </c>
    </row>
    <row r="603" spans="2:3" ht="16.5" customHeight="1">
      <c r="B603" s="13" t="s">
        <v>783</v>
      </c>
      <c r="C603" s="213" t="s">
        <v>775</v>
      </c>
    </row>
    <row r="604" spans="2:5" ht="16.5" customHeight="1">
      <c r="B604">
        <v>1</v>
      </c>
      <c r="C604" s="15" t="s">
        <v>776</v>
      </c>
      <c r="D604" t="s">
        <v>779</v>
      </c>
      <c r="E604" t="s">
        <v>774</v>
      </c>
    </row>
    <row r="605" spans="2:5" ht="16.5" customHeight="1">
      <c r="B605">
        <v>2</v>
      </c>
      <c r="C605" s="15" t="s">
        <v>777</v>
      </c>
      <c r="D605" t="s">
        <v>85</v>
      </c>
      <c r="E605" t="s">
        <v>780</v>
      </c>
    </row>
    <row r="606" spans="2:5" ht="16.5" customHeight="1">
      <c r="B606">
        <v>3</v>
      </c>
      <c r="C606" s="15" t="s">
        <v>778</v>
      </c>
      <c r="D606" t="s">
        <v>85</v>
      </c>
      <c r="E606" t="s">
        <v>780</v>
      </c>
    </row>
    <row r="607" spans="2:3" ht="16.5" customHeight="1">
      <c r="B607" s="13" t="s">
        <v>783</v>
      </c>
      <c r="C607" s="213" t="s">
        <v>784</v>
      </c>
    </row>
    <row r="608" spans="2:3" ht="16.5" customHeight="1">
      <c r="B608" s="114" t="s">
        <v>694</v>
      </c>
      <c r="C608" s="204" t="s">
        <v>785</v>
      </c>
    </row>
    <row r="609" spans="2:3" ht="16.5" customHeight="1">
      <c r="B609" s="114" t="s">
        <v>694</v>
      </c>
      <c r="C609" s="204" t="s">
        <v>786</v>
      </c>
    </row>
    <row r="610" ht="16.5" customHeight="1">
      <c r="C610" t="s">
        <v>787</v>
      </c>
    </row>
    <row r="611" spans="2:3" ht="16.5" customHeight="1">
      <c r="B611" s="114" t="s">
        <v>694</v>
      </c>
      <c r="C611" t="s">
        <v>788</v>
      </c>
    </row>
    <row r="612" ht="16.5" customHeight="1">
      <c r="C612" t="s">
        <v>789</v>
      </c>
    </row>
    <row r="613" spans="2:3" ht="16.5" customHeight="1">
      <c r="B613" s="114" t="s">
        <v>694</v>
      </c>
      <c r="C613" t="s">
        <v>790</v>
      </c>
    </row>
    <row r="614" ht="16.5" customHeight="1">
      <c r="C614" t="s">
        <v>791</v>
      </c>
    </row>
    <row r="615" spans="2:3" ht="16.5" customHeight="1">
      <c r="B615" s="114" t="s">
        <v>694</v>
      </c>
      <c r="C615" t="s">
        <v>792</v>
      </c>
    </row>
    <row r="616" spans="2:3" ht="16.5" customHeight="1">
      <c r="B616" s="114" t="s">
        <v>694</v>
      </c>
      <c r="C616" t="s">
        <v>793</v>
      </c>
    </row>
    <row r="617" ht="16.5" customHeight="1">
      <c r="C617" t="s">
        <v>794</v>
      </c>
    </row>
    <row r="618" spans="2:3" ht="16.5" customHeight="1">
      <c r="B618" s="13" t="s">
        <v>783</v>
      </c>
      <c r="C618" s="213" t="s">
        <v>795</v>
      </c>
    </row>
    <row r="619" spans="2:3" ht="16.5" customHeight="1">
      <c r="B619" s="114" t="s">
        <v>694</v>
      </c>
      <c r="C619" t="s">
        <v>617</v>
      </c>
    </row>
    <row r="620" ht="16.5" customHeight="1">
      <c r="C620" t="s">
        <v>618</v>
      </c>
    </row>
    <row r="621" spans="2:3" ht="16.5" customHeight="1">
      <c r="B621" s="114" t="s">
        <v>694</v>
      </c>
      <c r="C621" t="s">
        <v>619</v>
      </c>
    </row>
    <row r="622" ht="16.5" customHeight="1">
      <c r="C622" t="s">
        <v>620</v>
      </c>
    </row>
    <row r="623" spans="2:3" ht="16.5" customHeight="1">
      <c r="B623" s="114" t="s">
        <v>694</v>
      </c>
      <c r="C623" t="s">
        <v>621</v>
      </c>
    </row>
    <row r="624" spans="2:3" ht="16.5" customHeight="1">
      <c r="B624" s="114" t="s">
        <v>694</v>
      </c>
      <c r="C624" t="s">
        <v>622</v>
      </c>
    </row>
    <row r="625" ht="16.5" customHeight="1">
      <c r="C625" t="s">
        <v>623</v>
      </c>
    </row>
    <row r="626" spans="2:3" ht="16.5" customHeight="1">
      <c r="B626" s="114" t="s">
        <v>694</v>
      </c>
      <c r="C626" t="s">
        <v>624</v>
      </c>
    </row>
    <row r="627" ht="16.5" customHeight="1">
      <c r="C627" t="s">
        <v>625</v>
      </c>
    </row>
    <row r="628" spans="2:3" ht="16.5" customHeight="1">
      <c r="B628" s="114" t="s">
        <v>694</v>
      </c>
      <c r="C628" t="s">
        <v>626</v>
      </c>
    </row>
    <row r="629" spans="2:3" ht="16.5" customHeight="1">
      <c r="B629" s="13" t="s">
        <v>783</v>
      </c>
      <c r="C629" s="213" t="s">
        <v>627</v>
      </c>
    </row>
    <row r="630" spans="2:3" ht="16.5" customHeight="1">
      <c r="B630" s="114" t="s">
        <v>694</v>
      </c>
      <c r="C630" t="s">
        <v>628</v>
      </c>
    </row>
    <row r="631" spans="3:5" ht="16.5" customHeight="1">
      <c r="C631" s="15" t="s">
        <v>632</v>
      </c>
      <c r="E631" t="s">
        <v>629</v>
      </c>
    </row>
    <row r="632" spans="3:5" ht="16.5" customHeight="1">
      <c r="C632" s="15" t="s">
        <v>633</v>
      </c>
      <c r="E632" t="s">
        <v>629</v>
      </c>
    </row>
    <row r="633" spans="3:5" ht="16.5" customHeight="1">
      <c r="C633" s="15" t="s">
        <v>634</v>
      </c>
      <c r="E633" t="s">
        <v>630</v>
      </c>
    </row>
    <row r="634" spans="3:5" ht="16.5" customHeight="1">
      <c r="C634" s="15" t="s">
        <v>635</v>
      </c>
      <c r="E634" t="s">
        <v>630</v>
      </c>
    </row>
    <row r="635" spans="3:5" ht="16.5" customHeight="1">
      <c r="C635" s="15" t="s">
        <v>636</v>
      </c>
      <c r="E635" t="s">
        <v>631</v>
      </c>
    </row>
    <row r="636" spans="2:3" ht="16.5" customHeight="1">
      <c r="B636" s="13" t="s">
        <v>783</v>
      </c>
      <c r="C636" s="213" t="s">
        <v>637</v>
      </c>
    </row>
    <row r="637" spans="2:3" ht="16.5" customHeight="1">
      <c r="B637" s="114" t="s">
        <v>694</v>
      </c>
      <c r="C637" s="81" t="s">
        <v>639</v>
      </c>
    </row>
    <row r="638" spans="2:3" ht="16.5" customHeight="1">
      <c r="B638" s="114" t="s">
        <v>694</v>
      </c>
      <c r="C638" s="204" t="s">
        <v>638</v>
      </c>
    </row>
    <row r="639" spans="2:3" ht="16.5" customHeight="1">
      <c r="B639" s="13" t="s">
        <v>783</v>
      </c>
      <c r="C639" s="213" t="s">
        <v>651</v>
      </c>
    </row>
    <row r="640" spans="2:3" ht="16.5" customHeight="1">
      <c r="B640" s="114" t="s">
        <v>694</v>
      </c>
      <c r="C640" t="s">
        <v>640</v>
      </c>
    </row>
    <row r="641" spans="3:7" ht="16.5" customHeight="1">
      <c r="C641" t="s">
        <v>753</v>
      </c>
      <c r="D641" s="236">
        <f>D643+D644</f>
        <v>750000</v>
      </c>
      <c r="E641" t="s">
        <v>67</v>
      </c>
      <c r="F641" s="232">
        <f>D641/3000000%</f>
        <v>25</v>
      </c>
      <c r="G641" t="s">
        <v>700</v>
      </c>
    </row>
    <row r="642" spans="3:6" ht="16.5" customHeight="1">
      <c r="C642" s="8" t="s">
        <v>643</v>
      </c>
      <c r="D642" s="236"/>
      <c r="F642" s="232"/>
    </row>
    <row r="643" spans="3:6" ht="16.5" customHeight="1">
      <c r="C643" s="15" t="s">
        <v>745</v>
      </c>
      <c r="D643" s="236">
        <v>750000</v>
      </c>
      <c r="F643" s="232"/>
    </row>
    <row r="644" spans="3:6" ht="16.5" customHeight="1">
      <c r="C644" s="15" t="s">
        <v>744</v>
      </c>
      <c r="D644" s="236">
        <v>0</v>
      </c>
      <c r="F644" s="232"/>
    </row>
    <row r="645" spans="2:6" ht="16.5" customHeight="1">
      <c r="B645" s="114" t="s">
        <v>694</v>
      </c>
      <c r="C645" t="s">
        <v>641</v>
      </c>
      <c r="F645" s="232"/>
    </row>
    <row r="646" spans="3:7" ht="16.5" customHeight="1">
      <c r="C646" t="s">
        <v>753</v>
      </c>
      <c r="D646" s="236">
        <f>D648+D649</f>
        <v>607570</v>
      </c>
      <c r="E646" t="s">
        <v>67</v>
      </c>
      <c r="F646" s="232">
        <f>D646/3000000%</f>
        <v>20.252333333333333</v>
      </c>
      <c r="G646" t="s">
        <v>700</v>
      </c>
    </row>
    <row r="647" spans="3:6" ht="16.5" customHeight="1">
      <c r="C647" s="8" t="s">
        <v>643</v>
      </c>
      <c r="D647" s="236"/>
      <c r="F647" s="232"/>
    </row>
    <row r="648" spans="3:6" ht="16.5" customHeight="1">
      <c r="C648" s="15" t="s">
        <v>745</v>
      </c>
      <c r="D648" s="236">
        <v>600000</v>
      </c>
      <c r="F648" s="232"/>
    </row>
    <row r="649" spans="3:6" ht="16.5" customHeight="1">
      <c r="C649" s="15" t="s">
        <v>744</v>
      </c>
      <c r="D649" s="236">
        <v>7570</v>
      </c>
      <c r="F649" s="232"/>
    </row>
    <row r="650" spans="2:6" ht="16.5" customHeight="1">
      <c r="B650" s="114" t="s">
        <v>694</v>
      </c>
      <c r="C650" t="s">
        <v>642</v>
      </c>
      <c r="F650" s="232"/>
    </row>
    <row r="651" spans="3:7" ht="16.5" customHeight="1">
      <c r="C651" t="s">
        <v>753</v>
      </c>
      <c r="D651" s="236">
        <f>D653+D654</f>
        <v>318570</v>
      </c>
      <c r="E651" t="s">
        <v>67</v>
      </c>
      <c r="F651" s="232">
        <f>D651/3000000%</f>
        <v>10.619</v>
      </c>
      <c r="G651" t="s">
        <v>700</v>
      </c>
    </row>
    <row r="652" spans="3:6" ht="16.5" customHeight="1">
      <c r="C652" s="8" t="s">
        <v>643</v>
      </c>
      <c r="D652" s="236"/>
      <c r="F652" s="232"/>
    </row>
    <row r="653" spans="3:6" ht="16.5" customHeight="1">
      <c r="C653" s="15" t="s">
        <v>745</v>
      </c>
      <c r="D653" s="236">
        <v>318500</v>
      </c>
      <c r="F653" s="232"/>
    </row>
    <row r="654" spans="3:6" ht="16.5" customHeight="1">
      <c r="C654" s="15" t="s">
        <v>744</v>
      </c>
      <c r="D654" s="236">
        <v>70</v>
      </c>
      <c r="F654" s="232"/>
    </row>
    <row r="655" spans="2:6" ht="16.5" customHeight="1">
      <c r="B655" s="114" t="s">
        <v>694</v>
      </c>
      <c r="C655" t="s">
        <v>644</v>
      </c>
      <c r="F655" s="232"/>
    </row>
    <row r="656" spans="3:7" ht="16.5" customHeight="1">
      <c r="C656" t="s">
        <v>753</v>
      </c>
      <c r="D656" s="236">
        <f>D658+D659</f>
        <v>104000</v>
      </c>
      <c r="E656" t="s">
        <v>67</v>
      </c>
      <c r="F656" s="232">
        <f>D656/3000000%</f>
        <v>3.466666666666667</v>
      </c>
      <c r="G656" t="s">
        <v>700</v>
      </c>
    </row>
    <row r="657" spans="3:6" ht="16.5" customHeight="1">
      <c r="C657" s="8" t="s">
        <v>643</v>
      </c>
      <c r="D657" s="236"/>
      <c r="F657" s="232"/>
    </row>
    <row r="658" spans="3:6" ht="16.5" customHeight="1">
      <c r="C658" s="15" t="s">
        <v>745</v>
      </c>
      <c r="D658" s="236">
        <v>0</v>
      </c>
      <c r="F658" s="232"/>
    </row>
    <row r="659" spans="3:6" ht="16.5" customHeight="1">
      <c r="C659" s="15" t="s">
        <v>744</v>
      </c>
      <c r="D659" s="236">
        <v>104000</v>
      </c>
      <c r="F659" s="232"/>
    </row>
    <row r="660" spans="2:6" ht="16.5" customHeight="1">
      <c r="B660" s="114" t="s">
        <v>694</v>
      </c>
      <c r="C660" t="s">
        <v>645</v>
      </c>
      <c r="F660" s="232"/>
    </row>
    <row r="661" spans="3:7" ht="16.5" customHeight="1">
      <c r="C661" t="s">
        <v>753</v>
      </c>
      <c r="D661" s="236">
        <f>D663+D664</f>
        <v>15000</v>
      </c>
      <c r="E661" t="s">
        <v>67</v>
      </c>
      <c r="F661" s="232">
        <f>D661/3000000%</f>
        <v>0.5</v>
      </c>
      <c r="G661" t="s">
        <v>700</v>
      </c>
    </row>
    <row r="662" spans="3:6" ht="16.5" customHeight="1">
      <c r="C662" s="8" t="s">
        <v>643</v>
      </c>
      <c r="D662" s="236"/>
      <c r="F662" s="232"/>
    </row>
    <row r="663" spans="3:6" ht="16.5" customHeight="1">
      <c r="C663" s="15" t="s">
        <v>745</v>
      </c>
      <c r="D663" s="236">
        <v>0</v>
      </c>
      <c r="F663" s="232"/>
    </row>
    <row r="664" spans="3:6" ht="16.5" customHeight="1">
      <c r="C664" s="15" t="s">
        <v>744</v>
      </c>
      <c r="D664" s="236">
        <v>15000</v>
      </c>
      <c r="F664" s="232"/>
    </row>
    <row r="665" ht="16.5" customHeight="1"/>
    <row r="666" spans="2:3" ht="16.5" customHeight="1">
      <c r="B666" s="113" t="s">
        <v>813</v>
      </c>
      <c r="C666" s="2" t="s">
        <v>646</v>
      </c>
    </row>
    <row r="667" ht="16.5" customHeight="1">
      <c r="C667" t="s">
        <v>585</v>
      </c>
    </row>
    <row r="668" spans="2:7" ht="16.5" customHeight="1">
      <c r="B668" s="114"/>
      <c r="C668" t="s">
        <v>583</v>
      </c>
      <c r="E668" s="74">
        <f>SUM(E670:E672)</f>
        <v>1321</v>
      </c>
      <c r="G668" s="74"/>
    </row>
    <row r="669" spans="3:7" ht="16.5" customHeight="1">
      <c r="C669" s="239" t="s">
        <v>643</v>
      </c>
      <c r="E669" s="74"/>
      <c r="G669" s="74"/>
    </row>
    <row r="670" spans="3:8" ht="16.5" customHeight="1">
      <c r="C670" s="16" t="s">
        <v>580</v>
      </c>
      <c r="E670" s="74">
        <f>1294+2</f>
        <v>1296</v>
      </c>
      <c r="F670" s="252" t="s">
        <v>584</v>
      </c>
      <c r="G670" s="251">
        <f>(1276720+30000)/3000000%</f>
        <v>43.55733333333333</v>
      </c>
      <c r="H670" t="s">
        <v>587</v>
      </c>
    </row>
    <row r="671" spans="3:8" ht="16.5" customHeight="1">
      <c r="C671" s="16" t="s">
        <v>581</v>
      </c>
      <c r="E671" s="74">
        <v>2</v>
      </c>
      <c r="F671" s="252" t="s">
        <v>584</v>
      </c>
      <c r="G671" s="251">
        <f>1674700/3000000%</f>
        <v>55.82333333333333</v>
      </c>
      <c r="H671" t="s">
        <v>587</v>
      </c>
    </row>
    <row r="672" spans="3:8" ht="16.5" customHeight="1">
      <c r="C672" s="16" t="s">
        <v>582</v>
      </c>
      <c r="E672" s="74">
        <v>23</v>
      </c>
      <c r="F672" s="252" t="s">
        <v>584</v>
      </c>
      <c r="G672" s="251">
        <f>18580/3000000%</f>
        <v>0.6193333333333333</v>
      </c>
      <c r="H672" t="s">
        <v>587</v>
      </c>
    </row>
    <row r="673" ht="16.5" customHeight="1">
      <c r="C673" s="16"/>
    </row>
    <row r="674" spans="2:3" ht="16.5" customHeight="1">
      <c r="B674" t="s">
        <v>647</v>
      </c>
      <c r="C674" t="s">
        <v>648</v>
      </c>
    </row>
    <row r="675" spans="2:3" ht="16.5" customHeight="1">
      <c r="B675" s="114" t="s">
        <v>694</v>
      </c>
      <c r="C675" t="s">
        <v>589</v>
      </c>
    </row>
    <row r="676" ht="16.5" customHeight="1"/>
    <row r="677" spans="2:3" ht="16.5" customHeight="1">
      <c r="B677" t="s">
        <v>649</v>
      </c>
      <c r="C677" t="s">
        <v>650</v>
      </c>
    </row>
    <row r="678" spans="2:3" ht="16.5" customHeight="1">
      <c r="B678" s="114" t="s">
        <v>694</v>
      </c>
      <c r="C678" s="250" t="s">
        <v>591</v>
      </c>
    </row>
    <row r="679" spans="2:3" ht="16.5" customHeight="1">
      <c r="B679" s="114" t="s">
        <v>694</v>
      </c>
      <c r="C679" s="250" t="s">
        <v>588</v>
      </c>
    </row>
    <row r="680" spans="2:3" ht="16.5" customHeight="1">
      <c r="B680" s="114"/>
      <c r="C680" s="250"/>
    </row>
    <row r="681" ht="16.5" customHeight="1">
      <c r="G681" s="115" t="s">
        <v>586</v>
      </c>
    </row>
    <row r="682" ht="22.5" customHeight="1">
      <c r="G682" s="233" t="s">
        <v>590</v>
      </c>
    </row>
    <row r="683" ht="16.5" customHeight="1">
      <c r="G683" s="233" t="s">
        <v>31</v>
      </c>
    </row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</sheetData>
  <mergeCells count="1">
    <mergeCell ref="G360:H360"/>
  </mergeCells>
  <printOptions/>
  <pageMargins left="0.75" right="0.28" top="0.32" bottom="0.52" header="0.2" footer="0.22"/>
  <pageSetup horizontalDpi="600" verticalDpi="600" orientation="portrait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E1" sqref="E1"/>
    </sheetView>
  </sheetViews>
  <sheetFormatPr defaultColWidth="8.796875" defaultRowHeight="15"/>
  <cols>
    <col min="1" max="3" width="3.59765625" style="0" customWidth="1"/>
    <col min="4" max="4" width="5.59765625" style="0" customWidth="1"/>
    <col min="5" max="5" width="2.59765625" style="0" customWidth="1"/>
    <col min="6" max="7" width="3.59765625" style="0" customWidth="1"/>
    <col min="8" max="8" width="4" style="0" customWidth="1"/>
    <col min="9" max="9" width="3.59765625" style="0" customWidth="1"/>
    <col min="10" max="10" width="2.59765625" style="0" customWidth="1"/>
    <col min="11" max="14" width="3.59765625" style="0" customWidth="1"/>
    <col min="15" max="15" width="2.59765625" style="0" customWidth="1"/>
    <col min="16" max="19" width="3.59765625" style="0" customWidth="1"/>
    <col min="20" max="20" width="2.59765625" style="0" customWidth="1"/>
    <col min="21" max="23" width="3.59765625" style="0" customWidth="1"/>
    <col min="24" max="24" width="5.59765625" style="0" customWidth="1"/>
  </cols>
  <sheetData>
    <row r="1" spans="1:8" ht="19.5" customHeight="1">
      <c r="A1" s="1" t="s">
        <v>517</v>
      </c>
      <c r="B1" s="1"/>
      <c r="C1" s="1" t="s">
        <v>520</v>
      </c>
      <c r="D1" s="1"/>
      <c r="E1" s="1"/>
      <c r="F1" s="1"/>
      <c r="G1" s="1"/>
      <c r="H1" s="1"/>
    </row>
    <row r="2" spans="1:8" ht="19.5" customHeight="1">
      <c r="A2" s="207"/>
      <c r="B2" s="207"/>
      <c r="C2" s="207"/>
      <c r="D2" s="1"/>
      <c r="E2" s="1"/>
      <c r="F2" s="1"/>
      <c r="G2" s="1"/>
      <c r="H2" s="1"/>
    </row>
    <row r="3" spans="1:8" ht="19.5" customHeight="1">
      <c r="A3" s="209"/>
      <c r="B3" s="210" t="s">
        <v>807</v>
      </c>
      <c r="C3" s="2" t="s">
        <v>798</v>
      </c>
      <c r="D3" s="4"/>
      <c r="E3" s="4"/>
      <c r="F3" s="4"/>
      <c r="G3" s="4"/>
      <c r="H3" s="205"/>
    </row>
    <row r="4" spans="1:8" ht="19.5" customHeight="1">
      <c r="A4" s="205"/>
      <c r="B4" s="205"/>
      <c r="C4" s="205" t="s">
        <v>600</v>
      </c>
      <c r="D4" s="205"/>
      <c r="E4" s="205"/>
      <c r="F4" s="205"/>
      <c r="G4" s="205"/>
      <c r="H4" s="205"/>
    </row>
    <row r="5" spans="2:8" ht="19.5" customHeight="1">
      <c r="B5" s="205" t="s">
        <v>599</v>
      </c>
      <c r="C5" s="205"/>
      <c r="D5" s="205"/>
      <c r="E5" s="205"/>
      <c r="F5" s="205"/>
      <c r="G5" s="205"/>
      <c r="H5" s="205"/>
    </row>
    <row r="6" spans="1:8" ht="19.5" customHeight="1">
      <c r="A6" s="205"/>
      <c r="B6" s="211"/>
      <c r="C6" s="211"/>
      <c r="D6" s="2"/>
      <c r="E6" s="2"/>
      <c r="F6" s="2"/>
      <c r="G6" s="2"/>
      <c r="H6" s="2"/>
    </row>
    <row r="7" spans="1:8" ht="19.5" customHeight="1">
      <c r="A7" s="205"/>
      <c r="B7" s="205"/>
      <c r="C7" s="205"/>
      <c r="D7" s="205"/>
      <c r="E7" s="205"/>
      <c r="F7" s="205"/>
      <c r="G7" s="205"/>
      <c r="H7" s="205"/>
    </row>
    <row r="8" ht="19.5" customHeight="1" thickBot="1"/>
    <row r="9" spans="9:17" ht="39.75" customHeight="1" thickBot="1" thickTop="1">
      <c r="I9" s="284" t="s">
        <v>796</v>
      </c>
      <c r="J9" s="285"/>
      <c r="K9" s="285"/>
      <c r="L9" s="285"/>
      <c r="M9" s="285"/>
      <c r="N9" s="285"/>
      <c r="O9" s="285"/>
      <c r="P9" s="285"/>
      <c r="Q9" s="286"/>
    </row>
    <row r="10" spans="4:22" ht="39.75" customHeight="1" thickTop="1"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39.75" customHeight="1" thickBot="1"/>
    <row r="12" spans="1:24" ht="39.75" customHeight="1" thickBot="1" thickTop="1">
      <c r="A12" s="281" t="s">
        <v>828</v>
      </c>
      <c r="B12" s="282"/>
      <c r="C12" s="282"/>
      <c r="D12" s="282"/>
      <c r="E12" s="282"/>
      <c r="F12" s="283"/>
      <c r="G12" s="12"/>
      <c r="H12" s="12"/>
      <c r="I12" s="12"/>
      <c r="J12" s="281" t="s">
        <v>827</v>
      </c>
      <c r="K12" s="282"/>
      <c r="L12" s="282"/>
      <c r="M12" s="282"/>
      <c r="N12" s="282"/>
      <c r="O12" s="282"/>
      <c r="P12" s="283"/>
      <c r="Q12" s="12"/>
      <c r="R12" s="12"/>
      <c r="S12" s="12"/>
      <c r="T12" s="281" t="s">
        <v>797</v>
      </c>
      <c r="U12" s="282"/>
      <c r="V12" s="282"/>
      <c r="W12" s="282"/>
      <c r="X12" s="283"/>
    </row>
    <row r="13" spans="4:22" ht="39.75" customHeight="1" thickTop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ht="39.75" customHeight="1" thickBot="1"/>
    <row r="15" spans="1:24" ht="39.75" customHeight="1" thickBot="1" thickTop="1">
      <c r="A15" s="273" t="s">
        <v>822</v>
      </c>
      <c r="B15" s="274"/>
      <c r="C15" s="274"/>
      <c r="D15" s="274"/>
      <c r="E15" s="275"/>
      <c r="F15" s="11"/>
      <c r="G15" s="276" t="s">
        <v>826</v>
      </c>
      <c r="H15" s="277"/>
      <c r="I15" s="277"/>
      <c r="J15" s="277"/>
      <c r="K15" s="277"/>
      <c r="L15" s="278"/>
      <c r="M15" s="11"/>
      <c r="N15" s="273" t="s">
        <v>823</v>
      </c>
      <c r="O15" s="274"/>
      <c r="P15" s="274"/>
      <c r="Q15" s="274"/>
      <c r="R15" s="275"/>
      <c r="S15" s="11"/>
      <c r="T15" s="273" t="s">
        <v>824</v>
      </c>
      <c r="U15" s="274"/>
      <c r="V15" s="274"/>
      <c r="W15" s="274"/>
      <c r="X15" s="275"/>
    </row>
    <row r="16" spans="3:22" ht="39.75" customHeight="1" thickTop="1">
      <c r="C16" s="3"/>
      <c r="D16" s="5"/>
      <c r="E16" s="3"/>
      <c r="F16" s="3"/>
      <c r="G16" s="3"/>
      <c r="M16" s="3"/>
      <c r="N16" s="3"/>
      <c r="O16" s="3"/>
      <c r="P16" s="3"/>
      <c r="Q16" s="5"/>
      <c r="R16" s="3"/>
      <c r="S16" s="3"/>
      <c r="T16" s="3"/>
      <c r="U16" s="3"/>
      <c r="V16" s="3"/>
    </row>
    <row r="17" ht="39.75" customHeight="1" thickBot="1"/>
    <row r="18" spans="1:24" ht="39.75" customHeight="1" thickBot="1" thickTop="1">
      <c r="A18" s="273" t="s">
        <v>818</v>
      </c>
      <c r="B18" s="274"/>
      <c r="C18" s="274"/>
      <c r="D18" s="275"/>
      <c r="E18" s="10"/>
      <c r="F18" s="273" t="s">
        <v>819</v>
      </c>
      <c r="G18" s="274"/>
      <c r="H18" s="274"/>
      <c r="I18" s="275"/>
      <c r="J18" s="10"/>
      <c r="K18" s="276" t="s">
        <v>825</v>
      </c>
      <c r="L18" s="277"/>
      <c r="M18" s="279"/>
      <c r="N18" s="280"/>
      <c r="O18" s="10"/>
      <c r="P18" s="273" t="s">
        <v>820</v>
      </c>
      <c r="Q18" s="274"/>
      <c r="R18" s="274"/>
      <c r="S18" s="275"/>
      <c r="T18" s="10"/>
      <c r="U18" s="273" t="s">
        <v>821</v>
      </c>
      <c r="V18" s="274"/>
      <c r="W18" s="274"/>
      <c r="X18" s="275"/>
    </row>
    <row r="19" ht="39.75" customHeight="1" thickTop="1"/>
    <row r="20" ht="30" customHeight="1">
      <c r="M20" s="4" t="s">
        <v>799</v>
      </c>
    </row>
    <row r="21" ht="39.75" customHeight="1"/>
    <row r="22" ht="39.75" customHeight="1"/>
    <row r="23" ht="58.5" customHeight="1">
      <c r="L23">
        <v>10</v>
      </c>
    </row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</sheetData>
  <mergeCells count="13">
    <mergeCell ref="T12:X12"/>
    <mergeCell ref="A12:F12"/>
    <mergeCell ref="J12:P12"/>
    <mergeCell ref="I9:Q9"/>
    <mergeCell ref="A18:D18"/>
    <mergeCell ref="P18:S18"/>
    <mergeCell ref="K18:N18"/>
    <mergeCell ref="U18:X18"/>
    <mergeCell ref="F18:I18"/>
    <mergeCell ref="N15:R15"/>
    <mergeCell ref="T15:X15"/>
    <mergeCell ref="A15:E15"/>
    <mergeCell ref="G15:L15"/>
  </mergeCells>
  <printOptions/>
  <pageMargins left="0.75" right="0.35" top="0.59" bottom="0.23" header="0.5" footer="0.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2008-04-06T00:28:00Z</cp:lastPrinted>
  <dcterms:created xsi:type="dcterms:W3CDTF">2007-10-31T00:12:26Z</dcterms:created>
  <dcterms:modified xsi:type="dcterms:W3CDTF">2008-04-06T00:28:02Z</dcterms:modified>
  <cp:category/>
  <cp:version/>
  <cp:contentType/>
  <cp:contentStatus/>
</cp:coreProperties>
</file>