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9735" activeTab="0"/>
  </bookViews>
  <sheets>
    <sheet name="KQKD" sheetId="1" r:id="rId1"/>
    <sheet name="CDKT" sheetId="2" r:id="rId2"/>
    <sheet name="TMBCTC" sheetId="3" r:id="rId3"/>
    <sheet name="LCTT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<sst xmlns="http://schemas.openxmlformats.org/spreadsheetml/2006/main" count="531" uniqueCount="401">
  <si>
    <t>COÂNG TY COÅ PHAÀN GAÏCH NGOÙI CAO CAÁP</t>
  </si>
  <si>
    <t>THAÏNH PHÖÔÙC, TAÂN UYEÂN, BÌNH DÖÔNG</t>
  </si>
  <si>
    <t>BAÙO CAÙO KEÁT QUAÛ HOAÏT ÑOÄNG KINH DOANH</t>
  </si>
  <si>
    <t>Naêm 2008</t>
  </si>
  <si>
    <t>Ñôn vò tính: Ñoàng</t>
  </si>
  <si>
    <t>Teân chæ tieâu</t>
  </si>
  <si>
    <t>Maõ soá</t>
  </si>
  <si>
    <t>Thuyeát 
minh</t>
  </si>
  <si>
    <t>Naêm nay</t>
  </si>
  <si>
    <t>Naêm tröôùc</t>
  </si>
  <si>
    <t>1. Doanh thu baùn haøng vaø cung caáp dòch vuï</t>
  </si>
  <si>
    <t>01</t>
  </si>
  <si>
    <t>VI.13</t>
  </si>
  <si>
    <t>2. Caùc khoaûn giaûm tröø</t>
  </si>
  <si>
    <t>02</t>
  </si>
  <si>
    <t>3.Doanh thu thuaàn veà baùn haøng vaø cung caáp dòch vuï</t>
  </si>
  <si>
    <t>ï  (10=01-02)</t>
  </si>
  <si>
    <t xml:space="preserve">  </t>
  </si>
  <si>
    <t>4. Giaù voán haøng baùn</t>
  </si>
  <si>
    <t>VI.14</t>
  </si>
  <si>
    <t>5. Lôïi nhuaän goäp veà baùn haøng vaø cung caáp dòch vuï</t>
  </si>
  <si>
    <t xml:space="preserve">  (20=10-11)</t>
  </si>
  <si>
    <t>6. Doanh thu hoaït ñoäng taøi chính</t>
  </si>
  <si>
    <t>VI.15</t>
  </si>
  <si>
    <t>7. Chi phí hoaït ñoäng taøi chính</t>
  </si>
  <si>
    <t>VI.16</t>
  </si>
  <si>
    <t xml:space="preserve">        Trong ñoù: Chi phí laõi vay</t>
  </si>
  <si>
    <t>8. Chi phí baùn haøng</t>
  </si>
  <si>
    <t>VI.17</t>
  </si>
  <si>
    <t>9. Chi phí quaûn lyù doanh nghieäp</t>
  </si>
  <si>
    <t>VI.18</t>
  </si>
  <si>
    <t>10. Lôïi nhuaän thuaàn töø hoaït ñoäng kinh doanh</t>
  </si>
  <si>
    <t xml:space="preserve">    [30=20+(21-22)-(24+25)]</t>
  </si>
  <si>
    <t>11. Thu nhaäp khaùc</t>
  </si>
  <si>
    <t>VI.19</t>
  </si>
  <si>
    <t>12. Chi phí khaùc</t>
  </si>
  <si>
    <t>VI.20</t>
  </si>
  <si>
    <t>13. Lôïi nhuaän khaùc (40=31-32)</t>
  </si>
  <si>
    <t>14. Toång lôïi nhuaän keá toaùn tröôùc thueá  (50=30+40)</t>
  </si>
  <si>
    <t>15. Chi phí thueá TNDN hieän haønh</t>
  </si>
  <si>
    <t>VI.22</t>
  </si>
  <si>
    <t>16.Chi phí thueá TNDN hoaõn laïi</t>
  </si>
  <si>
    <t>17. Lôïi nhuaän sau thueá thu nhaäp doanh nghieäp</t>
  </si>
  <si>
    <t xml:space="preserve">    (60=50-51-52)</t>
  </si>
  <si>
    <t>18. Laõi cô baûn treân coå phieáu (*)</t>
  </si>
  <si>
    <t>VI.23</t>
  </si>
  <si>
    <t>Taân Uyeân, ngaøy 28 thaùng 02 naêm 2009</t>
  </si>
  <si>
    <t xml:space="preserve"> Keá toaùn tröôûng</t>
  </si>
  <si>
    <t>GIAÙM ÑOÁC COÂNG TY</t>
  </si>
  <si>
    <t>Höùa Ngoïc Chính</t>
  </si>
  <si>
    <t>SOÁ COÅ PHIEÁU ÑAÀU KYØ</t>
  </si>
  <si>
    <t>PHAÙT HAØNH THEÂM</t>
  </si>
  <si>
    <t>T10/2008-KEÁT THUÙC 30/9/08</t>
  </si>
  <si>
    <t>SOÁ CP BQ LÖU HAØNH TRONG KYØ</t>
  </si>
  <si>
    <t>LEÂ MINH HOAØNG</t>
  </si>
  <si>
    <t>BAÛNG CAÂN ÑOÁI KEÁ TOAÙN</t>
  </si>
  <si>
    <t>Maõ 
soá</t>
  </si>
  <si>
    <t>Ñaàu naêm</t>
  </si>
  <si>
    <t>Cuoái naêm</t>
  </si>
  <si>
    <t>A -TAØI SAÛN NGAÉN HAÏN (100=110+120+130+140+150)</t>
  </si>
  <si>
    <t>I. Tieàn vaø caùc khoaûn töông ñöông tieàn</t>
  </si>
  <si>
    <t>1.Tieàn</t>
  </si>
  <si>
    <t>V.01</t>
  </si>
  <si>
    <t>2. Caùc khoaûn töông ñöông tieàn</t>
  </si>
  <si>
    <t>II. Caùc khoaûn ñaàu tö taøi chính ngaén haïn</t>
  </si>
  <si>
    <t>V.02</t>
  </si>
  <si>
    <t>1. Ñaàu tö ngaén haïn</t>
  </si>
  <si>
    <t>2. Döï phoøng giaûm giaù chöùng khoaùn ñaàu tö ngaén haïn (*)</t>
  </si>
  <si>
    <t>III. Caùc khoaûn phaûi thu ngaén haïn</t>
  </si>
  <si>
    <t>1. Phaûi thu khaùch haøng</t>
  </si>
  <si>
    <t>2. Traû tröôùc cho ngöôøi baùn</t>
  </si>
  <si>
    <t>3. Phaûi thu noäi boä ngaén haïn</t>
  </si>
  <si>
    <t>4. Phaûi thu theo tieán ñoä keá hoaïch hôïp ñoàng xaây döïng</t>
  </si>
  <si>
    <t>5. Caùc khoaûn phaûi thu khaùc</t>
  </si>
  <si>
    <t>V.03</t>
  </si>
  <si>
    <t>6. Döï phoøng phaûi thu ngaén haïn khoù ñoøi (*)</t>
  </si>
  <si>
    <t>IV. Haøng toàn kho</t>
  </si>
  <si>
    <t>1. Haøng toàn kho</t>
  </si>
  <si>
    <t>V.04</t>
  </si>
  <si>
    <t>2. Döï phoøng giaûm giaù haøng toàn kho (*)</t>
  </si>
  <si>
    <t>V. Taøi saûn ngaén haïn khaùc</t>
  </si>
  <si>
    <t>1. Chi phí traû tröôùc ngaén haïn</t>
  </si>
  <si>
    <t>2. Thueá GTGT ñöôïc khaáu tröø</t>
  </si>
  <si>
    <t>3. Thueá vaø caùc khoaûn khaùc phaûi thu nhaø nöôùc</t>
  </si>
  <si>
    <t>V.05</t>
  </si>
  <si>
    <t>4. Taøi saûn ngaén haïn khaùc</t>
  </si>
  <si>
    <t>B - TAØI SAÛN DAØI HAÏN (200=210+220+240+250+260)</t>
  </si>
  <si>
    <t>I- Caùc khoaûn phaûi thu daøi haïn</t>
  </si>
  <si>
    <t>1. Phaûi thu daøi haïn cuûa khaùch haøng</t>
  </si>
  <si>
    <t>2. Voán kinh doanh ôû ñôn vò tröïc thuoäc</t>
  </si>
  <si>
    <t>3. Phaûi thu daøi haïn noäi boä</t>
  </si>
  <si>
    <t>V.06</t>
  </si>
  <si>
    <t>4. Phaûi thu daøi haïn khaùc</t>
  </si>
  <si>
    <t>V.07</t>
  </si>
  <si>
    <t>5. Döï phoøng phaûi thu daøi haïn khoù ñoøi (*)</t>
  </si>
  <si>
    <t>II. Taøi saûn coá ñònh</t>
  </si>
  <si>
    <t>1. Taøi saûn coá ñònh höõu hình</t>
  </si>
  <si>
    <t>V.08</t>
  </si>
  <si>
    <t>- Nguyeân giaù</t>
  </si>
  <si>
    <t>- Giaù trò hao moøn luyõ keá (*)</t>
  </si>
  <si>
    <t>2. Taøi saûn coá ñònh thueâ taøi chính</t>
  </si>
  <si>
    <t>V.09</t>
  </si>
  <si>
    <t>3. Taøi saûn coá ñònh voâ hình</t>
  </si>
  <si>
    <t>V.10</t>
  </si>
  <si>
    <t>4. Chi phí xaây döïng cô baûn dôû dang</t>
  </si>
  <si>
    <t>V.11</t>
  </si>
  <si>
    <t>III. Baát ñoäng saûn ñaàu tö</t>
  </si>
  <si>
    <t>V.12</t>
  </si>
  <si>
    <t>IV. Caùc khoaûn ñaàu tö taøi chính daøi haïn</t>
  </si>
  <si>
    <t>1. Ñaàu tö vaøo coâng ty con</t>
  </si>
  <si>
    <t>2. Ñaàu tö vaøo coâng ty lieân keát lieân doanh</t>
  </si>
  <si>
    <t>3. Ñaàu tö daøi haïn khaùc</t>
  </si>
  <si>
    <t>V.13</t>
  </si>
  <si>
    <t>4. Döï phoøng giaûm giaù ñaàu tö taøi chính daøi haïn (*)</t>
  </si>
  <si>
    <t>V. Taøi saûn daøi haïn khaùc</t>
  </si>
  <si>
    <t>1. Chi phí traû tröôùc daøi haïn</t>
  </si>
  <si>
    <t>V.14</t>
  </si>
  <si>
    <t>2. Taøi saûn thueá thu nhaäp hoaõn laïi</t>
  </si>
  <si>
    <t>V.21</t>
  </si>
  <si>
    <t>3. Taøi saûn daøi haïn khaùc</t>
  </si>
  <si>
    <t>TOÅNG COÄNG TAØI SAÛN (270 = 100 + 200)</t>
  </si>
  <si>
    <t>NGUOÀN VOÁN</t>
  </si>
  <si>
    <t>A - NÔÏ PHAÛI TRAÛ (300 = 310 + 330)</t>
  </si>
  <si>
    <t>I. Nôï ngaén haïn</t>
  </si>
  <si>
    <t>1. Vay vaø nôï ngaén haïn</t>
  </si>
  <si>
    <t>V.15</t>
  </si>
  <si>
    <t>2. Phaûi traû ngöôøi baùn</t>
  </si>
  <si>
    <t>3. Ngöôøi mua traû tieàn tröôùc</t>
  </si>
  <si>
    <t>4. Thueá vaø caùc khoaûn phaûi noäp Nhaø nöôùc</t>
  </si>
  <si>
    <t>V.16</t>
  </si>
  <si>
    <t>5. Phaûi traû ngöôøi lao ñoäng</t>
  </si>
  <si>
    <t>6. Chi phí phaûi traû</t>
  </si>
  <si>
    <t>V.17</t>
  </si>
  <si>
    <t>7. Phaûi traû noäi boä</t>
  </si>
  <si>
    <t>8. Phaûi traû theo tieán ñoä keá hoaïch hôïp ñoàng xaây döïng</t>
  </si>
  <si>
    <t>9. Caùc khoaûn phaûi traû phaûi noäp ngaén haïn khaùc</t>
  </si>
  <si>
    <t>V.18</t>
  </si>
  <si>
    <t>10. Döï phoøng phaûi traû ngaén haïn</t>
  </si>
  <si>
    <t>II. Nôï daøi haïn</t>
  </si>
  <si>
    <t>1. Phaûi traû daøi haïn ngöôøi baùn</t>
  </si>
  <si>
    <t>2. Phaûi traû daøi haïn noäi boä</t>
  </si>
  <si>
    <t>V.19</t>
  </si>
  <si>
    <t>3. Phaûi traû daøi haïn khaùc</t>
  </si>
  <si>
    <t>4. Vay vaø nôï daøi haïn</t>
  </si>
  <si>
    <t>V.20</t>
  </si>
  <si>
    <t>5. Thueá thu nhaäp hoaõn laïi phaûi traû</t>
  </si>
  <si>
    <t>6. Döï phoøng trôï caáp maát vieäc laøm</t>
  </si>
  <si>
    <t>7. Döï phoøng phaûi traû daøi haïn</t>
  </si>
  <si>
    <t>B - VOÁN CHUÛ SÔÛ HÖÕU (400 = 410 + 430)</t>
  </si>
  <si>
    <t>I. Voán chuû sôû höõu</t>
  </si>
  <si>
    <t>V.22</t>
  </si>
  <si>
    <t>1. Voán ñaàu tö cuûa chuû sôû höõu</t>
  </si>
  <si>
    <t>2. Thaëng dö voán coå phaàn</t>
  </si>
  <si>
    <t>3. Voán khaùc cuûa chuû sôû höõu</t>
  </si>
  <si>
    <t>4. Coå phieáu quyõ (*)</t>
  </si>
  <si>
    <t>5. Cheânh leäch ñaùnh giaù laïi taøi saûn</t>
  </si>
  <si>
    <t>6. Cheânh leäch tyû giaù hoái ñoaùi</t>
  </si>
  <si>
    <t>7. Quyõ ñaàu tö phaùt trieån</t>
  </si>
  <si>
    <t>8. Quyõ döï phoøng taøi chính</t>
  </si>
  <si>
    <t>9. Quyõ khaùc thuoäc voán chuû sôû höõu</t>
  </si>
  <si>
    <t>10. Lôïi nhuaän sau thueá chöa phaân phoái</t>
  </si>
  <si>
    <t>11. Nguoàn voán ñaàu tö XD cô baûn</t>
  </si>
  <si>
    <t>II. Nguoàn kinh phí vaø quyõ khaùc</t>
  </si>
  <si>
    <t>1. Quyõ khen thöôûng phuùc lôïi</t>
  </si>
  <si>
    <t>2. Nguoàn kinh phí</t>
  </si>
  <si>
    <t>V23</t>
  </si>
  <si>
    <t>3. Nguoàn kinh phí ñaõ hình thaønh TSCÑ</t>
  </si>
  <si>
    <t>TOÅNG  NGUOÀN VOÁN (430 = 300 + 400)</t>
  </si>
  <si>
    <t>CAÙC CHÆ TIEÂU NGOAØI BAÛNG CAÂN ÑOÁI KEÁ TOAÙN</t>
  </si>
  <si>
    <t>1. Taøi saûn thueâ ngoaøi</t>
  </si>
  <si>
    <t>2. Vaät tö, haøng hoùa nhaän giöõ hoä, nhaän gia coâng</t>
  </si>
  <si>
    <t>3. Haøng hoùa nhaän baùn hoä, nhaän kyù gôûi, kyù cöôïc</t>
  </si>
  <si>
    <t>4. Nôï khoù ñoøi ñaõ xöû lyù</t>
  </si>
  <si>
    <t>5. Ngoaïi teä caùc loaïi</t>
  </si>
  <si>
    <t>5.1 Ngoïai teä USD</t>
  </si>
  <si>
    <t>6. Döï toaùn chi söï nghieäp, döï aùn</t>
  </si>
  <si>
    <t>Taân uyeân, ngaøy 28 thaùng 02 naêm 2009</t>
  </si>
  <si>
    <t>Keá toaùn tröôûng</t>
  </si>
  <si>
    <t>BAÛN THUYEÁT MINH BAÙO CAÙO TAØI CHÍNH</t>
  </si>
  <si>
    <t>V- THOÂNG TIN BOÅ SUNG CHO CAÙC KHOAÛN MUÏC TRÌNH BAØY TRONG BAÛNG CAÂN ÑOÁI KEÁ TOAÙN</t>
  </si>
  <si>
    <t xml:space="preserve"> 1. Tieàn vaø caùc khoaûn töông ñöông tieàn</t>
  </si>
  <si>
    <t xml:space="preserve">   - Tieàn maët taïi quyõ</t>
  </si>
  <si>
    <t>Tieàn göûi ngaân haøng Ñaàu tö vaø Phaùt trieån VN - CN Bình Döông</t>
  </si>
  <si>
    <t xml:space="preserve">   - Tieàn göûi VND khoâng kyø haïn</t>
  </si>
  <si>
    <t xml:space="preserve">   - Tieàn göûi ngoaïi teä ( USD )</t>
  </si>
  <si>
    <t xml:space="preserve">   - Caùc khoaûn töông ñöông tieàn (Tieàn göûi kyø haïn 1T)</t>
  </si>
  <si>
    <t xml:space="preserve">                                        Coäng</t>
  </si>
  <si>
    <t xml:space="preserve"> 2. Caùc khoaûn ñaàu tö taøi chính ngaén haïn</t>
  </si>
  <si>
    <t xml:space="preserve">   - Ñaàu tö ngaán haïn khaùc</t>
  </si>
  <si>
    <t>(Tieàn göûi coù kyø haïn 6T taïi NH Ñaàu Tö &amp; PT Bình Döông)</t>
  </si>
  <si>
    <t xml:space="preserve"> 3. Caùc khoaûn phaûi thu ngaén haïn</t>
  </si>
  <si>
    <t xml:space="preserve">   - Phaûi thu khaùch haøng</t>
  </si>
  <si>
    <t xml:space="preserve">   - Traû tröôùc cho ngöôøi baùn</t>
  </si>
  <si>
    <t xml:space="preserve">     + Taïm öùng</t>
  </si>
  <si>
    <t xml:space="preserve">     + Taøi saûn thieáu chôø xöû lyù</t>
  </si>
  <si>
    <t xml:space="preserve">     + Phaûi thu khaùc (Laõi tieàn göûi coù kyø haïn chöa ñaùo haïn)</t>
  </si>
  <si>
    <t>Coäng</t>
  </si>
  <si>
    <t xml:space="preserve"> 4. Haøng toàn kho</t>
  </si>
  <si>
    <t xml:space="preserve">  - Nguyeân lieäu, vaät lieäu </t>
  </si>
  <si>
    <t xml:space="preserve">  - Coâng cuï, duïng cuï </t>
  </si>
  <si>
    <t xml:space="preserve">  - Chi phí SX, KD dôû dang</t>
  </si>
  <si>
    <t xml:space="preserve">  -Thaønh phaåm </t>
  </si>
  <si>
    <t xml:space="preserve"> Coäng giaù goác haøng toàn kho</t>
  </si>
  <si>
    <t xml:space="preserve">  - Döï phoøng giaûm giaù haøng toàn kho</t>
  </si>
  <si>
    <t xml:space="preserve">  - Giaù trò thuaàn coù theå thöïc hieän ñöôïc cuûa haøng toàn kho   </t>
  </si>
  <si>
    <t>5. Taêng, giaûm taøi saûn coá ñònh höõu hình:</t>
  </si>
  <si>
    <t xml:space="preserve">Khoaûn muïc
</t>
  </si>
  <si>
    <t>Nhaø cöûa, vaät kieán truùc</t>
  </si>
  <si>
    <t>Maùy moùc 
thieát bò</t>
  </si>
  <si>
    <t>Phöông tieän 
vaän taûi 
truyeàn daãn</t>
  </si>
  <si>
    <t>Thieát bò 
duïng cuï
 quaûn lyù</t>
  </si>
  <si>
    <t>TSCÑ HH
khaùc</t>
  </si>
  <si>
    <t>Toång coäng</t>
  </si>
  <si>
    <t>Nguyeân giaù TSCÑ höõu hình</t>
  </si>
  <si>
    <t>Soá dö ñaàu naêm</t>
  </si>
  <si>
    <t xml:space="preserve">  - Mua trong naêm</t>
  </si>
  <si>
    <t xml:space="preserve">  - Thanh lyù, nhöôïng baùn</t>
  </si>
  <si>
    <t>Soá dö cuoái naêm</t>
  </si>
  <si>
    <t>Giaù trò hao moøn luõy keá</t>
  </si>
  <si>
    <t xml:space="preserve">  - Khaáu hao trong naêm</t>
  </si>
  <si>
    <t>Giaù trò coøn laïi cuûa TSCÑ HH</t>
  </si>
  <si>
    <t xml:space="preserve">  - Taïi ngaøy ñaàu naêm</t>
  </si>
  <si>
    <t xml:space="preserve">  - Taïi ngaøy cuoái naêm</t>
  </si>
  <si>
    <t xml:space="preserve"> 6. Chi phí xaây döïng cô baûn dôû dang:</t>
  </si>
  <si>
    <t xml:space="preserve">  Nhaän chuyeån nhöôïng quyeàn söû duïng ñaát ñeå thöïc hieän döï aùn khai thaùc seùt taïi moû seùt Phöôùc Hoøa - Phuù Giaùo </t>
  </si>
  <si>
    <t xml:space="preserve"> Maùy moùc, thieát bò</t>
  </si>
  <si>
    <t>Leä phí phí chöùng thöïc hôïp ñoàng, thaêm doø moû, sôn truï 
caém moác moû ñaát seùt.</t>
  </si>
  <si>
    <t xml:space="preserve">   </t>
  </si>
  <si>
    <t xml:space="preserve"> 7. Caùc khoaûn vay vaø nôï ngaén haïn</t>
  </si>
  <si>
    <t xml:space="preserve">  - Vay ngaén haïn ngaân haøng Ñaàu Tö &amp; PT Bình Döông</t>
  </si>
  <si>
    <t xml:space="preserve">   + Hôïp ñoàng vay soá 01/1431711/HÑTD ngaøy 31/12/2008</t>
  </si>
  <si>
    <t xml:space="preserve">   + Thôøi haïn vay   : 3 ngaøy </t>
  </si>
  <si>
    <t xml:space="preserve">   +Laõi suaát        :  10,5 %/naêm       </t>
  </si>
  <si>
    <t>Muïc ñích vay  : phuïc vuï saûn xuaát kinh doanh</t>
  </si>
  <si>
    <t xml:space="preserve"> 8. Ngöøôi mua traû tieàn tröôùc</t>
  </si>
  <si>
    <t xml:space="preserve">  - Coâng ty TNHH TM DV vaø SX Lyù Khanh</t>
  </si>
  <si>
    <t xml:space="preserve">  - Caùc ñoái töôïng khaùc</t>
  </si>
  <si>
    <t xml:space="preserve"> 9. Thueá vaø caùc khoaûn phaûi noäp nhaø nöôùc</t>
  </si>
  <si>
    <t xml:space="preserve">  - Thueá GTGT</t>
  </si>
  <si>
    <t xml:space="preserve">  - Thueá thu nhaäp caù nhaân</t>
  </si>
  <si>
    <t xml:space="preserve">  - Thueá Nhaø ñaát vaø tieàn thueâ ñaát</t>
  </si>
  <si>
    <t xml:space="preserve"> 10. Caùc khoaûn phaûi traû, phaûi noäp ngaén haïn khaùc</t>
  </si>
  <si>
    <t xml:space="preserve">  - Kinh phí coâng ñoaøn</t>
  </si>
  <si>
    <t xml:space="preserve">  - Caùc khoaûn phaûi traû, phaûi noäp khaùc</t>
  </si>
  <si>
    <t xml:space="preserve"> 11. Caùc khoaûn vay vaø nôï daøi haïn</t>
  </si>
  <si>
    <t xml:space="preserve">  a. Vay daøi haïn</t>
  </si>
  <si>
    <t xml:space="preserve">  - Vay ñoái töôïng khaùc (CB.CNV)</t>
  </si>
  <si>
    <t xml:space="preserve"> 12. Voán chuû sôû höõu</t>
  </si>
  <si>
    <t xml:space="preserve">  a. Baûng ñoái chieáu bieán ñoäng cuûa Voán chuû sôû höõu</t>
  </si>
  <si>
    <t>Chæ tieâu</t>
  </si>
  <si>
    <t>Voán ñaàu tu chuû sôû höõu</t>
  </si>
  <si>
    <t>Thaëng dö voán coû phaàn</t>
  </si>
  <si>
    <t>Quõy ñaàu tö  phaùt trieån</t>
  </si>
  <si>
    <t>Quyõ döï phoøng taøi chính</t>
  </si>
  <si>
    <t>Quyõ khaùc thuoäc voán chuû sôû höõu</t>
  </si>
  <si>
    <t xml:space="preserve">Lôïi nhuaän sau thueá 
chöa phaân phoái </t>
  </si>
  <si>
    <t>Soá dö ñaàu naêm tröôùc</t>
  </si>
  <si>
    <t>- Taêng voán trong naêm tröôùc</t>
  </si>
  <si>
    <t>-Lôïi nhuaän sau thueá taêng naêm tröôùc</t>
  </si>
  <si>
    <t>-Phaân phoái lôïi nhuaän naêm tröôùc</t>
  </si>
  <si>
    <t xml:space="preserve">  + Phaân phoái cho quõy CSH</t>
  </si>
  <si>
    <t xml:space="preserve">  + Coå töùc phaûi traû cho coå ñoâng</t>
  </si>
  <si>
    <t xml:space="preserve">  + Phaân phoái cho quyõ Khen thöôûng, phuùc lôïi</t>
  </si>
  <si>
    <t xml:space="preserve">  + Caùc khoaûn khaùc (Thuø lao HÑQT, BKS, thöôûng ban ñieàu haønh)</t>
  </si>
  <si>
    <t>- Giaûm naêm tröôùc</t>
  </si>
  <si>
    <t>Soá dö cuoái naêm tröôùc</t>
  </si>
  <si>
    <t>Soá dö ñaàu naêm nay</t>
  </si>
  <si>
    <t>- Taêng voán trong naêm nay</t>
  </si>
  <si>
    <t>-Lôïi nhuaän sau thueá taêng naêm nay</t>
  </si>
  <si>
    <t>-Phaân phoái lôïi nhuaän naêm nay</t>
  </si>
  <si>
    <t>- Giaûm naêm nay</t>
  </si>
  <si>
    <t>Soá dö cuoái naêm nay</t>
  </si>
  <si>
    <t xml:space="preserve">  b. Chi tieát voán ñaàu tö cuûa chuû sôû höõu</t>
  </si>
  <si>
    <t>- Voán goùp cuûa Nhaø nöôùc</t>
  </si>
  <si>
    <t>- Voán goùp cuûa caùc ñoái töôïng khaùc</t>
  </si>
  <si>
    <t>(...)</t>
  </si>
  <si>
    <t xml:space="preserve">  c- Caùc giao dòch veà voán vôùi caùc chuû sôû höõu 
     vaø phaân phoái coå töùc, chia lôïi nhuaän</t>
  </si>
  <si>
    <t xml:space="preserve">      naêm naøy</t>
  </si>
  <si>
    <t xml:space="preserve">    naêm tröôùc</t>
  </si>
  <si>
    <t xml:space="preserve">  - Voán ñaàu tö cuûa chuû sôû höõu</t>
  </si>
  <si>
    <t xml:space="preserve">         + Voán goùp ñaàu naêm</t>
  </si>
  <si>
    <t xml:space="preserve">         + Voán goùp taêng trong naêm</t>
  </si>
  <si>
    <t xml:space="preserve">         + Voán goùp cuoái naêm</t>
  </si>
  <si>
    <t xml:space="preserve">   - Coå töùc, lôïi nhuaän ñaõ chia</t>
  </si>
  <si>
    <t xml:space="preserve">  d. Coå phieáu</t>
  </si>
  <si>
    <t xml:space="preserve">  - Soá löôïng coå phieáu ñang löu haønh</t>
  </si>
  <si>
    <t xml:space="preserve">    + Coå phieáu phoå thoâng</t>
  </si>
  <si>
    <t xml:space="preserve">     * Meänh giaù coå phieáu ñang löu haønh: 10.000 ñ/ CP</t>
  </si>
  <si>
    <t xml:space="preserve"> e. Caùc quyõ cuûa doanh nghieäp</t>
  </si>
  <si>
    <t xml:space="preserve">  - Quyõ ñaàu tö phaùt trieån</t>
  </si>
  <si>
    <t xml:space="preserve">  - Quyõ döï phoøng taøi chính</t>
  </si>
  <si>
    <t xml:space="preserve">  - Quyõ khen thöôûng phuùc lôïi</t>
  </si>
  <si>
    <t xml:space="preserve">  - Quyõ khaùc thuoäc voán chuû sôû höõu</t>
  </si>
  <si>
    <t>VI- THOÂNG TIN BOÅ SUNG CHO CAÙC KHOAÛN MUÏC TRÌNH BAØY TRONG BAÙO CAÙO KEÁT QUAÛ HOAÏT ÑOÄNG KINH DOANH</t>
  </si>
  <si>
    <t xml:space="preserve">  13. Doanh thu baùn haøng vaø cung caáp dòch vuï </t>
  </si>
  <si>
    <t xml:space="preserve">          + Doanh thu baùn haøng</t>
  </si>
  <si>
    <t xml:space="preserve">          + Doanh thu noäi boä</t>
  </si>
  <si>
    <t>Trong naêm ñôn vò khoâng phaùt sinh caùc khoaûn giaûm tröø doanh thu</t>
  </si>
  <si>
    <t xml:space="preserve">  14. Giaù voán haøng baùn</t>
  </si>
  <si>
    <t xml:space="preserve">  - Giaù voán cuûa thaønh phaåm ñaõ cung caáp</t>
  </si>
  <si>
    <t xml:space="preserve">  - Giaù voán cuûa haøng hoùa ñaõ cung caáp</t>
  </si>
  <si>
    <t xml:space="preserve">  15. Doanh thu hoaït ñoäng taøi chính</t>
  </si>
  <si>
    <t xml:space="preserve">  - Laõi tieàn göûi, tieàn cho vay</t>
  </si>
  <si>
    <t xml:space="preserve">  - Cheânh leäch ñaùnh giaù laïi soá dö ngoaïi teä (USD)</t>
  </si>
  <si>
    <t xml:space="preserve">   16. Chi phí taøi chính (Maõ soá 22)</t>
  </si>
  <si>
    <t xml:space="preserve">  - Laõi tieàn vay</t>
  </si>
  <si>
    <t xml:space="preserve">   17. Chi phí baùn haøng</t>
  </si>
  <si>
    <t xml:space="preserve">  - Chi phí nhaân vieân baùn haøng</t>
  </si>
  <si>
    <t xml:space="preserve">  - Chi phí duïng cuï ñoà duøng</t>
  </si>
  <si>
    <t xml:space="preserve">  - Chi phí dòch vuï mua ngoaøi</t>
  </si>
  <si>
    <t xml:space="preserve">  - Chi phí baèng tieàn khaùc</t>
  </si>
  <si>
    <t xml:space="preserve">   18. Chi phí quaûn lyù</t>
  </si>
  <si>
    <t xml:space="preserve">  - Chi phí nhaân vieân quaûn lyù</t>
  </si>
  <si>
    <t xml:space="preserve">  - Chi phí vaät lieäu quaûn lyù</t>
  </si>
  <si>
    <t xml:space="preserve">  - Chi phí ñoà duøng vaên phoøng</t>
  </si>
  <si>
    <t xml:space="preserve">  - Chi phí khaáu hao TSCÑ</t>
  </si>
  <si>
    <t xml:space="preserve">  - Thueá phí vaø leä phí</t>
  </si>
  <si>
    <t xml:space="preserve">  - Chi phí döï phoøng</t>
  </si>
  <si>
    <t xml:space="preserve">   19. Thu nhaäp khaùc</t>
  </si>
  <si>
    <t xml:space="preserve">  - Thanh lyù TSCÑ</t>
  </si>
  <si>
    <t xml:space="preserve">  - Caùc khoaûn khaùc</t>
  </si>
  <si>
    <t xml:space="preserve">   20. Chi phí khaùc</t>
  </si>
  <si>
    <t xml:space="preserve">   21. Chi phí saûn xuaát kinh doanh theo yeáu toá</t>
  </si>
  <si>
    <t xml:space="preserve">  - Chi phí nguyeân lieäu vaät lieäu </t>
  </si>
  <si>
    <t xml:space="preserve">  - Chi phí coâng cuï</t>
  </si>
  <si>
    <t xml:space="preserve">   - Chi phí nhaân coâng</t>
  </si>
  <si>
    <t xml:space="preserve">  - Chi phí khaùc baèng tieàn</t>
  </si>
  <si>
    <t xml:space="preserve">   22. Chi phí thueá TNDN hieän haønh</t>
  </si>
  <si>
    <t xml:space="preserve">  - Trong naêm coâng ty ñöôïc mieãn thueá TNDN </t>
  </si>
  <si>
    <t xml:space="preserve">   23. Laõi cô baûn treân coå phieáu</t>
  </si>
  <si>
    <t xml:space="preserve">  - Lôïi nhuaän keá toùan sau thueá</t>
  </si>
  <si>
    <t xml:space="preserve">  - Soá coå phieáu löu haønh bình quaân</t>
  </si>
  <si>
    <t xml:space="preserve">  - Laõi cô baûn treân coå phieáu (*)</t>
  </si>
  <si>
    <t>(*)</t>
  </si>
  <si>
    <t>Soá löôïng 
coå phieáu</t>
  </si>
  <si>
    <t>Soá thaùng 
löu haønh</t>
  </si>
  <si>
    <t>Soá coå phieáu bình quaân 
löu haønh 2008</t>
  </si>
  <si>
    <t xml:space="preserve"> - Soá ñaàu kyø</t>
  </si>
  <si>
    <t xml:space="preserve"> - PS taêng trong kyø</t>
  </si>
  <si>
    <t xml:space="preserve"> - PS giaûm trong kyø</t>
  </si>
  <si>
    <t xml:space="preserve"> VII - NHÖÕNG THOÂNG TIN KHAÙC</t>
  </si>
  <si>
    <t>1. Thoâng tin veà caùc beân lieân quan</t>
  </si>
  <si>
    <t>Soá tieàn</t>
  </si>
  <si>
    <t>- Phaûi thu tieàn baùn saûn phaåm</t>
  </si>
  <si>
    <t>- Ñaõ thu tieàn baùn saûn phaåm</t>
  </si>
  <si>
    <t>b) Ñaïi lyù Leâ Tuùy Duõng (Coå ñoâng)</t>
  </si>
  <si>
    <t>b) Cty TNHH Than Taân Phuø Ñoång (Coå ñoâng)</t>
  </si>
  <si>
    <t>- Phaûi traû tieàn mua than caùm</t>
  </si>
  <si>
    <t>- Ñaõ traû tieàn mua than caùm</t>
  </si>
  <si>
    <t>Taïi ngaøy keát thuùc naêm taøi chính (31/12/2008), coâng nôï vôùi Beân lieân quan nhö sau :</t>
  </si>
  <si>
    <t>Beân lieân quan</t>
  </si>
  <si>
    <t>Noäi dung coâng nôï vôùi Beân lieân quan</t>
  </si>
  <si>
    <t>Coâng ty Vaät lieäu Xaây Döïng Bình Döông</t>
  </si>
  <si>
    <t>Phaûi thu tieàn baùn saûn phaåm</t>
  </si>
  <si>
    <t xml:space="preserve">  Taân Uyeân, ngaøy 28 thaùng 02 naêm 2009</t>
  </si>
  <si>
    <t>Cho naêm taøi chính keát thuùc ngaøy 31/12/2008</t>
  </si>
  <si>
    <t>(Theå hieän baèng tieàn ñoàng Vieät Nam, ngoaïi tröø tröôøng hôïp coù ghi chuù baèng ñoàng tieàn khaùc).</t>
  </si>
  <si>
    <t>a) Coâng ty Vaät Lieäu Vaø Xaây Döïng Bình Döông (nhaø phaân phoái)</t>
  </si>
  <si>
    <t xml:space="preserve">  I. Löu chuyeån tieàn teä töø hoaït ñoäng kinh doanh</t>
  </si>
  <si>
    <t xml:space="preserve">  1. Tieàn thu töø baùn haøng,cung caáp dòch vuï vaø doanh thu khaùc</t>
  </si>
  <si>
    <t xml:space="preserve">  2. Tieàn chi traû cho ngöôøi cung caáp haøng hoùa vaø dòch vuï</t>
  </si>
  <si>
    <t xml:space="preserve">  3. Tieàn chi traû cho ngöôøi lao ñoäng</t>
  </si>
  <si>
    <t>03</t>
  </si>
  <si>
    <t xml:space="preserve">  4. Tieàn chi traû laõi vay</t>
  </si>
  <si>
    <t>04</t>
  </si>
  <si>
    <t xml:space="preserve">  5. Tieàn chi noäp thueá thu nhaäp doanh nghieäp</t>
  </si>
  <si>
    <t>05</t>
  </si>
  <si>
    <t xml:space="preserve">  6. Tieàn thu khaùc töø hoaït ñoäng kinh doanh</t>
  </si>
  <si>
    <t>06</t>
  </si>
  <si>
    <t xml:space="preserve">  7. Tieàn chi khaùc cho hoaït ñoäng kinh doanh</t>
  </si>
  <si>
    <t>07</t>
  </si>
  <si>
    <t xml:space="preserve">  Löu chuyeån tieàn thuaàn töø hoaït ñoäng kinh doanh</t>
  </si>
  <si>
    <t xml:space="preserve">  II. Löu chuyeån tieàn töø hoaït ñoäng ñaàu tö</t>
  </si>
  <si>
    <t xml:space="preserve">  1. Tieàn chi ñeå mua saém, xaây döïng TSCÑ vaø caùc taøi saûn daøi haïn khaùc</t>
  </si>
  <si>
    <t xml:space="preserve">  2. Tieàn thu thanh lyù, nhöôïng baùn TSCD vaø caùc taøi saûn daøi haïn khaùc</t>
  </si>
  <si>
    <t xml:space="preserve">  3. Tieàn chi cho vay, mua caùc coâng cuï nôï cuûa ñôn vò khaùc</t>
  </si>
  <si>
    <t xml:space="preserve">  4. Tieàn thu hoài cho vay, baùn laïi caùc coâng cuï nôï cuûa ñôn vò khaùc</t>
  </si>
  <si>
    <t xml:space="preserve">  5. Tieàn chi ñaàu tö goùp voán vaøo ñôn vò khaùc</t>
  </si>
  <si>
    <t xml:space="preserve">  6.Tieàn thu hoài ñaàu tö goùp voán vaøo ñôn vò khaùc</t>
  </si>
  <si>
    <t xml:space="preserve">  7.Tieàn thu laõi cho vay, coå töùc vaø lôïi nhuaän ñöôïc chia</t>
  </si>
  <si>
    <t xml:space="preserve">  Löu chuyeån tieàn thuaàn töø hoaït ñoäng ñaàu tö</t>
  </si>
  <si>
    <t xml:space="preserve"> III. Löu chuyeån tieàn töø hoaït ñoäng taøi chính</t>
  </si>
  <si>
    <t xml:space="preserve">  1. Tieàn thu töø phaùt haønh coå phieáu, nhaän voán goùp cuûa chuû sôû höõu</t>
  </si>
  <si>
    <t xml:space="preserve">  2. Tieàn chi traû voán goùp cho caùc chuû sôû höõu, mua laïi coå phieáu cuûa</t>
  </si>
  <si>
    <t xml:space="preserve">       doanh nghieäp ñaõ phaùt haønh</t>
  </si>
  <si>
    <t xml:space="preserve">  3. Tieàn vay ngaén haïn,daøi haïn nhaän ñöôïc</t>
  </si>
  <si>
    <t xml:space="preserve">  4. Tieàn chi traû nôï goác vay</t>
  </si>
  <si>
    <t xml:space="preserve">  5. Tieàn chi traû nôï thueâ taøi chính</t>
  </si>
  <si>
    <t xml:space="preserve">  6. Coå töùc, lôïi nhuaän ñaõ traû cho chuû sôû höõu</t>
  </si>
  <si>
    <t xml:space="preserve">  Löu chuyeån tieàn thuaàn töø hoaït ñoäng taøi chính</t>
  </si>
  <si>
    <t xml:space="preserve">  Löu chuyeån tieàn thuaàn trong kyø (50=20+30+40)</t>
  </si>
  <si>
    <t xml:space="preserve">  Tieàn vaø töông ñöông tieàn ñaàu kyø</t>
  </si>
  <si>
    <t xml:space="preserve">  - AÛnh höôûng cuûa thay ñoåi tyû giaù hoái ñoaùi quy ñoåi ngoaïi teä</t>
  </si>
  <si>
    <t xml:space="preserve">  Tieàn vaø töông ñöông tieàn cuoái kyø (70=50+60+61)</t>
  </si>
  <si>
    <t>V.1</t>
  </si>
  <si>
    <t>LÖU CHUYEÅN TIEÀN TEÄ</t>
  </si>
  <si>
    <t>NAÊM 2008</t>
  </si>
  <si>
    <t>( Phöông phaùp tröïc tieáp )</t>
  </si>
  <si>
    <t>Baùo caùo taøi chính ñaõ ñöôïc kieåm toaùn</t>
  </si>
  <si>
    <t xml:space="preserve">  - Taøi saûn thöøa chôø xöû lyù (*)</t>
  </si>
  <si>
    <t>(*) Giaù trò than caùm thöøa ñöôïc xaùc ñònh töø keát quaû kieåm keâ taïi thôøi ñieåm cuoái nieân ñoä, chöa xaùc ñònh chính xaùc nguyeân nhaân.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</si>
</sst>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0.00000"/>
  </numFmts>
  <fonts count="71">
    <font>
      <sz val="12"/>
      <name val="Times New Roman"/>
      <family val="0"/>
    </font>
    <font>
      <sz val="11"/>
      <color indexed="12"/>
      <name val="VNI-Helve-Condense"/>
      <family val="0"/>
    </font>
    <font>
      <b/>
      <sz val="11"/>
      <color indexed="12"/>
      <name val="VNI-Helve-Condense"/>
      <family val="0"/>
    </font>
    <font>
      <b/>
      <sz val="15"/>
      <color indexed="12"/>
      <name val="VNI-Helve-Condense"/>
      <family val="0"/>
    </font>
    <font>
      <b/>
      <sz val="12"/>
      <color indexed="12"/>
      <name val="VNI-Helve-Condense"/>
      <family val="0"/>
    </font>
    <font>
      <i/>
      <sz val="11"/>
      <color indexed="12"/>
      <name val="VNI-Helve-Condense"/>
      <family val="0"/>
    </font>
    <font>
      <sz val="10.5"/>
      <color indexed="12"/>
      <name val="VNI-Helve-Condense"/>
      <family val="0"/>
    </font>
    <font>
      <b/>
      <sz val="10.5"/>
      <color indexed="12"/>
      <name val="VNI-Helve-Condense"/>
      <family val="0"/>
    </font>
    <font>
      <sz val="8"/>
      <name val="Times New Roman"/>
      <family val="0"/>
    </font>
    <font>
      <sz val="10.5"/>
      <name val="VNI-Helve-Condense"/>
      <family val="0"/>
    </font>
    <font>
      <b/>
      <sz val="15"/>
      <name val="VNI-Helve-Condense"/>
      <family val="0"/>
    </font>
    <font>
      <b/>
      <sz val="12"/>
      <name val="VNI-Helve-Condense"/>
      <family val="0"/>
    </font>
    <font>
      <b/>
      <sz val="10.5"/>
      <name val="VNI-Helve-Condense"/>
      <family val="0"/>
    </font>
    <font>
      <i/>
      <sz val="10.5"/>
      <name val="VNI-Helve-Condense"/>
      <family val="0"/>
    </font>
    <font>
      <sz val="10"/>
      <name val="VNI-Helve-Condense"/>
      <family val="0"/>
    </font>
    <font>
      <b/>
      <sz val="12"/>
      <color indexed="9"/>
      <name val="VNI-Helve-Condense"/>
      <family val="0"/>
    </font>
    <font>
      <sz val="12"/>
      <name val="VNI-Helve-Condense"/>
      <family val="0"/>
    </font>
    <font>
      <b/>
      <sz val="10"/>
      <name val="VNI-Helve-Condense"/>
      <family val="0"/>
    </font>
    <font>
      <sz val="9.5"/>
      <name val="VNI-Helve-Condense"/>
      <family val="0"/>
    </font>
    <font>
      <b/>
      <sz val="10"/>
      <color indexed="8"/>
      <name val="VNI-Helve-Condense"/>
      <family val="0"/>
    </font>
    <font>
      <b/>
      <sz val="9.5"/>
      <name val="VNI-Helve-Condense"/>
      <family val="0"/>
    </font>
    <font>
      <b/>
      <sz val="9"/>
      <name val="VNI-Helve-Condense"/>
      <family val="0"/>
    </font>
    <font>
      <sz val="9"/>
      <name val="VNI-Helve-Condense"/>
      <family val="0"/>
    </font>
    <font>
      <sz val="10"/>
      <color indexed="10"/>
      <name val="VNI-Helve-Condense"/>
      <family val="0"/>
    </font>
    <font>
      <sz val="11"/>
      <name val="VNI-Times"/>
      <family val="0"/>
    </font>
    <font>
      <sz val="10"/>
      <color indexed="12"/>
      <name val="VNI-Helve-Condense"/>
      <family val="0"/>
    </font>
    <font>
      <sz val="10"/>
      <color indexed="16"/>
      <name val="VNI-Helve-Condense"/>
      <family val="0"/>
    </font>
    <font>
      <b/>
      <i/>
      <sz val="10"/>
      <name val="VNI-Helve-Condense"/>
      <family val="0"/>
    </font>
    <font>
      <sz val="10"/>
      <color indexed="53"/>
      <name val="VNI-Helve-Condense"/>
      <family val="0"/>
    </font>
    <font>
      <b/>
      <u val="single"/>
      <sz val="10"/>
      <name val="VNI-Helve-Condense"/>
      <family val="0"/>
    </font>
    <font>
      <i/>
      <sz val="10"/>
      <name val="VNI-Helve-Condense"/>
      <family val="0"/>
    </font>
    <font>
      <b/>
      <sz val="11"/>
      <name val="VNI-Helve-Condense"/>
      <family val="0"/>
    </font>
    <font>
      <b/>
      <i/>
      <sz val="10.5"/>
      <name val="VNI-Helve-Condense"/>
      <family val="0"/>
    </font>
    <font>
      <sz val="11"/>
      <name val="VNI-Helve-Condense"/>
      <family val="0"/>
    </font>
    <font>
      <b/>
      <sz val="16"/>
      <name val="VNI-Helve-Condense"/>
      <family val="0"/>
    </font>
    <font>
      <b/>
      <sz val="14"/>
      <name val="VNI-Helve-Condense"/>
      <family val="0"/>
    </font>
    <font>
      <b/>
      <sz val="11"/>
      <name val="VNI-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3"/>
      </bottom>
    </border>
    <border>
      <left style="thin"/>
      <right style="thin"/>
      <top style="thin">
        <color indexed="53"/>
      </top>
      <bottom style="thin">
        <color indexed="53"/>
      </bottom>
    </border>
    <border>
      <left style="thin"/>
      <right style="thin"/>
      <top style="thin">
        <color indexed="5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45"/>
      </bottom>
    </border>
    <border>
      <left style="thin"/>
      <right style="thin"/>
      <top style="thin">
        <color indexed="45"/>
      </top>
      <bottom style="thin">
        <color indexed="45"/>
      </bottom>
    </border>
    <border>
      <left style="thin"/>
      <right style="thin"/>
      <top style="thin">
        <color indexed="4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43" fontId="1" fillId="0" borderId="11" xfId="42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42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6" fontId="7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7" fontId="9" fillId="0" borderId="0" xfId="42" applyNumberFormat="1" applyFont="1" applyAlignment="1">
      <alignment/>
    </xf>
    <xf numFmtId="37" fontId="9" fillId="0" borderId="0" xfId="42" applyNumberFormat="1" applyFont="1" applyAlignment="1">
      <alignment horizontal="right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37" fontId="12" fillId="0" borderId="16" xfId="42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166" fontId="9" fillId="0" borderId="18" xfId="42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20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shrinkToFi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wrapText="1" shrinkToFit="1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0" fontId="18" fillId="0" borderId="24" xfId="0" applyFont="1" applyBorder="1" applyAlignment="1">
      <alignment wrapText="1" shrinkToFit="1"/>
    </xf>
    <xf numFmtId="0" fontId="18" fillId="0" borderId="21" xfId="0" applyFont="1" applyBorder="1" applyAlignment="1">
      <alignment wrapText="1" shrinkToFit="1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29" xfId="0" applyFont="1" applyBorder="1" applyAlignment="1">
      <alignment/>
    </xf>
    <xf numFmtId="0" fontId="21" fillId="0" borderId="30" xfId="55" applyFont="1" applyBorder="1" applyAlignment="1">
      <alignment horizontal="center" vertical="center" wrapText="1"/>
      <protection/>
    </xf>
    <xf numFmtId="41" fontId="21" fillId="0" borderId="10" xfId="55" applyNumberFormat="1" applyFont="1" applyBorder="1" applyAlignment="1">
      <alignment horizontal="center" vertical="center" wrapText="1"/>
      <protection/>
    </xf>
    <xf numFmtId="166" fontId="21" fillId="0" borderId="10" xfId="42" applyNumberFormat="1" applyFont="1" applyBorder="1" applyAlignment="1">
      <alignment horizontal="center" vertical="center" wrapText="1"/>
    </xf>
    <xf numFmtId="0" fontId="21" fillId="0" borderId="31" xfId="55" applyFont="1" applyBorder="1" applyAlignment="1">
      <alignment horizontal="left" wrapText="1"/>
      <protection/>
    </xf>
    <xf numFmtId="3" fontId="22" fillId="0" borderId="32" xfId="42" applyNumberFormat="1" applyFont="1" applyBorder="1" applyAlignment="1">
      <alignment/>
    </xf>
    <xf numFmtId="3" fontId="21" fillId="0" borderId="32" xfId="42" applyNumberFormat="1" applyFont="1" applyBorder="1" applyAlignment="1">
      <alignment/>
    </xf>
    <xf numFmtId="0" fontId="14" fillId="0" borderId="32" xfId="0" applyFont="1" applyBorder="1" applyAlignment="1">
      <alignment/>
    </xf>
    <xf numFmtId="0" fontId="21" fillId="0" borderId="24" xfId="55" applyFont="1" applyBorder="1" applyAlignment="1">
      <alignment wrapText="1"/>
      <protection/>
    </xf>
    <xf numFmtId="3" fontId="21" fillId="0" borderId="25" xfId="42" applyNumberFormat="1" applyFont="1" applyBorder="1" applyAlignment="1">
      <alignment/>
    </xf>
    <xf numFmtId="3" fontId="21" fillId="0" borderId="25" xfId="55" applyNumberFormat="1" applyFont="1" applyBorder="1">
      <alignment/>
      <protection/>
    </xf>
    <xf numFmtId="0" fontId="22" fillId="0" borderId="25" xfId="0" applyFont="1" applyBorder="1" applyAlignment="1">
      <alignment/>
    </xf>
    <xf numFmtId="0" fontId="22" fillId="0" borderId="24" xfId="55" applyFont="1" applyBorder="1" applyAlignment="1" quotePrefix="1">
      <alignment wrapText="1"/>
      <protection/>
    </xf>
    <xf numFmtId="3" fontId="22" fillId="0" borderId="25" xfId="42" applyNumberFormat="1" applyFont="1" applyBorder="1" applyAlignment="1">
      <alignment/>
    </xf>
    <xf numFmtId="3" fontId="22" fillId="0" borderId="25" xfId="55" applyNumberFormat="1" applyFont="1" applyBorder="1">
      <alignment/>
      <protection/>
    </xf>
    <xf numFmtId="0" fontId="14" fillId="0" borderId="25" xfId="0" applyFont="1" applyBorder="1" applyAlignment="1">
      <alignment/>
    </xf>
    <xf numFmtId="0" fontId="22" fillId="0" borderId="24" xfId="55" applyFont="1" applyBorder="1" applyAlignment="1" quotePrefix="1">
      <alignment horizontal="left" wrapText="1"/>
      <protection/>
    </xf>
    <xf numFmtId="0" fontId="21" fillId="0" borderId="21" xfId="55" applyFont="1" applyBorder="1" applyAlignment="1">
      <alignment wrapText="1"/>
      <protection/>
    </xf>
    <xf numFmtId="3" fontId="21" fillId="0" borderId="27" xfId="42" applyNumberFormat="1" applyFont="1" applyBorder="1" applyAlignment="1">
      <alignment horizontal="right"/>
    </xf>
    <xf numFmtId="3" fontId="14" fillId="0" borderId="27" xfId="0" applyNumberFormat="1" applyFont="1" applyBorder="1" applyAlignment="1">
      <alignment horizontal="right"/>
    </xf>
    <xf numFmtId="0" fontId="21" fillId="0" borderId="22" xfId="55" applyFont="1" applyBorder="1" applyAlignment="1">
      <alignment horizontal="left" wrapText="1"/>
      <protection/>
    </xf>
    <xf numFmtId="3" fontId="22" fillId="0" borderId="20" xfId="42" applyNumberFormat="1" applyFont="1" applyBorder="1" applyAlignment="1">
      <alignment/>
    </xf>
    <xf numFmtId="3" fontId="21" fillId="0" borderId="20" xfId="42" applyNumberFormat="1" applyFont="1" applyBorder="1" applyAlignment="1">
      <alignment/>
    </xf>
    <xf numFmtId="3" fontId="21" fillId="0" borderId="11" xfId="42" applyNumberFormat="1" applyFont="1" applyBorder="1" applyAlignment="1">
      <alignment/>
    </xf>
    <xf numFmtId="0" fontId="17" fillId="33" borderId="22" xfId="0" applyFont="1" applyFill="1" applyBorder="1" applyAlignment="1">
      <alignment horizontal="center" vertical="center"/>
    </xf>
    <xf numFmtId="0" fontId="14" fillId="0" borderId="24" xfId="0" applyFont="1" applyBorder="1" applyAlignment="1" quotePrefix="1">
      <alignment/>
    </xf>
    <xf numFmtId="166" fontId="14" fillId="0" borderId="25" xfId="42" applyNumberFormat="1" applyFont="1" applyBorder="1" applyAlignment="1">
      <alignment/>
    </xf>
    <xf numFmtId="0" fontId="22" fillId="0" borderId="24" xfId="0" applyFont="1" applyBorder="1" applyAlignment="1" quotePrefix="1">
      <alignment/>
    </xf>
    <xf numFmtId="0" fontId="14" fillId="0" borderId="27" xfId="0" applyFont="1" applyBorder="1" applyAlignment="1">
      <alignment horizontal="right"/>
    </xf>
    <xf numFmtId="168" fontId="14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7" fontId="28" fillId="34" borderId="27" xfId="0" applyNumberFormat="1" applyFont="1" applyFill="1" applyBorder="1" applyAlignment="1">
      <alignment/>
    </xf>
    <xf numFmtId="37" fontId="28" fillId="34" borderId="0" xfId="0" applyNumberFormat="1" applyFont="1" applyFill="1" applyBorder="1" applyAlignment="1">
      <alignment/>
    </xf>
    <xf numFmtId="0" fontId="14" fillId="34" borderId="0" xfId="0" applyFont="1" applyFill="1" applyAlignment="1">
      <alignment/>
    </xf>
    <xf numFmtId="37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33" xfId="0" applyFont="1" applyBorder="1" applyAlignment="1">
      <alignment horizontal="center"/>
    </xf>
    <xf numFmtId="43" fontId="17" fillId="0" borderId="0" xfId="42" applyFont="1" applyBorder="1" applyAlignment="1">
      <alignment horizontal="right"/>
    </xf>
    <xf numFmtId="43" fontId="14" fillId="0" borderId="0" xfId="42" applyFont="1" applyBorder="1" applyAlignment="1">
      <alignment horizontal="center"/>
    </xf>
    <xf numFmtId="43" fontId="14" fillId="0" borderId="34" xfId="42" applyFont="1" applyBorder="1" applyAlignment="1">
      <alignment horizontal="center"/>
    </xf>
    <xf numFmtId="37" fontId="14" fillId="0" borderId="0" xfId="0" applyNumberFormat="1" applyFont="1" applyBorder="1" applyAlignment="1">
      <alignment horizontal="right"/>
    </xf>
    <xf numFmtId="0" fontId="14" fillId="0" borderId="0" xfId="0" applyFont="1" applyAlignment="1" quotePrefix="1">
      <alignment/>
    </xf>
    <xf numFmtId="0" fontId="22" fillId="0" borderId="0" xfId="0" applyFont="1" applyBorder="1" applyAlignment="1" quotePrefix="1">
      <alignment horizontal="left" wrapText="1"/>
    </xf>
    <xf numFmtId="0" fontId="22" fillId="0" borderId="0" xfId="0" applyFont="1" applyBorder="1" applyAlignment="1">
      <alignment horizontal="left" wrapText="1"/>
    </xf>
    <xf numFmtId="166" fontId="14" fillId="0" borderId="0" xfId="42" applyNumberFormat="1" applyFont="1" applyBorder="1" applyAlignment="1">
      <alignment horizontal="center"/>
    </xf>
    <xf numFmtId="0" fontId="14" fillId="0" borderId="0" xfId="55" applyFont="1" applyBorder="1" applyAlignment="1">
      <alignment horizontal="left"/>
      <protection/>
    </xf>
    <xf numFmtId="0" fontId="14" fillId="0" borderId="0" xfId="55" applyFont="1">
      <alignment/>
      <protection/>
    </xf>
    <xf numFmtId="0" fontId="14" fillId="0" borderId="0" xfId="55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1" fillId="0" borderId="0" xfId="55" applyFont="1" applyBorder="1" applyAlignment="1">
      <alignment/>
      <protection/>
    </xf>
    <xf numFmtId="0" fontId="14" fillId="0" borderId="0" xfId="55" applyFont="1" applyBorder="1" applyAlignment="1">
      <alignment/>
      <protection/>
    </xf>
    <xf numFmtId="0" fontId="12" fillId="0" borderId="16" xfId="0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37" fontId="12" fillId="0" borderId="16" xfId="42" applyNumberFormat="1" applyFont="1" applyBorder="1" applyAlignment="1">
      <alignment horizontal="right"/>
    </xf>
    <xf numFmtId="0" fontId="9" fillId="0" borderId="16" xfId="0" applyFont="1" applyBorder="1" applyAlignment="1">
      <alignment horizontal="left"/>
    </xf>
    <xf numFmtId="3" fontId="9" fillId="0" borderId="16" xfId="0" applyNumberFormat="1" applyFont="1" applyBorder="1" applyAlignment="1" quotePrefix="1">
      <alignment horizontal="center"/>
    </xf>
    <xf numFmtId="0" fontId="9" fillId="0" borderId="16" xfId="0" applyFont="1" applyBorder="1" applyAlignment="1">
      <alignment horizontal="center"/>
    </xf>
    <xf numFmtId="0" fontId="32" fillId="0" borderId="35" xfId="0" applyFont="1" applyBorder="1" applyAlignment="1">
      <alignment horizontal="left"/>
    </xf>
    <xf numFmtId="3" fontId="32" fillId="0" borderId="35" xfId="0" applyNumberFormat="1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3" fontId="12" fillId="0" borderId="36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3" fontId="9" fillId="0" borderId="36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32" fillId="0" borderId="36" xfId="0" applyFont="1" applyBorder="1" applyAlignment="1">
      <alignment horizontal="left"/>
    </xf>
    <xf numFmtId="3" fontId="32" fillId="0" borderId="36" xfId="0" applyNumberFormat="1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left"/>
    </xf>
    <xf numFmtId="3" fontId="12" fillId="0" borderId="37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37" fontId="9" fillId="0" borderId="0" xfId="42" applyNumberFormat="1" applyFont="1" applyAlignment="1">
      <alignment horizontal="center"/>
    </xf>
    <xf numFmtId="37" fontId="9" fillId="0" borderId="16" xfId="0" applyNumberFormat="1" applyFont="1" applyBorder="1" applyAlignment="1">
      <alignment horizontal="right"/>
    </xf>
    <xf numFmtId="37" fontId="9" fillId="0" borderId="16" xfId="42" applyNumberFormat="1" applyFont="1" applyBorder="1" applyAlignment="1">
      <alignment horizontal="right"/>
    </xf>
    <xf numFmtId="166" fontId="9" fillId="0" borderId="16" xfId="42" applyNumberFormat="1" applyFont="1" applyFill="1" applyBorder="1" applyAlignment="1">
      <alignment/>
    </xf>
    <xf numFmtId="37" fontId="32" fillId="0" borderId="35" xfId="0" applyNumberFormat="1" applyFont="1" applyBorder="1" applyAlignment="1">
      <alignment horizontal="right"/>
    </xf>
    <xf numFmtId="37" fontId="32" fillId="0" borderId="35" xfId="42" applyNumberFormat="1" applyFont="1" applyBorder="1" applyAlignment="1">
      <alignment horizontal="right"/>
    </xf>
    <xf numFmtId="37" fontId="12" fillId="0" borderId="36" xfId="0" applyNumberFormat="1" applyFont="1" applyBorder="1" applyAlignment="1">
      <alignment horizontal="right"/>
    </xf>
    <xf numFmtId="37" fontId="12" fillId="0" borderId="36" xfId="42" applyNumberFormat="1" applyFont="1" applyBorder="1" applyAlignment="1">
      <alignment horizontal="right"/>
    </xf>
    <xf numFmtId="37" fontId="9" fillId="0" borderId="36" xfId="0" applyNumberFormat="1" applyFont="1" applyBorder="1" applyAlignment="1">
      <alignment horizontal="right"/>
    </xf>
    <xf numFmtId="37" fontId="9" fillId="0" borderId="36" xfId="42" applyNumberFormat="1" applyFont="1" applyFill="1" applyBorder="1" applyAlignment="1">
      <alignment horizontal="right"/>
    </xf>
    <xf numFmtId="37" fontId="12" fillId="0" borderId="36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/>
    </xf>
    <xf numFmtId="37" fontId="9" fillId="0" borderId="36" xfId="42" applyNumberFormat="1" applyFont="1" applyBorder="1" applyAlignment="1">
      <alignment horizontal="right"/>
    </xf>
    <xf numFmtId="37" fontId="32" fillId="0" borderId="36" xfId="0" applyNumberFormat="1" applyFont="1" applyBorder="1" applyAlignment="1">
      <alignment horizontal="right"/>
    </xf>
    <xf numFmtId="37" fontId="32" fillId="0" borderId="36" xfId="42" applyNumberFormat="1" applyFont="1" applyBorder="1" applyAlignment="1">
      <alignment horizontal="right"/>
    </xf>
    <xf numFmtId="37" fontId="12" fillId="0" borderId="37" xfId="42" applyNumberFormat="1" applyFont="1" applyBorder="1" applyAlignment="1">
      <alignment horizontal="right"/>
    </xf>
    <xf numFmtId="0" fontId="31" fillId="0" borderId="0" xfId="56" applyFont="1" applyBorder="1">
      <alignment/>
      <protection/>
    </xf>
    <xf numFmtId="0" fontId="33" fillId="0" borderId="0" xfId="56" applyFont="1" applyBorder="1">
      <alignment/>
      <protection/>
    </xf>
    <xf numFmtId="0" fontId="33" fillId="0" borderId="38" xfId="56" applyFont="1" applyBorder="1">
      <alignment/>
      <protection/>
    </xf>
    <xf numFmtId="166" fontId="33" fillId="0" borderId="0" xfId="42" applyNumberFormat="1" applyFont="1" applyBorder="1" applyAlignment="1">
      <alignment horizontal="right"/>
    </xf>
    <xf numFmtId="0" fontId="35" fillId="0" borderId="0" xfId="55" applyFont="1" applyBorder="1" applyAlignment="1">
      <alignment/>
      <protection/>
    </xf>
    <xf numFmtId="0" fontId="14" fillId="0" borderId="38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37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37" fontId="12" fillId="0" borderId="18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37" fontId="9" fillId="0" borderId="18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24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/>
    </xf>
    <xf numFmtId="37" fontId="12" fillId="0" borderId="19" xfId="0" applyNumberFormat="1" applyFont="1" applyBorder="1" applyAlignment="1">
      <alignment/>
    </xf>
    <xf numFmtId="166" fontId="12" fillId="0" borderId="39" xfId="42" applyNumberFormat="1" applyFont="1" applyBorder="1" applyAlignment="1">
      <alignment/>
    </xf>
    <xf numFmtId="166" fontId="12" fillId="0" borderId="39" xfId="42" applyNumberFormat="1" applyFont="1" applyBorder="1" applyAlignment="1">
      <alignment horizontal="center"/>
    </xf>
    <xf numFmtId="166" fontId="9" fillId="0" borderId="39" xfId="42" applyNumberFormat="1" applyFont="1" applyBorder="1" applyAlignment="1">
      <alignment horizontal="center"/>
    </xf>
    <xf numFmtId="166" fontId="9" fillId="0" borderId="40" xfId="42" applyNumberFormat="1" applyFont="1" applyBorder="1" applyAlignment="1">
      <alignment/>
    </xf>
    <xf numFmtId="166" fontId="9" fillId="0" borderId="40" xfId="42" applyNumberFormat="1" applyFont="1" applyBorder="1" applyAlignment="1">
      <alignment horizontal="center"/>
    </xf>
    <xf numFmtId="166" fontId="9" fillId="0" borderId="40" xfId="42" applyNumberFormat="1" applyFont="1" applyBorder="1" applyAlignment="1">
      <alignment horizontal="center" vertical="center"/>
    </xf>
    <xf numFmtId="166" fontId="12" fillId="0" borderId="40" xfId="42" applyNumberFormat="1" applyFont="1" applyBorder="1" applyAlignment="1">
      <alignment/>
    </xf>
    <xf numFmtId="43" fontId="12" fillId="0" borderId="40" xfId="42" applyFont="1" applyBorder="1" applyAlignment="1">
      <alignment/>
    </xf>
    <xf numFmtId="43" fontId="12" fillId="0" borderId="40" xfId="42" applyNumberFormat="1" applyFont="1" applyBorder="1" applyAlignment="1">
      <alignment/>
    </xf>
    <xf numFmtId="43" fontId="9" fillId="0" borderId="40" xfId="42" applyFont="1" applyBorder="1" applyAlignment="1">
      <alignment/>
    </xf>
    <xf numFmtId="43" fontId="9" fillId="0" borderId="40" xfId="42" applyNumberFormat="1" applyFont="1" applyBorder="1" applyAlignment="1">
      <alignment/>
    </xf>
    <xf numFmtId="166" fontId="9" fillId="0" borderId="41" xfId="42" applyNumberFormat="1" applyFont="1" applyBorder="1" applyAlignment="1">
      <alignment/>
    </xf>
    <xf numFmtId="166" fontId="9" fillId="0" borderId="41" xfId="42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8" xfId="0" applyFont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7" fontId="9" fillId="0" borderId="38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43" xfId="55" applyFont="1" applyBorder="1" applyAlignment="1">
      <alignment horizontal="left" vertical="top" wrapText="1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22" xfId="55" applyFont="1" applyBorder="1" applyAlignment="1">
      <alignment horizontal="left"/>
      <protection/>
    </xf>
    <xf numFmtId="0" fontId="29" fillId="0" borderId="20" xfId="55" applyFont="1" applyBorder="1" applyAlignment="1">
      <alignment horizontal="left"/>
      <protection/>
    </xf>
    <xf numFmtId="0" fontId="29" fillId="0" borderId="44" xfId="55" applyFont="1" applyBorder="1" applyAlignment="1">
      <alignment horizontal="left"/>
      <protection/>
    </xf>
    <xf numFmtId="0" fontId="29" fillId="0" borderId="45" xfId="55" applyFont="1" applyBorder="1" applyAlignment="1">
      <alignment horizontal="left"/>
      <protection/>
    </xf>
    <xf numFmtId="0" fontId="29" fillId="0" borderId="46" xfId="55" applyFont="1" applyBorder="1" applyAlignment="1">
      <alignment horizontal="left"/>
      <protection/>
    </xf>
    <xf numFmtId="0" fontId="29" fillId="0" borderId="20" xfId="55" applyFont="1" applyBorder="1" applyAlignment="1">
      <alignment horizontal="center"/>
      <protection/>
    </xf>
    <xf numFmtId="0" fontId="29" fillId="0" borderId="23" xfId="55" applyFont="1" applyBorder="1" applyAlignment="1">
      <alignment horizontal="center"/>
      <protection/>
    </xf>
    <xf numFmtId="0" fontId="14" fillId="0" borderId="21" xfId="55" applyFont="1" applyBorder="1" applyAlignment="1">
      <alignment horizontal="left"/>
      <protection/>
    </xf>
    <xf numFmtId="0" fontId="14" fillId="0" borderId="27" xfId="55" applyFont="1" applyBorder="1" applyAlignment="1">
      <alignment horizontal="left"/>
      <protection/>
    </xf>
    <xf numFmtId="0" fontId="14" fillId="0" borderId="47" xfId="55" applyFont="1" applyBorder="1" applyAlignment="1">
      <alignment horizontal="left"/>
      <protection/>
    </xf>
    <xf numFmtId="0" fontId="14" fillId="0" borderId="48" xfId="55" applyFont="1" applyBorder="1" applyAlignment="1">
      <alignment horizontal="left"/>
      <protection/>
    </xf>
    <xf numFmtId="0" fontId="14" fillId="0" borderId="49" xfId="55" applyFont="1" applyBorder="1" applyAlignment="1">
      <alignment horizontal="left"/>
      <protection/>
    </xf>
    <xf numFmtId="166" fontId="14" fillId="0" borderId="27" xfId="55" applyNumberFormat="1" applyFont="1" applyBorder="1" applyAlignment="1">
      <alignment horizontal="center"/>
      <protection/>
    </xf>
    <xf numFmtId="166" fontId="14" fillId="0" borderId="28" xfId="55" applyNumberFormat="1" applyFont="1" applyBorder="1" applyAlignment="1">
      <alignment horizontal="center"/>
      <protection/>
    </xf>
    <xf numFmtId="0" fontId="22" fillId="0" borderId="24" xfId="0" applyFont="1" applyBorder="1" applyAlignment="1" quotePrefix="1">
      <alignment horizontal="left" wrapText="1"/>
    </xf>
    <xf numFmtId="0" fontId="22" fillId="0" borderId="25" xfId="0" applyFont="1" applyBorder="1" applyAlignment="1">
      <alignment horizontal="left" wrapText="1"/>
    </xf>
    <xf numFmtId="166" fontId="14" fillId="0" borderId="25" xfId="42" applyNumberFormat="1" applyFont="1" applyBorder="1" applyAlignment="1">
      <alignment horizontal="center"/>
    </xf>
    <xf numFmtId="166" fontId="14" fillId="0" borderId="26" xfId="42" applyNumberFormat="1" applyFont="1" applyBorder="1" applyAlignment="1">
      <alignment horizontal="center"/>
    </xf>
    <xf numFmtId="0" fontId="22" fillId="0" borderId="21" xfId="0" applyFont="1" applyBorder="1" applyAlignment="1" quotePrefix="1">
      <alignment horizontal="left" wrapText="1"/>
    </xf>
    <xf numFmtId="0" fontId="22" fillId="0" borderId="27" xfId="0" applyFont="1" applyBorder="1" applyAlignment="1">
      <alignment horizontal="left" wrapText="1"/>
    </xf>
    <xf numFmtId="166" fontId="14" fillId="0" borderId="27" xfId="42" applyNumberFormat="1" applyFont="1" applyBorder="1" applyAlignment="1">
      <alignment horizontal="center"/>
    </xf>
    <xf numFmtId="166" fontId="14" fillId="0" borderId="28" xfId="42" applyNumberFormat="1" applyFont="1" applyBorder="1" applyAlignment="1">
      <alignment horizontal="center"/>
    </xf>
    <xf numFmtId="0" fontId="21" fillId="0" borderId="24" xfId="0" applyFont="1" applyBorder="1" applyAlignment="1">
      <alignment horizontal="left" wrapText="1"/>
    </xf>
    <xf numFmtId="0" fontId="21" fillId="0" borderId="25" xfId="0" applyFont="1" applyBorder="1" applyAlignment="1">
      <alignment horizontal="left" wrapText="1"/>
    </xf>
    <xf numFmtId="166" fontId="14" fillId="0" borderId="25" xfId="0" applyNumberFormat="1" applyFont="1" applyBorder="1" applyAlignment="1">
      <alignment horizontal="center"/>
    </xf>
    <xf numFmtId="166" fontId="14" fillId="0" borderId="26" xfId="0" applyNumberFormat="1" applyFont="1" applyBorder="1" applyAlignment="1">
      <alignment horizontal="center"/>
    </xf>
    <xf numFmtId="0" fontId="15" fillId="33" borderId="50" xfId="0" applyFont="1" applyFill="1" applyBorder="1" applyAlignment="1">
      <alignment horizontal="left"/>
    </xf>
    <xf numFmtId="0" fontId="15" fillId="33" borderId="51" xfId="0" applyFont="1" applyFill="1" applyBorder="1" applyAlignment="1">
      <alignment horizontal="left"/>
    </xf>
    <xf numFmtId="0" fontId="15" fillId="33" borderId="52" xfId="0" applyFont="1" applyFill="1" applyBorder="1" applyAlignment="1">
      <alignment horizontal="left"/>
    </xf>
    <xf numFmtId="0" fontId="21" fillId="0" borderId="22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53" xfId="55" applyFont="1" applyBorder="1" applyAlignment="1">
      <alignment horizontal="center" vertical="center" wrapText="1"/>
      <protection/>
    </xf>
    <xf numFmtId="0" fontId="14" fillId="0" borderId="53" xfId="55" applyFont="1" applyBorder="1" applyAlignment="1">
      <alignment horizontal="center" wrapText="1"/>
      <protection/>
    </xf>
    <xf numFmtId="41" fontId="17" fillId="0" borderId="53" xfId="55" applyNumberFormat="1" applyFont="1" applyBorder="1" applyAlignment="1">
      <alignment horizontal="center"/>
      <protection/>
    </xf>
    <xf numFmtId="166" fontId="17" fillId="0" borderId="53" xfId="42" applyNumberFormat="1" applyFont="1" applyBorder="1" applyAlignment="1">
      <alignment horizont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5" xfId="55" applyFont="1" applyBorder="1" applyAlignment="1">
      <alignment horizontal="center" wrapText="1"/>
      <protection/>
    </xf>
    <xf numFmtId="37" fontId="14" fillId="0" borderId="25" xfId="55" applyNumberFormat="1" applyFont="1" applyBorder="1" applyAlignment="1">
      <alignment horizontal="center" wrapText="1"/>
      <protection/>
    </xf>
    <xf numFmtId="166" fontId="14" fillId="0" borderId="25" xfId="42" applyNumberFormat="1" applyFont="1" applyBorder="1" applyAlignment="1">
      <alignment horizontal="center" wrapText="1"/>
    </xf>
    <xf numFmtId="0" fontId="17" fillId="0" borderId="32" xfId="55" applyFont="1" applyBorder="1" applyAlignment="1">
      <alignment horizontal="center" vertical="center" wrapText="1"/>
      <protection/>
    </xf>
    <xf numFmtId="39" fontId="17" fillId="0" borderId="32" xfId="55" applyNumberFormat="1" applyFont="1" applyBorder="1" applyAlignment="1">
      <alignment horizontal="center" vertical="center" wrapText="1"/>
      <protection/>
    </xf>
    <xf numFmtId="0" fontId="14" fillId="0" borderId="54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37" fontId="14" fillId="0" borderId="25" xfId="0" applyNumberFormat="1" applyFont="1" applyBorder="1" applyAlignment="1">
      <alignment horizontal="right"/>
    </xf>
    <xf numFmtId="166" fontId="14" fillId="0" borderId="25" xfId="42" applyNumberFormat="1" applyFont="1" applyBorder="1" applyAlignment="1">
      <alignment horizontal="right"/>
    </xf>
    <xf numFmtId="166" fontId="14" fillId="0" borderId="26" xfId="42" applyNumberFormat="1" applyFont="1" applyBorder="1" applyAlignment="1">
      <alignment horizontal="right"/>
    </xf>
    <xf numFmtId="0" fontId="14" fillId="0" borderId="5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43" fontId="14" fillId="0" borderId="27" xfId="42" applyFont="1" applyBorder="1" applyAlignment="1">
      <alignment horizontal="right"/>
    </xf>
    <xf numFmtId="43" fontId="14" fillId="0" borderId="27" xfId="42" applyFont="1" applyBorder="1" applyAlignment="1">
      <alignment horizontal="center"/>
    </xf>
    <xf numFmtId="43" fontId="14" fillId="0" borderId="28" xfId="42" applyFont="1" applyBorder="1" applyAlignment="1">
      <alignment horizontal="center"/>
    </xf>
    <xf numFmtId="0" fontId="17" fillId="33" borderId="58" xfId="0" applyFont="1" applyFill="1" applyBorder="1" applyAlignment="1">
      <alignment horizontal="left"/>
    </xf>
    <xf numFmtId="0" fontId="17" fillId="33" borderId="59" xfId="0" applyFont="1" applyFill="1" applyBorder="1" applyAlignment="1">
      <alignment horizontal="left"/>
    </xf>
    <xf numFmtId="0" fontId="17" fillId="33" borderId="59" xfId="0" applyFont="1" applyFill="1" applyBorder="1" applyAlignment="1">
      <alignment horizontal="center"/>
    </xf>
    <xf numFmtId="0" fontId="17" fillId="33" borderId="60" xfId="0" applyFont="1" applyFill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20" xfId="0" applyFont="1" applyBorder="1" applyAlignment="1">
      <alignment/>
    </xf>
    <xf numFmtId="37" fontId="14" fillId="0" borderId="20" xfId="0" applyNumberFormat="1" applyFont="1" applyBorder="1" applyAlignment="1">
      <alignment/>
    </xf>
    <xf numFmtId="166" fontId="14" fillId="0" borderId="20" xfId="42" applyNumberFormat="1" applyFont="1" applyBorder="1" applyAlignment="1">
      <alignment horizontal="right"/>
    </xf>
    <xf numFmtId="166" fontId="14" fillId="0" borderId="23" xfId="42" applyNumberFormat="1" applyFont="1" applyBorder="1" applyAlignment="1">
      <alignment horizontal="right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37" fontId="14" fillId="0" borderId="0" xfId="0" applyNumberFormat="1" applyFont="1" applyBorder="1" applyAlignment="1">
      <alignment horizontal="right"/>
    </xf>
    <xf numFmtId="0" fontId="17" fillId="35" borderId="21" xfId="0" applyFont="1" applyFill="1" applyBorder="1" applyAlignment="1">
      <alignment horizontal="center"/>
    </xf>
    <xf numFmtId="0" fontId="17" fillId="35" borderId="27" xfId="0" applyFont="1" applyFill="1" applyBorder="1" applyAlignment="1">
      <alignment horizontal="center"/>
    </xf>
    <xf numFmtId="3" fontId="17" fillId="0" borderId="27" xfId="0" applyNumberFormat="1" applyFont="1" applyBorder="1" applyAlignment="1">
      <alignment horizontal="right"/>
    </xf>
    <xf numFmtId="3" fontId="17" fillId="0" borderId="28" xfId="0" applyNumberFormat="1" applyFont="1" applyBorder="1" applyAlignment="1">
      <alignment horizontal="right"/>
    </xf>
    <xf numFmtId="0" fontId="17" fillId="33" borderId="62" xfId="0" applyFont="1" applyFill="1" applyBorder="1" applyAlignment="1">
      <alignment horizontal="left" wrapText="1"/>
    </xf>
    <xf numFmtId="0" fontId="17" fillId="33" borderId="45" xfId="0" applyFont="1" applyFill="1" applyBorder="1" applyAlignment="1">
      <alignment horizontal="left" wrapText="1"/>
    </xf>
    <xf numFmtId="0" fontId="17" fillId="33" borderId="63" xfId="0" applyFont="1" applyFill="1" applyBorder="1" applyAlignment="1">
      <alignment horizontal="left" wrapText="1"/>
    </xf>
    <xf numFmtId="49" fontId="14" fillId="0" borderId="54" xfId="0" applyNumberFormat="1" applyFont="1" applyBorder="1" applyAlignment="1">
      <alignment horizontal="left"/>
    </xf>
    <xf numFmtId="49" fontId="14" fillId="0" borderId="55" xfId="0" applyNumberFormat="1" applyFont="1" applyBorder="1" applyAlignment="1">
      <alignment horizontal="left"/>
    </xf>
    <xf numFmtId="49" fontId="14" fillId="0" borderId="56" xfId="0" applyNumberFormat="1" applyFont="1" applyBorder="1" applyAlignment="1">
      <alignment horizontal="left"/>
    </xf>
    <xf numFmtId="3" fontId="14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49" fontId="14" fillId="0" borderId="24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0" fontId="17" fillId="0" borderId="5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66" fontId="17" fillId="0" borderId="27" xfId="42" applyNumberFormat="1" applyFont="1" applyBorder="1" applyAlignment="1">
      <alignment horizontal="right"/>
    </xf>
    <xf numFmtId="0" fontId="17" fillId="33" borderId="22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166" fontId="17" fillId="0" borderId="27" xfId="42" applyNumberFormat="1" applyFont="1" applyBorder="1" applyAlignment="1">
      <alignment horizontal="center"/>
    </xf>
    <xf numFmtId="166" fontId="17" fillId="0" borderId="28" xfId="42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66" fontId="17" fillId="0" borderId="28" xfId="42" applyNumberFormat="1" applyFont="1" applyBorder="1" applyAlignment="1">
      <alignment horizontal="right"/>
    </xf>
    <xf numFmtId="0" fontId="14" fillId="0" borderId="54" xfId="0" applyFont="1" applyFill="1" applyBorder="1" applyAlignment="1">
      <alignment horizontal="left"/>
    </xf>
    <xf numFmtId="0" fontId="14" fillId="0" borderId="55" xfId="0" applyFont="1" applyFill="1" applyBorder="1" applyAlignment="1">
      <alignment horizontal="left"/>
    </xf>
    <xf numFmtId="0" fontId="14" fillId="0" borderId="56" xfId="0" applyFont="1" applyFill="1" applyBorder="1" applyAlignment="1">
      <alignment horizontal="left"/>
    </xf>
    <xf numFmtId="166" fontId="14" fillId="0" borderId="64" xfId="42" applyNumberFormat="1" applyFont="1" applyFill="1" applyBorder="1" applyAlignment="1">
      <alignment horizontal="center"/>
    </xf>
    <xf numFmtId="166" fontId="14" fillId="0" borderId="55" xfId="42" applyNumberFormat="1" applyFont="1" applyFill="1" applyBorder="1" applyAlignment="1">
      <alignment horizontal="center"/>
    </xf>
    <xf numFmtId="166" fontId="14" fillId="0" borderId="56" xfId="42" applyNumberFormat="1" applyFont="1" applyFill="1" applyBorder="1" applyAlignment="1">
      <alignment horizontal="center"/>
    </xf>
    <xf numFmtId="166" fontId="14" fillId="0" borderId="61" xfId="42" applyNumberFormat="1" applyFont="1" applyFill="1" applyBorder="1" applyAlignment="1">
      <alignment horizontal="center"/>
    </xf>
    <xf numFmtId="166" fontId="14" fillId="0" borderId="64" xfId="42" applyNumberFormat="1" applyFont="1" applyFill="1" applyBorder="1" applyAlignment="1">
      <alignment horizontal="right"/>
    </xf>
    <xf numFmtId="166" fontId="14" fillId="0" borderId="55" xfId="42" applyNumberFormat="1" applyFont="1" applyFill="1" applyBorder="1" applyAlignment="1">
      <alignment horizontal="right"/>
    </xf>
    <xf numFmtId="166" fontId="14" fillId="0" borderId="56" xfId="42" applyNumberFormat="1" applyFont="1" applyFill="1" applyBorder="1" applyAlignment="1">
      <alignment horizontal="right"/>
    </xf>
    <xf numFmtId="166" fontId="17" fillId="0" borderId="64" xfId="42" applyNumberFormat="1" applyFont="1" applyFill="1" applyBorder="1" applyAlignment="1">
      <alignment horizontal="center"/>
    </xf>
    <xf numFmtId="166" fontId="17" fillId="0" borderId="55" xfId="42" applyNumberFormat="1" applyFont="1" applyFill="1" applyBorder="1" applyAlignment="1">
      <alignment horizontal="center"/>
    </xf>
    <xf numFmtId="166" fontId="17" fillId="0" borderId="56" xfId="42" applyNumberFormat="1" applyFont="1" applyFill="1" applyBorder="1" applyAlignment="1">
      <alignment horizontal="center"/>
    </xf>
    <xf numFmtId="37" fontId="17" fillId="0" borderId="27" xfId="0" applyNumberFormat="1" applyFont="1" applyBorder="1" applyAlignment="1">
      <alignment horizontal="right"/>
    </xf>
    <xf numFmtId="0" fontId="17" fillId="0" borderId="27" xfId="0" applyFont="1" applyBorder="1" applyAlignment="1">
      <alignment horizontal="righ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37" fontId="14" fillId="0" borderId="25" xfId="0" applyNumberFormat="1" applyFont="1" applyBorder="1" applyAlignment="1">
      <alignment/>
    </xf>
    <xf numFmtId="37" fontId="14" fillId="0" borderId="64" xfId="0" applyNumberFormat="1" applyFont="1" applyBorder="1" applyAlignment="1">
      <alignment horizontal="right"/>
    </xf>
    <xf numFmtId="37" fontId="14" fillId="0" borderId="55" xfId="0" applyNumberFormat="1" applyFont="1" applyBorder="1" applyAlignment="1">
      <alignment horizontal="right"/>
    </xf>
    <xf numFmtId="37" fontId="14" fillId="0" borderId="56" xfId="0" applyNumberFormat="1" applyFont="1" applyBorder="1" applyAlignment="1">
      <alignment horizontal="right"/>
    </xf>
    <xf numFmtId="166" fontId="14" fillId="0" borderId="64" xfId="42" applyNumberFormat="1" applyFont="1" applyBorder="1" applyAlignment="1">
      <alignment horizontal="center"/>
    </xf>
    <xf numFmtId="166" fontId="14" fillId="0" borderId="55" xfId="42" applyNumberFormat="1" applyFont="1" applyBorder="1" applyAlignment="1">
      <alignment horizontal="center"/>
    </xf>
    <xf numFmtId="166" fontId="14" fillId="0" borderId="61" xfId="42" applyNumberFormat="1" applyFont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37" fontId="17" fillId="0" borderId="27" xfId="0" applyNumberFormat="1" applyFont="1" applyFill="1" applyBorder="1" applyAlignment="1">
      <alignment/>
    </xf>
    <xf numFmtId="166" fontId="17" fillId="0" borderId="27" xfId="0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 horizontal="right"/>
    </xf>
    <xf numFmtId="0" fontId="17" fillId="0" borderId="28" xfId="0" applyFont="1" applyFill="1" applyBorder="1" applyAlignment="1">
      <alignment horizontal="right"/>
    </xf>
    <xf numFmtId="0" fontId="17" fillId="33" borderId="22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/>
    </xf>
    <xf numFmtId="0" fontId="17" fillId="0" borderId="5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right" vertical="center"/>
    </xf>
    <xf numFmtId="3" fontId="17" fillId="0" borderId="28" xfId="0" applyNumberFormat="1" applyFont="1" applyBorder="1" applyAlignment="1">
      <alignment horizontal="right" vertical="center"/>
    </xf>
    <xf numFmtId="0" fontId="15" fillId="33" borderId="0" xfId="0" applyFont="1" applyFill="1" applyBorder="1" applyAlignment="1">
      <alignment horizontal="left" wrapText="1"/>
    </xf>
    <xf numFmtId="3" fontId="14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7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3" fontId="17" fillId="33" borderId="20" xfId="0" applyNumberFormat="1" applyFont="1" applyFill="1" applyBorder="1" applyAlignment="1">
      <alignment horizontal="center"/>
    </xf>
    <xf numFmtId="166" fontId="14" fillId="0" borderId="25" xfId="0" applyNumberFormat="1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3" fontId="26" fillId="0" borderId="47" xfId="0" applyNumberFormat="1" applyFont="1" applyBorder="1" applyAlignment="1">
      <alignment horizontal="right"/>
    </xf>
    <xf numFmtId="0" fontId="26" fillId="0" borderId="48" xfId="0" applyFont="1" applyBorder="1" applyAlignment="1">
      <alignment horizontal="right"/>
    </xf>
    <xf numFmtId="0" fontId="26" fillId="0" borderId="49" xfId="0" applyFont="1" applyBorder="1" applyAlignment="1">
      <alignment horizontal="right"/>
    </xf>
    <xf numFmtId="3" fontId="14" fillId="0" borderId="47" xfId="0" applyNumberFormat="1" applyFont="1" applyBorder="1" applyAlignment="1">
      <alignment horizontal="right"/>
    </xf>
    <xf numFmtId="3" fontId="14" fillId="0" borderId="48" xfId="0" applyNumberFormat="1" applyFont="1" applyBorder="1" applyAlignment="1">
      <alignment horizontal="right"/>
    </xf>
    <xf numFmtId="3" fontId="14" fillId="0" borderId="65" xfId="0" applyNumberFormat="1" applyFont="1" applyBorder="1" applyAlignment="1">
      <alignment horizontal="right"/>
    </xf>
    <xf numFmtId="0" fontId="27" fillId="33" borderId="62" xfId="0" applyFont="1" applyFill="1" applyBorder="1" applyAlignment="1">
      <alignment horizontal="left"/>
    </xf>
    <xf numFmtId="0" fontId="27" fillId="33" borderId="45" xfId="0" applyFont="1" applyFill="1" applyBorder="1" applyAlignment="1">
      <alignment horizontal="left"/>
    </xf>
    <xf numFmtId="0" fontId="27" fillId="33" borderId="46" xfId="0" applyFont="1" applyFill="1" applyBorder="1" applyAlignment="1">
      <alignment horizontal="left"/>
    </xf>
    <xf numFmtId="3" fontId="25" fillId="0" borderId="25" xfId="0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166" fontId="17" fillId="0" borderId="47" xfId="0" applyNumberFormat="1" applyFont="1" applyBorder="1" applyAlignment="1">
      <alignment horizontal="center"/>
    </xf>
    <xf numFmtId="166" fontId="17" fillId="0" borderId="27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33" borderId="22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166" fontId="14" fillId="0" borderId="56" xfId="42" applyNumberFormat="1" applyFont="1" applyBorder="1" applyAlignment="1">
      <alignment horizontal="center"/>
    </xf>
    <xf numFmtId="166" fontId="14" fillId="0" borderId="25" xfId="42" applyNumberFormat="1" applyFont="1" applyBorder="1" applyAlignment="1">
      <alignment/>
    </xf>
    <xf numFmtId="166" fontId="14" fillId="0" borderId="26" xfId="42" applyNumberFormat="1" applyFont="1" applyBorder="1" applyAlignment="1">
      <alignment/>
    </xf>
    <xf numFmtId="166" fontId="14" fillId="0" borderId="64" xfId="42" applyNumberFormat="1" applyFont="1" applyBorder="1" applyAlignment="1">
      <alignment/>
    </xf>
    <xf numFmtId="166" fontId="14" fillId="0" borderId="55" xfId="42" applyNumberFormat="1" applyFont="1" applyBorder="1" applyAlignment="1">
      <alignment/>
    </xf>
    <xf numFmtId="166" fontId="14" fillId="0" borderId="56" xfId="42" applyNumberFormat="1" applyFont="1" applyBorder="1" applyAlignment="1">
      <alignment/>
    </xf>
    <xf numFmtId="3" fontId="21" fillId="0" borderId="64" xfId="42" applyNumberFormat="1" applyFont="1" applyBorder="1" applyAlignment="1">
      <alignment horizontal="right"/>
    </xf>
    <xf numFmtId="3" fontId="21" fillId="0" borderId="55" xfId="42" applyNumberFormat="1" applyFont="1" applyBorder="1" applyAlignment="1">
      <alignment horizontal="right"/>
    </xf>
    <xf numFmtId="3" fontId="21" fillId="0" borderId="61" xfId="42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3" fontId="21" fillId="0" borderId="65" xfId="0" applyNumberFormat="1" applyFont="1" applyBorder="1" applyAlignment="1">
      <alignment horizontal="right"/>
    </xf>
    <xf numFmtId="3" fontId="22" fillId="0" borderId="64" xfId="42" applyNumberFormat="1" applyFont="1" applyBorder="1" applyAlignment="1">
      <alignment horizontal="right"/>
    </xf>
    <xf numFmtId="3" fontId="22" fillId="0" borderId="55" xfId="42" applyNumberFormat="1" applyFont="1" applyBorder="1" applyAlignment="1">
      <alignment horizontal="right"/>
    </xf>
    <xf numFmtId="3" fontId="22" fillId="0" borderId="61" xfId="42" applyNumberFormat="1" applyFont="1" applyBorder="1" applyAlignment="1">
      <alignment horizontal="right"/>
    </xf>
    <xf numFmtId="3" fontId="21" fillId="0" borderId="64" xfId="55" applyNumberFormat="1" applyFont="1" applyBorder="1" applyAlignment="1">
      <alignment horizontal="right"/>
      <protection/>
    </xf>
    <xf numFmtId="3" fontId="21" fillId="0" borderId="55" xfId="55" applyNumberFormat="1" applyFont="1" applyBorder="1" applyAlignment="1">
      <alignment horizontal="right"/>
      <protection/>
    </xf>
    <xf numFmtId="3" fontId="21" fillId="0" borderId="61" xfId="55" applyNumberFormat="1" applyFont="1" applyBorder="1" applyAlignment="1">
      <alignment horizontal="right"/>
      <protection/>
    </xf>
    <xf numFmtId="3" fontId="21" fillId="0" borderId="66" xfId="42" applyNumberFormat="1" applyFont="1" applyBorder="1" applyAlignment="1">
      <alignment horizontal="center" vertical="center" wrapText="1"/>
    </xf>
    <xf numFmtId="3" fontId="21" fillId="0" borderId="51" xfId="42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3" fontId="22" fillId="0" borderId="25" xfId="42" applyNumberFormat="1" applyFont="1" applyBorder="1" applyAlignment="1">
      <alignment horizontal="right"/>
    </xf>
    <xf numFmtId="3" fontId="22" fillId="0" borderId="26" xfId="42" applyNumberFormat="1" applyFont="1" applyBorder="1" applyAlignment="1">
      <alignment horizontal="right"/>
    </xf>
    <xf numFmtId="3" fontId="21" fillId="0" borderId="25" xfId="55" applyNumberFormat="1" applyFont="1" applyBorder="1" applyAlignment="1">
      <alignment horizontal="right"/>
      <protection/>
    </xf>
    <xf numFmtId="3" fontId="21" fillId="0" borderId="26" xfId="55" applyNumberFormat="1" applyFont="1" applyBorder="1" applyAlignment="1">
      <alignment horizontal="right"/>
      <protection/>
    </xf>
    <xf numFmtId="3" fontId="21" fillId="0" borderId="25" xfId="42" applyNumberFormat="1" applyFont="1" applyBorder="1" applyAlignment="1">
      <alignment horizontal="right"/>
    </xf>
    <xf numFmtId="3" fontId="21" fillId="0" borderId="26" xfId="42" applyNumberFormat="1" applyFont="1" applyBorder="1" applyAlignment="1">
      <alignment horizontal="right"/>
    </xf>
    <xf numFmtId="0" fontId="17" fillId="35" borderId="0" xfId="0" applyFont="1" applyFill="1" applyAlignment="1">
      <alignment horizontal="left"/>
    </xf>
    <xf numFmtId="0" fontId="17" fillId="0" borderId="29" xfId="0" applyFont="1" applyBorder="1" applyAlignment="1">
      <alignment horizontal="left"/>
    </xf>
    <xf numFmtId="3" fontId="21" fillId="0" borderId="67" xfId="42" applyNumberFormat="1" applyFont="1" applyBorder="1" applyAlignment="1">
      <alignment horizontal="center" vertical="center" wrapText="1"/>
    </xf>
    <xf numFmtId="3" fontId="21" fillId="0" borderId="43" xfId="42" applyNumberFormat="1" applyFont="1" applyBorder="1" applyAlignment="1">
      <alignment horizontal="center" vertical="center" wrapText="1"/>
    </xf>
    <xf numFmtId="3" fontId="21" fillId="0" borderId="68" xfId="42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37" fontId="14" fillId="0" borderId="26" xfId="0" applyNumberFormat="1" applyFont="1" applyBorder="1" applyAlignment="1">
      <alignment/>
    </xf>
    <xf numFmtId="3" fontId="23" fillId="0" borderId="25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0" fontId="14" fillId="0" borderId="5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166" fontId="17" fillId="0" borderId="47" xfId="0" applyNumberFormat="1" applyFont="1" applyBorder="1" applyAlignment="1">
      <alignment horizontal="right"/>
    </xf>
    <xf numFmtId="0" fontId="17" fillId="0" borderId="48" xfId="0" applyFont="1" applyBorder="1" applyAlignment="1">
      <alignment horizontal="right"/>
    </xf>
    <xf numFmtId="0" fontId="17" fillId="0" borderId="49" xfId="0" applyFont="1" applyBorder="1" applyAlignment="1">
      <alignment horizontal="right"/>
    </xf>
    <xf numFmtId="0" fontId="17" fillId="0" borderId="65" xfId="0" applyFont="1" applyBorder="1" applyAlignment="1">
      <alignment horizontal="right"/>
    </xf>
    <xf numFmtId="0" fontId="14" fillId="0" borderId="54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56" xfId="0" applyFont="1" applyBorder="1" applyAlignment="1">
      <alignment/>
    </xf>
    <xf numFmtId="166" fontId="14" fillId="0" borderId="64" xfId="42" applyNumberFormat="1" applyFont="1" applyBorder="1" applyAlignment="1">
      <alignment horizontal="right" vertical="center"/>
    </xf>
    <xf numFmtId="166" fontId="14" fillId="0" borderId="55" xfId="42" applyNumberFormat="1" applyFont="1" applyBorder="1" applyAlignment="1">
      <alignment horizontal="right" vertical="center"/>
    </xf>
    <xf numFmtId="166" fontId="14" fillId="0" borderId="56" xfId="42" applyNumberFormat="1" applyFont="1" applyBorder="1" applyAlignment="1">
      <alignment horizontal="right" vertical="center"/>
    </xf>
    <xf numFmtId="166" fontId="14" fillId="0" borderId="61" xfId="42" applyNumberFormat="1" applyFont="1" applyBorder="1" applyAlignment="1">
      <alignment horizontal="right" vertical="center"/>
    </xf>
    <xf numFmtId="0" fontId="14" fillId="0" borderId="24" xfId="0" applyFont="1" applyBorder="1" applyAlignment="1">
      <alignment wrapText="1"/>
    </xf>
    <xf numFmtId="166" fontId="14" fillId="0" borderId="25" xfId="42" applyNumberFormat="1" applyFont="1" applyBorder="1" applyAlignment="1">
      <alignment horizontal="right" vertical="center"/>
    </xf>
    <xf numFmtId="166" fontId="14" fillId="0" borderId="26" xfId="42" applyNumberFormat="1" applyFont="1" applyBorder="1" applyAlignment="1">
      <alignment horizontal="right" vertical="center"/>
    </xf>
    <xf numFmtId="0" fontId="14" fillId="0" borderId="25" xfId="0" applyFont="1" applyBorder="1" applyAlignment="1" quotePrefix="1">
      <alignment/>
    </xf>
    <xf numFmtId="166" fontId="14" fillId="0" borderId="25" xfId="0" applyNumberFormat="1" applyFont="1" applyBorder="1" applyAlignment="1" quotePrefix="1">
      <alignment horizontal="right" vertical="center"/>
    </xf>
    <xf numFmtId="0" fontId="14" fillId="0" borderId="25" xfId="0" applyFont="1" applyBorder="1" applyAlignment="1">
      <alignment horizontal="right" vertical="center"/>
    </xf>
    <xf numFmtId="3" fontId="18" fillId="0" borderId="25" xfId="0" applyNumberFormat="1" applyFont="1" applyBorder="1" applyAlignment="1">
      <alignment horizontal="right"/>
    </xf>
    <xf numFmtId="3" fontId="22" fillId="0" borderId="25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0" fontId="19" fillId="35" borderId="0" xfId="0" applyFont="1" applyFill="1" applyAlignment="1">
      <alignment horizontal="left"/>
    </xf>
    <xf numFmtId="0" fontId="20" fillId="33" borderId="2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3" fontId="14" fillId="0" borderId="64" xfId="0" applyNumberFormat="1" applyFont="1" applyBorder="1" applyAlignment="1">
      <alignment horizontal="right"/>
    </xf>
    <xf numFmtId="3" fontId="14" fillId="0" borderId="55" xfId="0" applyNumberFormat="1" applyFont="1" applyBorder="1" applyAlignment="1">
      <alignment horizontal="right"/>
    </xf>
    <xf numFmtId="3" fontId="14" fillId="0" borderId="56" xfId="0" applyNumberFormat="1" applyFont="1" applyBorder="1" applyAlignment="1">
      <alignment horizontal="right"/>
    </xf>
    <xf numFmtId="3" fontId="14" fillId="0" borderId="61" xfId="0" applyNumberFormat="1" applyFont="1" applyBorder="1" applyAlignment="1">
      <alignment horizontal="right"/>
    </xf>
    <xf numFmtId="0" fontId="17" fillId="0" borderId="21" xfId="0" applyFont="1" applyBorder="1" applyAlignment="1">
      <alignment/>
    </xf>
    <xf numFmtId="0" fontId="17" fillId="0" borderId="27" xfId="0" applyFont="1" applyBorder="1" applyAlignment="1" quotePrefix="1">
      <alignment/>
    </xf>
    <xf numFmtId="3" fontId="17" fillId="0" borderId="27" xfId="0" applyNumberFormat="1" applyFont="1" applyBorder="1" applyAlignment="1" quotePrefix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20" xfId="0" applyFont="1" applyBorder="1" applyAlignment="1">
      <alignment/>
    </xf>
    <xf numFmtId="3" fontId="14" fillId="0" borderId="64" xfId="0" applyNumberFormat="1" applyFont="1" applyBorder="1" applyAlignment="1">
      <alignment horizontal="center"/>
    </xf>
    <xf numFmtId="3" fontId="14" fillId="0" borderId="55" xfId="0" applyNumberFormat="1" applyFont="1" applyBorder="1" applyAlignment="1">
      <alignment horizontal="center"/>
    </xf>
    <xf numFmtId="3" fontId="14" fillId="0" borderId="56" xfId="0" applyNumberFormat="1" applyFont="1" applyBorder="1" applyAlignment="1">
      <alignment horizontal="center"/>
    </xf>
    <xf numFmtId="3" fontId="14" fillId="0" borderId="61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37" fontId="12" fillId="0" borderId="16" xfId="42" applyNumberFormat="1" applyFont="1" applyBorder="1" applyAlignment="1">
      <alignment horizontal="center" vertical="center"/>
    </xf>
    <xf numFmtId="166" fontId="34" fillId="0" borderId="0" xfId="42" applyNumberFormat="1" applyFont="1" applyAlignment="1">
      <alignment horizontal="center" vertical="center"/>
    </xf>
    <xf numFmtId="166" fontId="13" fillId="0" borderId="0" xfId="42" applyNumberFormat="1" applyFont="1" applyBorder="1" applyAlignment="1">
      <alignment horizontal="center"/>
    </xf>
    <xf numFmtId="166" fontId="35" fillId="0" borderId="0" xfId="42" applyNumberFormat="1" applyFont="1" applyAlignment="1">
      <alignment horizontal="center" vertical="center"/>
    </xf>
    <xf numFmtId="166" fontId="31" fillId="0" borderId="0" xfId="42" applyNumberFormat="1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CTC-NhiHiep-08" xfId="55"/>
    <cellStyle name="Normal_BCTC-TAN THUA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INH%20MAY%20PC\DISK%20E\CHINH\CONG%20NO\CONG%20NO2008\TONG%20HOP%20CONG%20NO%20NAM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CTC2008\NAM%202008\KIEM%20TOAN%202008%20AASCS\bckt-GNCC-DT%20CHINH%20SU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CKT_GNCC%20-D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CONG NO NAM 2008"/>
    </sheetNames>
    <sheetDataSet>
      <sheetData sheetId="0">
        <row r="7">
          <cell r="F7">
            <v>3996740</v>
          </cell>
          <cell r="G7">
            <v>1406070059</v>
          </cell>
          <cell r="H7">
            <v>1402073319</v>
          </cell>
        </row>
        <row r="18">
          <cell r="E18">
            <v>1981454849</v>
          </cell>
          <cell r="G18">
            <v>23729778838</v>
          </cell>
          <cell r="H18">
            <v>24516837478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A BTDC"/>
      <sheetName val="BTDC"/>
      <sheetName val="BIA"/>
      <sheetName val="NBCD"/>
      <sheetName val="KQHDKD"/>
      <sheetName val="LCTT"/>
      <sheetName val="DC_KQHDKD "/>
      <sheetName val="DC BCDKT"/>
      <sheetName val="BCDKT"/>
      <sheetName val="TM"/>
    </sheetNames>
    <sheetDataSet>
      <sheetData sheetId="8">
        <row r="1">
          <cell r="A1" t="str">
            <v>COÂNG TY COÅ PHAÀN GAÏCH NGOÙI CAO CAÁP</v>
          </cell>
        </row>
        <row r="2">
          <cell r="A2" t="str">
            <v>Aáp Caây Chaøm, Xaõ Thaïnh Phöôùc, Taân Uyeân, Bình Döông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A BTDC"/>
      <sheetName val="BTDC"/>
      <sheetName val="BIA"/>
      <sheetName val="NBCD"/>
      <sheetName val="DC_KQHDKD "/>
      <sheetName val="KQHDKD"/>
      <sheetName val="BCDKT"/>
      <sheetName val="LCTT-TT"/>
      <sheetName val="LCTT-TT (2)"/>
      <sheetName val="DC BCDKT"/>
      <sheetName val="TM"/>
    </sheetNames>
    <sheetDataSet>
      <sheetData sheetId="6">
        <row r="1">
          <cell r="A1" t="str">
            <v>COÂNG TY COÅ PHAÀN GAÏCH NGOÙI CAO CAÁP</v>
          </cell>
        </row>
        <row r="2">
          <cell r="A2" t="str">
            <v>Aáp Caây Chaøm, Xaõ Thaïnh Phöôùc, Taân Uyeân, Bình Döông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Zeros="0" tabSelected="1" zoomScalePageLayoutView="0" workbookViewId="0" topLeftCell="A1">
      <selection activeCell="A19" sqref="A19"/>
    </sheetView>
  </sheetViews>
  <sheetFormatPr defaultColWidth="9.00390625" defaultRowHeight="15.75"/>
  <cols>
    <col min="1" max="1" width="39.625" style="1" customWidth="1"/>
    <col min="2" max="2" width="5.25390625" style="1" customWidth="1"/>
    <col min="3" max="3" width="6.375" style="1" bestFit="1" customWidth="1"/>
    <col min="4" max="4" width="14.875" style="1" customWidth="1"/>
    <col min="5" max="5" width="14.375" style="1" customWidth="1"/>
    <col min="6" max="6" width="19.375" style="1" customWidth="1"/>
    <col min="7" max="16384" width="9.00390625" style="1" customWidth="1"/>
  </cols>
  <sheetData>
    <row r="1" spans="1:5" ht="17.25" customHeight="1">
      <c r="A1" s="1" t="s">
        <v>0</v>
      </c>
      <c r="C1" s="173"/>
      <c r="D1" s="173"/>
      <c r="E1" s="70" t="s">
        <v>398</v>
      </c>
    </row>
    <row r="2" spans="1:5" ht="17.25" customHeight="1">
      <c r="A2" s="1" t="s">
        <v>1</v>
      </c>
      <c r="C2" s="25"/>
      <c r="D2" s="25"/>
      <c r="E2" s="70" t="s">
        <v>355</v>
      </c>
    </row>
    <row r="3" spans="3:5" ht="17.25" customHeight="1">
      <c r="C3" s="25"/>
      <c r="D3" s="25"/>
      <c r="E3" s="25"/>
    </row>
    <row r="5" spans="1:5" ht="26.25" customHeight="1">
      <c r="A5" s="206" t="s">
        <v>2</v>
      </c>
      <c r="B5" s="206"/>
      <c r="C5" s="206"/>
      <c r="D5" s="206"/>
      <c r="E5" s="206"/>
    </row>
    <row r="6" spans="1:5" ht="20.25">
      <c r="A6" s="209" t="s">
        <v>3</v>
      </c>
      <c r="B6" s="209"/>
      <c r="C6" s="209"/>
      <c r="D6" s="209"/>
      <c r="E6" s="209"/>
    </row>
    <row r="7" spans="4:5" ht="17.25">
      <c r="D7" s="210" t="s">
        <v>4</v>
      </c>
      <c r="E7" s="210"/>
    </row>
    <row r="8" spans="1:5" s="3" customFormat="1" ht="20.25" customHeight="1">
      <c r="A8" s="211" t="s">
        <v>5</v>
      </c>
      <c r="B8" s="211" t="s">
        <v>6</v>
      </c>
      <c r="C8" s="212" t="s">
        <v>7</v>
      </c>
      <c r="D8" s="204" t="s">
        <v>8</v>
      </c>
      <c r="E8" s="204" t="s">
        <v>9</v>
      </c>
    </row>
    <row r="9" spans="1:5" s="3" customFormat="1" ht="18.75">
      <c r="A9" s="211"/>
      <c r="B9" s="211"/>
      <c r="C9" s="211"/>
      <c r="D9" s="205"/>
      <c r="E9" s="205"/>
    </row>
    <row r="10" spans="1:9" ht="17.25">
      <c r="A10" s="4" t="s">
        <v>10</v>
      </c>
      <c r="B10" s="5" t="s">
        <v>11</v>
      </c>
      <c r="C10" s="6" t="s">
        <v>12</v>
      </c>
      <c r="D10" s="7">
        <v>31713156687</v>
      </c>
      <c r="E10" s="8">
        <v>20540937309</v>
      </c>
      <c r="I10" s="32"/>
    </row>
    <row r="11" spans="1:9" ht="17.25">
      <c r="A11" s="10" t="s">
        <v>13</v>
      </c>
      <c r="B11" s="11" t="s">
        <v>14</v>
      </c>
      <c r="C11" s="12"/>
      <c r="D11" s="7">
        <v>0</v>
      </c>
      <c r="E11" s="8">
        <v>0</v>
      </c>
      <c r="I11" s="32"/>
    </row>
    <row r="12" spans="1:9" ht="17.25">
      <c r="A12" s="10" t="s">
        <v>15</v>
      </c>
      <c r="B12" s="15">
        <v>10</v>
      </c>
      <c r="C12" s="12"/>
      <c r="D12" s="7">
        <v>31713156687</v>
      </c>
      <c r="E12" s="8">
        <v>20540937309</v>
      </c>
      <c r="I12" s="32"/>
    </row>
    <row r="13" spans="1:9" ht="17.25">
      <c r="A13" s="10" t="s">
        <v>16</v>
      </c>
      <c r="B13" s="15" t="s">
        <v>17</v>
      </c>
      <c r="C13" s="12"/>
      <c r="D13" s="7">
        <v>0</v>
      </c>
      <c r="E13" s="8">
        <v>0</v>
      </c>
      <c r="I13" s="32"/>
    </row>
    <row r="14" spans="1:9" ht="17.25">
      <c r="A14" s="10" t="s">
        <v>18</v>
      </c>
      <c r="B14" s="15">
        <v>11</v>
      </c>
      <c r="C14" s="12" t="s">
        <v>19</v>
      </c>
      <c r="D14" s="7">
        <v>14433823333</v>
      </c>
      <c r="E14" s="8">
        <v>12121443953</v>
      </c>
      <c r="I14" s="32"/>
    </row>
    <row r="15" spans="1:9" ht="17.25">
      <c r="A15" s="10" t="s">
        <v>20</v>
      </c>
      <c r="B15" s="15">
        <v>20</v>
      </c>
      <c r="C15" s="12"/>
      <c r="D15" s="13">
        <f>D12-D14</f>
        <v>17279333354</v>
      </c>
      <c r="E15" s="14">
        <v>8419493356</v>
      </c>
      <c r="I15" s="32"/>
    </row>
    <row r="16" spans="1:9" ht="17.25">
      <c r="A16" s="10" t="s">
        <v>21</v>
      </c>
      <c r="B16" s="15" t="s">
        <v>17</v>
      </c>
      <c r="C16" s="12"/>
      <c r="D16" s="7">
        <v>0</v>
      </c>
      <c r="E16" s="8">
        <v>0</v>
      </c>
      <c r="I16" s="32"/>
    </row>
    <row r="17" spans="1:9" ht="17.25">
      <c r="A17" s="10" t="s">
        <v>22</v>
      </c>
      <c r="B17" s="15">
        <v>21</v>
      </c>
      <c r="C17" s="12" t="s">
        <v>23</v>
      </c>
      <c r="D17" s="7">
        <v>925690468</v>
      </c>
      <c r="E17" s="8">
        <v>96144302</v>
      </c>
      <c r="I17" s="32"/>
    </row>
    <row r="18" spans="1:9" ht="17.25">
      <c r="A18" s="10" t="s">
        <v>24</v>
      </c>
      <c r="B18" s="15">
        <v>22</v>
      </c>
      <c r="C18" s="12" t="s">
        <v>25</v>
      </c>
      <c r="D18" s="9">
        <v>681117777</v>
      </c>
      <c r="E18" s="8">
        <v>31303000</v>
      </c>
      <c r="I18" s="32"/>
    </row>
    <row r="19" spans="1:9" ht="17.25">
      <c r="A19" s="10" t="s">
        <v>26</v>
      </c>
      <c r="B19" s="15">
        <v>23</v>
      </c>
      <c r="C19" s="12"/>
      <c r="D19" s="9">
        <v>681117777</v>
      </c>
      <c r="E19" s="8">
        <v>31303000</v>
      </c>
      <c r="I19" s="32"/>
    </row>
    <row r="20" spans="1:9" ht="17.25">
      <c r="A20" s="10" t="s">
        <v>27</v>
      </c>
      <c r="B20" s="15">
        <v>24</v>
      </c>
      <c r="C20" s="12" t="s">
        <v>28</v>
      </c>
      <c r="D20" s="9">
        <v>283889158</v>
      </c>
      <c r="E20" s="8">
        <v>166423694</v>
      </c>
      <c r="I20" s="32"/>
    </row>
    <row r="21" spans="1:9" ht="17.25">
      <c r="A21" s="10" t="s">
        <v>29</v>
      </c>
      <c r="B21" s="15">
        <v>25</v>
      </c>
      <c r="C21" s="12" t="s">
        <v>30</v>
      </c>
      <c r="D21" s="9">
        <v>2469709287</v>
      </c>
      <c r="E21" s="8">
        <v>1504538643</v>
      </c>
      <c r="I21" s="32"/>
    </row>
    <row r="22" spans="1:9" ht="17.25">
      <c r="A22" s="10" t="s">
        <v>31</v>
      </c>
      <c r="B22" s="15">
        <v>30</v>
      </c>
      <c r="C22" s="12"/>
      <c r="D22" s="14">
        <f>D15+(D17-D18)-(D20+D21)</f>
        <v>14770307600</v>
      </c>
      <c r="E22" s="14">
        <v>6813372321</v>
      </c>
      <c r="I22" s="32"/>
    </row>
    <row r="23" spans="1:9" ht="17.25">
      <c r="A23" s="10" t="s">
        <v>32</v>
      </c>
      <c r="B23" s="15" t="s">
        <v>17</v>
      </c>
      <c r="C23" s="12"/>
      <c r="D23" s="9">
        <v>0</v>
      </c>
      <c r="E23" s="8">
        <v>0</v>
      </c>
      <c r="I23" s="32"/>
    </row>
    <row r="24" spans="1:9" ht="17.25">
      <c r="A24" s="10" t="s">
        <v>33</v>
      </c>
      <c r="B24" s="15">
        <v>31</v>
      </c>
      <c r="C24" s="12" t="s">
        <v>34</v>
      </c>
      <c r="D24" s="9">
        <v>1103033484</v>
      </c>
      <c r="E24" s="8">
        <v>1456057</v>
      </c>
      <c r="I24" s="32"/>
    </row>
    <row r="25" spans="1:9" ht="17.25">
      <c r="A25" s="10" t="s">
        <v>35</v>
      </c>
      <c r="B25" s="15">
        <v>32</v>
      </c>
      <c r="C25" s="12" t="s">
        <v>36</v>
      </c>
      <c r="D25" s="9">
        <v>987059797</v>
      </c>
      <c r="E25" s="8">
        <v>0</v>
      </c>
      <c r="I25" s="32"/>
    </row>
    <row r="26" spans="1:9" ht="17.25">
      <c r="A26" s="10" t="s">
        <v>37</v>
      </c>
      <c r="B26" s="15">
        <v>40</v>
      </c>
      <c r="C26" s="12"/>
      <c r="D26" s="9">
        <f>D24-D25</f>
        <v>115973687</v>
      </c>
      <c r="E26" s="8">
        <v>1456057</v>
      </c>
      <c r="I26" s="32"/>
    </row>
    <row r="27" spans="1:9" ht="17.25">
      <c r="A27" s="10" t="s">
        <v>38</v>
      </c>
      <c r="B27" s="15">
        <v>50</v>
      </c>
      <c r="C27" s="12"/>
      <c r="D27" s="14">
        <f>D22+D26</f>
        <v>14886281287</v>
      </c>
      <c r="E27" s="14">
        <v>6814828378</v>
      </c>
      <c r="I27" s="32"/>
    </row>
    <row r="28" spans="1:9" ht="17.25">
      <c r="A28" s="10" t="s">
        <v>39</v>
      </c>
      <c r="B28" s="15">
        <v>51</v>
      </c>
      <c r="C28" s="12" t="s">
        <v>40</v>
      </c>
      <c r="D28" s="9">
        <v>0</v>
      </c>
      <c r="E28" s="8">
        <v>0</v>
      </c>
      <c r="I28" s="32"/>
    </row>
    <row r="29" spans="1:9" ht="17.25">
      <c r="A29" s="16" t="s">
        <v>41</v>
      </c>
      <c r="B29" s="17">
        <v>52</v>
      </c>
      <c r="C29" s="18"/>
      <c r="D29" s="7">
        <v>0</v>
      </c>
      <c r="E29" s="8">
        <v>0</v>
      </c>
      <c r="I29" s="32"/>
    </row>
    <row r="30" spans="1:9" ht="17.25">
      <c r="A30" s="10" t="s">
        <v>42</v>
      </c>
      <c r="B30" s="15">
        <v>60</v>
      </c>
      <c r="C30" s="12"/>
      <c r="D30" s="13">
        <f>D27-D28-D29</f>
        <v>14886281287</v>
      </c>
      <c r="E30" s="13">
        <f>E27-E28-E29</f>
        <v>6814828378</v>
      </c>
      <c r="I30" s="32"/>
    </row>
    <row r="31" spans="1:9" ht="17.25">
      <c r="A31" s="10" t="s">
        <v>43</v>
      </c>
      <c r="B31" s="15" t="s">
        <v>17</v>
      </c>
      <c r="C31" s="12"/>
      <c r="D31" s="19"/>
      <c r="E31" s="8"/>
      <c r="I31" s="32"/>
    </row>
    <row r="32" spans="1:9" ht="17.25">
      <c r="A32" s="10" t="s">
        <v>44</v>
      </c>
      <c r="B32" s="15">
        <v>70</v>
      </c>
      <c r="C32" s="12" t="s">
        <v>45</v>
      </c>
      <c r="D32" s="20">
        <f>D30/F49</f>
        <v>6705.532111261261</v>
      </c>
      <c r="E32" s="20">
        <v>4272.62</v>
      </c>
      <c r="I32" s="32"/>
    </row>
    <row r="33" spans="1:5" ht="17.25">
      <c r="A33" s="21"/>
      <c r="B33" s="22"/>
      <c r="C33" s="22"/>
      <c r="D33" s="23"/>
      <c r="E33" s="24"/>
    </row>
    <row r="34" spans="3:5" ht="17.25" customHeight="1">
      <c r="C34" s="207" t="s">
        <v>46</v>
      </c>
      <c r="D34" s="207"/>
      <c r="E34" s="207"/>
    </row>
    <row r="35" spans="1:5" ht="17.25">
      <c r="A35" s="2" t="s">
        <v>47</v>
      </c>
      <c r="B35" s="25"/>
      <c r="C35" s="208" t="s">
        <v>48</v>
      </c>
      <c r="D35" s="208"/>
      <c r="E35" s="208"/>
    </row>
    <row r="36" spans="4:5" ht="17.25">
      <c r="D36" s="26"/>
      <c r="E36" s="27"/>
    </row>
    <row r="38" spans="1:5" ht="17.25">
      <c r="A38" s="2" t="s">
        <v>49</v>
      </c>
      <c r="C38" s="208" t="s">
        <v>54</v>
      </c>
      <c r="D38" s="208"/>
      <c r="E38" s="208"/>
    </row>
    <row r="40" spans="4:5" ht="17.25">
      <c r="D40" s="27"/>
      <c r="E40" s="27"/>
    </row>
    <row r="41" spans="4:5" ht="17.25">
      <c r="D41" s="27"/>
      <c r="E41" s="27"/>
    </row>
    <row r="42" spans="4:5" ht="17.25">
      <c r="D42" s="27"/>
      <c r="E42" s="27"/>
    </row>
    <row r="44" spans="4:5" ht="17.25">
      <c r="D44" s="27"/>
      <c r="E44" s="27"/>
    </row>
    <row r="45" spans="4:5" ht="17.25">
      <c r="D45" s="27"/>
      <c r="E45" s="27"/>
    </row>
    <row r="46" spans="4:5" ht="17.25">
      <c r="D46" s="27"/>
      <c r="E46" s="27"/>
    </row>
    <row r="47" spans="4:7" ht="17.25">
      <c r="D47" s="28" t="s">
        <v>50</v>
      </c>
      <c r="E47" s="28"/>
      <c r="F47" s="29">
        <v>1595000</v>
      </c>
      <c r="G47" s="29"/>
    </row>
    <row r="48" spans="4:7" ht="17.25">
      <c r="D48" s="28" t="s">
        <v>51</v>
      </c>
      <c r="E48" s="28"/>
      <c r="F48" s="29">
        <v>2500000</v>
      </c>
      <c r="G48" s="29" t="s">
        <v>52</v>
      </c>
    </row>
    <row r="49" spans="4:7" ht="17.25">
      <c r="D49" s="30" t="s">
        <v>53</v>
      </c>
      <c r="E49" s="30"/>
      <c r="F49" s="31">
        <f>F47+F48*3/12</f>
        <v>2220000</v>
      </c>
      <c r="G49" s="29"/>
    </row>
  </sheetData>
  <sheetProtection/>
  <mergeCells count="11">
    <mergeCell ref="D8:D9"/>
    <mergeCell ref="E8:E9"/>
    <mergeCell ref="A5:E5"/>
    <mergeCell ref="C34:E34"/>
    <mergeCell ref="C35:E35"/>
    <mergeCell ref="C38:E38"/>
    <mergeCell ref="A6:E6"/>
    <mergeCell ref="D7:E7"/>
    <mergeCell ref="A8:A9"/>
    <mergeCell ref="B8:B9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showZeros="0" zoomScalePageLayoutView="0" workbookViewId="0" topLeftCell="A13">
      <selection activeCell="D10" sqref="D10"/>
    </sheetView>
  </sheetViews>
  <sheetFormatPr defaultColWidth="9.00390625" defaultRowHeight="15.75"/>
  <cols>
    <col min="1" max="1" width="42.50390625" style="174" bestFit="1" customWidth="1"/>
    <col min="2" max="2" width="10.50390625" style="174" customWidth="1"/>
    <col min="3" max="3" width="9.00390625" style="174" customWidth="1"/>
    <col min="4" max="4" width="13.125" style="174" bestFit="1" customWidth="1"/>
    <col min="5" max="5" width="14.125" style="174" customWidth="1"/>
    <col min="6" max="16384" width="9.00390625" style="174" customWidth="1"/>
  </cols>
  <sheetData>
    <row r="1" spans="1:5" ht="16.5">
      <c r="A1" s="33" t="s">
        <v>0</v>
      </c>
      <c r="B1" s="34"/>
      <c r="C1" s="33"/>
      <c r="D1" s="33"/>
      <c r="E1" s="70" t="s">
        <v>398</v>
      </c>
    </row>
    <row r="2" spans="1:5" ht="16.5">
      <c r="A2" s="33" t="s">
        <v>1</v>
      </c>
      <c r="B2" s="34"/>
      <c r="C2" s="33"/>
      <c r="D2" s="33"/>
      <c r="E2" s="172" t="s">
        <v>355</v>
      </c>
    </row>
    <row r="3" spans="1:5" ht="16.5">
      <c r="A3" s="35"/>
      <c r="B3" s="34"/>
      <c r="C3" s="33"/>
      <c r="D3" s="33"/>
      <c r="E3" s="33"/>
    </row>
    <row r="4" spans="1:5" ht="16.5">
      <c r="A4" s="35"/>
      <c r="B4" s="34"/>
      <c r="C4" s="34"/>
      <c r="D4" s="36"/>
      <c r="E4" s="37"/>
    </row>
    <row r="5" spans="1:5" ht="24">
      <c r="A5" s="213" t="s">
        <v>55</v>
      </c>
      <c r="B5" s="213"/>
      <c r="C5" s="213"/>
      <c r="D5" s="213"/>
      <c r="E5" s="213"/>
    </row>
    <row r="6" spans="1:5" ht="20.25">
      <c r="A6" s="215" t="s">
        <v>3</v>
      </c>
      <c r="B6" s="215"/>
      <c r="C6" s="215"/>
      <c r="D6" s="215"/>
      <c r="E6" s="215"/>
    </row>
    <row r="7" spans="1:5" ht="16.5">
      <c r="A7" s="38"/>
      <c r="B7" s="34"/>
      <c r="C7" s="34"/>
      <c r="D7" s="216" t="s">
        <v>4</v>
      </c>
      <c r="E7" s="216"/>
    </row>
    <row r="8" spans="1:5" ht="33">
      <c r="A8" s="39" t="s">
        <v>5</v>
      </c>
      <c r="B8" s="40" t="s">
        <v>56</v>
      </c>
      <c r="C8" s="40" t="s">
        <v>7</v>
      </c>
      <c r="D8" s="41" t="s">
        <v>57</v>
      </c>
      <c r="E8" s="41" t="s">
        <v>58</v>
      </c>
    </row>
    <row r="9" spans="1:5" ht="16.5">
      <c r="A9" s="175" t="s">
        <v>59</v>
      </c>
      <c r="B9" s="176">
        <v>100</v>
      </c>
      <c r="C9" s="176"/>
      <c r="D9" s="177">
        <v>8948034608</v>
      </c>
      <c r="E9" s="42">
        <v>25658485590</v>
      </c>
    </row>
    <row r="10" spans="1:5" ht="16.5">
      <c r="A10" s="178" t="s">
        <v>60</v>
      </c>
      <c r="B10" s="179">
        <v>110</v>
      </c>
      <c r="C10" s="179"/>
      <c r="D10" s="180">
        <v>1395332653</v>
      </c>
      <c r="E10" s="43">
        <v>9065663315</v>
      </c>
    </row>
    <row r="11" spans="1:5" ht="16.5">
      <c r="A11" s="181" t="s">
        <v>61</v>
      </c>
      <c r="B11" s="182">
        <v>111</v>
      </c>
      <c r="C11" s="182" t="s">
        <v>62</v>
      </c>
      <c r="D11" s="183">
        <v>1395332653</v>
      </c>
      <c r="E11" s="44">
        <f>9065663315-E12</f>
        <v>365663315</v>
      </c>
    </row>
    <row r="12" spans="1:5" ht="16.5">
      <c r="A12" s="181" t="s">
        <v>63</v>
      </c>
      <c r="B12" s="182">
        <v>112</v>
      </c>
      <c r="C12" s="182"/>
      <c r="D12" s="183">
        <v>0</v>
      </c>
      <c r="E12" s="44">
        <v>8700000000</v>
      </c>
    </row>
    <row r="13" spans="1:5" ht="16.5">
      <c r="A13" s="178" t="s">
        <v>64</v>
      </c>
      <c r="B13" s="179">
        <v>120</v>
      </c>
      <c r="C13" s="179" t="s">
        <v>65</v>
      </c>
      <c r="D13" s="180">
        <v>2000000000</v>
      </c>
      <c r="E13" s="43">
        <v>9400000000</v>
      </c>
    </row>
    <row r="14" spans="1:5" ht="16.5">
      <c r="A14" s="181" t="s">
        <v>66</v>
      </c>
      <c r="B14" s="182">
        <v>121</v>
      </c>
      <c r="C14" s="182"/>
      <c r="D14" s="183">
        <v>2000000000</v>
      </c>
      <c r="E14" s="44">
        <v>9400000000</v>
      </c>
    </row>
    <row r="15" spans="1:5" ht="16.5">
      <c r="A15" s="181" t="s">
        <v>67</v>
      </c>
      <c r="B15" s="182">
        <v>129</v>
      </c>
      <c r="C15" s="182"/>
      <c r="D15" s="183">
        <v>0</v>
      </c>
      <c r="E15" s="44">
        <v>0</v>
      </c>
    </row>
    <row r="16" spans="1:5" ht="16.5">
      <c r="A16" s="178" t="s">
        <v>68</v>
      </c>
      <c r="B16" s="179">
        <v>130</v>
      </c>
      <c r="C16" s="179"/>
      <c r="D16" s="180">
        <v>2443904849</v>
      </c>
      <c r="E16" s="43">
        <v>1931918789</v>
      </c>
    </row>
    <row r="17" spans="1:5" ht="16.5">
      <c r="A17" s="181" t="s">
        <v>69</v>
      </c>
      <c r="B17" s="182">
        <v>131</v>
      </c>
      <c r="C17" s="182"/>
      <c r="D17" s="183">
        <v>1981454849</v>
      </c>
      <c r="E17" s="44">
        <v>1252285900</v>
      </c>
    </row>
    <row r="18" spans="1:5" ht="16.5">
      <c r="A18" s="181" t="s">
        <v>70</v>
      </c>
      <c r="B18" s="182">
        <v>132</v>
      </c>
      <c r="C18" s="182"/>
      <c r="D18" s="183">
        <v>457250000</v>
      </c>
      <c r="E18" s="44">
        <v>201244000</v>
      </c>
    </row>
    <row r="19" spans="1:5" ht="16.5">
      <c r="A19" s="181" t="s">
        <v>71</v>
      </c>
      <c r="B19" s="182">
        <v>133</v>
      </c>
      <c r="C19" s="182"/>
      <c r="D19" s="183">
        <v>0</v>
      </c>
      <c r="E19" s="44">
        <v>0</v>
      </c>
    </row>
    <row r="20" spans="1:5" ht="16.5">
      <c r="A20" s="181" t="s">
        <v>72</v>
      </c>
      <c r="B20" s="182">
        <v>134</v>
      </c>
      <c r="C20" s="182"/>
      <c r="D20" s="183">
        <v>0</v>
      </c>
      <c r="E20" s="44">
        <v>0</v>
      </c>
    </row>
    <row r="21" spans="1:5" ht="16.5">
      <c r="A21" s="181" t="s">
        <v>73</v>
      </c>
      <c r="B21" s="182">
        <v>135</v>
      </c>
      <c r="C21" s="182" t="s">
        <v>74</v>
      </c>
      <c r="D21" s="183">
        <v>5200000</v>
      </c>
      <c r="E21" s="44">
        <v>478388889</v>
      </c>
    </row>
    <row r="22" spans="1:5" ht="16.5">
      <c r="A22" s="181" t="s">
        <v>75</v>
      </c>
      <c r="B22" s="182">
        <v>139</v>
      </c>
      <c r="C22" s="182"/>
      <c r="D22" s="183">
        <v>0</v>
      </c>
      <c r="E22" s="44">
        <v>0</v>
      </c>
    </row>
    <row r="23" spans="1:5" ht="16.5">
      <c r="A23" s="178" t="s">
        <v>76</v>
      </c>
      <c r="B23" s="179">
        <v>140</v>
      </c>
      <c r="C23" s="179"/>
      <c r="D23" s="180">
        <v>3085603406</v>
      </c>
      <c r="E23" s="43">
        <v>5246554519</v>
      </c>
    </row>
    <row r="24" spans="1:5" ht="16.5">
      <c r="A24" s="181" t="s">
        <v>77</v>
      </c>
      <c r="B24" s="182">
        <v>141</v>
      </c>
      <c r="C24" s="182" t="s">
        <v>78</v>
      </c>
      <c r="D24" s="183">
        <v>3085603406</v>
      </c>
      <c r="E24" s="44">
        <v>5246554519</v>
      </c>
    </row>
    <row r="25" spans="1:5" ht="16.5">
      <c r="A25" s="181" t="s">
        <v>79</v>
      </c>
      <c r="B25" s="182">
        <v>149</v>
      </c>
      <c r="C25" s="182"/>
      <c r="D25" s="183">
        <v>0</v>
      </c>
      <c r="E25" s="44">
        <v>0</v>
      </c>
    </row>
    <row r="26" spans="1:5" ht="16.5">
      <c r="A26" s="178" t="s">
        <v>80</v>
      </c>
      <c r="B26" s="179">
        <v>150</v>
      </c>
      <c r="C26" s="179"/>
      <c r="D26" s="180">
        <v>23193700</v>
      </c>
      <c r="E26" s="43">
        <v>14348967</v>
      </c>
    </row>
    <row r="27" spans="1:5" ht="16.5">
      <c r="A27" s="181" t="s">
        <v>81</v>
      </c>
      <c r="B27" s="182">
        <v>151</v>
      </c>
      <c r="C27" s="182"/>
      <c r="D27" s="183">
        <v>668700</v>
      </c>
      <c r="E27" s="44">
        <v>0</v>
      </c>
    </row>
    <row r="28" spans="1:5" ht="16.5">
      <c r="A28" s="181" t="s">
        <v>82</v>
      </c>
      <c r="B28" s="182">
        <v>152</v>
      </c>
      <c r="C28" s="182"/>
      <c r="D28" s="183">
        <v>0</v>
      </c>
      <c r="E28" s="44">
        <v>0</v>
      </c>
    </row>
    <row r="29" spans="1:5" ht="16.5">
      <c r="A29" s="181" t="s">
        <v>83</v>
      </c>
      <c r="B29" s="182">
        <v>154</v>
      </c>
      <c r="C29" s="182" t="s">
        <v>84</v>
      </c>
      <c r="D29" s="183">
        <v>0</v>
      </c>
      <c r="E29" s="44">
        <v>0</v>
      </c>
    </row>
    <row r="30" spans="1:5" ht="16.5">
      <c r="A30" s="181" t="s">
        <v>85</v>
      </c>
      <c r="B30" s="182">
        <v>158</v>
      </c>
      <c r="C30" s="182"/>
      <c r="D30" s="183">
        <v>22525000</v>
      </c>
      <c r="E30" s="44">
        <v>14348967</v>
      </c>
    </row>
    <row r="31" spans="1:5" ht="16.5">
      <c r="A31" s="178" t="s">
        <v>86</v>
      </c>
      <c r="B31" s="179">
        <v>200</v>
      </c>
      <c r="C31" s="179"/>
      <c r="D31" s="180">
        <v>13653316914</v>
      </c>
      <c r="E31" s="43">
        <v>32334110509</v>
      </c>
    </row>
    <row r="32" spans="1:5" ht="16.5">
      <c r="A32" s="178" t="s">
        <v>87</v>
      </c>
      <c r="B32" s="179">
        <v>210</v>
      </c>
      <c r="C32" s="179"/>
      <c r="D32" s="180">
        <v>0</v>
      </c>
      <c r="E32" s="44">
        <v>0</v>
      </c>
    </row>
    <row r="33" spans="1:5" ht="16.5">
      <c r="A33" s="181" t="s">
        <v>88</v>
      </c>
      <c r="B33" s="182">
        <v>211</v>
      </c>
      <c r="C33" s="182"/>
      <c r="D33" s="183">
        <v>0</v>
      </c>
      <c r="E33" s="44">
        <v>0</v>
      </c>
    </row>
    <row r="34" spans="1:5" ht="16.5">
      <c r="A34" s="181" t="s">
        <v>89</v>
      </c>
      <c r="B34" s="182">
        <v>212</v>
      </c>
      <c r="C34" s="182"/>
      <c r="D34" s="183">
        <v>0</v>
      </c>
      <c r="E34" s="44">
        <v>0</v>
      </c>
    </row>
    <row r="35" spans="1:5" ht="16.5">
      <c r="A35" s="181" t="s">
        <v>90</v>
      </c>
      <c r="B35" s="182">
        <v>213</v>
      </c>
      <c r="C35" s="182" t="s">
        <v>91</v>
      </c>
      <c r="D35" s="183">
        <v>0</v>
      </c>
      <c r="E35" s="44">
        <v>0</v>
      </c>
    </row>
    <row r="36" spans="1:5" ht="16.5">
      <c r="A36" s="181" t="s">
        <v>92</v>
      </c>
      <c r="B36" s="182">
        <v>218</v>
      </c>
      <c r="C36" s="182" t="s">
        <v>93</v>
      </c>
      <c r="D36" s="183">
        <v>0</v>
      </c>
      <c r="E36" s="44">
        <v>0</v>
      </c>
    </row>
    <row r="37" spans="1:5" ht="16.5">
      <c r="A37" s="181" t="s">
        <v>94</v>
      </c>
      <c r="B37" s="182">
        <v>219</v>
      </c>
      <c r="C37" s="182"/>
      <c r="D37" s="183">
        <v>0</v>
      </c>
      <c r="E37" s="44">
        <v>0</v>
      </c>
    </row>
    <row r="38" spans="1:5" ht="16.5">
      <c r="A38" s="178" t="s">
        <v>95</v>
      </c>
      <c r="B38" s="179">
        <v>220</v>
      </c>
      <c r="C38" s="179"/>
      <c r="D38" s="180">
        <v>12361954914</v>
      </c>
      <c r="E38" s="43">
        <v>32334110509</v>
      </c>
    </row>
    <row r="39" spans="1:5" ht="16.5">
      <c r="A39" s="181" t="s">
        <v>96</v>
      </c>
      <c r="B39" s="182">
        <v>221</v>
      </c>
      <c r="C39" s="182" t="s">
        <v>97</v>
      </c>
      <c r="D39" s="183">
        <v>11653394914</v>
      </c>
      <c r="E39" s="44">
        <v>10582032497</v>
      </c>
    </row>
    <row r="40" spans="1:5" ht="16.5">
      <c r="A40" s="181" t="s">
        <v>98</v>
      </c>
      <c r="B40" s="182">
        <v>222</v>
      </c>
      <c r="C40" s="182"/>
      <c r="D40" s="183">
        <v>12879136555</v>
      </c>
      <c r="E40" s="44">
        <v>13007499055</v>
      </c>
    </row>
    <row r="41" spans="1:5" ht="16.5">
      <c r="A41" s="181" t="s">
        <v>99</v>
      </c>
      <c r="B41" s="182">
        <v>223</v>
      </c>
      <c r="C41" s="182"/>
      <c r="D41" s="183">
        <v>-1225741641</v>
      </c>
      <c r="E41" s="45">
        <v>-2425466558</v>
      </c>
    </row>
    <row r="42" spans="1:5" ht="16.5">
      <c r="A42" s="181" t="s">
        <v>100</v>
      </c>
      <c r="B42" s="182">
        <v>224</v>
      </c>
      <c r="C42" s="182" t="s">
        <v>101</v>
      </c>
      <c r="D42" s="183">
        <v>0</v>
      </c>
      <c r="E42" s="44">
        <v>0</v>
      </c>
    </row>
    <row r="43" spans="1:5" ht="16.5">
      <c r="A43" s="181" t="s">
        <v>98</v>
      </c>
      <c r="B43" s="182">
        <v>225</v>
      </c>
      <c r="C43" s="182"/>
      <c r="D43" s="183">
        <v>0</v>
      </c>
      <c r="E43" s="44">
        <v>0</v>
      </c>
    </row>
    <row r="44" spans="1:5" ht="16.5">
      <c r="A44" s="181" t="s">
        <v>99</v>
      </c>
      <c r="B44" s="182">
        <v>226</v>
      </c>
      <c r="C44" s="182"/>
      <c r="D44" s="183">
        <v>0</v>
      </c>
      <c r="E44" s="44">
        <v>0</v>
      </c>
    </row>
    <row r="45" spans="1:5" ht="16.5">
      <c r="A45" s="181" t="s">
        <v>102</v>
      </c>
      <c r="B45" s="182">
        <v>227</v>
      </c>
      <c r="C45" s="182" t="s">
        <v>103</v>
      </c>
      <c r="D45" s="183">
        <v>0</v>
      </c>
      <c r="E45" s="44">
        <v>0</v>
      </c>
    </row>
    <row r="46" spans="1:5" ht="16.5">
      <c r="A46" s="181" t="s">
        <v>98</v>
      </c>
      <c r="B46" s="182">
        <v>228</v>
      </c>
      <c r="C46" s="182"/>
      <c r="D46" s="183">
        <v>0</v>
      </c>
      <c r="E46" s="44">
        <v>0</v>
      </c>
    </row>
    <row r="47" spans="1:5" ht="16.5">
      <c r="A47" s="181" t="s">
        <v>99</v>
      </c>
      <c r="B47" s="182">
        <v>229</v>
      </c>
      <c r="C47" s="182"/>
      <c r="D47" s="183">
        <v>0</v>
      </c>
      <c r="E47" s="44">
        <v>0</v>
      </c>
    </row>
    <row r="48" spans="1:5" ht="16.5">
      <c r="A48" s="181" t="s">
        <v>104</v>
      </c>
      <c r="B48" s="182">
        <v>230</v>
      </c>
      <c r="C48" s="182" t="s">
        <v>105</v>
      </c>
      <c r="D48" s="183">
        <v>708560000</v>
      </c>
      <c r="E48" s="44">
        <v>21752078012</v>
      </c>
    </row>
    <row r="49" spans="1:5" ht="16.5">
      <c r="A49" s="178" t="s">
        <v>106</v>
      </c>
      <c r="B49" s="179">
        <v>240</v>
      </c>
      <c r="C49" s="179" t="s">
        <v>107</v>
      </c>
      <c r="D49" s="180">
        <v>0</v>
      </c>
      <c r="E49" s="44">
        <v>0</v>
      </c>
    </row>
    <row r="50" spans="1:5" ht="16.5">
      <c r="A50" s="181" t="s">
        <v>98</v>
      </c>
      <c r="B50" s="182">
        <v>241</v>
      </c>
      <c r="C50" s="182"/>
      <c r="D50" s="183">
        <v>0</v>
      </c>
      <c r="E50" s="44">
        <v>0</v>
      </c>
    </row>
    <row r="51" spans="1:5" ht="16.5">
      <c r="A51" s="181" t="s">
        <v>99</v>
      </c>
      <c r="B51" s="182">
        <v>242</v>
      </c>
      <c r="C51" s="182"/>
      <c r="D51" s="183">
        <v>0</v>
      </c>
      <c r="E51" s="44">
        <v>0</v>
      </c>
    </row>
    <row r="52" spans="1:5" ht="16.5">
      <c r="A52" s="178" t="s">
        <v>108</v>
      </c>
      <c r="B52" s="179">
        <v>250</v>
      </c>
      <c r="C52" s="179"/>
      <c r="D52" s="180">
        <v>0</v>
      </c>
      <c r="E52" s="44">
        <v>0</v>
      </c>
    </row>
    <row r="53" spans="1:5" ht="16.5">
      <c r="A53" s="181" t="s">
        <v>109</v>
      </c>
      <c r="B53" s="182">
        <v>251</v>
      </c>
      <c r="C53" s="182"/>
      <c r="D53" s="183">
        <v>0</v>
      </c>
      <c r="E53" s="44">
        <v>0</v>
      </c>
    </row>
    <row r="54" spans="1:5" ht="16.5">
      <c r="A54" s="181" t="s">
        <v>110</v>
      </c>
      <c r="B54" s="182">
        <v>252</v>
      </c>
      <c r="C54" s="182"/>
      <c r="D54" s="183">
        <v>0</v>
      </c>
      <c r="E54" s="44">
        <v>0</v>
      </c>
    </row>
    <row r="55" spans="1:5" ht="16.5">
      <c r="A55" s="181" t="s">
        <v>111</v>
      </c>
      <c r="B55" s="182">
        <v>258</v>
      </c>
      <c r="C55" s="182" t="s">
        <v>112</v>
      </c>
      <c r="D55" s="183">
        <v>0</v>
      </c>
      <c r="E55" s="44">
        <v>0</v>
      </c>
    </row>
    <row r="56" spans="1:5" ht="16.5">
      <c r="A56" s="181" t="s">
        <v>113</v>
      </c>
      <c r="B56" s="182">
        <v>259</v>
      </c>
      <c r="C56" s="182"/>
      <c r="D56" s="183">
        <v>0</v>
      </c>
      <c r="E56" s="44">
        <v>0</v>
      </c>
    </row>
    <row r="57" spans="1:5" ht="16.5">
      <c r="A57" s="178" t="s">
        <v>114</v>
      </c>
      <c r="B57" s="179">
        <v>260</v>
      </c>
      <c r="C57" s="179"/>
      <c r="D57" s="180">
        <v>1291362000</v>
      </c>
      <c r="E57" s="44">
        <v>0</v>
      </c>
    </row>
    <row r="58" spans="1:5" ht="16.5">
      <c r="A58" s="181" t="s">
        <v>115</v>
      </c>
      <c r="B58" s="182">
        <v>261</v>
      </c>
      <c r="C58" s="182" t="s">
        <v>116</v>
      </c>
      <c r="D58" s="183">
        <v>1291362000</v>
      </c>
      <c r="E58" s="44">
        <v>0</v>
      </c>
    </row>
    <row r="59" spans="1:5" ht="16.5">
      <c r="A59" s="181" t="s">
        <v>117</v>
      </c>
      <c r="B59" s="182">
        <v>262</v>
      </c>
      <c r="C59" s="182" t="s">
        <v>118</v>
      </c>
      <c r="D59" s="183">
        <v>0</v>
      </c>
      <c r="E59" s="44">
        <v>0</v>
      </c>
    </row>
    <row r="60" spans="1:5" ht="16.5">
      <c r="A60" s="181" t="s">
        <v>119</v>
      </c>
      <c r="B60" s="182">
        <v>268</v>
      </c>
      <c r="C60" s="182"/>
      <c r="D60" s="183">
        <v>0</v>
      </c>
      <c r="E60" s="44">
        <v>0</v>
      </c>
    </row>
    <row r="61" spans="1:5" ht="16.5">
      <c r="A61" s="178" t="s">
        <v>120</v>
      </c>
      <c r="B61" s="179">
        <v>270</v>
      </c>
      <c r="C61" s="179"/>
      <c r="D61" s="180">
        <v>22601351522</v>
      </c>
      <c r="E61" s="43">
        <v>57992596099</v>
      </c>
    </row>
    <row r="62" spans="1:5" ht="16.5">
      <c r="A62" s="178" t="s">
        <v>121</v>
      </c>
      <c r="B62" s="179"/>
      <c r="C62" s="179"/>
      <c r="D62" s="180">
        <v>0</v>
      </c>
      <c r="E62" s="44">
        <v>0</v>
      </c>
    </row>
    <row r="63" spans="1:5" s="185" customFormat="1" ht="17.25">
      <c r="A63" s="178" t="s">
        <v>122</v>
      </c>
      <c r="B63" s="179">
        <v>300</v>
      </c>
      <c r="C63" s="179"/>
      <c r="D63" s="180">
        <v>3150721060</v>
      </c>
      <c r="E63" s="184">
        <v>3365602423</v>
      </c>
    </row>
    <row r="64" spans="1:5" s="185" customFormat="1" ht="17.25">
      <c r="A64" s="178" t="s">
        <v>123</v>
      </c>
      <c r="B64" s="179">
        <v>310</v>
      </c>
      <c r="C64" s="179"/>
      <c r="D64" s="180">
        <v>3118421295</v>
      </c>
      <c r="E64" s="184">
        <v>3311138730</v>
      </c>
    </row>
    <row r="65" spans="1:5" ht="16.5">
      <c r="A65" s="181" t="s">
        <v>124</v>
      </c>
      <c r="B65" s="182">
        <v>311</v>
      </c>
      <c r="C65" s="182" t="s">
        <v>125</v>
      </c>
      <c r="D65" s="183">
        <v>0</v>
      </c>
      <c r="E65" s="44">
        <v>2200000000</v>
      </c>
    </row>
    <row r="66" spans="1:5" ht="16.5">
      <c r="A66" s="181" t="s">
        <v>126</v>
      </c>
      <c r="B66" s="182">
        <v>312</v>
      </c>
      <c r="C66" s="182"/>
      <c r="D66" s="183">
        <v>138860000</v>
      </c>
      <c r="E66" s="44">
        <v>0</v>
      </c>
    </row>
    <row r="67" spans="1:5" ht="16.5">
      <c r="A67" s="181" t="s">
        <v>127</v>
      </c>
      <c r="B67" s="182">
        <v>313</v>
      </c>
      <c r="C67" s="182"/>
      <c r="D67" s="183">
        <v>387952871</v>
      </c>
      <c r="E67" s="44">
        <v>43232000</v>
      </c>
    </row>
    <row r="68" spans="1:5" ht="16.5">
      <c r="A68" s="181" t="s">
        <v>128</v>
      </c>
      <c r="B68" s="182">
        <v>314</v>
      </c>
      <c r="C68" s="182" t="s">
        <v>129</v>
      </c>
      <c r="D68" s="183">
        <v>219052744</v>
      </c>
      <c r="E68" s="44">
        <v>297106784</v>
      </c>
    </row>
    <row r="69" spans="1:5" ht="16.5">
      <c r="A69" s="181" t="s">
        <v>130</v>
      </c>
      <c r="B69" s="182">
        <v>315</v>
      </c>
      <c r="C69" s="182"/>
      <c r="D69" s="183">
        <v>0</v>
      </c>
      <c r="E69" s="44">
        <v>0</v>
      </c>
    </row>
    <row r="70" spans="1:5" ht="16.5">
      <c r="A70" s="181" t="s">
        <v>131</v>
      </c>
      <c r="B70" s="182">
        <v>316</v>
      </c>
      <c r="C70" s="182" t="s">
        <v>132</v>
      </c>
      <c r="D70" s="183">
        <v>0</v>
      </c>
      <c r="E70" s="44">
        <v>0</v>
      </c>
    </row>
    <row r="71" spans="1:5" ht="16.5">
      <c r="A71" s="181" t="s">
        <v>133</v>
      </c>
      <c r="B71" s="182">
        <v>317</v>
      </c>
      <c r="C71" s="182"/>
      <c r="D71" s="183">
        <v>0</v>
      </c>
      <c r="E71" s="44">
        <v>0</v>
      </c>
    </row>
    <row r="72" spans="1:5" ht="16.5">
      <c r="A72" s="181" t="s">
        <v>134</v>
      </c>
      <c r="B72" s="182">
        <v>318</v>
      </c>
      <c r="C72" s="182"/>
      <c r="D72" s="183">
        <v>0</v>
      </c>
      <c r="E72" s="44">
        <v>0</v>
      </c>
    </row>
    <row r="73" spans="1:5" ht="16.5">
      <c r="A73" s="181" t="s">
        <v>135</v>
      </c>
      <c r="B73" s="182">
        <v>319</v>
      </c>
      <c r="C73" s="182" t="s">
        <v>136</v>
      </c>
      <c r="D73" s="183">
        <v>2372555680</v>
      </c>
      <c r="E73" s="186">
        <v>770799946</v>
      </c>
    </row>
    <row r="74" spans="1:5" ht="16.5">
      <c r="A74" s="181" t="s">
        <v>137</v>
      </c>
      <c r="B74" s="182">
        <v>320</v>
      </c>
      <c r="C74" s="182"/>
      <c r="D74" s="183">
        <v>0</v>
      </c>
      <c r="E74" s="44">
        <v>0</v>
      </c>
    </row>
    <row r="75" spans="1:5" ht="16.5">
      <c r="A75" s="178" t="s">
        <v>138</v>
      </c>
      <c r="B75" s="179">
        <v>330</v>
      </c>
      <c r="C75" s="179"/>
      <c r="D75" s="180">
        <v>32299765</v>
      </c>
      <c r="E75" s="43">
        <v>54463693</v>
      </c>
    </row>
    <row r="76" spans="1:5" ht="16.5">
      <c r="A76" s="181" t="s">
        <v>139</v>
      </c>
      <c r="B76" s="182">
        <v>331</v>
      </c>
      <c r="C76" s="182"/>
      <c r="D76" s="183">
        <v>0</v>
      </c>
      <c r="E76" s="44">
        <v>0</v>
      </c>
    </row>
    <row r="77" spans="1:5" ht="16.5">
      <c r="A77" s="181" t="s">
        <v>140</v>
      </c>
      <c r="B77" s="182">
        <v>332</v>
      </c>
      <c r="C77" s="182" t="s">
        <v>141</v>
      </c>
      <c r="D77" s="183">
        <v>0</v>
      </c>
      <c r="E77" s="44">
        <v>0</v>
      </c>
    </row>
    <row r="78" spans="1:5" ht="16.5">
      <c r="A78" s="181" t="s">
        <v>142</v>
      </c>
      <c r="B78" s="182">
        <v>333</v>
      </c>
      <c r="C78" s="182"/>
      <c r="D78" s="183">
        <v>0</v>
      </c>
      <c r="E78" s="44">
        <v>0</v>
      </c>
    </row>
    <row r="79" spans="1:5" ht="16.5">
      <c r="A79" s="181" t="s">
        <v>143</v>
      </c>
      <c r="B79" s="182">
        <v>334</v>
      </c>
      <c r="C79" s="182" t="s">
        <v>144</v>
      </c>
      <c r="D79" s="183">
        <v>15000000</v>
      </c>
      <c r="E79" s="44">
        <v>12000000</v>
      </c>
    </row>
    <row r="80" spans="1:5" ht="16.5">
      <c r="A80" s="181" t="s">
        <v>145</v>
      </c>
      <c r="B80" s="182">
        <v>335</v>
      </c>
      <c r="C80" s="182" t="s">
        <v>118</v>
      </c>
      <c r="D80" s="183">
        <v>0</v>
      </c>
      <c r="E80" s="44">
        <v>0</v>
      </c>
    </row>
    <row r="81" spans="1:5" ht="16.5">
      <c r="A81" s="181" t="s">
        <v>146</v>
      </c>
      <c r="B81" s="182">
        <v>336</v>
      </c>
      <c r="C81" s="182"/>
      <c r="D81" s="183">
        <v>17299765</v>
      </c>
      <c r="E81" s="44">
        <v>42463693</v>
      </c>
    </row>
    <row r="82" spans="1:5" ht="16.5">
      <c r="A82" s="181" t="s">
        <v>147</v>
      </c>
      <c r="B82" s="182">
        <v>337</v>
      </c>
      <c r="C82" s="182"/>
      <c r="D82" s="183">
        <v>0</v>
      </c>
      <c r="E82" s="44">
        <v>0</v>
      </c>
    </row>
    <row r="83" spans="1:5" s="185" customFormat="1" ht="17.25">
      <c r="A83" s="178" t="s">
        <v>148</v>
      </c>
      <c r="B83" s="179">
        <v>400</v>
      </c>
      <c r="C83" s="179"/>
      <c r="D83" s="180">
        <v>19450630462</v>
      </c>
      <c r="E83" s="184">
        <v>54626993676</v>
      </c>
    </row>
    <row r="84" spans="1:5" s="185" customFormat="1" ht="17.25">
      <c r="A84" s="178" t="s">
        <v>149</v>
      </c>
      <c r="B84" s="179">
        <v>410</v>
      </c>
      <c r="C84" s="179" t="s">
        <v>150</v>
      </c>
      <c r="D84" s="180">
        <v>18784572334</v>
      </c>
      <c r="E84" s="184">
        <v>54610579021</v>
      </c>
    </row>
    <row r="85" spans="1:5" ht="16.5">
      <c r="A85" s="181" t="s">
        <v>151</v>
      </c>
      <c r="B85" s="182">
        <v>411</v>
      </c>
      <c r="C85" s="182"/>
      <c r="D85" s="183">
        <v>15950000000</v>
      </c>
      <c r="E85" s="44">
        <v>40950000000</v>
      </c>
    </row>
    <row r="86" spans="1:5" ht="16.5">
      <c r="A86" s="181" t="s">
        <v>152</v>
      </c>
      <c r="B86" s="182">
        <v>412</v>
      </c>
      <c r="C86" s="182"/>
      <c r="D86" s="183">
        <v>0</v>
      </c>
      <c r="E86" s="44">
        <v>5000000000</v>
      </c>
    </row>
    <row r="87" spans="1:5" ht="16.5">
      <c r="A87" s="181" t="s">
        <v>153</v>
      </c>
      <c r="B87" s="182">
        <v>413</v>
      </c>
      <c r="C87" s="182"/>
      <c r="D87" s="183">
        <v>0</v>
      </c>
      <c r="E87" s="44">
        <v>0</v>
      </c>
    </row>
    <row r="88" spans="1:5" ht="16.5">
      <c r="A88" s="181" t="s">
        <v>154</v>
      </c>
      <c r="B88" s="182">
        <v>414</v>
      </c>
      <c r="C88" s="182"/>
      <c r="D88" s="183">
        <v>0</v>
      </c>
      <c r="E88" s="44">
        <v>0</v>
      </c>
    </row>
    <row r="89" spans="1:5" ht="16.5">
      <c r="A89" s="181" t="s">
        <v>155</v>
      </c>
      <c r="B89" s="182">
        <v>415</v>
      </c>
      <c r="C89" s="182"/>
      <c r="D89" s="183">
        <v>0</v>
      </c>
      <c r="E89" s="44">
        <v>0</v>
      </c>
    </row>
    <row r="90" spans="1:5" ht="16.5">
      <c r="A90" s="181" t="s">
        <v>156</v>
      </c>
      <c r="B90" s="182">
        <v>416</v>
      </c>
      <c r="C90" s="182"/>
      <c r="D90" s="183">
        <v>0</v>
      </c>
      <c r="E90" s="44">
        <v>0</v>
      </c>
    </row>
    <row r="91" spans="1:5" ht="16.5">
      <c r="A91" s="181" t="s">
        <v>157</v>
      </c>
      <c r="B91" s="182">
        <v>417</v>
      </c>
      <c r="C91" s="182"/>
      <c r="D91" s="183">
        <v>511689328</v>
      </c>
      <c r="E91" s="44">
        <v>1583077928</v>
      </c>
    </row>
    <row r="92" spans="1:5" ht="16.5">
      <c r="A92" s="181" t="s">
        <v>158</v>
      </c>
      <c r="B92" s="182">
        <v>418</v>
      </c>
      <c r="C92" s="182"/>
      <c r="D92" s="183">
        <v>255846006</v>
      </c>
      <c r="E92" s="44">
        <v>791539796</v>
      </c>
    </row>
    <row r="93" spans="1:5" ht="16.5">
      <c r="A93" s="181" t="s">
        <v>159</v>
      </c>
      <c r="B93" s="182">
        <v>419</v>
      </c>
      <c r="C93" s="182"/>
      <c r="D93" s="183">
        <v>158886000</v>
      </c>
      <c r="E93" s="44">
        <v>14133000</v>
      </c>
    </row>
    <row r="94" spans="1:5" ht="16.5">
      <c r="A94" s="181" t="s">
        <v>160</v>
      </c>
      <c r="B94" s="182">
        <v>420</v>
      </c>
      <c r="C94" s="182"/>
      <c r="D94" s="183">
        <v>1908151000</v>
      </c>
      <c r="E94" s="186">
        <v>6271828297</v>
      </c>
    </row>
    <row r="95" spans="1:5" ht="16.5">
      <c r="A95" s="181" t="s">
        <v>161</v>
      </c>
      <c r="B95" s="182">
        <v>421</v>
      </c>
      <c r="C95" s="182"/>
      <c r="D95" s="183">
        <v>0</v>
      </c>
      <c r="E95" s="44">
        <v>0</v>
      </c>
    </row>
    <row r="96" spans="1:5" ht="16.5">
      <c r="A96" s="178" t="s">
        <v>162</v>
      </c>
      <c r="B96" s="179">
        <v>430</v>
      </c>
      <c r="C96" s="179"/>
      <c r="D96" s="180">
        <v>666058128</v>
      </c>
      <c r="E96" s="43">
        <v>16414655</v>
      </c>
    </row>
    <row r="97" spans="1:5" ht="16.5">
      <c r="A97" s="181" t="s">
        <v>163</v>
      </c>
      <c r="B97" s="182">
        <v>431</v>
      </c>
      <c r="C97" s="182"/>
      <c r="D97" s="183">
        <v>666058128</v>
      </c>
      <c r="E97" s="44">
        <v>16414655</v>
      </c>
    </row>
    <row r="98" spans="1:5" ht="16.5">
      <c r="A98" s="181" t="s">
        <v>164</v>
      </c>
      <c r="B98" s="182">
        <v>432</v>
      </c>
      <c r="C98" s="182" t="s">
        <v>165</v>
      </c>
      <c r="D98" s="183">
        <v>0</v>
      </c>
      <c r="E98" s="44">
        <v>0</v>
      </c>
    </row>
    <row r="99" spans="1:5" ht="16.5">
      <c r="A99" s="181" t="s">
        <v>166</v>
      </c>
      <c r="B99" s="182">
        <v>433</v>
      </c>
      <c r="C99" s="182"/>
      <c r="D99" s="183">
        <v>0</v>
      </c>
      <c r="E99" s="44">
        <v>0</v>
      </c>
    </row>
    <row r="100" spans="1:5" ht="16.5">
      <c r="A100" s="187" t="s">
        <v>167</v>
      </c>
      <c r="B100" s="188">
        <v>440</v>
      </c>
      <c r="C100" s="188"/>
      <c r="D100" s="189">
        <v>22601351522</v>
      </c>
      <c r="E100" s="46">
        <v>57992596099</v>
      </c>
    </row>
    <row r="101" spans="1:5" ht="16.5">
      <c r="A101" s="190" t="s">
        <v>168</v>
      </c>
      <c r="B101" s="191"/>
      <c r="C101" s="192"/>
      <c r="D101" s="190"/>
      <c r="E101" s="190"/>
    </row>
    <row r="102" spans="1:5" ht="16.5">
      <c r="A102" s="193" t="s">
        <v>169</v>
      </c>
      <c r="B102" s="194"/>
      <c r="C102" s="195">
        <v>24</v>
      </c>
      <c r="D102" s="193"/>
      <c r="E102" s="193"/>
    </row>
    <row r="103" spans="1:5" ht="16.5">
      <c r="A103" s="193" t="s">
        <v>170</v>
      </c>
      <c r="B103" s="194"/>
      <c r="C103" s="194"/>
      <c r="D103" s="193"/>
      <c r="E103" s="193"/>
    </row>
    <row r="104" spans="1:5" ht="16.5">
      <c r="A104" s="193" t="s">
        <v>171</v>
      </c>
      <c r="B104" s="194"/>
      <c r="C104" s="194"/>
      <c r="D104" s="193"/>
      <c r="E104" s="193"/>
    </row>
    <row r="105" spans="1:5" ht="16.5">
      <c r="A105" s="193" t="s">
        <v>172</v>
      </c>
      <c r="B105" s="194"/>
      <c r="C105" s="194"/>
      <c r="D105" s="193"/>
      <c r="E105" s="193"/>
    </row>
    <row r="106" spans="1:5" ht="16.5">
      <c r="A106" s="196" t="s">
        <v>173</v>
      </c>
      <c r="B106" s="194"/>
      <c r="C106" s="194"/>
      <c r="D106" s="197"/>
      <c r="E106" s="198">
        <v>69.87</v>
      </c>
    </row>
    <row r="107" spans="1:5" ht="16.5">
      <c r="A107" s="193" t="s">
        <v>174</v>
      </c>
      <c r="B107" s="194"/>
      <c r="C107" s="194"/>
      <c r="D107" s="199"/>
      <c r="E107" s="200">
        <v>69.87</v>
      </c>
    </row>
    <row r="108" spans="1:5" ht="16.5">
      <c r="A108" s="201" t="s">
        <v>175</v>
      </c>
      <c r="B108" s="202"/>
      <c r="C108" s="202"/>
      <c r="D108" s="201"/>
      <c r="E108" s="201"/>
    </row>
    <row r="109" spans="1:5" ht="16.5">
      <c r="A109" s="35"/>
      <c r="B109" s="203"/>
      <c r="C109" s="217" t="s">
        <v>176</v>
      </c>
      <c r="D109" s="217"/>
      <c r="E109" s="217"/>
    </row>
    <row r="110" spans="1:5" ht="16.5">
      <c r="A110" s="34" t="s">
        <v>177</v>
      </c>
      <c r="B110" s="34"/>
      <c r="C110" s="218" t="s">
        <v>48</v>
      </c>
      <c r="D110" s="218"/>
      <c r="E110" s="218"/>
    </row>
    <row r="111" spans="1:5" ht="16.5">
      <c r="A111" s="34"/>
      <c r="B111" s="34"/>
      <c r="C111" s="34"/>
      <c r="D111" s="36"/>
      <c r="E111" s="37"/>
    </row>
    <row r="112" spans="1:5" ht="16.5">
      <c r="A112" s="34"/>
      <c r="B112" s="34"/>
      <c r="C112" s="34"/>
      <c r="D112" s="36"/>
      <c r="E112" s="37"/>
    </row>
    <row r="113" spans="1:5" ht="16.5">
      <c r="A113" s="34" t="s">
        <v>49</v>
      </c>
      <c r="B113" s="34"/>
      <c r="C113" s="214"/>
      <c r="D113" s="214"/>
      <c r="E113" s="214"/>
    </row>
  </sheetData>
  <sheetProtection/>
  <mergeCells count="6">
    <mergeCell ref="A5:E5"/>
    <mergeCell ref="C113:E113"/>
    <mergeCell ref="A6:E6"/>
    <mergeCell ref="D7:E7"/>
    <mergeCell ref="C109:E109"/>
    <mergeCell ref="C110:E1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0"/>
  <sheetViews>
    <sheetView showZeros="0" zoomScalePageLayoutView="0" workbookViewId="0" topLeftCell="A46">
      <selection activeCell="A86" sqref="A86"/>
    </sheetView>
  </sheetViews>
  <sheetFormatPr defaultColWidth="6.375" defaultRowHeight="15.75"/>
  <cols>
    <col min="1" max="1" width="19.875" style="47" customWidth="1"/>
    <col min="2" max="2" width="11.25390625" style="47" customWidth="1"/>
    <col min="3" max="3" width="11.00390625" style="47" customWidth="1"/>
    <col min="4" max="4" width="9.875" style="47" customWidth="1"/>
    <col min="5" max="5" width="9.00390625" style="47" customWidth="1"/>
    <col min="6" max="6" width="8.625" style="47" hidden="1" customWidth="1"/>
    <col min="7" max="7" width="8.625" style="47" customWidth="1"/>
    <col min="8" max="8" width="3.375" style="47" customWidth="1"/>
    <col min="9" max="9" width="4.00390625" style="47" customWidth="1"/>
    <col min="10" max="10" width="11.75390625" style="47" customWidth="1"/>
    <col min="11" max="16384" width="6.375" style="47" customWidth="1"/>
  </cols>
  <sheetData>
    <row r="1" spans="1:10" ht="20.25">
      <c r="A1" s="127" t="str">
        <f>'[2]BCDKT'!A1</f>
        <v>COÂNG TY COÅ PHAÀN GAÏCH NGOÙI CAO CAÁP</v>
      </c>
      <c r="B1" s="55"/>
      <c r="C1" s="48"/>
      <c r="D1" s="48"/>
      <c r="E1" s="48"/>
      <c r="F1" s="48"/>
      <c r="G1" s="220" t="s">
        <v>398</v>
      </c>
      <c r="H1" s="220"/>
      <c r="I1" s="220"/>
      <c r="J1" s="220"/>
    </row>
    <row r="2" spans="1:10" ht="16.5" customHeight="1">
      <c r="A2" s="128" t="str">
        <f>'[2]BCDKT'!A2</f>
        <v>Aáp Caây Chaøm, Xaõ Thaïnh Phöôùc, Taân Uyeân, Bình Döông</v>
      </c>
      <c r="B2" s="55"/>
      <c r="C2" s="48"/>
      <c r="D2" s="48"/>
      <c r="E2" s="220" t="s">
        <v>355</v>
      </c>
      <c r="F2" s="220"/>
      <c r="G2" s="220"/>
      <c r="H2" s="220"/>
      <c r="I2" s="220"/>
      <c r="J2" s="220"/>
    </row>
    <row r="3" spans="1:10" ht="22.5">
      <c r="A3" s="171" t="s">
        <v>178</v>
      </c>
      <c r="B3" s="55"/>
      <c r="C3" s="48"/>
      <c r="D3" s="48"/>
      <c r="E3" s="48"/>
      <c r="F3" s="48"/>
      <c r="G3" s="55"/>
      <c r="H3" s="55"/>
      <c r="I3" s="55"/>
      <c r="J3" s="55"/>
    </row>
    <row r="4" spans="1:10" ht="15.75">
      <c r="A4" s="128" t="s">
        <v>356</v>
      </c>
      <c r="B4" s="48"/>
      <c r="C4" s="48"/>
      <c r="D4" s="48"/>
      <c r="E4" s="48"/>
      <c r="F4" s="48"/>
      <c r="G4" s="48"/>
      <c r="H4" s="107"/>
      <c r="I4" s="107"/>
      <c r="J4" s="107"/>
    </row>
    <row r="5" spans="1:10" ht="15.7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20.25">
      <c r="A6" s="363" t="s">
        <v>179</v>
      </c>
      <c r="B6" s="363"/>
      <c r="C6" s="363"/>
      <c r="D6" s="363"/>
      <c r="E6" s="363"/>
      <c r="F6" s="363"/>
      <c r="G6" s="363"/>
      <c r="H6" s="363"/>
      <c r="I6" s="363"/>
      <c r="J6" s="363"/>
    </row>
    <row r="7" ht="16.5" thickBot="1"/>
    <row r="8" spans="1:10" ht="15.75">
      <c r="A8" s="353" t="s">
        <v>180</v>
      </c>
      <c r="B8" s="354"/>
      <c r="C8" s="354"/>
      <c r="D8" s="315" t="s">
        <v>58</v>
      </c>
      <c r="E8" s="315"/>
      <c r="F8" s="315"/>
      <c r="G8" s="315"/>
      <c r="H8" s="315" t="s">
        <v>57</v>
      </c>
      <c r="I8" s="315"/>
      <c r="J8" s="316"/>
    </row>
    <row r="9" spans="1:10" ht="15.75">
      <c r="A9" s="337" t="s">
        <v>181</v>
      </c>
      <c r="B9" s="338"/>
      <c r="C9" s="338"/>
      <c r="D9" s="467">
        <v>358657997</v>
      </c>
      <c r="E9" s="467"/>
      <c r="F9" s="467"/>
      <c r="G9" s="467"/>
      <c r="H9" s="467">
        <v>39312048</v>
      </c>
      <c r="I9" s="467"/>
      <c r="J9" s="468"/>
    </row>
    <row r="10" spans="1:10" ht="15.75">
      <c r="A10" s="337" t="s">
        <v>182</v>
      </c>
      <c r="B10" s="338"/>
      <c r="C10" s="338"/>
      <c r="D10" s="467">
        <f>SUM(D11:G13)</f>
        <v>8707005318</v>
      </c>
      <c r="E10" s="467"/>
      <c r="F10" s="467"/>
      <c r="G10" s="467"/>
      <c r="H10" s="467">
        <f>SUM(H11:J13)</f>
        <v>1356020605</v>
      </c>
      <c r="I10" s="467"/>
      <c r="J10" s="468"/>
    </row>
    <row r="11" spans="1:10" ht="15.75">
      <c r="A11" s="337" t="s">
        <v>183</v>
      </c>
      <c r="B11" s="338"/>
      <c r="C11" s="338"/>
      <c r="D11" s="305">
        <v>5819135</v>
      </c>
      <c r="E11" s="305"/>
      <c r="F11" s="305"/>
      <c r="G11" s="305"/>
      <c r="H11" s="305">
        <v>1356020605</v>
      </c>
      <c r="I11" s="305"/>
      <c r="J11" s="306"/>
    </row>
    <row r="12" spans="1:10" ht="15.75">
      <c r="A12" s="337" t="s">
        <v>184</v>
      </c>
      <c r="B12" s="338"/>
      <c r="C12" s="338"/>
      <c r="D12" s="305">
        <v>1186183</v>
      </c>
      <c r="E12" s="305"/>
      <c r="F12" s="305"/>
      <c r="G12" s="305"/>
      <c r="H12" s="305"/>
      <c r="I12" s="305"/>
      <c r="J12" s="306"/>
    </row>
    <row r="13" spans="1:10" ht="15.75">
      <c r="A13" s="337" t="s">
        <v>185</v>
      </c>
      <c r="B13" s="338"/>
      <c r="C13" s="338"/>
      <c r="D13" s="305">
        <v>8700000000</v>
      </c>
      <c r="E13" s="305"/>
      <c r="F13" s="305"/>
      <c r="G13" s="305"/>
      <c r="H13" s="305"/>
      <c r="I13" s="305"/>
      <c r="J13" s="306"/>
    </row>
    <row r="14" spans="1:10" ht="16.5" thickBot="1">
      <c r="A14" s="464" t="s">
        <v>186</v>
      </c>
      <c r="B14" s="475"/>
      <c r="C14" s="475"/>
      <c r="D14" s="297">
        <f>D10+D9</f>
        <v>9065663315</v>
      </c>
      <c r="E14" s="297"/>
      <c r="F14" s="297"/>
      <c r="G14" s="297"/>
      <c r="H14" s="297">
        <f>H10+H9</f>
        <v>1395332653</v>
      </c>
      <c r="I14" s="297"/>
      <c r="J14" s="298"/>
    </row>
    <row r="15" spans="1:10" ht="16.5" thickBot="1">
      <c r="A15" s="49"/>
      <c r="B15" s="49"/>
      <c r="C15" s="49"/>
      <c r="D15" s="50"/>
      <c r="E15" s="50"/>
      <c r="F15" s="50"/>
      <c r="G15" s="50"/>
      <c r="H15" s="50"/>
      <c r="I15" s="50"/>
      <c r="J15" s="50"/>
    </row>
    <row r="16" spans="1:10" ht="15.75">
      <c r="A16" s="353" t="s">
        <v>187</v>
      </c>
      <c r="B16" s="354"/>
      <c r="C16" s="354"/>
      <c r="D16" s="315" t="s">
        <v>58</v>
      </c>
      <c r="E16" s="315"/>
      <c r="F16" s="315"/>
      <c r="G16" s="315"/>
      <c r="H16" s="315" t="s">
        <v>57</v>
      </c>
      <c r="I16" s="315"/>
      <c r="J16" s="316"/>
    </row>
    <row r="17" spans="1:10" ht="15.75">
      <c r="A17" s="337" t="s">
        <v>188</v>
      </c>
      <c r="B17" s="338"/>
      <c r="C17" s="338"/>
      <c r="D17" s="305">
        <v>9400000000</v>
      </c>
      <c r="E17" s="305"/>
      <c r="F17" s="305"/>
      <c r="G17" s="305"/>
      <c r="H17" s="305">
        <v>2000000000</v>
      </c>
      <c r="I17" s="305"/>
      <c r="J17" s="306"/>
    </row>
    <row r="18" spans="1:10" ht="15.75">
      <c r="A18" s="337" t="s">
        <v>189</v>
      </c>
      <c r="B18" s="338"/>
      <c r="C18" s="338"/>
      <c r="D18" s="471"/>
      <c r="E18" s="472"/>
      <c r="F18" s="472"/>
      <c r="G18" s="473"/>
      <c r="H18" s="471"/>
      <c r="I18" s="472"/>
      <c r="J18" s="474"/>
    </row>
    <row r="19" spans="1:10" ht="16.5" thickBot="1">
      <c r="A19" s="464" t="s">
        <v>186</v>
      </c>
      <c r="B19" s="475"/>
      <c r="C19" s="475"/>
      <c r="D19" s="297">
        <f>SUM(D17:G17)</f>
        <v>9400000000</v>
      </c>
      <c r="E19" s="297"/>
      <c r="F19" s="297"/>
      <c r="G19" s="297"/>
      <c r="H19" s="297">
        <f>SUM(H17:J17)</f>
        <v>2000000000</v>
      </c>
      <c r="I19" s="297"/>
      <c r="J19" s="298"/>
    </row>
    <row r="20" spans="1:10" ht="16.5" thickBot="1">
      <c r="A20" s="48"/>
      <c r="B20" s="48"/>
      <c r="C20" s="48"/>
      <c r="D20" s="469"/>
      <c r="E20" s="469"/>
      <c r="F20" s="469"/>
      <c r="G20" s="469"/>
      <c r="H20" s="48"/>
      <c r="I20" s="48"/>
      <c r="J20" s="48"/>
    </row>
    <row r="21" spans="1:10" ht="15.75">
      <c r="A21" s="353" t="s">
        <v>190</v>
      </c>
      <c r="B21" s="470"/>
      <c r="C21" s="470"/>
      <c r="D21" s="315" t="s">
        <v>58</v>
      </c>
      <c r="E21" s="315"/>
      <c r="F21" s="315"/>
      <c r="G21" s="315"/>
      <c r="H21" s="315" t="s">
        <v>57</v>
      </c>
      <c r="I21" s="315"/>
      <c r="J21" s="316"/>
    </row>
    <row r="22" spans="1:10" ht="15.75">
      <c r="A22" s="337" t="s">
        <v>191</v>
      </c>
      <c r="B22" s="450"/>
      <c r="C22" s="450"/>
      <c r="D22" s="305">
        <v>1252285900</v>
      </c>
      <c r="E22" s="305"/>
      <c r="F22" s="305"/>
      <c r="G22" s="305"/>
      <c r="H22" s="305">
        <v>1981454849</v>
      </c>
      <c r="I22" s="305"/>
      <c r="J22" s="306"/>
    </row>
    <row r="23" spans="1:10" ht="15.75">
      <c r="A23" s="337" t="s">
        <v>192</v>
      </c>
      <c r="B23" s="450"/>
      <c r="C23" s="450"/>
      <c r="D23" s="305">
        <v>201244000</v>
      </c>
      <c r="E23" s="305"/>
      <c r="F23" s="305"/>
      <c r="G23" s="305"/>
      <c r="H23" s="305">
        <v>457250000</v>
      </c>
      <c r="I23" s="305"/>
      <c r="J23" s="306"/>
    </row>
    <row r="24" spans="1:10" ht="15.75">
      <c r="A24" s="337" t="s">
        <v>193</v>
      </c>
      <c r="B24" s="338"/>
      <c r="C24" s="338"/>
      <c r="D24" s="305">
        <v>11000000</v>
      </c>
      <c r="E24" s="305"/>
      <c r="F24" s="305"/>
      <c r="G24" s="305"/>
      <c r="H24" s="305">
        <v>22525000</v>
      </c>
      <c r="I24" s="305"/>
      <c r="J24" s="306"/>
    </row>
    <row r="25" spans="1:10" ht="15.75">
      <c r="A25" s="337" t="s">
        <v>194</v>
      </c>
      <c r="B25" s="338"/>
      <c r="C25" s="338"/>
      <c r="D25" s="305">
        <v>3348967</v>
      </c>
      <c r="E25" s="305"/>
      <c r="F25" s="305"/>
      <c r="G25" s="305"/>
      <c r="H25" s="305">
        <v>0</v>
      </c>
      <c r="I25" s="305"/>
      <c r="J25" s="306"/>
    </row>
    <row r="26" spans="1:10" ht="15.75">
      <c r="A26" s="337" t="s">
        <v>195</v>
      </c>
      <c r="B26" s="338"/>
      <c r="C26" s="338"/>
      <c r="D26" s="305">
        <v>478388889</v>
      </c>
      <c r="E26" s="305"/>
      <c r="F26" s="305"/>
      <c r="G26" s="305"/>
      <c r="H26" s="305">
        <v>5200000</v>
      </c>
      <c r="I26" s="305"/>
      <c r="J26" s="306"/>
    </row>
    <row r="27" spans="1:10" ht="16.5" thickBot="1">
      <c r="A27" s="319" t="s">
        <v>196</v>
      </c>
      <c r="B27" s="320"/>
      <c r="C27" s="320"/>
      <c r="D27" s="297">
        <f>SUM(D22:G26)</f>
        <v>1946267756</v>
      </c>
      <c r="E27" s="297"/>
      <c r="F27" s="297"/>
      <c r="G27" s="297"/>
      <c r="H27" s="297">
        <f>SUM(H22:J26)</f>
        <v>2466429849</v>
      </c>
      <c r="I27" s="297"/>
      <c r="J27" s="298"/>
    </row>
    <row r="28" spans="1:7" ht="16.5" thickBot="1">
      <c r="A28" s="54"/>
      <c r="B28" s="54"/>
      <c r="C28" s="54"/>
      <c r="D28" s="55"/>
      <c r="E28" s="55"/>
      <c r="F28" s="56"/>
      <c r="G28" s="56"/>
    </row>
    <row r="29" spans="1:16" ht="15.75">
      <c r="A29" s="353" t="s">
        <v>197</v>
      </c>
      <c r="B29" s="354"/>
      <c r="C29" s="354"/>
      <c r="D29" s="315" t="s">
        <v>58</v>
      </c>
      <c r="E29" s="315"/>
      <c r="F29" s="315"/>
      <c r="G29" s="315"/>
      <c r="H29" s="315" t="s">
        <v>57</v>
      </c>
      <c r="I29" s="315"/>
      <c r="J29" s="316"/>
      <c r="L29" s="48"/>
      <c r="M29" s="48"/>
      <c r="N29" s="48"/>
      <c r="O29" s="48"/>
      <c r="P29" s="48"/>
    </row>
    <row r="30" spans="1:16" ht="15.75">
      <c r="A30" s="337" t="s">
        <v>198</v>
      </c>
      <c r="B30" s="450"/>
      <c r="C30" s="450"/>
      <c r="D30" s="305">
        <v>2487531819</v>
      </c>
      <c r="E30" s="305"/>
      <c r="F30" s="305"/>
      <c r="G30" s="305"/>
      <c r="H30" s="305">
        <v>2206224861</v>
      </c>
      <c r="I30" s="305"/>
      <c r="J30" s="306"/>
      <c r="L30" s="48"/>
      <c r="M30" s="48"/>
      <c r="N30" s="48"/>
      <c r="O30" s="48"/>
      <c r="P30" s="48"/>
    </row>
    <row r="31" spans="1:16" ht="15.75">
      <c r="A31" s="337" t="s">
        <v>199</v>
      </c>
      <c r="B31" s="450"/>
      <c r="C31" s="450"/>
      <c r="D31" s="305">
        <v>41779519</v>
      </c>
      <c r="E31" s="305"/>
      <c r="F31" s="305"/>
      <c r="G31" s="305"/>
      <c r="H31" s="305">
        <v>29537918</v>
      </c>
      <c r="I31" s="305"/>
      <c r="J31" s="306"/>
      <c r="L31" s="48"/>
      <c r="M31" s="48"/>
      <c r="N31" s="48"/>
      <c r="O31" s="48"/>
      <c r="P31" s="48"/>
    </row>
    <row r="32" spans="1:16" ht="15.75">
      <c r="A32" s="337" t="s">
        <v>200</v>
      </c>
      <c r="B32" s="450"/>
      <c r="C32" s="450"/>
      <c r="D32" s="305">
        <v>556867752</v>
      </c>
      <c r="E32" s="305"/>
      <c r="F32" s="305"/>
      <c r="G32" s="305"/>
      <c r="H32" s="305">
        <v>291327424</v>
      </c>
      <c r="I32" s="305"/>
      <c r="J32" s="306"/>
      <c r="L32" s="48"/>
      <c r="M32" s="48"/>
      <c r="N32" s="48"/>
      <c r="O32" s="48"/>
      <c r="P32" s="48"/>
    </row>
    <row r="33" spans="1:16" ht="15.75">
      <c r="A33" s="337" t="s">
        <v>201</v>
      </c>
      <c r="B33" s="450"/>
      <c r="C33" s="450"/>
      <c r="D33" s="305">
        <v>2160375429</v>
      </c>
      <c r="E33" s="305"/>
      <c r="F33" s="305"/>
      <c r="G33" s="305"/>
      <c r="H33" s="305">
        <v>558513203</v>
      </c>
      <c r="I33" s="305"/>
      <c r="J33" s="306"/>
      <c r="L33" s="48"/>
      <c r="M33" s="48"/>
      <c r="N33" s="48"/>
      <c r="O33" s="48"/>
      <c r="P33" s="48"/>
    </row>
    <row r="34" spans="1:16" ht="15.75">
      <c r="A34" s="427" t="s">
        <v>202</v>
      </c>
      <c r="B34" s="428"/>
      <c r="C34" s="428"/>
      <c r="D34" s="467">
        <f>SUM(D30:G33)</f>
        <v>5246554519</v>
      </c>
      <c r="E34" s="467"/>
      <c r="F34" s="467"/>
      <c r="G34" s="467"/>
      <c r="H34" s="467">
        <f>SUM(H30:J33)</f>
        <v>3085603406</v>
      </c>
      <c r="I34" s="467"/>
      <c r="J34" s="468"/>
      <c r="L34" s="48"/>
      <c r="M34" s="48"/>
      <c r="N34" s="48"/>
      <c r="O34" s="48"/>
      <c r="P34" s="48"/>
    </row>
    <row r="35" spans="1:16" ht="15.75">
      <c r="A35" s="440" t="s">
        <v>203</v>
      </c>
      <c r="B35" s="441"/>
      <c r="C35" s="442"/>
      <c r="D35" s="460">
        <v>0</v>
      </c>
      <c r="E35" s="461"/>
      <c r="F35" s="461"/>
      <c r="G35" s="462"/>
      <c r="H35" s="460">
        <v>0</v>
      </c>
      <c r="I35" s="461"/>
      <c r="J35" s="463"/>
      <c r="L35" s="48"/>
      <c r="M35" s="48"/>
      <c r="N35" s="48"/>
      <c r="O35" s="48"/>
      <c r="P35" s="48"/>
    </row>
    <row r="36" spans="1:16" s="57" customFormat="1" ht="16.5" thickBot="1">
      <c r="A36" s="464" t="s">
        <v>204</v>
      </c>
      <c r="B36" s="465"/>
      <c r="C36" s="465"/>
      <c r="D36" s="466">
        <f>D34-D35</f>
        <v>5246554519</v>
      </c>
      <c r="E36" s="297"/>
      <c r="F36" s="297"/>
      <c r="G36" s="297"/>
      <c r="H36" s="297">
        <f>H34-H35</f>
        <v>3085603406</v>
      </c>
      <c r="I36" s="297"/>
      <c r="J36" s="298"/>
      <c r="L36" s="58"/>
      <c r="M36" s="58"/>
      <c r="N36" s="58"/>
      <c r="O36" s="58"/>
      <c r="P36" s="58"/>
    </row>
    <row r="37" spans="12:16" ht="15.75">
      <c r="L37" s="48"/>
      <c r="M37" s="48"/>
      <c r="N37" s="48"/>
      <c r="O37" s="48"/>
      <c r="P37" s="48"/>
    </row>
    <row r="38" spans="1:16" ht="16.5" thickBot="1">
      <c r="A38" s="457" t="s">
        <v>205</v>
      </c>
      <c r="B38" s="457"/>
      <c r="C38" s="457"/>
      <c r="D38" s="457"/>
      <c r="E38" s="457"/>
      <c r="F38" s="457"/>
      <c r="G38" s="457"/>
      <c r="H38" s="457"/>
      <c r="I38" s="457"/>
      <c r="J38" s="457"/>
      <c r="L38" s="48"/>
      <c r="M38" s="48"/>
      <c r="N38" s="48"/>
      <c r="O38" s="48"/>
      <c r="P38" s="48"/>
    </row>
    <row r="39" spans="1:16" ht="58.5" customHeight="1">
      <c r="A39" s="59" t="s">
        <v>206</v>
      </c>
      <c r="B39" s="60" t="s">
        <v>207</v>
      </c>
      <c r="C39" s="458" t="s">
        <v>208</v>
      </c>
      <c r="D39" s="458"/>
      <c r="E39" s="459" t="s">
        <v>209</v>
      </c>
      <c r="F39" s="459"/>
      <c r="G39" s="458" t="s">
        <v>210</v>
      </c>
      <c r="H39" s="458"/>
      <c r="I39" s="61" t="s">
        <v>211</v>
      </c>
      <c r="J39" s="62" t="s">
        <v>212</v>
      </c>
      <c r="L39" s="48"/>
      <c r="M39" s="48"/>
      <c r="N39" s="48"/>
      <c r="O39" s="48"/>
      <c r="P39" s="48"/>
    </row>
    <row r="40" spans="1:16" ht="31.5">
      <c r="A40" s="63" t="s">
        <v>213</v>
      </c>
      <c r="B40" s="64"/>
      <c r="C40" s="453"/>
      <c r="D40" s="453"/>
      <c r="E40" s="454"/>
      <c r="F40" s="454"/>
      <c r="G40" s="453"/>
      <c r="H40" s="453"/>
      <c r="I40" s="64"/>
      <c r="J40" s="65"/>
      <c r="L40" s="48"/>
      <c r="M40" s="48"/>
      <c r="N40" s="48"/>
      <c r="O40" s="48"/>
      <c r="P40" s="48"/>
    </row>
    <row r="41" spans="1:16" ht="15.75">
      <c r="A41" s="66" t="s">
        <v>214</v>
      </c>
      <c r="B41" s="64">
        <v>9978252477</v>
      </c>
      <c r="C41" s="453">
        <v>2438995734</v>
      </c>
      <c r="D41" s="453"/>
      <c r="E41" s="454">
        <v>430488199</v>
      </c>
      <c r="F41" s="454"/>
      <c r="G41" s="453">
        <v>31400145</v>
      </c>
      <c r="H41" s="453"/>
      <c r="I41" s="64">
        <v>0</v>
      </c>
      <c r="J41" s="65">
        <f>SUM(B41:I41)</f>
        <v>12879136555</v>
      </c>
      <c r="L41" s="48"/>
      <c r="M41" s="48"/>
      <c r="N41" s="48"/>
      <c r="O41" s="48"/>
      <c r="P41" s="48"/>
    </row>
    <row r="42" spans="1:16" ht="15.75">
      <c r="A42" s="66" t="s">
        <v>215</v>
      </c>
      <c r="B42" s="64">
        <v>0</v>
      </c>
      <c r="C42" s="453">
        <v>1094887943</v>
      </c>
      <c r="D42" s="453"/>
      <c r="E42" s="454">
        <v>0</v>
      </c>
      <c r="F42" s="454"/>
      <c r="G42" s="453">
        <v>0</v>
      </c>
      <c r="H42" s="453"/>
      <c r="I42" s="64">
        <v>0</v>
      </c>
      <c r="J42" s="65">
        <f>SUM(B42:I42)</f>
        <v>1094887943</v>
      </c>
      <c r="L42" s="48"/>
      <c r="M42" s="48"/>
      <c r="N42" s="48"/>
      <c r="O42" s="48"/>
      <c r="P42" s="48"/>
    </row>
    <row r="43" spans="1:16" ht="15.75">
      <c r="A43" s="66" t="s">
        <v>216</v>
      </c>
      <c r="B43" s="64">
        <v>0</v>
      </c>
      <c r="C43" s="453">
        <v>966525443</v>
      </c>
      <c r="D43" s="453"/>
      <c r="E43" s="454">
        <v>0</v>
      </c>
      <c r="F43" s="454"/>
      <c r="G43" s="453">
        <v>0</v>
      </c>
      <c r="H43" s="453"/>
      <c r="I43" s="64">
        <v>0</v>
      </c>
      <c r="J43" s="65">
        <f>SUM(B43:I43)</f>
        <v>966525443</v>
      </c>
      <c r="L43" s="48"/>
      <c r="M43" s="48"/>
      <c r="N43" s="48"/>
      <c r="O43" s="48"/>
      <c r="P43" s="48"/>
    </row>
    <row r="44" spans="1:16" ht="15.75">
      <c r="A44" s="66" t="s">
        <v>217</v>
      </c>
      <c r="B44" s="64">
        <v>9978252477</v>
      </c>
      <c r="C44" s="453">
        <f>C41+C42-C43</f>
        <v>2567358234</v>
      </c>
      <c r="D44" s="453"/>
      <c r="E44" s="454">
        <v>430488199</v>
      </c>
      <c r="F44" s="454"/>
      <c r="G44" s="453">
        <v>31400145</v>
      </c>
      <c r="H44" s="453"/>
      <c r="I44" s="64">
        <v>0</v>
      </c>
      <c r="J44" s="65">
        <f>J41+J42-J43</f>
        <v>13007499055</v>
      </c>
      <c r="L44" s="48"/>
      <c r="M44" s="48"/>
      <c r="N44" s="48"/>
      <c r="O44" s="48"/>
      <c r="P44" s="48"/>
    </row>
    <row r="45" spans="1:16" ht="15.75">
      <c r="A45" s="63" t="s">
        <v>218</v>
      </c>
      <c r="B45" s="64"/>
      <c r="C45" s="453"/>
      <c r="D45" s="453"/>
      <c r="E45" s="454"/>
      <c r="F45" s="454"/>
      <c r="G45" s="453"/>
      <c r="H45" s="453"/>
      <c r="I45" s="64"/>
      <c r="J45" s="65"/>
      <c r="L45" s="48"/>
      <c r="M45" s="48"/>
      <c r="N45" s="48"/>
      <c r="O45" s="48"/>
      <c r="P45" s="48"/>
    </row>
    <row r="46" spans="1:16" ht="15.75">
      <c r="A46" s="66" t="s">
        <v>214</v>
      </c>
      <c r="B46" s="64">
        <v>835960330</v>
      </c>
      <c r="C46" s="453">
        <v>327233930</v>
      </c>
      <c r="D46" s="453"/>
      <c r="E46" s="454">
        <v>58295276</v>
      </c>
      <c r="F46" s="454"/>
      <c r="G46" s="453">
        <v>4252105</v>
      </c>
      <c r="H46" s="453"/>
      <c r="I46" s="64">
        <v>0</v>
      </c>
      <c r="J46" s="65">
        <f>SUM(B46:I46)</f>
        <v>1225741641</v>
      </c>
      <c r="L46" s="48"/>
      <c r="M46" s="48"/>
      <c r="N46" s="48"/>
      <c r="O46" s="48"/>
      <c r="P46" s="48"/>
    </row>
    <row r="47" spans="1:16" ht="15.75">
      <c r="A47" s="66" t="s">
        <v>219</v>
      </c>
      <c r="B47" s="64">
        <v>831521052</v>
      </c>
      <c r="C47" s="453">
        <v>310467821</v>
      </c>
      <c r="D47" s="453"/>
      <c r="E47" s="454">
        <v>53811024</v>
      </c>
      <c r="F47" s="454"/>
      <c r="G47" s="453">
        <v>3925020</v>
      </c>
      <c r="H47" s="453"/>
      <c r="I47" s="64">
        <v>0</v>
      </c>
      <c r="J47" s="65">
        <f>SUM(B47:I47)</f>
        <v>1199724917</v>
      </c>
      <c r="L47" s="48"/>
      <c r="M47" s="48"/>
      <c r="N47" s="48"/>
      <c r="O47" s="48"/>
      <c r="P47" s="48"/>
    </row>
    <row r="48" spans="1:16" ht="15.75">
      <c r="A48" s="66" t="s">
        <v>217</v>
      </c>
      <c r="B48" s="64">
        <v>1667481382</v>
      </c>
      <c r="C48" s="453">
        <v>637701751</v>
      </c>
      <c r="D48" s="453"/>
      <c r="E48" s="454">
        <v>112106300</v>
      </c>
      <c r="F48" s="454"/>
      <c r="G48" s="453">
        <v>8177125</v>
      </c>
      <c r="H48" s="453"/>
      <c r="I48" s="64">
        <v>0</v>
      </c>
      <c r="J48" s="65">
        <f>SUM(B48:I48)</f>
        <v>2425466558</v>
      </c>
      <c r="L48" s="48"/>
      <c r="M48" s="48"/>
      <c r="N48" s="48"/>
      <c r="O48" s="48"/>
      <c r="P48" s="48"/>
    </row>
    <row r="49" spans="1:16" ht="31.5">
      <c r="A49" s="63" t="s">
        <v>220</v>
      </c>
      <c r="B49" s="64"/>
      <c r="C49" s="453"/>
      <c r="D49" s="453"/>
      <c r="E49" s="454"/>
      <c r="F49" s="454"/>
      <c r="G49" s="453"/>
      <c r="H49" s="453"/>
      <c r="I49" s="64"/>
      <c r="J49" s="65"/>
      <c r="L49" s="48"/>
      <c r="M49" s="48"/>
      <c r="N49" s="48"/>
      <c r="O49" s="48"/>
      <c r="P49" s="48"/>
    </row>
    <row r="50" spans="1:16" ht="15.75">
      <c r="A50" s="66" t="s">
        <v>221</v>
      </c>
      <c r="B50" s="64">
        <f>B41-B46</f>
        <v>9142292147</v>
      </c>
      <c r="C50" s="453">
        <f>C41-C46</f>
        <v>2111761804</v>
      </c>
      <c r="D50" s="453"/>
      <c r="E50" s="454">
        <f>E41-E46</f>
        <v>372192923</v>
      </c>
      <c r="F50" s="454"/>
      <c r="G50" s="453">
        <f>G41-G46</f>
        <v>27148040</v>
      </c>
      <c r="H50" s="453"/>
      <c r="I50" s="64">
        <f>I41-I46</f>
        <v>0</v>
      </c>
      <c r="J50" s="65">
        <f>SUM(B50:I50)</f>
        <v>11653394914</v>
      </c>
      <c r="L50" s="48"/>
      <c r="M50" s="48"/>
      <c r="N50" s="48"/>
      <c r="O50" s="48"/>
      <c r="P50" s="48"/>
    </row>
    <row r="51" spans="1:16" ht="16.5" thickBot="1">
      <c r="A51" s="67" t="s">
        <v>222</v>
      </c>
      <c r="B51" s="68">
        <f>B44-B48</f>
        <v>8310771095</v>
      </c>
      <c r="C51" s="455">
        <f>C44-C48</f>
        <v>1929656483</v>
      </c>
      <c r="D51" s="455"/>
      <c r="E51" s="456">
        <f>E44-E48</f>
        <v>318381899</v>
      </c>
      <c r="F51" s="456"/>
      <c r="G51" s="455">
        <f>G44-G48</f>
        <v>23223020</v>
      </c>
      <c r="H51" s="455"/>
      <c r="I51" s="68">
        <f>I44-I48</f>
        <v>0</v>
      </c>
      <c r="J51" s="69">
        <f>SUM(B51:I51)</f>
        <v>10582032497</v>
      </c>
      <c r="L51" s="48"/>
      <c r="M51" s="48"/>
      <c r="N51" s="48"/>
      <c r="O51" s="48"/>
      <c r="P51" s="48"/>
    </row>
    <row r="52" spans="12:16" ht="15.75">
      <c r="L52" s="48"/>
      <c r="M52" s="48"/>
      <c r="N52" s="48"/>
      <c r="O52" s="48"/>
      <c r="P52" s="48"/>
    </row>
    <row r="53" spans="12:16" ht="16.5" thickBot="1">
      <c r="L53" s="48"/>
      <c r="M53" s="48"/>
      <c r="N53" s="48"/>
      <c r="O53" s="48"/>
      <c r="P53" s="48"/>
    </row>
    <row r="54" spans="1:16" ht="15.75">
      <c r="A54" s="353" t="s">
        <v>223</v>
      </c>
      <c r="B54" s="354"/>
      <c r="C54" s="354"/>
      <c r="D54" s="315" t="s">
        <v>58</v>
      </c>
      <c r="E54" s="315"/>
      <c r="F54" s="315"/>
      <c r="G54" s="315"/>
      <c r="H54" s="315" t="s">
        <v>57</v>
      </c>
      <c r="I54" s="315"/>
      <c r="J54" s="316"/>
      <c r="L54" s="48"/>
      <c r="M54" s="48"/>
      <c r="N54" s="48"/>
      <c r="O54" s="48"/>
      <c r="P54" s="48"/>
    </row>
    <row r="55" spans="1:16" ht="37.5" customHeight="1">
      <c r="A55" s="447" t="s">
        <v>224</v>
      </c>
      <c r="B55" s="450"/>
      <c r="C55" s="450"/>
      <c r="D55" s="451">
        <f>18220683550+1280760000</f>
        <v>19501443550</v>
      </c>
      <c r="E55" s="452"/>
      <c r="F55" s="452"/>
      <c r="G55" s="452"/>
      <c r="H55" s="448"/>
      <c r="I55" s="448"/>
      <c r="J55" s="449"/>
      <c r="L55" s="48"/>
      <c r="M55" s="48"/>
      <c r="N55" s="48"/>
      <c r="O55" s="48"/>
      <c r="P55" s="48"/>
    </row>
    <row r="56" spans="1:16" ht="15.75">
      <c r="A56" s="440" t="s">
        <v>225</v>
      </c>
      <c r="B56" s="441"/>
      <c r="C56" s="442"/>
      <c r="D56" s="443">
        <v>2234592462</v>
      </c>
      <c r="E56" s="444"/>
      <c r="F56" s="444"/>
      <c r="G56" s="445"/>
      <c r="H56" s="443">
        <v>708560000</v>
      </c>
      <c r="I56" s="444"/>
      <c r="J56" s="446"/>
      <c r="L56" s="48"/>
      <c r="M56" s="48"/>
      <c r="N56" s="48"/>
      <c r="O56" s="48"/>
      <c r="P56" s="48"/>
    </row>
    <row r="57" spans="1:16" ht="33.75" customHeight="1">
      <c r="A57" s="447" t="s">
        <v>226</v>
      </c>
      <c r="B57" s="338"/>
      <c r="C57" s="338"/>
      <c r="D57" s="448">
        <f>5440000+10602000</f>
        <v>16042000</v>
      </c>
      <c r="E57" s="448"/>
      <c r="F57" s="448"/>
      <c r="G57" s="448"/>
      <c r="H57" s="448"/>
      <c r="I57" s="448"/>
      <c r="J57" s="449"/>
      <c r="L57" s="48"/>
      <c r="M57" s="48"/>
      <c r="N57" s="48"/>
      <c r="O57" s="48"/>
      <c r="P57" s="48"/>
    </row>
    <row r="58" spans="1:16" ht="16.5" thickBot="1">
      <c r="A58" s="433"/>
      <c r="B58" s="434"/>
      <c r="C58" s="435"/>
      <c r="D58" s="436">
        <f>SUM(D55:G57)</f>
        <v>21752078012</v>
      </c>
      <c r="E58" s="437"/>
      <c r="F58" s="437"/>
      <c r="G58" s="438"/>
      <c r="H58" s="436">
        <f>SUM(H56:J57)</f>
        <v>708560000</v>
      </c>
      <c r="I58" s="437"/>
      <c r="J58" s="439"/>
      <c r="L58" s="48"/>
      <c r="M58" s="48"/>
      <c r="N58" s="48"/>
      <c r="O58" s="48"/>
      <c r="P58" s="48"/>
    </row>
    <row r="59" spans="1:16" ht="15.75">
      <c r="A59" s="55"/>
      <c r="B59" s="55"/>
      <c r="C59" s="55"/>
      <c r="D59" s="70"/>
      <c r="E59" s="70"/>
      <c r="F59" s="70"/>
      <c r="G59" s="70"/>
      <c r="H59" s="70"/>
      <c r="I59" s="70"/>
      <c r="J59" s="70"/>
      <c r="L59" s="48"/>
      <c r="M59" s="48"/>
      <c r="N59" s="48"/>
      <c r="O59" s="48"/>
      <c r="P59" s="48"/>
    </row>
    <row r="60" spans="1:16" ht="16.5" thickBot="1">
      <c r="A60" s="47" t="s">
        <v>227</v>
      </c>
      <c r="D60" s="55"/>
      <c r="E60" s="55"/>
      <c r="F60" s="55"/>
      <c r="G60" s="55"/>
      <c r="L60" s="48"/>
      <c r="M60" s="48"/>
      <c r="N60" s="48"/>
      <c r="O60" s="48"/>
      <c r="P60" s="48"/>
    </row>
    <row r="61" spans="1:16" ht="15.75">
      <c r="A61" s="353" t="s">
        <v>228</v>
      </c>
      <c r="B61" s="354"/>
      <c r="C61" s="354"/>
      <c r="D61" s="369" t="s">
        <v>58</v>
      </c>
      <c r="E61" s="369"/>
      <c r="F61" s="369"/>
      <c r="G61" s="369"/>
      <c r="H61" s="315" t="s">
        <v>57</v>
      </c>
      <c r="I61" s="315"/>
      <c r="J61" s="316"/>
      <c r="L61" s="48"/>
      <c r="M61" s="48"/>
      <c r="N61" s="48"/>
      <c r="O61" s="48"/>
      <c r="P61" s="48"/>
    </row>
    <row r="62" spans="1:16" ht="15.75">
      <c r="A62" s="337" t="s">
        <v>229</v>
      </c>
      <c r="B62" s="338"/>
      <c r="C62" s="338"/>
      <c r="D62" s="432">
        <v>2200000000</v>
      </c>
      <c r="E62" s="432"/>
      <c r="F62" s="432"/>
      <c r="G62" s="432"/>
      <c r="H62" s="305">
        <v>0</v>
      </c>
      <c r="I62" s="305"/>
      <c r="J62" s="306"/>
      <c r="L62" s="48"/>
      <c r="M62" s="48"/>
      <c r="N62" s="48"/>
      <c r="O62" s="48"/>
      <c r="P62" s="48"/>
    </row>
    <row r="63" spans="1:16" ht="15.75">
      <c r="A63" s="337" t="s">
        <v>230</v>
      </c>
      <c r="B63" s="338"/>
      <c r="C63" s="338"/>
      <c r="D63" s="432"/>
      <c r="E63" s="432"/>
      <c r="F63" s="432"/>
      <c r="G63" s="432"/>
      <c r="H63" s="305">
        <v>0</v>
      </c>
      <c r="I63" s="305"/>
      <c r="J63" s="306"/>
      <c r="L63" s="48"/>
      <c r="M63" s="48"/>
      <c r="N63" s="48"/>
      <c r="O63" s="48"/>
      <c r="P63" s="48"/>
    </row>
    <row r="64" spans="1:16" ht="15.75">
      <c r="A64" s="337" t="s">
        <v>231</v>
      </c>
      <c r="B64" s="338"/>
      <c r="C64" s="338"/>
      <c r="D64" s="432"/>
      <c r="E64" s="432"/>
      <c r="F64" s="432"/>
      <c r="G64" s="432"/>
      <c r="H64" s="305"/>
      <c r="I64" s="305"/>
      <c r="J64" s="306"/>
      <c r="L64" s="48"/>
      <c r="M64" s="48"/>
      <c r="N64" s="48"/>
      <c r="O64" s="48"/>
      <c r="P64" s="48"/>
    </row>
    <row r="65" spans="1:16" ht="15.75">
      <c r="A65" s="337" t="s">
        <v>232</v>
      </c>
      <c r="B65" s="338"/>
      <c r="C65" s="338"/>
      <c r="D65" s="432"/>
      <c r="E65" s="432"/>
      <c r="F65" s="432"/>
      <c r="G65" s="432"/>
      <c r="H65" s="305"/>
      <c r="I65" s="305"/>
      <c r="J65" s="306"/>
      <c r="L65" s="48"/>
      <c r="M65" s="48"/>
      <c r="N65" s="48"/>
      <c r="O65" s="48"/>
      <c r="P65" s="48"/>
    </row>
    <row r="66" spans="1:16" ht="15.75">
      <c r="A66" s="337" t="s">
        <v>233</v>
      </c>
      <c r="B66" s="338"/>
      <c r="C66" s="338"/>
      <c r="D66" s="432"/>
      <c r="E66" s="432"/>
      <c r="F66" s="432"/>
      <c r="G66" s="432"/>
      <c r="H66" s="305"/>
      <c r="I66" s="305"/>
      <c r="J66" s="306"/>
      <c r="L66" s="48"/>
      <c r="M66" s="48"/>
      <c r="N66" s="48"/>
      <c r="O66" s="48"/>
      <c r="P66" s="48"/>
    </row>
    <row r="67" spans="1:16" ht="16.5" thickBot="1">
      <c r="A67" s="319" t="s">
        <v>196</v>
      </c>
      <c r="B67" s="320"/>
      <c r="C67" s="320"/>
      <c r="D67" s="297">
        <f>SUM(D62:G62)</f>
        <v>2200000000</v>
      </c>
      <c r="E67" s="297"/>
      <c r="F67" s="297"/>
      <c r="G67" s="297"/>
      <c r="H67" s="297">
        <f>SUM(H62:J62)</f>
        <v>0</v>
      </c>
      <c r="I67" s="297"/>
      <c r="J67" s="298"/>
      <c r="L67" s="48"/>
      <c r="M67" s="48"/>
      <c r="N67" s="48"/>
      <c r="O67" s="48"/>
      <c r="P67" s="48"/>
    </row>
    <row r="68" spans="1:16" ht="16.5" thickBot="1">
      <c r="A68" s="54"/>
      <c r="B68" s="54"/>
      <c r="C68" s="54"/>
      <c r="D68" s="50"/>
      <c r="E68" s="50"/>
      <c r="F68" s="50"/>
      <c r="G68" s="50"/>
      <c r="H68" s="50"/>
      <c r="I68" s="50"/>
      <c r="J68" s="50"/>
      <c r="L68" s="48"/>
      <c r="M68" s="48"/>
      <c r="N68" s="48"/>
      <c r="O68" s="48"/>
      <c r="P68" s="48"/>
    </row>
    <row r="69" spans="1:16" ht="15.75">
      <c r="A69" s="353" t="s">
        <v>234</v>
      </c>
      <c r="B69" s="354"/>
      <c r="C69" s="354"/>
      <c r="D69" s="369" t="s">
        <v>58</v>
      </c>
      <c r="E69" s="369"/>
      <c r="F69" s="369"/>
      <c r="G69" s="369"/>
      <c r="H69" s="315" t="s">
        <v>57</v>
      </c>
      <c r="I69" s="315"/>
      <c r="J69" s="316"/>
      <c r="L69" s="48"/>
      <c r="M69" s="48"/>
      <c r="N69" s="48"/>
      <c r="O69" s="48"/>
      <c r="P69" s="48"/>
    </row>
    <row r="70" spans="1:16" ht="15.75">
      <c r="A70" s="337" t="s">
        <v>235</v>
      </c>
      <c r="B70" s="338"/>
      <c r="C70" s="338"/>
      <c r="D70" s="305">
        <v>43232000</v>
      </c>
      <c r="E70" s="305"/>
      <c r="F70" s="305"/>
      <c r="G70" s="305"/>
      <c r="H70" s="430"/>
      <c r="I70" s="430"/>
      <c r="J70" s="431"/>
      <c r="L70" s="48"/>
      <c r="M70" s="48"/>
      <c r="N70" s="48"/>
      <c r="O70" s="48"/>
      <c r="P70" s="48"/>
    </row>
    <row r="71" spans="1:16" ht="15.75">
      <c r="A71" s="337" t="s">
        <v>236</v>
      </c>
      <c r="B71" s="338"/>
      <c r="C71" s="338"/>
      <c r="D71" s="339"/>
      <c r="E71" s="339"/>
      <c r="F71" s="339"/>
      <c r="G71" s="339"/>
      <c r="H71" s="339">
        <v>387952871</v>
      </c>
      <c r="I71" s="339"/>
      <c r="J71" s="429"/>
      <c r="L71" s="48"/>
      <c r="M71" s="48"/>
      <c r="N71" s="48"/>
      <c r="O71" s="48"/>
      <c r="P71" s="48"/>
    </row>
    <row r="72" spans="1:16" ht="16.5" thickBot="1">
      <c r="A72" s="319" t="s">
        <v>196</v>
      </c>
      <c r="B72" s="320"/>
      <c r="C72" s="320"/>
      <c r="D72" s="297">
        <f>SUM(D70:G71)</f>
        <v>43232000</v>
      </c>
      <c r="E72" s="297"/>
      <c r="F72" s="297"/>
      <c r="G72" s="297"/>
      <c r="H72" s="297">
        <f>SUM(H70:J71)</f>
        <v>387952871</v>
      </c>
      <c r="I72" s="297"/>
      <c r="J72" s="298"/>
      <c r="L72" s="48"/>
      <c r="M72" s="48"/>
      <c r="N72" s="48"/>
      <c r="O72" s="48"/>
      <c r="P72" s="48"/>
    </row>
    <row r="73" spans="6:16" ht="16.5" thickBot="1">
      <c r="F73" s="55"/>
      <c r="G73" s="55"/>
      <c r="L73" s="48"/>
      <c r="M73" s="48"/>
      <c r="N73" s="48"/>
      <c r="O73" s="48"/>
      <c r="P73" s="48"/>
    </row>
    <row r="74" spans="1:16" ht="15.75">
      <c r="A74" s="353" t="s">
        <v>237</v>
      </c>
      <c r="B74" s="354"/>
      <c r="C74" s="354"/>
      <c r="D74" s="369" t="s">
        <v>58</v>
      </c>
      <c r="E74" s="369"/>
      <c r="F74" s="369"/>
      <c r="G74" s="369"/>
      <c r="H74" s="315" t="s">
        <v>57</v>
      </c>
      <c r="I74" s="315"/>
      <c r="J74" s="316"/>
      <c r="L74" s="48"/>
      <c r="M74" s="48"/>
      <c r="N74" s="48"/>
      <c r="O74" s="48"/>
      <c r="P74" s="48"/>
    </row>
    <row r="75" spans="1:16" ht="15.75">
      <c r="A75" s="337" t="s">
        <v>238</v>
      </c>
      <c r="B75" s="338"/>
      <c r="C75" s="338"/>
      <c r="D75" s="305">
        <v>132213197</v>
      </c>
      <c r="E75" s="305"/>
      <c r="F75" s="305"/>
      <c r="G75" s="305"/>
      <c r="H75" s="305">
        <v>176804871</v>
      </c>
      <c r="I75" s="305"/>
      <c r="J75" s="306"/>
      <c r="L75" s="48"/>
      <c r="M75" s="48"/>
      <c r="N75" s="48"/>
      <c r="O75" s="48"/>
      <c r="P75" s="48"/>
    </row>
    <row r="76" spans="1:16" ht="15.75">
      <c r="A76" s="337" t="s">
        <v>239</v>
      </c>
      <c r="B76" s="338"/>
      <c r="C76" s="338"/>
      <c r="D76" s="339">
        <v>135809132</v>
      </c>
      <c r="E76" s="339"/>
      <c r="F76" s="339"/>
      <c r="G76" s="339"/>
      <c r="H76" s="339">
        <v>24421873</v>
      </c>
      <c r="I76" s="339"/>
      <c r="J76" s="429"/>
      <c r="L76" s="48"/>
      <c r="M76" s="48"/>
      <c r="N76" s="48"/>
      <c r="O76" s="48"/>
      <c r="P76" s="48"/>
    </row>
    <row r="77" spans="1:16" ht="15.75">
      <c r="A77" s="337" t="s">
        <v>240</v>
      </c>
      <c r="B77" s="338"/>
      <c r="C77" s="338"/>
      <c r="D77" s="339">
        <v>29084455</v>
      </c>
      <c r="E77" s="339"/>
      <c r="F77" s="339"/>
      <c r="G77" s="339"/>
      <c r="H77" s="339">
        <v>17826000</v>
      </c>
      <c r="I77" s="339"/>
      <c r="J77" s="429"/>
      <c r="L77" s="48"/>
      <c r="M77" s="48"/>
      <c r="N77" s="48"/>
      <c r="O77" s="48"/>
      <c r="P77" s="48"/>
    </row>
    <row r="78" spans="1:16" ht="16.5" thickBot="1">
      <c r="A78" s="319" t="s">
        <v>196</v>
      </c>
      <c r="B78" s="320"/>
      <c r="C78" s="320"/>
      <c r="D78" s="297">
        <f>SUM(D75:G77)</f>
        <v>297106784</v>
      </c>
      <c r="E78" s="297"/>
      <c r="F78" s="297"/>
      <c r="G78" s="297"/>
      <c r="H78" s="297">
        <f>SUM(H75:J77)</f>
        <v>219052744</v>
      </c>
      <c r="I78" s="297"/>
      <c r="J78" s="298"/>
      <c r="L78" s="48"/>
      <c r="M78" s="48"/>
      <c r="N78" s="48"/>
      <c r="O78" s="48"/>
      <c r="P78" s="48"/>
    </row>
    <row r="79" spans="4:16" ht="16.5" thickBot="1">
      <c r="D79" s="71"/>
      <c r="E79" s="71"/>
      <c r="F79" s="71"/>
      <c r="G79" s="71"/>
      <c r="L79" s="48"/>
      <c r="M79" s="48"/>
      <c r="N79" s="48"/>
      <c r="O79" s="48"/>
      <c r="P79" s="48"/>
    </row>
    <row r="80" spans="1:16" ht="15.75">
      <c r="A80" s="353" t="s">
        <v>241</v>
      </c>
      <c r="B80" s="354"/>
      <c r="C80" s="354"/>
      <c r="D80" s="369" t="s">
        <v>58</v>
      </c>
      <c r="E80" s="369"/>
      <c r="F80" s="369"/>
      <c r="G80" s="369"/>
      <c r="H80" s="315" t="s">
        <v>57</v>
      </c>
      <c r="I80" s="315"/>
      <c r="J80" s="316"/>
      <c r="L80" s="48"/>
      <c r="M80" s="48"/>
      <c r="N80" s="48"/>
      <c r="O80" s="48"/>
      <c r="P80" s="48"/>
    </row>
    <row r="81" spans="1:16" ht="15.75">
      <c r="A81" s="337" t="s">
        <v>399</v>
      </c>
      <c r="B81" s="338"/>
      <c r="C81" s="338"/>
      <c r="D81" s="305">
        <v>120692660</v>
      </c>
      <c r="E81" s="305"/>
      <c r="F81" s="305"/>
      <c r="G81" s="305"/>
      <c r="H81" s="305">
        <v>0</v>
      </c>
      <c r="I81" s="305"/>
      <c r="J81" s="306"/>
      <c r="L81" s="48"/>
      <c r="M81" s="48"/>
      <c r="N81" s="48"/>
      <c r="O81" s="48"/>
      <c r="P81" s="48"/>
    </row>
    <row r="82" spans="1:16" ht="15.75">
      <c r="A82" s="337" t="s">
        <v>242</v>
      </c>
      <c r="B82" s="338"/>
      <c r="C82" s="338"/>
      <c r="D82" s="305">
        <v>36846620</v>
      </c>
      <c r="E82" s="305"/>
      <c r="F82" s="305"/>
      <c r="G82" s="305"/>
      <c r="H82" s="305">
        <v>31227680</v>
      </c>
      <c r="I82" s="305"/>
      <c r="J82" s="306"/>
      <c r="L82" s="48"/>
      <c r="M82" s="48"/>
      <c r="N82" s="48"/>
      <c r="O82" s="48"/>
      <c r="P82" s="48"/>
    </row>
    <row r="83" spans="1:16" ht="15.75">
      <c r="A83" s="337" t="s">
        <v>243</v>
      </c>
      <c r="B83" s="338"/>
      <c r="C83" s="338"/>
      <c r="D83" s="357">
        <v>613260666</v>
      </c>
      <c r="E83" s="357"/>
      <c r="F83" s="357"/>
      <c r="G83" s="357"/>
      <c r="H83" s="357">
        <v>2341328000</v>
      </c>
      <c r="I83" s="357"/>
      <c r="J83" s="364"/>
      <c r="L83" s="48"/>
      <c r="M83" s="48"/>
      <c r="N83" s="48"/>
      <c r="O83" s="48"/>
      <c r="P83" s="48"/>
    </row>
    <row r="84" spans="1:16" ht="16.5" thickBot="1">
      <c r="A84" s="309" t="s">
        <v>196</v>
      </c>
      <c r="B84" s="310"/>
      <c r="C84" s="311"/>
      <c r="D84" s="297">
        <f>SUM(D81:G83)</f>
        <v>770799946</v>
      </c>
      <c r="E84" s="297"/>
      <c r="F84" s="297"/>
      <c r="G84" s="297"/>
      <c r="H84" s="297">
        <f>SUM(H81:J83)</f>
        <v>2372555680</v>
      </c>
      <c r="I84" s="297"/>
      <c r="J84" s="298"/>
      <c r="L84" s="48"/>
      <c r="M84" s="48"/>
      <c r="N84" s="48"/>
      <c r="O84" s="48"/>
      <c r="P84" s="48"/>
    </row>
    <row r="85" spans="1:16" ht="15.75" customHeight="1">
      <c r="A85" s="221" t="s">
        <v>400</v>
      </c>
      <c r="B85" s="221"/>
      <c r="C85" s="221"/>
      <c r="D85" s="221"/>
      <c r="E85" s="221"/>
      <c r="F85" s="221"/>
      <c r="G85" s="221"/>
      <c r="H85" s="221"/>
      <c r="I85" s="221"/>
      <c r="J85" s="221"/>
      <c r="L85" s="48"/>
      <c r="M85" s="48"/>
      <c r="N85" s="48"/>
      <c r="O85" s="48"/>
      <c r="P85" s="48"/>
    </row>
    <row r="86" spans="12:16" ht="16.5" thickBot="1">
      <c r="L86" s="48"/>
      <c r="M86" s="48"/>
      <c r="N86" s="48"/>
      <c r="O86" s="48"/>
      <c r="P86" s="48"/>
    </row>
    <row r="87" spans="1:16" ht="15.75">
      <c r="A87" s="353" t="s">
        <v>244</v>
      </c>
      <c r="B87" s="354"/>
      <c r="C87" s="354"/>
      <c r="D87" s="369" t="s">
        <v>58</v>
      </c>
      <c r="E87" s="369"/>
      <c r="F87" s="369"/>
      <c r="G87" s="369"/>
      <c r="H87" s="315" t="s">
        <v>57</v>
      </c>
      <c r="I87" s="315"/>
      <c r="J87" s="316"/>
      <c r="L87" s="48"/>
      <c r="M87" s="48"/>
      <c r="N87" s="48"/>
      <c r="O87" s="48"/>
      <c r="P87" s="48"/>
    </row>
    <row r="88" spans="1:16" ht="15.75">
      <c r="A88" s="427" t="s">
        <v>245</v>
      </c>
      <c r="B88" s="428"/>
      <c r="C88" s="428"/>
      <c r="D88" s="305"/>
      <c r="E88" s="305"/>
      <c r="F88" s="305"/>
      <c r="G88" s="305"/>
      <c r="H88" s="305"/>
      <c r="I88" s="305"/>
      <c r="J88" s="306"/>
      <c r="L88" s="48"/>
      <c r="M88" s="48"/>
      <c r="N88" s="48"/>
      <c r="O88" s="48"/>
      <c r="P88" s="48"/>
    </row>
    <row r="89" spans="1:16" ht="15.75">
      <c r="A89" s="337" t="s">
        <v>246</v>
      </c>
      <c r="B89" s="338"/>
      <c r="C89" s="338"/>
      <c r="D89" s="305">
        <v>12000000</v>
      </c>
      <c r="E89" s="305"/>
      <c r="F89" s="305"/>
      <c r="G89" s="305"/>
      <c r="H89" s="305">
        <v>15000000</v>
      </c>
      <c r="I89" s="305"/>
      <c r="J89" s="306"/>
      <c r="L89" s="48"/>
      <c r="M89" s="48"/>
      <c r="N89" s="48"/>
      <c r="O89" s="48"/>
      <c r="P89" s="48"/>
    </row>
    <row r="90" spans="1:16" ht="16.5" thickBot="1">
      <c r="A90" s="319" t="s">
        <v>196</v>
      </c>
      <c r="B90" s="320"/>
      <c r="C90" s="320"/>
      <c r="D90" s="297">
        <f>SUM(D89:G89)</f>
        <v>12000000</v>
      </c>
      <c r="E90" s="297"/>
      <c r="F90" s="297"/>
      <c r="G90" s="297"/>
      <c r="H90" s="297">
        <f>SUM(H89:J89)</f>
        <v>15000000</v>
      </c>
      <c r="I90" s="297"/>
      <c r="J90" s="298"/>
      <c r="L90" s="48"/>
      <c r="M90" s="48"/>
      <c r="N90" s="48"/>
      <c r="O90" s="48"/>
      <c r="P90" s="48"/>
    </row>
    <row r="91" spans="12:16" ht="15.75">
      <c r="L91" s="48"/>
      <c r="M91" s="48"/>
      <c r="N91" s="48"/>
      <c r="O91" s="48"/>
      <c r="P91" s="48"/>
    </row>
    <row r="92" spans="1:16" ht="15.75">
      <c r="A92" s="420" t="s">
        <v>247</v>
      </c>
      <c r="B92" s="420"/>
      <c r="C92" s="420"/>
      <c r="D92" s="420"/>
      <c r="E92" s="420"/>
      <c r="F92" s="420"/>
      <c r="G92" s="420"/>
      <c r="H92" s="420"/>
      <c r="I92" s="420"/>
      <c r="J92" s="420"/>
      <c r="L92" s="48"/>
      <c r="M92" s="48"/>
      <c r="N92" s="48"/>
      <c r="O92" s="48"/>
      <c r="P92" s="48"/>
    </row>
    <row r="93" spans="1:16" ht="16.5" thickBot="1">
      <c r="A93" s="421" t="s">
        <v>248</v>
      </c>
      <c r="B93" s="421"/>
      <c r="C93" s="421"/>
      <c r="D93" s="421"/>
      <c r="E93" s="421"/>
      <c r="F93" s="421"/>
      <c r="G93" s="421"/>
      <c r="H93" s="421"/>
      <c r="I93" s="421"/>
      <c r="J93" s="421"/>
      <c r="L93" s="48"/>
      <c r="M93" s="48"/>
      <c r="N93" s="48"/>
      <c r="O93" s="48"/>
      <c r="P93" s="48"/>
    </row>
    <row r="94" spans="1:16" ht="45">
      <c r="A94" s="72" t="s">
        <v>249</v>
      </c>
      <c r="B94" s="73" t="s">
        <v>250</v>
      </c>
      <c r="C94" s="73" t="s">
        <v>251</v>
      </c>
      <c r="D94" s="74" t="s">
        <v>252</v>
      </c>
      <c r="E94" s="74" t="s">
        <v>253</v>
      </c>
      <c r="G94" s="74" t="s">
        <v>254</v>
      </c>
      <c r="H94" s="422" t="s">
        <v>255</v>
      </c>
      <c r="I94" s="423"/>
      <c r="J94" s="424"/>
      <c r="L94" s="48"/>
      <c r="M94" s="48"/>
      <c r="N94" s="48"/>
      <c r="O94" s="48"/>
      <c r="P94" s="48"/>
    </row>
    <row r="95" spans="1:16" ht="15.75">
      <c r="A95" s="75" t="s">
        <v>9</v>
      </c>
      <c r="B95" s="76"/>
      <c r="C95" s="76"/>
      <c r="D95" s="77"/>
      <c r="E95" s="77"/>
      <c r="F95" s="78"/>
      <c r="G95" s="77"/>
      <c r="H95" s="425"/>
      <c r="I95" s="425"/>
      <c r="J95" s="426"/>
      <c r="L95" s="48"/>
      <c r="M95" s="48"/>
      <c r="N95" s="48"/>
      <c r="O95" s="48"/>
      <c r="P95" s="48"/>
    </row>
    <row r="96" spans="1:16" ht="15.75">
      <c r="A96" s="79" t="s">
        <v>256</v>
      </c>
      <c r="B96" s="80">
        <v>15950000000</v>
      </c>
      <c r="C96" s="80">
        <v>0</v>
      </c>
      <c r="D96" s="80">
        <v>21021328</v>
      </c>
      <c r="E96" s="81">
        <v>10511628</v>
      </c>
      <c r="F96" s="82"/>
      <c r="G96" s="80">
        <v>157659000</v>
      </c>
      <c r="H96" s="416"/>
      <c r="I96" s="416"/>
      <c r="J96" s="417"/>
      <c r="L96" s="48"/>
      <c r="M96" s="48"/>
      <c r="N96" s="48"/>
      <c r="O96" s="48"/>
      <c r="P96" s="48"/>
    </row>
    <row r="97" spans="1:16" ht="15.75">
      <c r="A97" s="83" t="s">
        <v>257</v>
      </c>
      <c r="B97" s="84"/>
      <c r="C97" s="84"/>
      <c r="D97" s="84"/>
      <c r="E97" s="85"/>
      <c r="F97" s="86"/>
      <c r="G97" s="84"/>
      <c r="H97" s="418"/>
      <c r="I97" s="418"/>
      <c r="J97" s="419"/>
      <c r="L97" s="48"/>
      <c r="M97" s="48"/>
      <c r="N97" s="48"/>
      <c r="O97" s="48"/>
      <c r="P97" s="48"/>
    </row>
    <row r="98" spans="1:16" ht="27.75">
      <c r="A98" s="83" t="s">
        <v>258</v>
      </c>
      <c r="B98" s="84"/>
      <c r="C98" s="84"/>
      <c r="D98" s="85"/>
      <c r="E98" s="85"/>
      <c r="F98" s="86"/>
      <c r="G98" s="85"/>
      <c r="H98" s="414">
        <v>6814828378</v>
      </c>
      <c r="I98" s="414"/>
      <c r="J98" s="415"/>
      <c r="L98" s="48"/>
      <c r="M98" s="48"/>
      <c r="N98" s="48"/>
      <c r="O98" s="48"/>
      <c r="P98" s="48"/>
    </row>
    <row r="99" spans="1:16" ht="15.75">
      <c r="A99" s="83" t="s">
        <v>259</v>
      </c>
      <c r="B99" s="84"/>
      <c r="C99" s="84"/>
      <c r="D99" s="85"/>
      <c r="E99" s="85"/>
      <c r="F99" s="86"/>
      <c r="G99" s="85"/>
      <c r="H99" s="414">
        <f>SUM(H100:J103)</f>
        <v>4906677378</v>
      </c>
      <c r="I99" s="414"/>
      <c r="J99" s="415"/>
      <c r="L99" s="48"/>
      <c r="M99" s="48"/>
      <c r="N99" s="48"/>
      <c r="O99" s="48"/>
      <c r="P99" s="48"/>
    </row>
    <row r="100" spans="1:16" ht="15.75">
      <c r="A100" s="83" t="s">
        <v>260</v>
      </c>
      <c r="B100" s="84"/>
      <c r="C100" s="84"/>
      <c r="D100" s="85">
        <v>490668000</v>
      </c>
      <c r="E100" s="84">
        <v>245334378</v>
      </c>
      <c r="F100" s="86"/>
      <c r="G100" s="84"/>
      <c r="H100" s="414">
        <f>SUM(B100:G100)</f>
        <v>736002378</v>
      </c>
      <c r="I100" s="414"/>
      <c r="J100" s="415"/>
      <c r="L100" s="48"/>
      <c r="M100" s="48"/>
      <c r="N100" s="48"/>
      <c r="O100" s="48"/>
      <c r="P100" s="48"/>
    </row>
    <row r="101" spans="1:16" ht="15.75">
      <c r="A101" s="83" t="s">
        <v>261</v>
      </c>
      <c r="B101" s="84"/>
      <c r="C101" s="84"/>
      <c r="D101" s="85"/>
      <c r="E101" s="84"/>
      <c r="F101" s="86"/>
      <c r="G101" s="84"/>
      <c r="H101" s="414">
        <f>3385607000-4204000</f>
        <v>3381403000</v>
      </c>
      <c r="I101" s="414"/>
      <c r="J101" s="415"/>
      <c r="L101" s="48"/>
      <c r="M101" s="48"/>
      <c r="N101" s="48"/>
      <c r="O101" s="48"/>
      <c r="P101" s="48"/>
    </row>
    <row r="102" spans="1:16" ht="27.75">
      <c r="A102" s="83" t="s">
        <v>262</v>
      </c>
      <c r="B102" s="84"/>
      <c r="C102" s="84"/>
      <c r="D102" s="84"/>
      <c r="E102" s="85"/>
      <c r="F102" s="86"/>
      <c r="G102" s="84"/>
      <c r="H102" s="414">
        <f>D100</f>
        <v>490668000</v>
      </c>
      <c r="I102" s="414"/>
      <c r="J102" s="415"/>
      <c r="L102" s="48"/>
      <c r="M102" s="48"/>
      <c r="N102" s="48"/>
      <c r="O102" s="48"/>
      <c r="P102" s="48"/>
    </row>
    <row r="103" spans="1:16" ht="41.25">
      <c r="A103" s="87" t="s">
        <v>263</v>
      </c>
      <c r="B103" s="84"/>
      <c r="C103" s="84"/>
      <c r="D103" s="84"/>
      <c r="E103" s="85"/>
      <c r="F103" s="86"/>
      <c r="G103" s="84">
        <f>294400000+4204000</f>
        <v>298604000</v>
      </c>
      <c r="H103" s="414">
        <f>G103</f>
        <v>298604000</v>
      </c>
      <c r="I103" s="414"/>
      <c r="J103" s="415"/>
      <c r="L103" s="48"/>
      <c r="M103" s="48"/>
      <c r="N103" s="48"/>
      <c r="O103" s="48"/>
      <c r="P103" s="48"/>
    </row>
    <row r="104" spans="1:16" ht="15.75">
      <c r="A104" s="87" t="s">
        <v>264</v>
      </c>
      <c r="B104" s="84"/>
      <c r="C104" s="84"/>
      <c r="D104" s="84"/>
      <c r="E104" s="85"/>
      <c r="F104" s="86"/>
      <c r="G104" s="84">
        <v>297377000</v>
      </c>
      <c r="H104" s="397"/>
      <c r="I104" s="398"/>
      <c r="J104" s="399"/>
      <c r="L104" s="48"/>
      <c r="M104" s="48"/>
      <c r="N104" s="48"/>
      <c r="O104" s="48"/>
      <c r="P104" s="48"/>
    </row>
    <row r="105" spans="1:16" ht="16.5" thickBot="1">
      <c r="A105" s="88" t="s">
        <v>265</v>
      </c>
      <c r="B105" s="89">
        <f>B96+B97-B104</f>
        <v>15950000000</v>
      </c>
      <c r="C105" s="89">
        <f>C96+C97-C104</f>
        <v>0</v>
      </c>
      <c r="D105" s="89">
        <f>D96+D100-D104</f>
        <v>511689328</v>
      </c>
      <c r="E105" s="89">
        <f>E96+E100-E104</f>
        <v>255846006</v>
      </c>
      <c r="F105" s="90"/>
      <c r="G105" s="89">
        <f>G96+G103-G104</f>
        <v>158886000</v>
      </c>
      <c r="H105" s="400">
        <f>H96+H98-H99</f>
        <v>1908151000</v>
      </c>
      <c r="I105" s="401"/>
      <c r="J105" s="402"/>
      <c r="L105" s="48"/>
      <c r="M105" s="48"/>
      <c r="N105" s="48"/>
      <c r="O105" s="48"/>
      <c r="P105" s="48"/>
    </row>
    <row r="106" spans="1:16" ht="45.75" customHeight="1" thickBot="1">
      <c r="A106" s="72" t="s">
        <v>249</v>
      </c>
      <c r="B106" s="73" t="s">
        <v>250</v>
      </c>
      <c r="C106" s="73" t="s">
        <v>251</v>
      </c>
      <c r="D106" s="74" t="s">
        <v>252</v>
      </c>
      <c r="E106" s="74" t="s">
        <v>253</v>
      </c>
      <c r="G106" s="74" t="s">
        <v>254</v>
      </c>
      <c r="H106" s="409" t="s">
        <v>255</v>
      </c>
      <c r="I106" s="410"/>
      <c r="J106" s="410"/>
      <c r="L106" s="48"/>
      <c r="M106" s="48"/>
      <c r="N106" s="48"/>
      <c r="O106" s="48"/>
      <c r="P106" s="48"/>
    </row>
    <row r="107" spans="1:16" ht="15.75">
      <c r="A107" s="91" t="s">
        <v>8</v>
      </c>
      <c r="B107" s="92"/>
      <c r="C107" s="92"/>
      <c r="D107" s="93"/>
      <c r="E107" s="93"/>
      <c r="F107" s="52"/>
      <c r="G107" s="93"/>
      <c r="H107" s="411"/>
      <c r="I107" s="412"/>
      <c r="J107" s="413"/>
      <c r="L107" s="48"/>
      <c r="M107" s="48"/>
      <c r="N107" s="48"/>
      <c r="O107" s="48"/>
      <c r="P107" s="48"/>
    </row>
    <row r="108" spans="1:16" ht="15.75">
      <c r="A108" s="79" t="s">
        <v>266</v>
      </c>
      <c r="B108" s="94">
        <v>15950000000</v>
      </c>
      <c r="C108" s="80">
        <v>0</v>
      </c>
      <c r="D108" s="80">
        <v>511689328</v>
      </c>
      <c r="E108" s="81">
        <v>255846006</v>
      </c>
      <c r="F108" s="82"/>
      <c r="G108" s="80">
        <v>158886000</v>
      </c>
      <c r="H108" s="406">
        <v>1908151000</v>
      </c>
      <c r="I108" s="407"/>
      <c r="J108" s="408"/>
      <c r="L108" s="48"/>
      <c r="M108" s="48"/>
      <c r="N108" s="48"/>
      <c r="O108" s="48"/>
      <c r="P108" s="48"/>
    </row>
    <row r="109" spans="1:16" ht="15.75">
      <c r="A109" s="83" t="s">
        <v>267</v>
      </c>
      <c r="B109" s="84">
        <v>25000000000</v>
      </c>
      <c r="C109" s="84">
        <v>5000000000</v>
      </c>
      <c r="D109" s="84"/>
      <c r="E109" s="85"/>
      <c r="F109" s="86"/>
      <c r="G109" s="84"/>
      <c r="H109" s="397"/>
      <c r="I109" s="398"/>
      <c r="J109" s="399"/>
      <c r="L109" s="48"/>
      <c r="M109" s="48"/>
      <c r="N109" s="48"/>
      <c r="O109" s="48"/>
      <c r="P109" s="48"/>
    </row>
    <row r="110" spans="1:16" ht="27.75">
      <c r="A110" s="83" t="s">
        <v>268</v>
      </c>
      <c r="B110" s="84"/>
      <c r="C110" s="84"/>
      <c r="D110" s="85"/>
      <c r="E110" s="85"/>
      <c r="F110" s="86"/>
      <c r="G110" s="85"/>
      <c r="H110" s="403">
        <v>14886281287</v>
      </c>
      <c r="I110" s="404"/>
      <c r="J110" s="405"/>
      <c r="L110" s="48"/>
      <c r="M110" s="48"/>
      <c r="N110" s="48"/>
      <c r="O110" s="48"/>
      <c r="P110" s="48"/>
    </row>
    <row r="111" spans="1:16" ht="15.75">
      <c r="A111" s="83" t="s">
        <v>269</v>
      </c>
      <c r="B111" s="84"/>
      <c r="C111" s="84"/>
      <c r="D111" s="85"/>
      <c r="E111" s="85"/>
      <c r="F111" s="86"/>
      <c r="G111" s="85"/>
      <c r="H111" s="403">
        <f>SUM(H112:J115)</f>
        <v>10522603990</v>
      </c>
      <c r="I111" s="404"/>
      <c r="J111" s="405"/>
      <c r="L111" s="48"/>
      <c r="M111" s="48"/>
      <c r="N111" s="48"/>
      <c r="O111" s="48"/>
      <c r="P111" s="48"/>
    </row>
    <row r="112" spans="1:16" ht="15.75">
      <c r="A112" s="83" t="s">
        <v>260</v>
      </c>
      <c r="B112" s="84"/>
      <c r="C112" s="84"/>
      <c r="D112" s="85">
        <v>1071388600</v>
      </c>
      <c r="E112" s="84">
        <v>535693790</v>
      </c>
      <c r="F112" s="86"/>
      <c r="G112" s="84"/>
      <c r="H112" s="403">
        <f>SUM(B112:G112)</f>
        <v>1607082390</v>
      </c>
      <c r="I112" s="404"/>
      <c r="J112" s="405"/>
      <c r="L112" s="48"/>
      <c r="M112" s="48"/>
      <c r="N112" s="48"/>
      <c r="O112" s="48"/>
      <c r="P112" s="48"/>
    </row>
    <row r="113" spans="1:16" ht="15.75">
      <c r="A113" s="83" t="s">
        <v>261</v>
      </c>
      <c r="B113" s="84"/>
      <c r="C113" s="84"/>
      <c r="D113" s="85"/>
      <c r="E113" s="84"/>
      <c r="F113" s="86"/>
      <c r="G113" s="84"/>
      <c r="H113" s="403">
        <f>7482578000-199866000+8584000</f>
        <v>7291296000</v>
      </c>
      <c r="I113" s="404"/>
      <c r="J113" s="405"/>
      <c r="L113" s="48"/>
      <c r="M113" s="48"/>
      <c r="N113" s="48"/>
      <c r="O113" s="48"/>
      <c r="P113" s="48"/>
    </row>
    <row r="114" spans="1:16" ht="27.75">
      <c r="A114" s="83" t="s">
        <v>262</v>
      </c>
      <c r="B114" s="84"/>
      <c r="C114" s="84"/>
      <c r="D114" s="84"/>
      <c r="E114" s="85"/>
      <c r="F114" s="86"/>
      <c r="G114" s="84"/>
      <c r="H114" s="403">
        <v>1071388600</v>
      </c>
      <c r="I114" s="404"/>
      <c r="J114" s="405"/>
      <c r="L114" s="48"/>
      <c r="M114" s="48"/>
      <c r="N114" s="48"/>
      <c r="O114" s="48"/>
      <c r="P114" s="48"/>
    </row>
    <row r="115" spans="1:16" ht="43.5" customHeight="1">
      <c r="A115" s="87" t="s">
        <v>263</v>
      </c>
      <c r="B115" s="84"/>
      <c r="C115" s="84"/>
      <c r="D115" s="84"/>
      <c r="E115" s="85"/>
      <c r="F115" s="86"/>
      <c r="G115" s="84">
        <v>552837000</v>
      </c>
      <c r="H115" s="403">
        <f>G115</f>
        <v>552837000</v>
      </c>
      <c r="I115" s="404"/>
      <c r="J115" s="405"/>
      <c r="L115" s="48"/>
      <c r="M115" s="48"/>
      <c r="N115" s="48"/>
      <c r="O115" s="48"/>
      <c r="P115" s="48"/>
    </row>
    <row r="116" spans="1:16" ht="15.75">
      <c r="A116" s="87" t="s">
        <v>270</v>
      </c>
      <c r="B116" s="84"/>
      <c r="C116" s="84"/>
      <c r="D116" s="84"/>
      <c r="E116" s="85"/>
      <c r="F116" s="86"/>
      <c r="G116" s="84">
        <v>697590000</v>
      </c>
      <c r="H116" s="397"/>
      <c r="I116" s="398"/>
      <c r="J116" s="399"/>
      <c r="L116" s="48"/>
      <c r="M116" s="48"/>
      <c r="N116" s="48"/>
      <c r="O116" s="48"/>
      <c r="P116" s="48"/>
    </row>
    <row r="117" spans="1:16" ht="16.5" thickBot="1">
      <c r="A117" s="88" t="s">
        <v>271</v>
      </c>
      <c r="B117" s="89">
        <f>B108+B109-B116</f>
        <v>40950000000</v>
      </c>
      <c r="C117" s="89">
        <f>C108+C109-C116</f>
        <v>5000000000</v>
      </c>
      <c r="D117" s="89">
        <f>D108+D112-D116</f>
        <v>1583077928</v>
      </c>
      <c r="E117" s="89">
        <f>E108+E112-E116</f>
        <v>791539796</v>
      </c>
      <c r="F117" s="90"/>
      <c r="G117" s="89">
        <f>G108+G115-G116</f>
        <v>14133000</v>
      </c>
      <c r="H117" s="400">
        <f>H108+H110-H111</f>
        <v>6271828297</v>
      </c>
      <c r="I117" s="401"/>
      <c r="J117" s="402"/>
      <c r="L117" s="48"/>
      <c r="M117" s="48"/>
      <c r="N117" s="48"/>
      <c r="O117" s="48"/>
      <c r="P117" s="48"/>
    </row>
    <row r="118" spans="1:16" ht="15.75">
      <c r="A118" s="48"/>
      <c r="B118" s="70"/>
      <c r="C118" s="70"/>
      <c r="D118" s="70"/>
      <c r="E118" s="70"/>
      <c r="F118" s="70"/>
      <c r="G118" s="70"/>
      <c r="H118" s="70"/>
      <c r="I118" s="70"/>
      <c r="J118" s="70"/>
      <c r="L118" s="48"/>
      <c r="M118" s="48"/>
      <c r="N118" s="48"/>
      <c r="O118" s="48"/>
      <c r="P118" s="48"/>
    </row>
    <row r="119" spans="1:16" ht="16.5" thickBot="1">
      <c r="A119" s="58" t="s">
        <v>272</v>
      </c>
      <c r="B119" s="48"/>
      <c r="C119" s="48"/>
      <c r="D119" s="48"/>
      <c r="E119" s="48"/>
      <c r="F119" s="48"/>
      <c r="G119" s="48"/>
      <c r="H119" s="48"/>
      <c r="I119" s="48"/>
      <c r="J119" s="48"/>
      <c r="L119" s="48"/>
      <c r="M119" s="48"/>
      <c r="N119" s="48"/>
      <c r="O119" s="48"/>
      <c r="P119" s="48"/>
    </row>
    <row r="120" spans="1:16" ht="15.75">
      <c r="A120" s="95" t="s">
        <v>249</v>
      </c>
      <c r="B120" s="315" t="s">
        <v>58</v>
      </c>
      <c r="C120" s="315"/>
      <c r="D120" s="315"/>
      <c r="E120" s="315"/>
      <c r="F120" s="315" t="s">
        <v>57</v>
      </c>
      <c r="G120" s="315"/>
      <c r="H120" s="315"/>
      <c r="I120" s="315"/>
      <c r="J120" s="316"/>
      <c r="L120" s="48"/>
      <c r="M120" s="48"/>
      <c r="N120" s="48"/>
      <c r="O120" s="48"/>
      <c r="P120" s="48"/>
    </row>
    <row r="121" spans="1:16" ht="15.75">
      <c r="A121" s="96" t="s">
        <v>273</v>
      </c>
      <c r="B121" s="343">
        <v>12240000000</v>
      </c>
      <c r="C121" s="344"/>
      <c r="D121" s="344"/>
      <c r="E121" s="391"/>
      <c r="F121" s="97"/>
      <c r="G121" s="392">
        <v>9931900000</v>
      </c>
      <c r="H121" s="392"/>
      <c r="I121" s="392"/>
      <c r="J121" s="393"/>
      <c r="L121" s="48"/>
      <c r="M121" s="48"/>
      <c r="N121" s="48"/>
      <c r="O121" s="48"/>
      <c r="P121" s="48"/>
    </row>
    <row r="122" spans="1:16" ht="15.75">
      <c r="A122" s="98" t="s">
        <v>274</v>
      </c>
      <c r="B122" s="394">
        <f>B117-B121</f>
        <v>28710000000</v>
      </c>
      <c r="C122" s="395"/>
      <c r="D122" s="395"/>
      <c r="E122" s="396"/>
      <c r="F122" s="97" t="s">
        <v>275</v>
      </c>
      <c r="G122" s="392">
        <v>6018100000</v>
      </c>
      <c r="H122" s="392"/>
      <c r="I122" s="392"/>
      <c r="J122" s="393"/>
      <c r="L122" s="48"/>
      <c r="M122" s="48"/>
      <c r="N122" s="48"/>
      <c r="O122" s="48"/>
      <c r="P122" s="48"/>
    </row>
    <row r="123" spans="1:16" ht="16.5" thickBot="1">
      <c r="A123" s="53" t="s">
        <v>196</v>
      </c>
      <c r="B123" s="384">
        <f>B122+B121</f>
        <v>40950000000</v>
      </c>
      <c r="C123" s="310"/>
      <c r="D123" s="310"/>
      <c r="E123" s="311"/>
      <c r="F123" s="99"/>
      <c r="G123" s="385">
        <f>G122+G121</f>
        <v>15950000000</v>
      </c>
      <c r="H123" s="320"/>
      <c r="I123" s="320"/>
      <c r="J123" s="386"/>
      <c r="L123" s="100">
        <f>B121/B123</f>
        <v>0.2989010989010989</v>
      </c>
      <c r="M123" s="100">
        <f>G121/G123</f>
        <v>0.6226896551724138</v>
      </c>
      <c r="N123" s="48"/>
      <c r="O123" s="48"/>
      <c r="P123" s="48"/>
    </row>
    <row r="124" spans="1:16" ht="16.5" thickBo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L124" s="48"/>
      <c r="M124" s="48"/>
      <c r="N124" s="48"/>
      <c r="O124" s="48"/>
      <c r="P124" s="48"/>
    </row>
    <row r="125" spans="1:16" s="101" customFormat="1" ht="33" customHeight="1">
      <c r="A125" s="387" t="s">
        <v>276</v>
      </c>
      <c r="B125" s="388"/>
      <c r="C125" s="388"/>
      <c r="D125" s="389" t="s">
        <v>277</v>
      </c>
      <c r="E125" s="389"/>
      <c r="F125" s="389"/>
      <c r="G125" s="389"/>
      <c r="H125" s="389" t="s">
        <v>278</v>
      </c>
      <c r="I125" s="389"/>
      <c r="J125" s="390"/>
      <c r="L125" s="102"/>
      <c r="M125" s="102"/>
      <c r="N125" s="102"/>
      <c r="O125" s="102"/>
      <c r="P125" s="102"/>
    </row>
    <row r="126" spans="1:16" ht="15.75">
      <c r="A126" s="337" t="s">
        <v>279</v>
      </c>
      <c r="B126" s="338"/>
      <c r="C126" s="338"/>
      <c r="D126" s="257"/>
      <c r="E126" s="257"/>
      <c r="F126" s="257"/>
      <c r="G126" s="257"/>
      <c r="H126" s="257"/>
      <c r="I126" s="257"/>
      <c r="J126" s="258"/>
      <c r="L126" s="48"/>
      <c r="M126" s="48"/>
      <c r="N126" s="48"/>
      <c r="O126" s="48"/>
      <c r="P126" s="48"/>
    </row>
    <row r="127" spans="1:16" ht="15.75">
      <c r="A127" s="337" t="s">
        <v>280</v>
      </c>
      <c r="B127" s="338"/>
      <c r="C127" s="338"/>
      <c r="D127" s="305">
        <v>15950000000</v>
      </c>
      <c r="E127" s="305"/>
      <c r="F127" s="305"/>
      <c r="G127" s="305"/>
      <c r="H127" s="305">
        <f>D127</f>
        <v>15950000000</v>
      </c>
      <c r="I127" s="305"/>
      <c r="J127" s="306"/>
      <c r="L127" s="48"/>
      <c r="M127" s="48"/>
      <c r="N127" s="48"/>
      <c r="O127" s="48"/>
      <c r="P127" s="48"/>
    </row>
    <row r="128" spans="1:16" ht="15.75">
      <c r="A128" s="337" t="s">
        <v>281</v>
      </c>
      <c r="B128" s="338"/>
      <c r="C128" s="338"/>
      <c r="D128" s="305">
        <v>25000000000</v>
      </c>
      <c r="E128" s="305"/>
      <c r="F128" s="305"/>
      <c r="G128" s="305"/>
      <c r="H128" s="382">
        <v>0</v>
      </c>
      <c r="I128" s="382"/>
      <c r="J128" s="383"/>
      <c r="L128" s="48"/>
      <c r="M128" s="48"/>
      <c r="N128" s="48"/>
      <c r="O128" s="48"/>
      <c r="P128" s="48"/>
    </row>
    <row r="129" spans="1:16" ht="15.75">
      <c r="A129" s="337" t="s">
        <v>282</v>
      </c>
      <c r="B129" s="338"/>
      <c r="C129" s="338"/>
      <c r="D129" s="305">
        <v>40950000000</v>
      </c>
      <c r="E129" s="305"/>
      <c r="F129" s="305"/>
      <c r="G129" s="305"/>
      <c r="H129" s="305">
        <v>15950000000</v>
      </c>
      <c r="I129" s="305"/>
      <c r="J129" s="306"/>
      <c r="L129" s="48"/>
      <c r="M129" s="48"/>
      <c r="N129" s="48"/>
      <c r="O129" s="48"/>
      <c r="P129" s="48"/>
    </row>
    <row r="130" spans="1:16" ht="16.5" thickBot="1">
      <c r="A130" s="365" t="s">
        <v>283</v>
      </c>
      <c r="B130" s="366"/>
      <c r="C130" s="366"/>
      <c r="D130" s="373">
        <v>9628001000</v>
      </c>
      <c r="E130" s="374"/>
      <c r="F130" s="374"/>
      <c r="G130" s="375"/>
      <c r="H130" s="376">
        <v>1193949000</v>
      </c>
      <c r="I130" s="377"/>
      <c r="J130" s="378"/>
      <c r="L130" s="48"/>
      <c r="M130" s="48"/>
      <c r="N130" s="48"/>
      <c r="O130" s="48"/>
      <c r="P130" s="48"/>
    </row>
    <row r="131" spans="1:16" ht="16.5" thickBo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L131" s="48"/>
      <c r="M131" s="48"/>
      <c r="N131" s="48"/>
      <c r="O131" s="48"/>
      <c r="P131" s="48"/>
    </row>
    <row r="132" spans="1:16" ht="15.75">
      <c r="A132" s="379" t="s">
        <v>284</v>
      </c>
      <c r="B132" s="380"/>
      <c r="C132" s="381"/>
      <c r="D132" s="315" t="s">
        <v>58</v>
      </c>
      <c r="E132" s="315"/>
      <c r="F132" s="315"/>
      <c r="G132" s="315"/>
      <c r="H132" s="315" t="s">
        <v>57</v>
      </c>
      <c r="I132" s="315"/>
      <c r="J132" s="316"/>
      <c r="L132" s="48"/>
      <c r="M132" s="48"/>
      <c r="N132" s="48"/>
      <c r="O132" s="48"/>
      <c r="P132" s="48"/>
    </row>
    <row r="133" spans="1:16" ht="15.75">
      <c r="A133" s="337" t="s">
        <v>285</v>
      </c>
      <c r="B133" s="338"/>
      <c r="C133" s="338"/>
      <c r="D133" s="370">
        <f>D134</f>
        <v>4095000</v>
      </c>
      <c r="E133" s="371"/>
      <c r="F133" s="371"/>
      <c r="G133" s="371"/>
      <c r="H133" s="370">
        <f>H134</f>
        <v>1595000</v>
      </c>
      <c r="I133" s="371"/>
      <c r="J133" s="372"/>
      <c r="L133" s="48"/>
      <c r="M133" s="48"/>
      <c r="N133" s="48"/>
      <c r="O133" s="48"/>
      <c r="P133" s="48"/>
    </row>
    <row r="134" spans="1:16" ht="15.75">
      <c r="A134" s="337" t="s">
        <v>286</v>
      </c>
      <c r="B134" s="338"/>
      <c r="C134" s="338"/>
      <c r="D134" s="273">
        <v>4095000</v>
      </c>
      <c r="E134" s="273"/>
      <c r="F134" s="273"/>
      <c r="G134" s="273"/>
      <c r="H134" s="273">
        <v>1595000</v>
      </c>
      <c r="I134" s="273"/>
      <c r="J134" s="274"/>
      <c r="L134" s="48"/>
      <c r="M134" s="48"/>
      <c r="N134" s="48"/>
      <c r="O134" s="48"/>
      <c r="P134" s="48"/>
    </row>
    <row r="135" spans="1:16" ht="16.5" thickBot="1">
      <c r="A135" s="365"/>
      <c r="B135" s="366"/>
      <c r="C135" s="366"/>
      <c r="D135" s="367"/>
      <c r="E135" s="367"/>
      <c r="F135" s="367"/>
      <c r="G135" s="367"/>
      <c r="H135" s="367"/>
      <c r="I135" s="367"/>
      <c r="J135" s="368"/>
      <c r="L135" s="48"/>
      <c r="M135" s="48"/>
      <c r="N135" s="48"/>
      <c r="O135" s="48"/>
      <c r="P135" s="48"/>
    </row>
    <row r="136" spans="1:16" ht="15.75">
      <c r="A136" s="103" t="s">
        <v>287</v>
      </c>
      <c r="B136" s="48"/>
      <c r="C136" s="48"/>
      <c r="D136" s="48"/>
      <c r="E136" s="48"/>
      <c r="F136" s="48"/>
      <c r="G136" s="48"/>
      <c r="H136" s="48"/>
      <c r="I136" s="48"/>
      <c r="J136" s="48"/>
      <c r="L136" s="48"/>
      <c r="M136" s="48"/>
      <c r="N136" s="48"/>
      <c r="O136" s="48"/>
      <c r="P136" s="48"/>
    </row>
    <row r="137" spans="1:16" ht="16.5" thickBo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L137" s="48"/>
      <c r="M137" s="48"/>
      <c r="N137" s="48"/>
      <c r="O137" s="48"/>
      <c r="P137" s="48"/>
    </row>
    <row r="138" spans="1:16" ht="15.75">
      <c r="A138" s="353" t="s">
        <v>288</v>
      </c>
      <c r="B138" s="354"/>
      <c r="C138" s="354"/>
      <c r="D138" s="369" t="s">
        <v>58</v>
      </c>
      <c r="E138" s="369"/>
      <c r="F138" s="369"/>
      <c r="G138" s="369"/>
      <c r="H138" s="315" t="s">
        <v>57</v>
      </c>
      <c r="I138" s="315"/>
      <c r="J138" s="316"/>
      <c r="L138" s="48"/>
      <c r="M138" s="48"/>
      <c r="N138" s="48"/>
      <c r="O138" s="48"/>
      <c r="P138" s="48"/>
    </row>
    <row r="139" spans="1:16" ht="15.75">
      <c r="A139" s="337" t="s">
        <v>289</v>
      </c>
      <c r="B139" s="338"/>
      <c r="C139" s="338"/>
      <c r="D139" s="357">
        <v>1583077928</v>
      </c>
      <c r="E139" s="357"/>
      <c r="F139" s="357"/>
      <c r="G139" s="357"/>
      <c r="H139" s="357">
        <v>511689328</v>
      </c>
      <c r="I139" s="357"/>
      <c r="J139" s="364"/>
      <c r="L139" s="48"/>
      <c r="M139" s="48"/>
      <c r="N139" s="48"/>
      <c r="O139" s="48"/>
      <c r="P139" s="48"/>
    </row>
    <row r="140" spans="1:16" ht="15.75">
      <c r="A140" s="337" t="s">
        <v>290</v>
      </c>
      <c r="B140" s="338"/>
      <c r="C140" s="338"/>
      <c r="D140" s="357">
        <v>791539796</v>
      </c>
      <c r="E140" s="357"/>
      <c r="F140" s="357"/>
      <c r="G140" s="357"/>
      <c r="H140" s="357">
        <v>255846006</v>
      </c>
      <c r="I140" s="357"/>
      <c r="J140" s="364"/>
      <c r="L140" s="48"/>
      <c r="M140" s="48"/>
      <c r="N140" s="48"/>
      <c r="O140" s="48"/>
      <c r="P140" s="48"/>
    </row>
    <row r="141" spans="1:16" ht="15.75">
      <c r="A141" s="337" t="s">
        <v>291</v>
      </c>
      <c r="B141" s="338"/>
      <c r="C141" s="338"/>
      <c r="D141" s="357">
        <v>16414655</v>
      </c>
      <c r="E141" s="357"/>
      <c r="F141" s="357"/>
      <c r="G141" s="357"/>
      <c r="H141" s="357">
        <v>666058128</v>
      </c>
      <c r="I141" s="357"/>
      <c r="J141" s="364"/>
      <c r="L141" s="48"/>
      <c r="M141" s="48"/>
      <c r="N141" s="48"/>
      <c r="O141" s="48"/>
      <c r="P141" s="48"/>
    </row>
    <row r="142" spans="1:16" ht="15.75">
      <c r="A142" s="337" t="s">
        <v>292</v>
      </c>
      <c r="B142" s="338"/>
      <c r="C142" s="338"/>
      <c r="D142" s="357">
        <v>14133000</v>
      </c>
      <c r="E142" s="357"/>
      <c r="F142" s="357"/>
      <c r="G142" s="357"/>
      <c r="H142" s="357">
        <v>158886000</v>
      </c>
      <c r="I142" s="357"/>
      <c r="J142" s="364"/>
      <c r="L142" s="48"/>
      <c r="M142" s="48"/>
      <c r="N142" s="48"/>
      <c r="O142" s="48"/>
      <c r="P142" s="48"/>
    </row>
    <row r="143" spans="1:16" ht="16.5" thickBot="1">
      <c r="A143" s="309" t="s">
        <v>196</v>
      </c>
      <c r="B143" s="310"/>
      <c r="C143" s="311"/>
      <c r="D143" s="297">
        <f>SUM(D139:G142)</f>
        <v>2405165379</v>
      </c>
      <c r="E143" s="297"/>
      <c r="F143" s="297"/>
      <c r="G143" s="297"/>
      <c r="H143" s="297">
        <f>SUM(H139:J142)</f>
        <v>1592479462</v>
      </c>
      <c r="I143" s="297"/>
      <c r="J143" s="298"/>
      <c r="L143" s="48"/>
      <c r="M143" s="48"/>
      <c r="N143" s="48"/>
      <c r="O143" s="48"/>
      <c r="P143" s="48"/>
    </row>
    <row r="144" spans="1:16" ht="15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L144" s="48"/>
      <c r="M144" s="48"/>
      <c r="N144" s="48"/>
      <c r="O144" s="48"/>
      <c r="P144" s="48"/>
    </row>
    <row r="145" spans="1:16" ht="20.25">
      <c r="A145" s="363" t="s">
        <v>293</v>
      </c>
      <c r="B145" s="363"/>
      <c r="C145" s="363"/>
      <c r="D145" s="363"/>
      <c r="E145" s="363"/>
      <c r="F145" s="363"/>
      <c r="G145" s="363"/>
      <c r="H145" s="363"/>
      <c r="I145" s="363"/>
      <c r="J145" s="363"/>
      <c r="L145" s="48"/>
      <c r="M145" s="48"/>
      <c r="N145" s="48"/>
      <c r="O145" s="48"/>
      <c r="P145" s="48"/>
    </row>
    <row r="146" spans="1:16" ht="21" thickBot="1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48"/>
      <c r="L146" s="48"/>
      <c r="M146" s="48"/>
      <c r="N146" s="48"/>
      <c r="O146" s="48"/>
      <c r="P146" s="48"/>
    </row>
    <row r="147" spans="1:16" ht="15.75">
      <c r="A147" s="313" t="s">
        <v>294</v>
      </c>
      <c r="B147" s="314"/>
      <c r="C147" s="314"/>
      <c r="D147" s="315" t="s">
        <v>277</v>
      </c>
      <c r="E147" s="315"/>
      <c r="F147" s="315"/>
      <c r="G147" s="315"/>
      <c r="H147" s="315" t="s">
        <v>278</v>
      </c>
      <c r="I147" s="315"/>
      <c r="J147" s="316"/>
      <c r="L147" s="48"/>
      <c r="M147" s="48"/>
      <c r="N147" s="48"/>
      <c r="O147" s="48"/>
      <c r="P147" s="48"/>
    </row>
    <row r="148" spans="1:16" ht="15.75">
      <c r="A148" s="337" t="s">
        <v>295</v>
      </c>
      <c r="B148" s="338"/>
      <c r="C148" s="338"/>
      <c r="D148" s="339">
        <v>31659829449</v>
      </c>
      <c r="E148" s="339"/>
      <c r="F148" s="339"/>
      <c r="G148" s="339"/>
      <c r="H148" s="305">
        <v>20526286367</v>
      </c>
      <c r="I148" s="305"/>
      <c r="J148" s="306"/>
      <c r="L148" s="48"/>
      <c r="M148" s="48"/>
      <c r="N148" s="48"/>
      <c r="O148" s="48"/>
      <c r="P148" s="48"/>
    </row>
    <row r="149" spans="1:16" ht="15.75">
      <c r="A149" s="337" t="s">
        <v>296</v>
      </c>
      <c r="B149" s="338"/>
      <c r="C149" s="338"/>
      <c r="D149" s="339">
        <v>53327238</v>
      </c>
      <c r="E149" s="339"/>
      <c r="F149" s="339"/>
      <c r="G149" s="339"/>
      <c r="H149" s="305">
        <v>14650942</v>
      </c>
      <c r="I149" s="305"/>
      <c r="J149" s="306"/>
      <c r="L149" s="48"/>
      <c r="M149" s="48"/>
      <c r="N149" s="48"/>
      <c r="O149" s="48"/>
      <c r="P149" s="48"/>
    </row>
    <row r="150" spans="1:16" s="105" customFormat="1" ht="36" customHeight="1" thickBot="1">
      <c r="A150" s="358" t="s">
        <v>196</v>
      </c>
      <c r="B150" s="359"/>
      <c r="C150" s="360"/>
      <c r="D150" s="361">
        <v>31713156687</v>
      </c>
      <c r="E150" s="361"/>
      <c r="F150" s="361"/>
      <c r="G150" s="361"/>
      <c r="H150" s="361">
        <f>H148+H149</f>
        <v>20540937309</v>
      </c>
      <c r="I150" s="361"/>
      <c r="J150" s="362"/>
      <c r="L150" s="106"/>
      <c r="M150" s="106"/>
      <c r="N150" s="106"/>
      <c r="O150" s="106"/>
      <c r="P150" s="106"/>
    </row>
    <row r="151" spans="1:16" ht="15.75">
      <c r="A151" s="293" t="s">
        <v>297</v>
      </c>
      <c r="B151" s="293"/>
      <c r="C151" s="293"/>
      <c r="D151" s="293"/>
      <c r="E151" s="293"/>
      <c r="F151" s="293"/>
      <c r="G151" s="293"/>
      <c r="H151" s="293"/>
      <c r="I151" s="293"/>
      <c r="J151" s="293"/>
      <c r="K151" s="48"/>
      <c r="L151" s="48"/>
      <c r="M151" s="48"/>
      <c r="N151" s="48"/>
      <c r="O151" s="48"/>
      <c r="P151" s="48"/>
    </row>
    <row r="152" spans="1:16" ht="16.5" thickBot="1">
      <c r="A152" s="355"/>
      <c r="B152" s="355"/>
      <c r="C152" s="355"/>
      <c r="D152" s="355"/>
      <c r="E152" s="355"/>
      <c r="F152" s="355"/>
      <c r="G152" s="355"/>
      <c r="H152" s="108"/>
      <c r="I152" s="108"/>
      <c r="J152" s="51"/>
      <c r="K152" s="48"/>
      <c r="L152" s="48"/>
      <c r="M152" s="48"/>
      <c r="N152" s="48"/>
      <c r="O152" s="48"/>
      <c r="P152" s="48"/>
    </row>
    <row r="153" spans="1:16" ht="15.75">
      <c r="A153" s="313" t="s">
        <v>298</v>
      </c>
      <c r="B153" s="314"/>
      <c r="C153" s="314"/>
      <c r="D153" s="315" t="s">
        <v>277</v>
      </c>
      <c r="E153" s="315"/>
      <c r="F153" s="315"/>
      <c r="G153" s="315"/>
      <c r="H153" s="315" t="s">
        <v>278</v>
      </c>
      <c r="I153" s="315"/>
      <c r="J153" s="316"/>
      <c r="L153" s="48"/>
      <c r="M153" s="48"/>
      <c r="N153" s="48"/>
      <c r="O153" s="48"/>
      <c r="P153" s="48"/>
    </row>
    <row r="154" spans="1:16" ht="15.75">
      <c r="A154" s="337" t="s">
        <v>299</v>
      </c>
      <c r="B154" s="338"/>
      <c r="C154" s="338"/>
      <c r="D154" s="357">
        <v>14433823333</v>
      </c>
      <c r="E154" s="357"/>
      <c r="F154" s="357"/>
      <c r="G154" s="357"/>
      <c r="H154" s="273">
        <f>12121443953-H155</f>
        <v>12119594200</v>
      </c>
      <c r="I154" s="273"/>
      <c r="J154" s="274"/>
      <c r="L154" s="48"/>
      <c r="M154" s="48"/>
      <c r="N154" s="48"/>
      <c r="O154" s="48"/>
      <c r="P154" s="48"/>
    </row>
    <row r="155" spans="1:16" ht="15.75">
      <c r="A155" s="337" t="s">
        <v>300</v>
      </c>
      <c r="B155" s="338"/>
      <c r="C155" s="338"/>
      <c r="D155" s="357">
        <v>0</v>
      </c>
      <c r="E155" s="357"/>
      <c r="F155" s="357"/>
      <c r="G155" s="357"/>
      <c r="H155" s="273">
        <v>1849753</v>
      </c>
      <c r="I155" s="273"/>
      <c r="J155" s="274"/>
      <c r="L155" s="48"/>
      <c r="M155" s="48"/>
      <c r="N155" s="48"/>
      <c r="O155" s="48"/>
      <c r="P155" s="48"/>
    </row>
    <row r="156" spans="1:16" ht="16.5" thickBot="1">
      <c r="A156" s="319" t="s">
        <v>196</v>
      </c>
      <c r="B156" s="320"/>
      <c r="C156" s="320"/>
      <c r="D156" s="297">
        <f>SUM(D154:G155)</f>
        <v>14433823333</v>
      </c>
      <c r="E156" s="336"/>
      <c r="F156" s="336"/>
      <c r="G156" s="336"/>
      <c r="H156" s="312">
        <f>SUM(H154:J155)</f>
        <v>12121443953</v>
      </c>
      <c r="I156" s="312"/>
      <c r="J156" s="321"/>
      <c r="L156" s="48"/>
      <c r="M156" s="48"/>
      <c r="N156" s="48"/>
      <c r="O156" s="48"/>
      <c r="P156" s="48"/>
    </row>
    <row r="157" spans="1:16" ht="20.25" customHeight="1" thickBot="1">
      <c r="A157" s="355"/>
      <c r="B157" s="355"/>
      <c r="C157" s="355"/>
      <c r="D157" s="355"/>
      <c r="E157" s="355"/>
      <c r="F157" s="355"/>
      <c r="G157" s="355"/>
      <c r="H157" s="356"/>
      <c r="I157" s="356"/>
      <c r="J157" s="356"/>
      <c r="K157" s="48"/>
      <c r="L157" s="48"/>
      <c r="M157" s="48"/>
      <c r="N157" s="48"/>
      <c r="O157" s="48"/>
      <c r="P157" s="48"/>
    </row>
    <row r="158" spans="1:16" ht="15.75">
      <c r="A158" s="353" t="s">
        <v>301</v>
      </c>
      <c r="B158" s="354"/>
      <c r="C158" s="354"/>
      <c r="D158" s="315" t="s">
        <v>277</v>
      </c>
      <c r="E158" s="315"/>
      <c r="F158" s="315"/>
      <c r="G158" s="315"/>
      <c r="H158" s="315" t="s">
        <v>278</v>
      </c>
      <c r="I158" s="315"/>
      <c r="J158" s="316"/>
      <c r="L158" s="48"/>
      <c r="M158" s="48"/>
      <c r="N158" s="48"/>
      <c r="O158" s="48"/>
      <c r="P158" s="48"/>
    </row>
    <row r="159" spans="1:14" ht="16.5" thickBot="1">
      <c r="A159" s="337" t="s">
        <v>302</v>
      </c>
      <c r="B159" s="338"/>
      <c r="C159" s="338"/>
      <c r="D159" s="339">
        <v>925618537</v>
      </c>
      <c r="E159" s="339"/>
      <c r="F159" s="339"/>
      <c r="G159" s="339"/>
      <c r="H159" s="273">
        <f>90944302+5200000</f>
        <v>96144302</v>
      </c>
      <c r="I159" s="273"/>
      <c r="J159" s="274"/>
      <c r="N159" s="109"/>
    </row>
    <row r="160" spans="1:14" ht="15.75">
      <c r="A160" s="337" t="s">
        <v>303</v>
      </c>
      <c r="B160" s="338"/>
      <c r="C160" s="338"/>
      <c r="D160" s="340">
        <f>925690468-D159</f>
        <v>71931</v>
      </c>
      <c r="E160" s="341"/>
      <c r="F160" s="341"/>
      <c r="G160" s="342"/>
      <c r="H160" s="343"/>
      <c r="I160" s="344"/>
      <c r="J160" s="345"/>
      <c r="N160" s="110"/>
    </row>
    <row r="161" spans="1:10" s="111" customFormat="1" ht="16.5" thickBot="1">
      <c r="A161" s="346" t="s">
        <v>196</v>
      </c>
      <c r="B161" s="347"/>
      <c r="C161" s="348"/>
      <c r="D161" s="349">
        <f>D160+D159</f>
        <v>925690468</v>
      </c>
      <c r="E161" s="349"/>
      <c r="F161" s="349"/>
      <c r="G161" s="349"/>
      <c r="H161" s="350">
        <f>H159</f>
        <v>96144302</v>
      </c>
      <c r="I161" s="351"/>
      <c r="J161" s="352"/>
    </row>
    <row r="162" spans="1:10" ht="16.5" thickBo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</row>
    <row r="163" spans="1:10" ht="15.75">
      <c r="A163" s="313" t="s">
        <v>304</v>
      </c>
      <c r="B163" s="314"/>
      <c r="C163" s="314"/>
      <c r="D163" s="315" t="s">
        <v>277</v>
      </c>
      <c r="E163" s="315"/>
      <c r="F163" s="315"/>
      <c r="G163" s="315"/>
      <c r="H163" s="315" t="s">
        <v>278</v>
      </c>
      <c r="I163" s="315"/>
      <c r="J163" s="316"/>
    </row>
    <row r="164" spans="1:10" ht="15.75">
      <c r="A164" s="337" t="s">
        <v>305</v>
      </c>
      <c r="B164" s="338"/>
      <c r="C164" s="338"/>
      <c r="D164" s="339">
        <v>681117777</v>
      </c>
      <c r="E164" s="339"/>
      <c r="F164" s="339"/>
      <c r="G164" s="339"/>
      <c r="H164" s="273">
        <f>30000000+1303000</f>
        <v>31303000</v>
      </c>
      <c r="I164" s="273"/>
      <c r="J164" s="274"/>
    </row>
    <row r="165" spans="1:10" ht="16.5" thickBot="1">
      <c r="A165" s="319" t="s">
        <v>196</v>
      </c>
      <c r="B165" s="320"/>
      <c r="C165" s="320"/>
      <c r="D165" s="335">
        <f>SUM(D164:G164)</f>
        <v>681117777</v>
      </c>
      <c r="E165" s="336"/>
      <c r="F165" s="336"/>
      <c r="G165" s="336"/>
      <c r="H165" s="312">
        <f>SUM(H164:J164)</f>
        <v>31303000</v>
      </c>
      <c r="I165" s="312"/>
      <c r="J165" s="321"/>
    </row>
    <row r="166" spans="1:10" ht="16.5" thickBot="1">
      <c r="A166" s="54"/>
      <c r="B166" s="54"/>
      <c r="C166" s="54"/>
      <c r="D166" s="112"/>
      <c r="E166" s="113"/>
      <c r="F166" s="113"/>
      <c r="G166" s="113"/>
      <c r="H166" s="113"/>
      <c r="I166" s="113"/>
      <c r="J166" s="113"/>
    </row>
    <row r="167" spans="1:10" s="48" customFormat="1" ht="15.75">
      <c r="A167" s="313" t="s">
        <v>306</v>
      </c>
      <c r="B167" s="314"/>
      <c r="C167" s="314"/>
      <c r="D167" s="315" t="s">
        <v>277</v>
      </c>
      <c r="E167" s="315"/>
      <c r="F167" s="315"/>
      <c r="G167" s="315"/>
      <c r="H167" s="315" t="s">
        <v>278</v>
      </c>
      <c r="I167" s="315"/>
      <c r="J167" s="316"/>
    </row>
    <row r="168" spans="1:10" s="48" customFormat="1" ht="15.75">
      <c r="A168" s="322" t="s">
        <v>307</v>
      </c>
      <c r="B168" s="323"/>
      <c r="C168" s="324"/>
      <c r="D168" s="329">
        <v>37982352</v>
      </c>
      <c r="E168" s="330"/>
      <c r="F168" s="330"/>
      <c r="G168" s="331"/>
      <c r="H168" s="325">
        <v>77577580</v>
      </c>
      <c r="I168" s="326"/>
      <c r="J168" s="328"/>
    </row>
    <row r="169" spans="1:10" s="48" customFormat="1" ht="15.75">
      <c r="A169" s="322" t="s">
        <v>308</v>
      </c>
      <c r="B169" s="323"/>
      <c r="C169" s="324"/>
      <c r="D169" s="332"/>
      <c r="E169" s="333"/>
      <c r="F169" s="333"/>
      <c r="G169" s="334"/>
      <c r="H169" s="325">
        <v>6090000</v>
      </c>
      <c r="I169" s="326"/>
      <c r="J169" s="328"/>
    </row>
    <row r="170" spans="1:10" s="48" customFormat="1" ht="15.75">
      <c r="A170" s="322" t="s">
        <v>309</v>
      </c>
      <c r="B170" s="323"/>
      <c r="C170" s="324"/>
      <c r="D170" s="325">
        <v>122538215</v>
      </c>
      <c r="E170" s="326"/>
      <c r="F170" s="326"/>
      <c r="G170" s="327"/>
      <c r="H170" s="325">
        <v>82554841</v>
      </c>
      <c r="I170" s="326"/>
      <c r="J170" s="328"/>
    </row>
    <row r="171" spans="1:10" s="48" customFormat="1" ht="15.75">
      <c r="A171" s="322" t="s">
        <v>310</v>
      </c>
      <c r="B171" s="323"/>
      <c r="C171" s="324"/>
      <c r="D171" s="325">
        <v>123368591</v>
      </c>
      <c r="E171" s="326"/>
      <c r="F171" s="326"/>
      <c r="G171" s="327"/>
      <c r="H171" s="325">
        <v>201273</v>
      </c>
      <c r="I171" s="326"/>
      <c r="J171" s="328"/>
    </row>
    <row r="172" spans="1:10" ht="16.5" thickBot="1">
      <c r="A172" s="319" t="s">
        <v>196</v>
      </c>
      <c r="B172" s="320"/>
      <c r="C172" s="320"/>
      <c r="D172" s="312">
        <f>SUM(D168:G171)</f>
        <v>283889158</v>
      </c>
      <c r="E172" s="312"/>
      <c r="F172" s="312"/>
      <c r="G172" s="312"/>
      <c r="H172" s="312">
        <f>SUM(H168:J171)</f>
        <v>166423694</v>
      </c>
      <c r="I172" s="312"/>
      <c r="J172" s="321"/>
    </row>
    <row r="173" spans="1:10" ht="16.5" thickBot="1">
      <c r="A173" s="54"/>
      <c r="B173" s="54"/>
      <c r="C173" s="54"/>
      <c r="D173" s="112"/>
      <c r="E173" s="113"/>
      <c r="F173" s="113"/>
      <c r="G173" s="113"/>
      <c r="H173" s="113"/>
      <c r="I173" s="113"/>
      <c r="J173" s="113"/>
    </row>
    <row r="174" spans="1:10" ht="15.75">
      <c r="A174" s="313" t="s">
        <v>311</v>
      </c>
      <c r="B174" s="314"/>
      <c r="C174" s="314"/>
      <c r="D174" s="315" t="s">
        <v>277</v>
      </c>
      <c r="E174" s="315"/>
      <c r="F174" s="315"/>
      <c r="G174" s="315"/>
      <c r="H174" s="315" t="s">
        <v>278</v>
      </c>
      <c r="I174" s="315"/>
      <c r="J174" s="316"/>
    </row>
    <row r="175" spans="1:10" ht="15.75">
      <c r="A175" s="322" t="s">
        <v>312</v>
      </c>
      <c r="B175" s="323"/>
      <c r="C175" s="324"/>
      <c r="D175" s="329">
        <v>1776798868</v>
      </c>
      <c r="E175" s="330"/>
      <c r="F175" s="330"/>
      <c r="G175" s="331"/>
      <c r="H175" s="325">
        <f>1105304055</f>
        <v>1105304055</v>
      </c>
      <c r="I175" s="326"/>
      <c r="J175" s="328"/>
    </row>
    <row r="176" spans="1:10" ht="15.75">
      <c r="A176" s="322" t="s">
        <v>313</v>
      </c>
      <c r="B176" s="323"/>
      <c r="C176" s="324"/>
      <c r="D176" s="325">
        <v>15827216</v>
      </c>
      <c r="E176" s="326"/>
      <c r="F176" s="326"/>
      <c r="G176" s="327"/>
      <c r="H176" s="325">
        <v>8417539</v>
      </c>
      <c r="I176" s="326"/>
      <c r="J176" s="328"/>
    </row>
    <row r="177" spans="1:10" ht="15.75">
      <c r="A177" s="322" t="s">
        <v>314</v>
      </c>
      <c r="B177" s="323"/>
      <c r="C177" s="324"/>
      <c r="D177" s="325">
        <v>132972358</v>
      </c>
      <c r="E177" s="326"/>
      <c r="F177" s="326"/>
      <c r="G177" s="327"/>
      <c r="H177" s="325">
        <v>41295580</v>
      </c>
      <c r="I177" s="326"/>
      <c r="J177" s="328"/>
    </row>
    <row r="178" spans="1:10" ht="15.75">
      <c r="A178" s="322" t="s">
        <v>315</v>
      </c>
      <c r="B178" s="323"/>
      <c r="C178" s="324"/>
      <c r="D178" s="325">
        <v>62634936</v>
      </c>
      <c r="E178" s="326"/>
      <c r="F178" s="326"/>
      <c r="G178" s="327"/>
      <c r="H178" s="325">
        <v>62634936</v>
      </c>
      <c r="I178" s="326"/>
      <c r="J178" s="328"/>
    </row>
    <row r="179" spans="1:10" ht="15.75">
      <c r="A179" s="322" t="s">
        <v>316</v>
      </c>
      <c r="B179" s="323"/>
      <c r="C179" s="324"/>
      <c r="D179" s="325">
        <v>52967937</v>
      </c>
      <c r="E179" s="326"/>
      <c r="F179" s="326"/>
      <c r="G179" s="327"/>
      <c r="H179" s="325">
        <v>22039338</v>
      </c>
      <c r="I179" s="326"/>
      <c r="J179" s="328"/>
    </row>
    <row r="180" spans="1:10" ht="15.75">
      <c r="A180" s="322" t="s">
        <v>317</v>
      </c>
      <c r="B180" s="323"/>
      <c r="C180" s="324"/>
      <c r="D180" s="325">
        <v>43366428</v>
      </c>
      <c r="E180" s="326"/>
      <c r="F180" s="326"/>
      <c r="G180" s="327"/>
      <c r="H180" s="325">
        <v>33822765</v>
      </c>
      <c r="I180" s="326"/>
      <c r="J180" s="328"/>
    </row>
    <row r="181" spans="1:10" ht="15.75">
      <c r="A181" s="322" t="s">
        <v>309</v>
      </c>
      <c r="B181" s="323"/>
      <c r="C181" s="324"/>
      <c r="D181" s="325">
        <v>223578158</v>
      </c>
      <c r="E181" s="326"/>
      <c r="F181" s="326"/>
      <c r="G181" s="327"/>
      <c r="H181" s="325">
        <v>119293428</v>
      </c>
      <c r="I181" s="326"/>
      <c r="J181" s="328"/>
    </row>
    <row r="182" spans="1:10" ht="15.75">
      <c r="A182" s="322" t="s">
        <v>310</v>
      </c>
      <c r="B182" s="323"/>
      <c r="C182" s="324"/>
      <c r="D182" s="325">
        <f>166104386-4541000</f>
        <v>161563386</v>
      </c>
      <c r="E182" s="326"/>
      <c r="F182" s="326"/>
      <c r="G182" s="327"/>
      <c r="H182" s="325">
        <f>119431654-7700652</f>
        <v>111731002</v>
      </c>
      <c r="I182" s="326"/>
      <c r="J182" s="328"/>
    </row>
    <row r="183" spans="1:10" ht="16.5" thickBot="1">
      <c r="A183" s="319" t="s">
        <v>196</v>
      </c>
      <c r="B183" s="320"/>
      <c r="C183" s="320"/>
      <c r="D183" s="312">
        <f>SUM(D175:G182)</f>
        <v>2469709287</v>
      </c>
      <c r="E183" s="312"/>
      <c r="F183" s="312"/>
      <c r="G183" s="312"/>
      <c r="H183" s="312">
        <f>SUM(H175:J182)</f>
        <v>1504538643</v>
      </c>
      <c r="I183" s="312"/>
      <c r="J183" s="321"/>
    </row>
    <row r="184" spans="1:10" ht="16.5" thickBot="1">
      <c r="A184" s="54"/>
      <c r="B184" s="54"/>
      <c r="C184" s="54"/>
      <c r="D184" s="112"/>
      <c r="E184" s="113"/>
      <c r="F184" s="113"/>
      <c r="G184" s="113"/>
      <c r="H184" s="113"/>
      <c r="I184" s="113"/>
      <c r="J184" s="113"/>
    </row>
    <row r="185" spans="1:10" ht="16.5" thickBot="1">
      <c r="A185" s="281" t="s">
        <v>318</v>
      </c>
      <c r="B185" s="282"/>
      <c r="C185" s="282"/>
      <c r="D185" s="283" t="s">
        <v>277</v>
      </c>
      <c r="E185" s="283"/>
      <c r="F185" s="283"/>
      <c r="G185" s="283"/>
      <c r="H185" s="283" t="s">
        <v>278</v>
      </c>
      <c r="I185" s="283"/>
      <c r="J185" s="284"/>
    </row>
    <row r="186" spans="1:10" ht="15.75">
      <c r="A186" s="285" t="s">
        <v>319</v>
      </c>
      <c r="B186" s="286"/>
      <c r="C186" s="286"/>
      <c r="D186" s="287">
        <v>1095111580</v>
      </c>
      <c r="E186" s="287"/>
      <c r="F186" s="287"/>
      <c r="G186" s="287"/>
      <c r="H186" s="288"/>
      <c r="I186" s="288"/>
      <c r="J186" s="289"/>
    </row>
    <row r="187" spans="1:10" ht="15.75">
      <c r="A187" s="269" t="s">
        <v>320</v>
      </c>
      <c r="B187" s="270"/>
      <c r="C187" s="271"/>
      <c r="D187" s="272">
        <v>7921904</v>
      </c>
      <c r="E187" s="272"/>
      <c r="F187" s="272"/>
      <c r="G187" s="272"/>
      <c r="H187" s="273">
        <v>1456057</v>
      </c>
      <c r="I187" s="273"/>
      <c r="J187" s="274"/>
    </row>
    <row r="188" spans="1:10" ht="16.5" thickBot="1">
      <c r="A188" s="309" t="s">
        <v>196</v>
      </c>
      <c r="B188" s="310"/>
      <c r="C188" s="311"/>
      <c r="D188" s="312">
        <f>D187+D186</f>
        <v>1103033484</v>
      </c>
      <c r="E188" s="312"/>
      <c r="F188" s="312"/>
      <c r="G188" s="312"/>
      <c r="H188" s="317">
        <f>H187+H186</f>
        <v>1456057</v>
      </c>
      <c r="I188" s="317"/>
      <c r="J188" s="318"/>
    </row>
    <row r="189" spans="1:10" ht="16.5" thickBot="1">
      <c r="A189" s="54"/>
      <c r="B189" s="54"/>
      <c r="C189" s="54"/>
      <c r="D189" s="112"/>
      <c r="E189" s="113"/>
      <c r="F189" s="113"/>
      <c r="G189" s="113"/>
      <c r="H189" s="113"/>
      <c r="I189" s="113"/>
      <c r="J189" s="113"/>
    </row>
    <row r="190" spans="1:10" ht="16.5" thickBot="1">
      <c r="A190" s="281" t="s">
        <v>321</v>
      </c>
      <c r="B190" s="282"/>
      <c r="C190" s="282"/>
      <c r="D190" s="283" t="s">
        <v>277</v>
      </c>
      <c r="E190" s="283"/>
      <c r="F190" s="283"/>
      <c r="G190" s="283"/>
      <c r="H190" s="283" t="s">
        <v>278</v>
      </c>
      <c r="I190" s="283"/>
      <c r="J190" s="284"/>
    </row>
    <row r="191" spans="1:10" ht="15.75">
      <c r="A191" s="285" t="s">
        <v>319</v>
      </c>
      <c r="B191" s="286"/>
      <c r="C191" s="286"/>
      <c r="D191" s="287">
        <v>966525443</v>
      </c>
      <c r="E191" s="287"/>
      <c r="F191" s="287"/>
      <c r="G191" s="287"/>
      <c r="H191" s="288"/>
      <c r="I191" s="288"/>
      <c r="J191" s="289"/>
    </row>
    <row r="192" spans="1:10" ht="15.75">
      <c r="A192" s="269" t="s">
        <v>320</v>
      </c>
      <c r="B192" s="270"/>
      <c r="C192" s="271"/>
      <c r="D192" s="272">
        <v>20534354</v>
      </c>
      <c r="E192" s="272"/>
      <c r="F192" s="272"/>
      <c r="G192" s="272"/>
      <c r="H192" s="273"/>
      <c r="I192" s="273"/>
      <c r="J192" s="274"/>
    </row>
    <row r="193" spans="1:10" ht="16.5" thickBot="1">
      <c r="A193" s="309" t="s">
        <v>196</v>
      </c>
      <c r="B193" s="310"/>
      <c r="C193" s="311"/>
      <c r="D193" s="312">
        <f>D192+D191</f>
        <v>987059797</v>
      </c>
      <c r="E193" s="312"/>
      <c r="F193" s="312"/>
      <c r="G193" s="312"/>
      <c r="H193" s="279"/>
      <c r="I193" s="279"/>
      <c r="J193" s="280"/>
    </row>
    <row r="194" spans="1:10" ht="16.5" thickBot="1">
      <c r="A194" s="114"/>
      <c r="B194" s="54"/>
      <c r="C194" s="54"/>
      <c r="D194" s="115"/>
      <c r="E194" s="115"/>
      <c r="F194" s="115"/>
      <c r="G194" s="115"/>
      <c r="H194" s="116"/>
      <c r="I194" s="116"/>
      <c r="J194" s="117"/>
    </row>
    <row r="195" spans="1:10" ht="15.75">
      <c r="A195" s="313" t="s">
        <v>322</v>
      </c>
      <c r="B195" s="314"/>
      <c r="C195" s="314"/>
      <c r="D195" s="315" t="s">
        <v>277</v>
      </c>
      <c r="E195" s="315"/>
      <c r="F195" s="315"/>
      <c r="G195" s="315"/>
      <c r="H195" s="315" t="s">
        <v>278</v>
      </c>
      <c r="I195" s="315"/>
      <c r="J195" s="316"/>
    </row>
    <row r="196" spans="1:10" ht="15.75">
      <c r="A196" s="307" t="s">
        <v>323</v>
      </c>
      <c r="B196" s="308"/>
      <c r="C196" s="308"/>
      <c r="D196" s="305">
        <v>7917652272</v>
      </c>
      <c r="E196" s="305"/>
      <c r="F196" s="305"/>
      <c r="G196" s="305"/>
      <c r="H196" s="305">
        <v>5431435010</v>
      </c>
      <c r="I196" s="305"/>
      <c r="J196" s="306"/>
    </row>
    <row r="197" spans="1:10" ht="15.75">
      <c r="A197" s="307" t="s">
        <v>324</v>
      </c>
      <c r="B197" s="308"/>
      <c r="C197" s="308"/>
      <c r="D197" s="305">
        <v>222282757</v>
      </c>
      <c r="E197" s="305"/>
      <c r="F197" s="305"/>
      <c r="G197" s="305"/>
      <c r="H197" s="305">
        <v>148484115</v>
      </c>
      <c r="I197" s="305"/>
      <c r="J197" s="306"/>
    </row>
    <row r="198" spans="1:10" ht="15.75">
      <c r="A198" s="307" t="s">
        <v>325</v>
      </c>
      <c r="B198" s="308"/>
      <c r="C198" s="308"/>
      <c r="D198" s="305">
        <v>6249224568</v>
      </c>
      <c r="E198" s="305"/>
      <c r="F198" s="305"/>
      <c r="G198" s="305"/>
      <c r="H198" s="305">
        <v>4833866505</v>
      </c>
      <c r="I198" s="305"/>
      <c r="J198" s="306"/>
    </row>
    <row r="199" spans="1:10" ht="15.75">
      <c r="A199" s="307" t="s">
        <v>315</v>
      </c>
      <c r="B199" s="308"/>
      <c r="C199" s="308"/>
      <c r="D199" s="305">
        <v>1199724917</v>
      </c>
      <c r="E199" s="305"/>
      <c r="F199" s="305"/>
      <c r="G199" s="305"/>
      <c r="H199" s="305">
        <v>1147371713</v>
      </c>
      <c r="I199" s="305"/>
      <c r="J199" s="306"/>
    </row>
    <row r="200" spans="1:10" ht="15.75">
      <c r="A200" s="302" t="s">
        <v>309</v>
      </c>
      <c r="B200" s="303"/>
      <c r="C200" s="304"/>
      <c r="D200" s="305">
        <v>2124227189</v>
      </c>
      <c r="E200" s="305"/>
      <c r="F200" s="305"/>
      <c r="G200" s="305"/>
      <c r="H200" s="305">
        <v>1387411885</v>
      </c>
      <c r="I200" s="305"/>
      <c r="J200" s="306"/>
    </row>
    <row r="201" spans="1:10" ht="15.75">
      <c r="A201" s="307" t="s">
        <v>326</v>
      </c>
      <c r="B201" s="308"/>
      <c r="C201" s="308"/>
      <c r="D201" s="305">
        <v>1219477977</v>
      </c>
      <c r="E201" s="305"/>
      <c r="F201" s="305"/>
      <c r="G201" s="305"/>
      <c r="H201" s="305">
        <v>676240927</v>
      </c>
      <c r="I201" s="305"/>
      <c r="J201" s="306"/>
    </row>
    <row r="202" spans="1:10" ht="16.5" thickBot="1">
      <c r="A202" s="295" t="s">
        <v>196</v>
      </c>
      <c r="B202" s="296"/>
      <c r="C202" s="296"/>
      <c r="D202" s="297">
        <f>SUM(D196:G201)</f>
        <v>18932589680</v>
      </c>
      <c r="E202" s="297"/>
      <c r="F202" s="297"/>
      <c r="G202" s="297"/>
      <c r="H202" s="297">
        <f>SUM(H196:J201)</f>
        <v>13624810155</v>
      </c>
      <c r="I202" s="297"/>
      <c r="J202" s="298"/>
    </row>
    <row r="203" spans="1:10" ht="26.25" customHeight="1" thickBot="1">
      <c r="A203" s="54"/>
      <c r="B203" s="54"/>
      <c r="C203" s="54"/>
      <c r="D203" s="115"/>
      <c r="E203" s="115"/>
      <c r="F203" s="115"/>
      <c r="G203" s="115"/>
      <c r="H203" s="116"/>
      <c r="I203" s="116"/>
      <c r="J203" s="116"/>
    </row>
    <row r="204" spans="1:10" ht="15.75" customHeight="1">
      <c r="A204" s="299" t="s">
        <v>327</v>
      </c>
      <c r="B204" s="300"/>
      <c r="C204" s="300"/>
      <c r="D204" s="300"/>
      <c r="E204" s="300"/>
      <c r="F204" s="300"/>
      <c r="G204" s="300"/>
      <c r="H204" s="300"/>
      <c r="I204" s="300"/>
      <c r="J204" s="301"/>
    </row>
    <row r="205" spans="1:10" s="105" customFormat="1" ht="15.75" customHeight="1">
      <c r="A205" s="290" t="s">
        <v>328</v>
      </c>
      <c r="B205" s="291"/>
      <c r="C205" s="291"/>
      <c r="D205" s="291"/>
      <c r="E205" s="291"/>
      <c r="F205" s="291"/>
      <c r="G205" s="291"/>
      <c r="H205" s="291"/>
      <c r="I205" s="291"/>
      <c r="J205" s="292"/>
    </row>
    <row r="206" spans="1:10" ht="16.5" thickBot="1">
      <c r="A206" s="293"/>
      <c r="B206" s="293"/>
      <c r="C206" s="293"/>
      <c r="D206" s="294"/>
      <c r="E206" s="294"/>
      <c r="F206" s="294"/>
      <c r="G206" s="294"/>
      <c r="H206" s="220"/>
      <c r="I206" s="220"/>
      <c r="J206" s="220"/>
    </row>
    <row r="207" spans="1:10" ht="16.5" thickBot="1">
      <c r="A207" s="281" t="s">
        <v>329</v>
      </c>
      <c r="B207" s="282"/>
      <c r="C207" s="282"/>
      <c r="D207" s="283" t="s">
        <v>277</v>
      </c>
      <c r="E207" s="283"/>
      <c r="F207" s="283"/>
      <c r="G207" s="283"/>
      <c r="H207" s="283" t="s">
        <v>278</v>
      </c>
      <c r="I207" s="283"/>
      <c r="J207" s="284"/>
    </row>
    <row r="208" spans="1:10" ht="15.75">
      <c r="A208" s="285" t="s">
        <v>330</v>
      </c>
      <c r="B208" s="286"/>
      <c r="C208" s="286"/>
      <c r="D208" s="287">
        <v>14886281287</v>
      </c>
      <c r="E208" s="287"/>
      <c r="F208" s="287"/>
      <c r="G208" s="287"/>
      <c r="H208" s="288">
        <v>6814828378</v>
      </c>
      <c r="I208" s="288"/>
      <c r="J208" s="289"/>
    </row>
    <row r="209" spans="1:10" ht="15.75">
      <c r="A209" s="269" t="s">
        <v>331</v>
      </c>
      <c r="B209" s="270"/>
      <c r="C209" s="271"/>
      <c r="D209" s="272">
        <v>2220000</v>
      </c>
      <c r="E209" s="272"/>
      <c r="F209" s="272"/>
      <c r="G209" s="272"/>
      <c r="H209" s="273">
        <v>1595000</v>
      </c>
      <c r="I209" s="273"/>
      <c r="J209" s="274"/>
    </row>
    <row r="210" spans="1:10" ht="16.5" thickBot="1">
      <c r="A210" s="275" t="s">
        <v>332</v>
      </c>
      <c r="B210" s="276"/>
      <c r="C210" s="277"/>
      <c r="D210" s="278">
        <f>D208/D209</f>
        <v>6705.532111261261</v>
      </c>
      <c r="E210" s="278"/>
      <c r="F210" s="278"/>
      <c r="G210" s="278"/>
      <c r="H210" s="279">
        <f>H208/H209</f>
        <v>4272.619672727273</v>
      </c>
      <c r="I210" s="279"/>
      <c r="J210" s="280"/>
    </row>
    <row r="211" spans="1:10" ht="15.75">
      <c r="A211" s="103"/>
      <c r="B211" s="103"/>
      <c r="C211" s="103"/>
      <c r="D211" s="118"/>
      <c r="E211" s="118"/>
      <c r="F211" s="118"/>
      <c r="G211" s="118"/>
      <c r="H211" s="70"/>
      <c r="I211" s="70"/>
      <c r="J211" s="70"/>
    </row>
    <row r="212" spans="1:10" ht="36.75" customHeight="1">
      <c r="A212" s="267" t="s">
        <v>333</v>
      </c>
      <c r="B212" s="267"/>
      <c r="C212" s="267" t="s">
        <v>334</v>
      </c>
      <c r="D212" s="267"/>
      <c r="E212" s="268" t="s">
        <v>335</v>
      </c>
      <c r="F212" s="268"/>
      <c r="G212" s="268"/>
      <c r="H212" s="268" t="s">
        <v>336</v>
      </c>
      <c r="I212" s="268"/>
      <c r="J212" s="268"/>
    </row>
    <row r="213" spans="1:10" ht="15.75">
      <c r="A213" s="263" t="s">
        <v>337</v>
      </c>
      <c r="B213" s="263"/>
      <c r="C213" s="266">
        <v>1595000</v>
      </c>
      <c r="D213" s="266"/>
      <c r="E213" s="265">
        <v>12</v>
      </c>
      <c r="F213" s="265"/>
      <c r="G213" s="265"/>
      <c r="H213" s="266">
        <v>1595000</v>
      </c>
      <c r="I213" s="266"/>
      <c r="J213" s="266"/>
    </row>
    <row r="214" spans="1:10" ht="15.75">
      <c r="A214" s="263" t="s">
        <v>338</v>
      </c>
      <c r="B214" s="263"/>
      <c r="C214" s="266">
        <v>2500000</v>
      </c>
      <c r="D214" s="266"/>
      <c r="E214" s="265">
        <v>3</v>
      </c>
      <c r="F214" s="265"/>
      <c r="G214" s="265"/>
      <c r="H214" s="266">
        <v>625000</v>
      </c>
      <c r="I214" s="266"/>
      <c r="J214" s="266"/>
    </row>
    <row r="215" spans="1:10" ht="15.75">
      <c r="A215" s="263" t="s">
        <v>339</v>
      </c>
      <c r="B215" s="263"/>
      <c r="C215" s="264"/>
      <c r="D215" s="264"/>
      <c r="E215" s="265"/>
      <c r="F215" s="265"/>
      <c r="G215" s="265"/>
      <c r="H215" s="266">
        <v>0</v>
      </c>
      <c r="I215" s="266"/>
      <c r="J215" s="266"/>
    </row>
    <row r="216" spans="1:10" ht="15.75">
      <c r="A216" s="259"/>
      <c r="B216" s="259"/>
      <c r="C216" s="260"/>
      <c r="D216" s="260"/>
      <c r="E216" s="261"/>
      <c r="F216" s="261"/>
      <c r="G216" s="261"/>
      <c r="H216" s="262">
        <v>2220000</v>
      </c>
      <c r="I216" s="262"/>
      <c r="J216" s="262"/>
    </row>
    <row r="217" ht="16.5" thickBot="1">
      <c r="A217" s="119"/>
    </row>
    <row r="218" spans="1:10" ht="21" thickBot="1">
      <c r="A218" s="250" t="s">
        <v>340</v>
      </c>
      <c r="B218" s="251"/>
      <c r="C218" s="251"/>
      <c r="D218" s="251"/>
      <c r="E218" s="251"/>
      <c r="F218" s="251"/>
      <c r="G218" s="251"/>
      <c r="H218" s="251"/>
      <c r="I218" s="251"/>
      <c r="J218" s="252"/>
    </row>
    <row r="219" spans="1:10" ht="15.75">
      <c r="A219" s="253" t="s">
        <v>341</v>
      </c>
      <c r="B219" s="254"/>
      <c r="C219" s="254"/>
      <c r="D219" s="255" t="s">
        <v>342</v>
      </c>
      <c r="E219" s="255"/>
      <c r="F219" s="255"/>
      <c r="G219" s="255"/>
      <c r="H219" s="255"/>
      <c r="I219" s="255"/>
      <c r="J219" s="256"/>
    </row>
    <row r="220" spans="1:10" ht="15.75">
      <c r="A220" s="246" t="s">
        <v>357</v>
      </c>
      <c r="B220" s="247"/>
      <c r="C220" s="247"/>
      <c r="D220" s="257"/>
      <c r="E220" s="257"/>
      <c r="F220" s="257"/>
      <c r="G220" s="257"/>
      <c r="H220" s="257"/>
      <c r="I220" s="257"/>
      <c r="J220" s="258"/>
    </row>
    <row r="221" spans="1:10" ht="15.75">
      <c r="A221" s="238" t="s">
        <v>343</v>
      </c>
      <c r="B221" s="239"/>
      <c r="C221" s="239"/>
      <c r="D221" s="240">
        <f>'[1]TONG HOP CONG NO NAM 2008'!$E$18+'[1]TONG HOP CONG NO NAM 2008'!$G$18</f>
        <v>25711233687</v>
      </c>
      <c r="E221" s="240"/>
      <c r="F221" s="240"/>
      <c r="G221" s="240"/>
      <c r="H221" s="240"/>
      <c r="I221" s="240"/>
      <c r="J221" s="241"/>
    </row>
    <row r="222" spans="1:10" ht="15.75">
      <c r="A222" s="238" t="s">
        <v>344</v>
      </c>
      <c r="B222" s="239"/>
      <c r="C222" s="239"/>
      <c r="D222" s="240">
        <f>'[1]TONG HOP CONG NO NAM 2008'!$H$18</f>
        <v>24516837478</v>
      </c>
      <c r="E222" s="240"/>
      <c r="F222" s="240"/>
      <c r="G222" s="240"/>
      <c r="H222" s="240"/>
      <c r="I222" s="240"/>
      <c r="J222" s="241"/>
    </row>
    <row r="223" spans="1:10" ht="15.75">
      <c r="A223" s="246" t="s">
        <v>345</v>
      </c>
      <c r="B223" s="247"/>
      <c r="C223" s="247"/>
      <c r="D223" s="240"/>
      <c r="E223" s="240"/>
      <c r="F223" s="240"/>
      <c r="G223" s="240"/>
      <c r="H223" s="240"/>
      <c r="I223" s="240"/>
      <c r="J223" s="241"/>
    </row>
    <row r="224" spans="1:10" ht="15.75">
      <c r="A224" s="238" t="s">
        <v>343</v>
      </c>
      <c r="B224" s="239"/>
      <c r="C224" s="239"/>
      <c r="D224" s="240">
        <f>'[1]TONG HOP CONG NO NAM 2008'!$G$7</f>
        <v>1406070059</v>
      </c>
      <c r="E224" s="240"/>
      <c r="F224" s="240"/>
      <c r="G224" s="240"/>
      <c r="H224" s="240"/>
      <c r="I224" s="240"/>
      <c r="J224" s="241"/>
    </row>
    <row r="225" spans="1:10" ht="15.75">
      <c r="A225" s="238" t="s">
        <v>344</v>
      </c>
      <c r="B225" s="239"/>
      <c r="C225" s="239"/>
      <c r="D225" s="240">
        <f>'[1]TONG HOP CONG NO NAM 2008'!$H$7+'[1]TONG HOP CONG NO NAM 2008'!$F$7</f>
        <v>1406070059</v>
      </c>
      <c r="E225" s="240"/>
      <c r="F225" s="240"/>
      <c r="G225" s="240"/>
      <c r="H225" s="240"/>
      <c r="I225" s="240"/>
      <c r="J225" s="241"/>
    </row>
    <row r="226" spans="1:10" ht="15.75">
      <c r="A226" s="246" t="s">
        <v>346</v>
      </c>
      <c r="B226" s="247"/>
      <c r="C226" s="247"/>
      <c r="D226" s="248"/>
      <c r="E226" s="248"/>
      <c r="F226" s="248"/>
      <c r="G226" s="248"/>
      <c r="H226" s="248"/>
      <c r="I226" s="248"/>
      <c r="J226" s="249"/>
    </row>
    <row r="227" spans="1:10" ht="15.75">
      <c r="A227" s="238" t="s">
        <v>347</v>
      </c>
      <c r="B227" s="239"/>
      <c r="C227" s="239"/>
      <c r="D227" s="240">
        <v>3928781439</v>
      </c>
      <c r="E227" s="240"/>
      <c r="F227" s="240"/>
      <c r="G227" s="240"/>
      <c r="H227" s="240"/>
      <c r="I227" s="240"/>
      <c r="J227" s="241"/>
    </row>
    <row r="228" spans="1:10" ht="16.5" thickBot="1">
      <c r="A228" s="242" t="s">
        <v>348</v>
      </c>
      <c r="B228" s="243"/>
      <c r="C228" s="243"/>
      <c r="D228" s="244">
        <f>D227</f>
        <v>3928781439</v>
      </c>
      <c r="E228" s="244"/>
      <c r="F228" s="244"/>
      <c r="G228" s="244"/>
      <c r="H228" s="244"/>
      <c r="I228" s="244"/>
      <c r="J228" s="245"/>
    </row>
    <row r="229" spans="1:10" ht="15.75">
      <c r="A229" s="120"/>
      <c r="B229" s="121"/>
      <c r="C229" s="121"/>
      <c r="D229" s="122"/>
      <c r="E229" s="122"/>
      <c r="F229" s="122"/>
      <c r="G229" s="122"/>
      <c r="H229" s="122"/>
      <c r="I229" s="122"/>
      <c r="J229" s="122"/>
    </row>
    <row r="230" spans="1:10" ht="15.75">
      <c r="A230" s="123" t="s">
        <v>349</v>
      </c>
      <c r="B230" s="124"/>
      <c r="C230" s="124"/>
      <c r="D230" s="125"/>
      <c r="E230" s="125"/>
      <c r="F230" s="125"/>
      <c r="G230" s="124"/>
      <c r="H230" s="122"/>
      <c r="I230" s="122"/>
      <c r="J230" s="122"/>
    </row>
    <row r="231" spans="1:10" ht="16.5" thickBot="1">
      <c r="A231" s="123"/>
      <c r="B231" s="124"/>
      <c r="C231" s="124"/>
      <c r="D231" s="125"/>
      <c r="E231" s="125"/>
      <c r="F231" s="125"/>
      <c r="G231" s="124"/>
      <c r="H231" s="122"/>
      <c r="I231" s="122"/>
      <c r="J231" s="122"/>
    </row>
    <row r="232" spans="1:10" ht="15.75">
      <c r="A232" s="224" t="s">
        <v>350</v>
      </c>
      <c r="B232" s="225"/>
      <c r="C232" s="225"/>
      <c r="D232" s="226" t="s">
        <v>351</v>
      </c>
      <c r="E232" s="227"/>
      <c r="F232" s="227"/>
      <c r="G232" s="228"/>
      <c r="H232" s="229" t="s">
        <v>342</v>
      </c>
      <c r="I232" s="229"/>
      <c r="J232" s="230"/>
    </row>
    <row r="233" spans="1:10" ht="16.5" thickBot="1">
      <c r="A233" s="231" t="s">
        <v>352</v>
      </c>
      <c r="B233" s="232"/>
      <c r="C233" s="232"/>
      <c r="D233" s="233" t="s">
        <v>353</v>
      </c>
      <c r="E233" s="234"/>
      <c r="F233" s="234"/>
      <c r="G233" s="235"/>
      <c r="H233" s="236">
        <f>D221-D222</f>
        <v>1194396209</v>
      </c>
      <c r="I233" s="236"/>
      <c r="J233" s="237"/>
    </row>
    <row r="234" spans="1:10" ht="15.75">
      <c r="A234" s="120"/>
      <c r="B234" s="121"/>
      <c r="C234" s="121"/>
      <c r="D234" s="122"/>
      <c r="E234" s="122"/>
      <c r="F234" s="122"/>
      <c r="G234" s="122"/>
      <c r="H234" s="122"/>
      <c r="I234" s="122"/>
      <c r="J234" s="122"/>
    </row>
    <row r="235" spans="5:10" ht="22.5" customHeight="1">
      <c r="E235" s="222" t="s">
        <v>354</v>
      </c>
      <c r="F235" s="222"/>
      <c r="G235" s="222"/>
      <c r="H235" s="222"/>
      <c r="I235" s="222"/>
      <c r="J235" s="222"/>
    </row>
    <row r="236" spans="1:10" ht="18.75">
      <c r="A236" s="219" t="s">
        <v>177</v>
      </c>
      <c r="B236" s="219"/>
      <c r="C236" s="219"/>
      <c r="D236" s="219"/>
      <c r="E236" s="223" t="s">
        <v>48</v>
      </c>
      <c r="F236" s="223"/>
      <c r="G236" s="223"/>
      <c r="H236" s="223"/>
      <c r="I236" s="223"/>
      <c r="J236" s="223"/>
    </row>
    <row r="237" spans="1:10" ht="15.75">
      <c r="A237" s="222"/>
      <c r="B237" s="222"/>
      <c r="C237" s="222"/>
      <c r="D237" s="222"/>
      <c r="G237" s="222"/>
      <c r="H237" s="222"/>
      <c r="I237" s="222"/>
      <c r="J237" s="126"/>
    </row>
    <row r="240" spans="1:4" ht="18.75">
      <c r="A240" s="219" t="s">
        <v>49</v>
      </c>
      <c r="B240" s="219"/>
      <c r="C240" s="219"/>
      <c r="D240" s="219"/>
    </row>
    <row r="249" ht="31.5" customHeight="1"/>
    <row r="258" ht="14.25" customHeight="1"/>
    <row r="263" ht="14.25" customHeight="1"/>
  </sheetData>
  <sheetProtection/>
  <mergeCells count="513">
    <mergeCell ref="G1:J1"/>
    <mergeCell ref="A6:J6"/>
    <mergeCell ref="A8:C8"/>
    <mergeCell ref="D8:G8"/>
    <mergeCell ref="H8:J8"/>
    <mergeCell ref="A9:C9"/>
    <mergeCell ref="D9:G9"/>
    <mergeCell ref="H9:J9"/>
    <mergeCell ref="A10:C10"/>
    <mergeCell ref="D10:G10"/>
    <mergeCell ref="H10:J10"/>
    <mergeCell ref="A11:C11"/>
    <mergeCell ref="D11:G11"/>
    <mergeCell ref="H11:J11"/>
    <mergeCell ref="A12:C12"/>
    <mergeCell ref="D12:G12"/>
    <mergeCell ref="H12:J12"/>
    <mergeCell ref="A13:C13"/>
    <mergeCell ref="D13:G13"/>
    <mergeCell ref="H13:J13"/>
    <mergeCell ref="A14:C14"/>
    <mergeCell ref="D14:G14"/>
    <mergeCell ref="H14:J14"/>
    <mergeCell ref="A16:C16"/>
    <mergeCell ref="D16:G16"/>
    <mergeCell ref="H16:J16"/>
    <mergeCell ref="A17:C17"/>
    <mergeCell ref="D17:G17"/>
    <mergeCell ref="H17:J17"/>
    <mergeCell ref="D20:G20"/>
    <mergeCell ref="A21:C21"/>
    <mergeCell ref="D21:G21"/>
    <mergeCell ref="H21:J21"/>
    <mergeCell ref="A18:C18"/>
    <mergeCell ref="D18:G18"/>
    <mergeCell ref="H18:J18"/>
    <mergeCell ref="A19:C19"/>
    <mergeCell ref="D19:G19"/>
    <mergeCell ref="H19:J19"/>
    <mergeCell ref="A22:C22"/>
    <mergeCell ref="D22:G22"/>
    <mergeCell ref="H22:J22"/>
    <mergeCell ref="A23:C23"/>
    <mergeCell ref="D23:G23"/>
    <mergeCell ref="H23:J23"/>
    <mergeCell ref="A24:C24"/>
    <mergeCell ref="D24:G24"/>
    <mergeCell ref="H24:J24"/>
    <mergeCell ref="A25:C25"/>
    <mergeCell ref="D25:G25"/>
    <mergeCell ref="H25:J25"/>
    <mergeCell ref="A26:C26"/>
    <mergeCell ref="D26:G26"/>
    <mergeCell ref="H26:J26"/>
    <mergeCell ref="A27:C27"/>
    <mergeCell ref="D27:G27"/>
    <mergeCell ref="H27:J27"/>
    <mergeCell ref="A29:C29"/>
    <mergeCell ref="D29:G29"/>
    <mergeCell ref="H29:J29"/>
    <mergeCell ref="A30:C30"/>
    <mergeCell ref="D30:G30"/>
    <mergeCell ref="H30:J30"/>
    <mergeCell ref="A31:C31"/>
    <mergeCell ref="D31:G31"/>
    <mergeCell ref="H31:J31"/>
    <mergeCell ref="A32:C32"/>
    <mergeCell ref="D32:G32"/>
    <mergeCell ref="H32:J32"/>
    <mergeCell ref="A33:C33"/>
    <mergeCell ref="D33:G33"/>
    <mergeCell ref="H33:J33"/>
    <mergeCell ref="A34:C34"/>
    <mergeCell ref="D34:G34"/>
    <mergeCell ref="H34:J34"/>
    <mergeCell ref="A38:J38"/>
    <mergeCell ref="C39:D39"/>
    <mergeCell ref="E39:F39"/>
    <mergeCell ref="G39:H39"/>
    <mergeCell ref="A35:C35"/>
    <mergeCell ref="D35:G35"/>
    <mergeCell ref="H35:J35"/>
    <mergeCell ref="A36:C36"/>
    <mergeCell ref="D36:G36"/>
    <mergeCell ref="H36:J36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  <mergeCell ref="C51:D51"/>
    <mergeCell ref="E51:F51"/>
    <mergeCell ref="G51:H51"/>
    <mergeCell ref="A54:C54"/>
    <mergeCell ref="D54:G54"/>
    <mergeCell ref="H54:J54"/>
    <mergeCell ref="A55:C55"/>
    <mergeCell ref="D55:G55"/>
    <mergeCell ref="H55:J55"/>
    <mergeCell ref="A56:C56"/>
    <mergeCell ref="D56:G56"/>
    <mergeCell ref="H56:J56"/>
    <mergeCell ref="A57:C57"/>
    <mergeCell ref="D57:G57"/>
    <mergeCell ref="H57:J57"/>
    <mergeCell ref="A58:C58"/>
    <mergeCell ref="D58:G58"/>
    <mergeCell ref="H58:J58"/>
    <mergeCell ref="A61:C61"/>
    <mergeCell ref="D61:G61"/>
    <mergeCell ref="H61:J61"/>
    <mergeCell ref="A62:C62"/>
    <mergeCell ref="D62:G62"/>
    <mergeCell ref="H62:J62"/>
    <mergeCell ref="A63:C63"/>
    <mergeCell ref="D63:G63"/>
    <mergeCell ref="H63:J63"/>
    <mergeCell ref="A64:C64"/>
    <mergeCell ref="D64:G64"/>
    <mergeCell ref="H64:J64"/>
    <mergeCell ref="A65:C65"/>
    <mergeCell ref="D65:G65"/>
    <mergeCell ref="H65:J65"/>
    <mergeCell ref="A66:C66"/>
    <mergeCell ref="D66:G66"/>
    <mergeCell ref="H66:J66"/>
    <mergeCell ref="A67:C67"/>
    <mergeCell ref="D67:G67"/>
    <mergeCell ref="H67:J67"/>
    <mergeCell ref="A69:C69"/>
    <mergeCell ref="D69:G69"/>
    <mergeCell ref="H69:J69"/>
    <mergeCell ref="A70:C70"/>
    <mergeCell ref="D70:G70"/>
    <mergeCell ref="H70:J70"/>
    <mergeCell ref="A71:C71"/>
    <mergeCell ref="D71:G71"/>
    <mergeCell ref="H71:J71"/>
    <mergeCell ref="A72:C72"/>
    <mergeCell ref="D72:G72"/>
    <mergeCell ref="H72:J72"/>
    <mergeCell ref="A74:C74"/>
    <mergeCell ref="D74:G74"/>
    <mergeCell ref="H74:J74"/>
    <mergeCell ref="A75:C75"/>
    <mergeCell ref="D75:G75"/>
    <mergeCell ref="H75:J75"/>
    <mergeCell ref="A76:C76"/>
    <mergeCell ref="D76:G76"/>
    <mergeCell ref="H76:J76"/>
    <mergeCell ref="A77:C77"/>
    <mergeCell ref="D77:G77"/>
    <mergeCell ref="H77:J77"/>
    <mergeCell ref="A78:C78"/>
    <mergeCell ref="D78:G78"/>
    <mergeCell ref="H78:J78"/>
    <mergeCell ref="A80:C80"/>
    <mergeCell ref="D80:G80"/>
    <mergeCell ref="H80:J80"/>
    <mergeCell ref="A81:C81"/>
    <mergeCell ref="D81:G81"/>
    <mergeCell ref="H81:J81"/>
    <mergeCell ref="A82:C82"/>
    <mergeCell ref="D82:G82"/>
    <mergeCell ref="H82:J82"/>
    <mergeCell ref="A83:C83"/>
    <mergeCell ref="D83:G83"/>
    <mergeCell ref="H83:J83"/>
    <mergeCell ref="A84:C84"/>
    <mergeCell ref="D84:G84"/>
    <mergeCell ref="H84:J84"/>
    <mergeCell ref="A87:C87"/>
    <mergeCell ref="D87:G87"/>
    <mergeCell ref="H87:J87"/>
    <mergeCell ref="A88:C88"/>
    <mergeCell ref="D88:G88"/>
    <mergeCell ref="H88:J88"/>
    <mergeCell ref="A92:J92"/>
    <mergeCell ref="A93:J93"/>
    <mergeCell ref="H94:J94"/>
    <mergeCell ref="H95:J95"/>
    <mergeCell ref="A89:C89"/>
    <mergeCell ref="D89:G89"/>
    <mergeCell ref="H89:J89"/>
    <mergeCell ref="A90:C90"/>
    <mergeCell ref="D90:G90"/>
    <mergeCell ref="H90:J90"/>
    <mergeCell ref="H100:J100"/>
    <mergeCell ref="H101:J101"/>
    <mergeCell ref="H102:J102"/>
    <mergeCell ref="H103:J103"/>
    <mergeCell ref="H96:J96"/>
    <mergeCell ref="H97:J97"/>
    <mergeCell ref="H98:J98"/>
    <mergeCell ref="H99:J99"/>
    <mergeCell ref="H108:J108"/>
    <mergeCell ref="H109:J109"/>
    <mergeCell ref="H110:J110"/>
    <mergeCell ref="H111:J111"/>
    <mergeCell ref="H104:J104"/>
    <mergeCell ref="H105:J105"/>
    <mergeCell ref="H106:J106"/>
    <mergeCell ref="H107:J107"/>
    <mergeCell ref="H116:J116"/>
    <mergeCell ref="H117:J117"/>
    <mergeCell ref="B120:E120"/>
    <mergeCell ref="F120:J120"/>
    <mergeCell ref="H112:J112"/>
    <mergeCell ref="H113:J113"/>
    <mergeCell ref="H114:J114"/>
    <mergeCell ref="H115:J115"/>
    <mergeCell ref="B123:E123"/>
    <mergeCell ref="G123:J123"/>
    <mergeCell ref="A125:C125"/>
    <mergeCell ref="D125:G125"/>
    <mergeCell ref="H125:J125"/>
    <mergeCell ref="B121:E121"/>
    <mergeCell ref="G121:J121"/>
    <mergeCell ref="B122:E122"/>
    <mergeCell ref="G122:J122"/>
    <mergeCell ref="A126:C126"/>
    <mergeCell ref="D126:G126"/>
    <mergeCell ref="H126:J126"/>
    <mergeCell ref="A127:C127"/>
    <mergeCell ref="D127:G127"/>
    <mergeCell ref="H127:J127"/>
    <mergeCell ref="A128:C128"/>
    <mergeCell ref="D128:G128"/>
    <mergeCell ref="H128:J128"/>
    <mergeCell ref="A129:C129"/>
    <mergeCell ref="D129:G129"/>
    <mergeCell ref="H129:J129"/>
    <mergeCell ref="A130:C130"/>
    <mergeCell ref="D130:G130"/>
    <mergeCell ref="H130:J130"/>
    <mergeCell ref="A132:C132"/>
    <mergeCell ref="D132:G132"/>
    <mergeCell ref="H132:J132"/>
    <mergeCell ref="A133:C133"/>
    <mergeCell ref="D133:G133"/>
    <mergeCell ref="H133:J133"/>
    <mergeCell ref="A134:C134"/>
    <mergeCell ref="D134:G134"/>
    <mergeCell ref="H134:J134"/>
    <mergeCell ref="A135:C135"/>
    <mergeCell ref="D135:G135"/>
    <mergeCell ref="H135:J135"/>
    <mergeCell ref="A138:C138"/>
    <mergeCell ref="D138:G138"/>
    <mergeCell ref="H138:J138"/>
    <mergeCell ref="A139:C139"/>
    <mergeCell ref="D139:G139"/>
    <mergeCell ref="H139:J139"/>
    <mergeCell ref="A140:C140"/>
    <mergeCell ref="D140:G140"/>
    <mergeCell ref="H140:J140"/>
    <mergeCell ref="A143:C143"/>
    <mergeCell ref="D143:G143"/>
    <mergeCell ref="H143:J143"/>
    <mergeCell ref="A145:J145"/>
    <mergeCell ref="A141:C141"/>
    <mergeCell ref="D141:G141"/>
    <mergeCell ref="H141:J141"/>
    <mergeCell ref="A142:C142"/>
    <mergeCell ref="D142:G142"/>
    <mergeCell ref="H142:J142"/>
    <mergeCell ref="A147:C147"/>
    <mergeCell ref="D147:G147"/>
    <mergeCell ref="H147:J147"/>
    <mergeCell ref="A148:C148"/>
    <mergeCell ref="D148:G148"/>
    <mergeCell ref="H148:J148"/>
    <mergeCell ref="A149:C149"/>
    <mergeCell ref="D149:G149"/>
    <mergeCell ref="H149:J149"/>
    <mergeCell ref="A150:C150"/>
    <mergeCell ref="D150:G150"/>
    <mergeCell ref="H150:J150"/>
    <mergeCell ref="A151:J151"/>
    <mergeCell ref="A152:C152"/>
    <mergeCell ref="D152:G152"/>
    <mergeCell ref="A153:C153"/>
    <mergeCell ref="D153:G153"/>
    <mergeCell ref="H153:J153"/>
    <mergeCell ref="A154:C154"/>
    <mergeCell ref="D154:G154"/>
    <mergeCell ref="H154:J154"/>
    <mergeCell ref="A155:C155"/>
    <mergeCell ref="D155:G155"/>
    <mergeCell ref="H155:J155"/>
    <mergeCell ref="A156:C156"/>
    <mergeCell ref="D156:G156"/>
    <mergeCell ref="H156:J156"/>
    <mergeCell ref="A157:C157"/>
    <mergeCell ref="D157:G157"/>
    <mergeCell ref="H157:J157"/>
    <mergeCell ref="A158:C158"/>
    <mergeCell ref="D158:G158"/>
    <mergeCell ref="H158:J158"/>
    <mergeCell ref="A159:C159"/>
    <mergeCell ref="D159:G159"/>
    <mergeCell ref="H159:J159"/>
    <mergeCell ref="A160:C160"/>
    <mergeCell ref="D160:G160"/>
    <mergeCell ref="H160:J160"/>
    <mergeCell ref="A161:C161"/>
    <mergeCell ref="D161:G161"/>
    <mergeCell ref="H161:J161"/>
    <mergeCell ref="A163:C163"/>
    <mergeCell ref="D163:G163"/>
    <mergeCell ref="H163:J163"/>
    <mergeCell ref="A164:C164"/>
    <mergeCell ref="D164:G164"/>
    <mergeCell ref="H164:J164"/>
    <mergeCell ref="A165:C165"/>
    <mergeCell ref="D165:G165"/>
    <mergeCell ref="H165:J165"/>
    <mergeCell ref="A167:C167"/>
    <mergeCell ref="D167:G167"/>
    <mergeCell ref="H167:J167"/>
    <mergeCell ref="A168:C168"/>
    <mergeCell ref="D168:G168"/>
    <mergeCell ref="H168:J168"/>
    <mergeCell ref="A169:C169"/>
    <mergeCell ref="D169:G169"/>
    <mergeCell ref="H169:J169"/>
    <mergeCell ref="A170:C170"/>
    <mergeCell ref="D170:G170"/>
    <mergeCell ref="H170:J170"/>
    <mergeCell ref="A171:C171"/>
    <mergeCell ref="D171:G171"/>
    <mergeCell ref="H171:J171"/>
    <mergeCell ref="A172:C172"/>
    <mergeCell ref="D172:G172"/>
    <mergeCell ref="H172:J172"/>
    <mergeCell ref="A174:C174"/>
    <mergeCell ref="D174:G174"/>
    <mergeCell ref="H174:J174"/>
    <mergeCell ref="A175:C175"/>
    <mergeCell ref="D175:G175"/>
    <mergeCell ref="H175:J175"/>
    <mergeCell ref="A176:C176"/>
    <mergeCell ref="D176:G176"/>
    <mergeCell ref="H176:J176"/>
    <mergeCell ref="A177:C177"/>
    <mergeCell ref="D177:G177"/>
    <mergeCell ref="H177:J177"/>
    <mergeCell ref="A178:C178"/>
    <mergeCell ref="D178:G178"/>
    <mergeCell ref="H178:J178"/>
    <mergeCell ref="A179:C179"/>
    <mergeCell ref="D179:G179"/>
    <mergeCell ref="H179:J179"/>
    <mergeCell ref="A180:C180"/>
    <mergeCell ref="D180:G180"/>
    <mergeCell ref="H180:J180"/>
    <mergeCell ref="A181:C181"/>
    <mergeCell ref="D181:G181"/>
    <mergeCell ref="H181:J181"/>
    <mergeCell ref="A182:C182"/>
    <mergeCell ref="D182:G182"/>
    <mergeCell ref="H182:J182"/>
    <mergeCell ref="A183:C183"/>
    <mergeCell ref="D183:G183"/>
    <mergeCell ref="H183:J183"/>
    <mergeCell ref="A185:C185"/>
    <mergeCell ref="D185:G185"/>
    <mergeCell ref="H185:J185"/>
    <mergeCell ref="A186:C186"/>
    <mergeCell ref="D186:G186"/>
    <mergeCell ref="H186:J186"/>
    <mergeCell ref="A187:C187"/>
    <mergeCell ref="D187:G187"/>
    <mergeCell ref="H187:J187"/>
    <mergeCell ref="A188:C188"/>
    <mergeCell ref="D188:G188"/>
    <mergeCell ref="H188:J188"/>
    <mergeCell ref="A190:C190"/>
    <mergeCell ref="D190:G190"/>
    <mergeCell ref="H190:J190"/>
    <mergeCell ref="A191:C191"/>
    <mergeCell ref="D191:G191"/>
    <mergeCell ref="H191:J191"/>
    <mergeCell ref="A192:C192"/>
    <mergeCell ref="D192:G192"/>
    <mergeCell ref="H192:J192"/>
    <mergeCell ref="A193:C193"/>
    <mergeCell ref="D193:G193"/>
    <mergeCell ref="H193:J193"/>
    <mergeCell ref="A195:C195"/>
    <mergeCell ref="D195:G195"/>
    <mergeCell ref="H195:J195"/>
    <mergeCell ref="A196:C196"/>
    <mergeCell ref="D196:G196"/>
    <mergeCell ref="H196:J196"/>
    <mergeCell ref="A197:C197"/>
    <mergeCell ref="D197:G197"/>
    <mergeCell ref="H197:J197"/>
    <mergeCell ref="A198:C198"/>
    <mergeCell ref="D198:G198"/>
    <mergeCell ref="H198:J198"/>
    <mergeCell ref="A199:C199"/>
    <mergeCell ref="D199:G199"/>
    <mergeCell ref="H199:J199"/>
    <mergeCell ref="A200:C200"/>
    <mergeCell ref="D200:G200"/>
    <mergeCell ref="H200:J200"/>
    <mergeCell ref="A201:C201"/>
    <mergeCell ref="D201:G201"/>
    <mergeCell ref="H201:J201"/>
    <mergeCell ref="A205:J205"/>
    <mergeCell ref="A206:C206"/>
    <mergeCell ref="D206:G206"/>
    <mergeCell ref="H206:J206"/>
    <mergeCell ref="A202:C202"/>
    <mergeCell ref="D202:G202"/>
    <mergeCell ref="H202:J202"/>
    <mergeCell ref="A204:J204"/>
    <mergeCell ref="A207:C207"/>
    <mergeCell ref="D207:G207"/>
    <mergeCell ref="H207:J207"/>
    <mergeCell ref="A208:C208"/>
    <mergeCell ref="D208:G208"/>
    <mergeCell ref="H208:J208"/>
    <mergeCell ref="A212:B212"/>
    <mergeCell ref="C212:D212"/>
    <mergeCell ref="E212:G212"/>
    <mergeCell ref="H212:J212"/>
    <mergeCell ref="A209:C209"/>
    <mergeCell ref="D209:G209"/>
    <mergeCell ref="H209:J209"/>
    <mergeCell ref="A210:C210"/>
    <mergeCell ref="D210:G210"/>
    <mergeCell ref="H210:J210"/>
    <mergeCell ref="A214:B214"/>
    <mergeCell ref="C214:D214"/>
    <mergeCell ref="E214:G214"/>
    <mergeCell ref="H214:J214"/>
    <mergeCell ref="A213:B213"/>
    <mergeCell ref="C213:D213"/>
    <mergeCell ref="E213:G213"/>
    <mergeCell ref="H213:J213"/>
    <mergeCell ref="A216:B216"/>
    <mergeCell ref="C216:D216"/>
    <mergeCell ref="E216:G216"/>
    <mergeCell ref="H216:J216"/>
    <mergeCell ref="A215:B215"/>
    <mergeCell ref="C215:D215"/>
    <mergeCell ref="E215:G215"/>
    <mergeCell ref="H215:J215"/>
    <mergeCell ref="A221:C221"/>
    <mergeCell ref="D221:J221"/>
    <mergeCell ref="A222:C222"/>
    <mergeCell ref="D222:J222"/>
    <mergeCell ref="A218:J218"/>
    <mergeCell ref="A219:C219"/>
    <mergeCell ref="D219:J219"/>
    <mergeCell ref="A220:C220"/>
    <mergeCell ref="D220:J220"/>
    <mergeCell ref="A225:C225"/>
    <mergeCell ref="D225:J225"/>
    <mergeCell ref="A226:C226"/>
    <mergeCell ref="D226:J226"/>
    <mergeCell ref="A223:C223"/>
    <mergeCell ref="D223:J223"/>
    <mergeCell ref="A224:C224"/>
    <mergeCell ref="D224:J224"/>
    <mergeCell ref="H232:J232"/>
    <mergeCell ref="A233:C233"/>
    <mergeCell ref="D233:G233"/>
    <mergeCell ref="H233:J233"/>
    <mergeCell ref="A227:C227"/>
    <mergeCell ref="D227:J227"/>
    <mergeCell ref="A228:C228"/>
    <mergeCell ref="D228:J228"/>
    <mergeCell ref="A240:D240"/>
    <mergeCell ref="E2:J2"/>
    <mergeCell ref="A85:J85"/>
    <mergeCell ref="E235:J235"/>
    <mergeCell ref="A236:D236"/>
    <mergeCell ref="E236:J236"/>
    <mergeCell ref="A237:D237"/>
    <mergeCell ref="G237:I237"/>
    <mergeCell ref="A232:C232"/>
    <mergeCell ref="D232:G232"/>
  </mergeCells>
  <printOptions/>
  <pageMargins left="0.49" right="0.17" top="0.53" bottom="0.39" header="0.22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Zeros="0" zoomScalePageLayoutView="0" workbookViewId="0" topLeftCell="A1">
      <selection activeCell="E40" sqref="E39:E40"/>
    </sheetView>
  </sheetViews>
  <sheetFormatPr defaultColWidth="9.00390625" defaultRowHeight="15.75"/>
  <cols>
    <col min="1" max="1" width="51.875" style="0" customWidth="1"/>
    <col min="2" max="2" width="5.50390625" style="0" customWidth="1"/>
    <col min="3" max="3" width="5.75390625" style="0" bestFit="1" customWidth="1"/>
    <col min="4" max="4" width="13.625" style="0" bestFit="1" customWidth="1"/>
    <col min="5" max="5" width="14.50390625" style="0" bestFit="1" customWidth="1"/>
  </cols>
  <sheetData>
    <row r="1" spans="1:10" ht="18.75">
      <c r="A1" s="167" t="str">
        <f>'[3]BCDKT'!A1</f>
        <v>COÂNG TY COÅ PHAÀN GAÏCH NGOÙI CAO CAÁP</v>
      </c>
      <c r="B1" s="168"/>
      <c r="C1" s="168"/>
      <c r="D1" s="168"/>
      <c r="E1" s="70" t="s">
        <v>398</v>
      </c>
      <c r="F1" s="48"/>
      <c r="H1" s="55"/>
      <c r="I1" s="55"/>
      <c r="J1" s="55"/>
    </row>
    <row r="2" spans="1:10" ht="17.25">
      <c r="A2" s="169" t="str">
        <f>'[3]BCDKT'!A2</f>
        <v>Aáp Caây Chaøm, Xaõ Thaïnh Phöôùc, Taân Uyeân, Bình Döông</v>
      </c>
      <c r="B2" s="169"/>
      <c r="C2" s="169"/>
      <c r="D2" s="169"/>
      <c r="E2" s="172" t="s">
        <v>355</v>
      </c>
      <c r="F2" s="55"/>
      <c r="G2" s="55"/>
      <c r="H2" s="55"/>
      <c r="I2" s="55"/>
      <c r="J2" s="55"/>
    </row>
    <row r="3" spans="1:5" ht="17.25">
      <c r="A3" s="168"/>
      <c r="B3" s="168"/>
      <c r="C3" s="168"/>
      <c r="D3" s="168"/>
      <c r="E3" s="170"/>
    </row>
    <row r="4" spans="1:5" ht="26.25">
      <c r="A4" s="477" t="s">
        <v>395</v>
      </c>
      <c r="B4" s="477"/>
      <c r="C4" s="477"/>
      <c r="D4" s="477"/>
      <c r="E4" s="477"/>
    </row>
    <row r="5" spans="1:5" ht="22.5">
      <c r="A5" s="479" t="s">
        <v>396</v>
      </c>
      <c r="B5" s="479"/>
      <c r="C5" s="479"/>
      <c r="D5" s="479"/>
      <c r="E5" s="479"/>
    </row>
    <row r="6" spans="1:5" ht="18.75">
      <c r="A6" s="480" t="s">
        <v>397</v>
      </c>
      <c r="B6" s="480"/>
      <c r="C6" s="480"/>
      <c r="D6" s="480"/>
      <c r="E6" s="480"/>
    </row>
    <row r="7" spans="1:5" ht="16.5">
      <c r="A7" s="38"/>
      <c r="B7" s="38"/>
      <c r="C7" s="38"/>
      <c r="D7" s="36"/>
      <c r="E7" s="36"/>
    </row>
    <row r="8" spans="1:5" ht="15.75">
      <c r="A8" s="481" t="s">
        <v>5</v>
      </c>
      <c r="B8" s="482" t="s">
        <v>56</v>
      </c>
      <c r="C8" s="482" t="s">
        <v>7</v>
      </c>
      <c r="D8" s="476" t="s">
        <v>9</v>
      </c>
      <c r="E8" s="476" t="s">
        <v>8</v>
      </c>
    </row>
    <row r="9" spans="1:5" ht="15.75">
      <c r="A9" s="481"/>
      <c r="B9" s="481"/>
      <c r="C9" s="481"/>
      <c r="D9" s="476"/>
      <c r="E9" s="476"/>
    </row>
    <row r="10" spans="1:5" ht="16.5">
      <c r="A10" s="129" t="s">
        <v>358</v>
      </c>
      <c r="B10" s="130" t="s">
        <v>17</v>
      </c>
      <c r="C10" s="131"/>
      <c r="D10" s="132"/>
      <c r="E10" s="132"/>
    </row>
    <row r="11" spans="1:5" ht="16.5">
      <c r="A11" s="133" t="s">
        <v>359</v>
      </c>
      <c r="B11" s="134" t="s">
        <v>11</v>
      </c>
      <c r="C11" s="135"/>
      <c r="D11" s="152">
        <v>21906002322</v>
      </c>
      <c r="E11" s="153">
        <v>35603649153</v>
      </c>
    </row>
    <row r="12" spans="1:5" ht="16.5">
      <c r="A12" s="133" t="s">
        <v>360</v>
      </c>
      <c r="B12" s="134" t="s">
        <v>14</v>
      </c>
      <c r="C12" s="135"/>
      <c r="D12" s="152">
        <v>-9416830480</v>
      </c>
      <c r="E12" s="153">
        <v>-17464588097</v>
      </c>
    </row>
    <row r="13" spans="1:5" ht="16.5">
      <c r="A13" s="133" t="s">
        <v>361</v>
      </c>
      <c r="B13" s="134" t="s">
        <v>362</v>
      </c>
      <c r="C13" s="135"/>
      <c r="D13" s="152">
        <v>-4485641000</v>
      </c>
      <c r="E13" s="153">
        <v>-5803233000</v>
      </c>
    </row>
    <row r="14" spans="1:5" ht="16.5">
      <c r="A14" s="133" t="s">
        <v>363</v>
      </c>
      <c r="B14" s="134" t="s">
        <v>364</v>
      </c>
      <c r="C14" s="135"/>
      <c r="D14" s="152">
        <v>-30000000</v>
      </c>
      <c r="E14" s="153">
        <v>-680476111</v>
      </c>
    </row>
    <row r="15" spans="1:5" ht="16.5">
      <c r="A15" s="133" t="s">
        <v>365</v>
      </c>
      <c r="B15" s="134" t="s">
        <v>366</v>
      </c>
      <c r="C15" s="135"/>
      <c r="D15" s="152">
        <v>-81749611</v>
      </c>
      <c r="E15" s="153">
        <v>0</v>
      </c>
    </row>
    <row r="16" spans="1:5" ht="16.5">
      <c r="A16" s="133" t="s">
        <v>367</v>
      </c>
      <c r="B16" s="134" t="s">
        <v>368</v>
      </c>
      <c r="C16" s="135"/>
      <c r="D16" s="152">
        <v>1127725010</v>
      </c>
      <c r="E16" s="153">
        <v>4172933836</v>
      </c>
    </row>
    <row r="17" spans="1:5" ht="16.5">
      <c r="A17" s="133" t="s">
        <v>369</v>
      </c>
      <c r="B17" s="134" t="s">
        <v>370</v>
      </c>
      <c r="C17" s="135"/>
      <c r="D17" s="152">
        <v>-2597684576</v>
      </c>
      <c r="E17" s="154">
        <v>-6033183692</v>
      </c>
    </row>
    <row r="18" spans="1:5" ht="18">
      <c r="A18" s="136" t="s">
        <v>371</v>
      </c>
      <c r="B18" s="137">
        <v>20</v>
      </c>
      <c r="C18" s="138"/>
      <c r="D18" s="155">
        <v>6421821665</v>
      </c>
      <c r="E18" s="156">
        <v>9795102089</v>
      </c>
    </row>
    <row r="19" spans="1:5" ht="16.5">
      <c r="A19" s="139" t="s">
        <v>372</v>
      </c>
      <c r="B19" s="140" t="s">
        <v>17</v>
      </c>
      <c r="C19" s="141"/>
      <c r="D19" s="157">
        <v>0</v>
      </c>
      <c r="E19" s="158">
        <v>0</v>
      </c>
    </row>
    <row r="20" spans="1:5" ht="16.5">
      <c r="A20" s="142" t="s">
        <v>373</v>
      </c>
      <c r="B20" s="143">
        <v>21</v>
      </c>
      <c r="C20" s="144"/>
      <c r="D20" s="159">
        <v>-5236213396</v>
      </c>
      <c r="E20" s="160">
        <v>-18891011097</v>
      </c>
    </row>
    <row r="21" spans="1:5" ht="16.5">
      <c r="A21" s="142" t="s">
        <v>374</v>
      </c>
      <c r="B21" s="143">
        <v>22</v>
      </c>
      <c r="C21" s="144"/>
      <c r="D21" s="161">
        <v>0</v>
      </c>
      <c r="E21" s="162">
        <v>1149867160</v>
      </c>
    </row>
    <row r="22" spans="1:5" ht="16.5">
      <c r="A22" s="142" t="s">
        <v>375</v>
      </c>
      <c r="B22" s="143">
        <v>23</v>
      </c>
      <c r="C22" s="144"/>
      <c r="D22" s="159">
        <v>-2000000000</v>
      </c>
      <c r="E22" s="163">
        <v>-23300000000</v>
      </c>
    </row>
    <row r="23" spans="1:5" ht="16.5">
      <c r="A23" s="142" t="s">
        <v>376</v>
      </c>
      <c r="B23" s="143">
        <v>24</v>
      </c>
      <c r="C23" s="144"/>
      <c r="D23" s="159">
        <v>0</v>
      </c>
      <c r="E23" s="163">
        <v>15900000000</v>
      </c>
    </row>
    <row r="24" spans="1:5" ht="16.5">
      <c r="A24" s="142" t="s">
        <v>377</v>
      </c>
      <c r="B24" s="143">
        <v>25</v>
      </c>
      <c r="C24" s="144"/>
      <c r="D24" s="159">
        <v>0</v>
      </c>
      <c r="E24" s="163">
        <v>0</v>
      </c>
    </row>
    <row r="25" spans="1:5" ht="16.5">
      <c r="A25" s="142" t="s">
        <v>378</v>
      </c>
      <c r="B25" s="143">
        <v>26</v>
      </c>
      <c r="C25" s="144"/>
      <c r="D25" s="159">
        <v>0</v>
      </c>
      <c r="E25" s="163">
        <v>0</v>
      </c>
    </row>
    <row r="26" spans="1:5" ht="16.5">
      <c r="A26" s="142" t="s">
        <v>379</v>
      </c>
      <c r="B26" s="143">
        <v>27</v>
      </c>
      <c r="C26" s="144"/>
      <c r="D26" s="159">
        <v>90944302</v>
      </c>
      <c r="E26" s="163">
        <v>447229648</v>
      </c>
    </row>
    <row r="27" spans="1:5" ht="18">
      <c r="A27" s="145" t="s">
        <v>380</v>
      </c>
      <c r="B27" s="146">
        <v>30</v>
      </c>
      <c r="C27" s="147"/>
      <c r="D27" s="164">
        <v>-7145269094</v>
      </c>
      <c r="E27" s="165">
        <v>-24693914289</v>
      </c>
    </row>
    <row r="28" spans="1:5" ht="16.5">
      <c r="A28" s="139" t="s">
        <v>381</v>
      </c>
      <c r="B28" s="140" t="s">
        <v>17</v>
      </c>
      <c r="C28" s="141"/>
      <c r="D28" s="157">
        <v>0</v>
      </c>
      <c r="E28" s="158">
        <v>0</v>
      </c>
    </row>
    <row r="29" spans="1:5" ht="16.5">
      <c r="A29" s="142" t="s">
        <v>382</v>
      </c>
      <c r="B29" s="143">
        <v>31</v>
      </c>
      <c r="C29" s="144"/>
      <c r="D29" s="159">
        <v>0</v>
      </c>
      <c r="E29" s="163">
        <v>30036000000</v>
      </c>
    </row>
    <row r="30" spans="1:5" ht="16.5">
      <c r="A30" s="142" t="s">
        <v>383</v>
      </c>
      <c r="B30" s="143">
        <v>32</v>
      </c>
      <c r="C30" s="144"/>
      <c r="D30" s="159">
        <v>0</v>
      </c>
      <c r="E30" s="163">
        <v>-36000000</v>
      </c>
    </row>
    <row r="31" spans="1:5" ht="16.5">
      <c r="A31" s="142" t="s">
        <v>384</v>
      </c>
      <c r="B31" s="143" t="s">
        <v>17</v>
      </c>
      <c r="C31" s="144"/>
      <c r="D31" s="159">
        <v>0</v>
      </c>
      <c r="E31" s="163">
        <v>0</v>
      </c>
    </row>
    <row r="32" spans="1:5" ht="16.5">
      <c r="A32" s="142" t="s">
        <v>385</v>
      </c>
      <c r="B32" s="143">
        <v>33</v>
      </c>
      <c r="C32" s="144"/>
      <c r="D32" s="159">
        <v>1000000000</v>
      </c>
      <c r="E32" s="163">
        <v>12200000000</v>
      </c>
    </row>
    <row r="33" spans="1:5" ht="16.5">
      <c r="A33" s="142" t="s">
        <v>386</v>
      </c>
      <c r="B33" s="143">
        <v>34</v>
      </c>
      <c r="C33" s="144"/>
      <c r="D33" s="159">
        <v>-1001000000</v>
      </c>
      <c r="E33" s="163">
        <v>-10003000000</v>
      </c>
    </row>
    <row r="34" spans="1:5" ht="16.5">
      <c r="A34" s="142" t="s">
        <v>387</v>
      </c>
      <c r="B34" s="143">
        <v>35</v>
      </c>
      <c r="C34" s="144"/>
      <c r="D34" s="159">
        <v>0</v>
      </c>
      <c r="E34" s="163">
        <v>0</v>
      </c>
    </row>
    <row r="35" spans="1:5" ht="16.5">
      <c r="A35" s="142" t="s">
        <v>388</v>
      </c>
      <c r="B35" s="143">
        <v>36</v>
      </c>
      <c r="C35" s="144"/>
      <c r="D35" s="159">
        <v>-1193949000</v>
      </c>
      <c r="E35" s="163">
        <v>-9628001000</v>
      </c>
    </row>
    <row r="36" spans="1:5" ht="18">
      <c r="A36" s="139" t="s">
        <v>389</v>
      </c>
      <c r="B36" s="140">
        <v>40</v>
      </c>
      <c r="C36" s="141"/>
      <c r="D36" s="164">
        <v>-1194949000</v>
      </c>
      <c r="E36" s="165">
        <v>22568999000</v>
      </c>
    </row>
    <row r="37" spans="1:5" ht="16.5">
      <c r="A37" s="139" t="s">
        <v>390</v>
      </c>
      <c r="B37" s="140">
        <v>50</v>
      </c>
      <c r="C37" s="141"/>
      <c r="D37" s="157">
        <v>-1918396429</v>
      </c>
      <c r="E37" s="158">
        <v>7670186800</v>
      </c>
    </row>
    <row r="38" spans="1:5" ht="16.5">
      <c r="A38" s="139" t="s">
        <v>391</v>
      </c>
      <c r="B38" s="140">
        <v>60</v>
      </c>
      <c r="C38" s="141"/>
      <c r="D38" s="157">
        <v>3313729082</v>
      </c>
      <c r="E38" s="158">
        <v>1395332653</v>
      </c>
    </row>
    <row r="39" spans="1:5" ht="16.5">
      <c r="A39" s="142" t="s">
        <v>392</v>
      </c>
      <c r="B39" s="143">
        <v>61</v>
      </c>
      <c r="C39" s="144"/>
      <c r="D39" s="159">
        <v>0</v>
      </c>
      <c r="E39" s="163">
        <v>71931</v>
      </c>
    </row>
    <row r="40" spans="1:5" ht="16.5">
      <c r="A40" s="148" t="s">
        <v>393</v>
      </c>
      <c r="B40" s="149">
        <v>70</v>
      </c>
      <c r="C40" s="150" t="s">
        <v>394</v>
      </c>
      <c r="D40" s="166">
        <v>1395332653</v>
      </c>
      <c r="E40" s="166">
        <v>9065591384</v>
      </c>
    </row>
    <row r="41" spans="1:5" ht="16.5">
      <c r="A41" s="38"/>
      <c r="B41" s="478" t="s">
        <v>46</v>
      </c>
      <c r="C41" s="478"/>
      <c r="D41" s="478"/>
      <c r="E41" s="478"/>
    </row>
    <row r="42" spans="1:5" ht="16.5">
      <c r="A42" s="34" t="s">
        <v>177</v>
      </c>
      <c r="B42" s="34"/>
      <c r="C42" s="218" t="s">
        <v>48</v>
      </c>
      <c r="D42" s="218"/>
      <c r="E42" s="218"/>
    </row>
    <row r="43" spans="1:5" ht="16.5">
      <c r="A43" s="34"/>
      <c r="B43" s="34"/>
      <c r="C43" s="34"/>
      <c r="D43" s="151"/>
      <c r="E43" s="151"/>
    </row>
    <row r="44" spans="1:5" ht="16.5">
      <c r="A44" s="34"/>
      <c r="B44" s="34"/>
      <c r="C44" s="34"/>
      <c r="D44" s="151"/>
      <c r="E44" s="151"/>
    </row>
    <row r="45" spans="1:5" ht="16.5">
      <c r="A45" s="34" t="s">
        <v>49</v>
      </c>
      <c r="B45" s="34"/>
      <c r="C45" s="214"/>
      <c r="D45" s="214"/>
      <c r="E45" s="214"/>
    </row>
  </sheetData>
  <sheetProtection/>
  <mergeCells count="11">
    <mergeCell ref="D8:D9"/>
    <mergeCell ref="E8:E9"/>
    <mergeCell ref="A4:E4"/>
    <mergeCell ref="B41:E41"/>
    <mergeCell ref="C42:E42"/>
    <mergeCell ref="C45:E45"/>
    <mergeCell ref="A5:E5"/>
    <mergeCell ref="A6:E6"/>
    <mergeCell ref="A8:A9"/>
    <mergeCell ref="B8:B9"/>
    <mergeCell ref="C8:C9"/>
  </mergeCells>
  <printOptions/>
  <pageMargins left="0.43" right="0.16" top="0.47" bottom="0.38" header="0.2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Bao An Computer</cp:lastModifiedBy>
  <cp:lastPrinted>2009-03-10T01:30:22Z</cp:lastPrinted>
  <dcterms:created xsi:type="dcterms:W3CDTF">2009-03-10T00:58:38Z</dcterms:created>
  <dcterms:modified xsi:type="dcterms:W3CDTF">2009-03-23T22:24:48Z</dcterms:modified>
  <cp:category/>
  <cp:version/>
  <cp:contentType/>
  <cp:contentStatus/>
</cp:coreProperties>
</file>