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2120" windowHeight="9120" tabRatio="763" activeTab="3"/>
  </bookViews>
  <sheets>
    <sheet name="B01-DN " sheetId="1" r:id="rId1"/>
    <sheet name="B02-DN " sheetId="2" r:id="rId2"/>
    <sheet name="B09-DN-P1" sheetId="3" r:id="rId3"/>
    <sheet name="B09-DN-P2" sheetId="4" r:id="rId4"/>
  </sheets>
  <definedNames>
    <definedName name="_xlnm.Print_Area" localSheetId="0">'B01-DN '!$A$1:$E$116</definedName>
    <definedName name="_xlnm.Print_Area" localSheetId="2">'B09-DN-P1'!$A$1:$D$214</definedName>
    <definedName name="_xlnm.Print_Area" localSheetId="3">'B09-DN-P2'!$A$1:$D$68</definedName>
    <definedName name="_xlnm.Print_Titles" localSheetId="0">'B01-DN '!$6:$7</definedName>
    <definedName name="_xlnm.Print_Titles" localSheetId="2">'B09-DN-P1'!$4:$5</definedName>
    <definedName name="_xlnm.Print_Titles" localSheetId="3">'B09-DN-P2'!$3:$4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1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=TK 511+TK 512</t>
        </r>
      </text>
    </comment>
    <comment ref="D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=TK 632</t>
        </r>
      </text>
    </comment>
    <comment ref="D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= Tổng CP bán hàng+tổng CP tiền lương+BH của loại hình KD(TK641) trên phụ biểu báo cáo</t>
        </r>
      </text>
    </comment>
    <comment ref="D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= Chi phí Dvu vận tải trên bảng Phụ biểu báo cáo</t>
        </r>
      </text>
    </comment>
  </commentList>
</comments>
</file>

<file path=xl/sharedStrings.xml><?xml version="1.0" encoding="utf-8"?>
<sst xmlns="http://schemas.openxmlformats.org/spreadsheetml/2006/main" count="891" uniqueCount="536">
  <si>
    <t>TỔNG CÔNG TY XĂNG DẦU VIỆT NAM</t>
  </si>
  <si>
    <t>BẢNG CÂN ĐỐI KẾ TOÁN</t>
  </si>
  <si>
    <t>ĐVT: Đồng</t>
  </si>
  <si>
    <t>CHỈ TIÊU</t>
  </si>
  <si>
    <t>Mã số</t>
  </si>
  <si>
    <t>Thuyết minh</t>
  </si>
  <si>
    <t>Số cuối năm</t>
  </si>
  <si>
    <t>Số đầu năm</t>
  </si>
  <si>
    <t>TÀI SẢN</t>
  </si>
  <si>
    <t>A. TÀI SẢN NGẮN HẠN (100=110+120+130+140+150)</t>
  </si>
  <si>
    <t>100</t>
  </si>
  <si>
    <t/>
  </si>
  <si>
    <t>I. Tiền và các khoản tương đương tiền</t>
  </si>
  <si>
    <t>110</t>
  </si>
  <si>
    <t>1.Tiền</t>
  </si>
  <si>
    <t>111</t>
  </si>
  <si>
    <t>V.01</t>
  </si>
  <si>
    <t xml:space="preserve">2. Các khoản tương đương tiền </t>
  </si>
  <si>
    <t>112</t>
  </si>
  <si>
    <t>II. Các khoản đầu tư tài chính ngắn hạn</t>
  </si>
  <si>
    <t>120</t>
  </si>
  <si>
    <t>V.02</t>
  </si>
  <si>
    <t xml:space="preserve">1. Đầu tư ngắn hạn </t>
  </si>
  <si>
    <t>121</t>
  </si>
  <si>
    <t>2. Dự phòng giảm giá chứng khoán đầu tư ngắn hạn (*)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</si>
  <si>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</si>
  <si>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</si>
  <si>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</si>
  <si>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</si>
  <si>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</si>
  <si>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</si>
  <si>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</si>
  <si>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</si>
  <si>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</si>
  <si>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V.02a</t>
  </si>
  <si>
    <t>4. Phải thu theo tiến độ kế hoạch hợp đồng xây dựng</t>
  </si>
  <si>
    <t>134</t>
  </si>
  <si>
    <t>5. Các khoản phải thu khác</t>
  </si>
  <si>
    <t>135</t>
  </si>
  <si>
    <t>V.03</t>
  </si>
  <si>
    <t>6. Dự phòng phải thu ngắn hạn khó đòi (*)</t>
  </si>
  <si>
    <t>139</t>
  </si>
  <si>
    <t>IV. Hàng tồn kho</t>
  </si>
  <si>
    <t>140</t>
  </si>
  <si>
    <t xml:space="preserve">1. Hàng tồn kho </t>
  </si>
  <si>
    <t>141</t>
  </si>
  <si>
    <t>V.04</t>
  </si>
  <si>
    <t>2. Dự phòng giảm giá hàng tồn kho (*)</t>
  </si>
  <si>
    <t>149</t>
  </si>
  <si>
    <t>V. 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</si>
  <si>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</si>
  <si>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</si>
  <si>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</si>
  <si>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</si>
  <si>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</si>
  <si>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 Nhà nước</t>
  </si>
  <si>
    <t>154</t>
  </si>
  <si>
    <t>V.05</t>
  </si>
  <si>
    <t xml:space="preserve">4. Tài sản ngắn hạn khác </t>
  </si>
  <si>
    <t>158</t>
  </si>
  <si>
    <t>V.05a</t>
  </si>
  <si>
    <t>B. TÀI SẢN DÀI HẠN (200=210+220+240+250+260)</t>
  </si>
  <si>
    <t>200</t>
  </si>
  <si>
    <t>I. Các khoản phải thu dài hạn</t>
  </si>
  <si>
    <t>210</t>
  </si>
  <si>
    <t>1.Phải thu dài hạn của khách hàng</t>
  </si>
  <si>
    <t>211</t>
  </si>
  <si>
    <t>2.Vốn kinh doanh ở đơn vị trực thuộc</t>
  </si>
  <si>
    <t>212</t>
  </si>
  <si>
    <t xml:space="preserve">3. Phải thu dài hạn nội bộ </t>
  </si>
  <si>
    <t>213</t>
  </si>
  <si>
    <t>V.06</t>
  </si>
  <si>
    <t>4.Phải thu dài hạn khác</t>
  </si>
  <si>
    <t>218</t>
  </si>
  <si>
    <t>V.07</t>
  </si>
  <si>
    <t>5. Dự phòng phải thu dài hạn khó đòi (*)</t>
  </si>
  <si>
    <t>219</t>
  </si>
  <si>
    <t>II. Tài sản cố định</t>
  </si>
  <si>
    <t>220</t>
  </si>
  <si>
    <t>1. Tài sản cố định hữu hình</t>
  </si>
  <si>
    <t>221</t>
  </si>
  <si>
    <t>V.08</t>
  </si>
  <si>
    <t xml:space="preserve">    - Nguyên giá</t>
  </si>
  <si>
    <t>222</t>
  </si>
  <si>
    <t xml:space="preserve">    - Giá trị hao mòn luỹ kế (*)</t>
  </si>
  <si>
    <t>223</t>
  </si>
  <si>
    <t>2. Tài sản cố định thuê tài chính</t>
  </si>
  <si>
    <t>224</t>
  </si>
  <si>
    <t>V.09</t>
  </si>
  <si>
    <t>225</t>
  </si>
  <si>
    <t>226</t>
  </si>
  <si>
    <t>3. Tài sản cố định vô hình</t>
  </si>
  <si>
    <t>227</t>
  </si>
  <si>
    <t>V.10</t>
  </si>
  <si>
    <t>228</t>
  </si>
  <si>
    <t>229</t>
  </si>
  <si>
    <t>4. Chi phí xây dựng cơ bản dở dang</t>
  </si>
  <si>
    <t>230</t>
  </si>
  <si>
    <t>V.11</t>
  </si>
  <si>
    <t>III. Bất động sản đầu tư</t>
  </si>
  <si>
    <t>240</t>
  </si>
  <si>
    <t>V.12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</si>
  <si>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</si>
  <si>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</si>
  <si>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</si>
  <si>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</si>
  <si>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</si>
  <si>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</si>
  <si>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</si>
  <si>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</si>
  <si>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</si>
  <si>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</si>
  <si>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V.13</t>
  </si>
  <si>
    <t>259</t>
  </si>
  <si>
    <t>V. Tài sản dài hạn khác</t>
  </si>
  <si>
    <t>260</t>
  </si>
  <si>
    <t>1. Chi phí trả trước dài hạn</t>
  </si>
  <si>
    <t>261</t>
  </si>
  <si>
    <t>V.14</t>
  </si>
  <si>
    <t>2. Tài sản thuế thu nhập hoãn lại</t>
  </si>
  <si>
    <t>262</t>
  </si>
  <si>
    <t>V.20</t>
  </si>
  <si>
    <t>3. Tài sản dài hạn khác</t>
  </si>
  <si>
    <t>268</t>
  </si>
  <si>
    <t>V.14a</t>
  </si>
  <si>
    <t>4. Lợi thế thương mại</t>
  </si>
  <si>
    <t>TỔNG CỘNG TÀI SẢN (270 = 100 + 200)</t>
  </si>
  <si>
    <t>270</t>
  </si>
  <si>
    <t>NGUỒN VỐN</t>
  </si>
  <si>
    <t>A. NỢ PHẢI TRẢ (300= 310+330)</t>
  </si>
  <si>
    <t>300</t>
  </si>
  <si>
    <t>I. Nợ ngắn hạn</t>
  </si>
  <si>
    <t>310</t>
  </si>
  <si>
    <t>1. Vay và nợ ngắn hạn</t>
  </si>
  <si>
    <t>311</t>
  </si>
  <si>
    <t>V.15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</si>
  <si>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</si>
  <si>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</si>
  <si>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</si>
  <si>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</si>
  <si>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</si>
  <si>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</si>
  <si>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V.16</t>
  </si>
  <si>
    <t>5. Phải trả người lao động</t>
  </si>
  <si>
    <t>315</t>
  </si>
  <si>
    <t>6. Chi phí phải trả</t>
  </si>
  <si>
    <t>316</t>
  </si>
  <si>
    <t>V.17</t>
  </si>
  <si>
    <t>7. Phải trả nội bộ</t>
  </si>
  <si>
    <t>317</t>
  </si>
  <si>
    <t>V.17a</t>
  </si>
  <si>
    <t>8. Phải trả theo tiến độ kế hoạch hợp đồng xây dựng</t>
  </si>
  <si>
    <t>318</t>
  </si>
  <si>
    <t>9. Các khoản phải trả, phải nộp ngắn hạn khác</t>
  </si>
  <si>
    <t>319</t>
  </si>
  <si>
    <t>V.18</t>
  </si>
  <si>
    <t>10. Dự phòng phải trả ngắn hạn</t>
  </si>
  <si>
    <t>320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</si>
  <si>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</si>
  <si>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</si>
  <si>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</si>
  <si>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</si>
  <si>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</si>
  <si>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</si>
  <si>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V.19</t>
  </si>
  <si>
    <t>3. Phải trả dài hạn khác</t>
  </si>
  <si>
    <t>333</t>
  </si>
  <si>
    <t>V.19a</t>
  </si>
  <si>
    <t>4. Vay và nợ dài hạn</t>
  </si>
  <si>
    <t>334</t>
  </si>
  <si>
    <t>5. Thuế thu nhập hoãn lại phải trả</t>
  </si>
  <si>
    <t>335</t>
  </si>
  <si>
    <t>V.21</t>
  </si>
  <si>
    <t>6. Dự phòng trợ cấp mất việc làm</t>
  </si>
  <si>
    <t>336</t>
  </si>
  <si>
    <t>7. Dự phòng phải trả dài hạn</t>
  </si>
  <si>
    <t>337</t>
  </si>
  <si>
    <t>B. VỐN CHỦ SỞ HỮU (400=410+430)</t>
  </si>
  <si>
    <t>400</t>
  </si>
  <si>
    <t>I. Vốn chủ sở hữu</t>
  </si>
  <si>
    <t>410</t>
  </si>
  <si>
    <t>1. Vốn đầu tư của chủ sở hữu</t>
  </si>
  <si>
    <t>411</t>
  </si>
  <si>
    <t>V.22</t>
  </si>
  <si>
    <t>2. Thặng dư vốn cổ phần</t>
  </si>
  <si>
    <t>412</t>
  </si>
  <si>
    <t>3. Vốn khác của chủ sở hữu</t>
  </si>
  <si>
    <t>413</t>
  </si>
  <si>
    <t>4. Cổ phiếu quỹ (*)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</si>
  <si>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</si>
  <si>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</si>
  <si>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</si>
  <si>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</si>
  <si>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</si>
  <si>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</si>
  <si>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</si>
  <si>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</si>
  <si>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</si>
  <si>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</si>
  <si>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</si>
  <si>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</si>
  <si>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</si>
  <si>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11.Nguồn vốn đầu tư XDCB</t>
  </si>
  <si>
    <t>421</t>
  </si>
  <si>
    <t>II. Nguồn kinh phí, quỹ khác</t>
  </si>
  <si>
    <t>430</t>
  </si>
  <si>
    <t>432</t>
  </si>
  <si>
    <t>433</t>
  </si>
  <si>
    <t>C. LỢI ÍCH CỦA CỔ ĐÔNG THIỂU SỐ</t>
  </si>
  <si>
    <t>TỔNG CỘNG NGUỒN VỐN (440=300+400+439)</t>
  </si>
  <si>
    <t>440</t>
  </si>
  <si>
    <t>CHỈ TIÊU NGOÀI BẢNG CÂN ĐỐI KẾ TOÁN</t>
  </si>
  <si>
    <t>1. Tài sản thuê ngoài</t>
  </si>
  <si>
    <t>V.24</t>
  </si>
  <si>
    <t>2. Vật tư, hàng hóa nhận giữ hộ, nhận gia công</t>
  </si>
  <si>
    <t>V.24a</t>
  </si>
  <si>
    <t>3. Hàng hóa nhận bán hộ, nhận ký gửi, ký cược</t>
  </si>
  <si>
    <t>4. Nợ khó đòi đã xử lý</t>
  </si>
  <si>
    <t>5. Ngoại tệ các loại</t>
  </si>
  <si>
    <t>6. Dự toán chi sự nghiệp,dự án</t>
  </si>
  <si>
    <t>BÁO CÁO KẾT QUẢ HOẠT ĐỘNG KINH DOANH</t>
  </si>
  <si>
    <t>Chỉ tiêu</t>
  </si>
  <si>
    <t>Năm nay</t>
  </si>
  <si>
    <t>Năm trước</t>
  </si>
  <si>
    <t>1. Doanh thu bán hàng, cung cấp dịch vụ</t>
  </si>
  <si>
    <t>01</t>
  </si>
  <si>
    <t>VI.25</t>
  </si>
  <si>
    <t>2. Các khoản giảm trừ doanh thu</t>
  </si>
  <si>
    <t>02</t>
  </si>
  <si>
    <t>VI.26</t>
  </si>
  <si>
    <t>10</t>
  </si>
  <si>
    <t>VI.27</t>
  </si>
  <si>
    <t>4. Giá vốn hàng bán</t>
  </si>
  <si>
    <t>11</t>
  </si>
  <si>
    <t>VI.28</t>
  </si>
  <si>
    <t>20</t>
  </si>
  <si>
    <t>6. Doanh thu hoạt động tài chính</t>
  </si>
  <si>
    <t>21</t>
  </si>
  <si>
    <t>VI.29</t>
  </si>
  <si>
    <t>7. Chi phí tài chính</t>
  </si>
  <si>
    <t>22</t>
  </si>
  <si>
    <t>VI.30</t>
  </si>
  <si>
    <t xml:space="preserve">    Trong đó: Chi phí lãi vay</t>
  </si>
  <si>
    <t>23</t>
  </si>
  <si>
    <t xml:space="preserve">8. Chi phí bán hàng </t>
  </si>
  <si>
    <t>24</t>
  </si>
  <si>
    <t>9. Chi phí quản lý doanh nghiệp</t>
  </si>
  <si>
    <t>25</t>
  </si>
  <si>
    <t>10. Lợi nhuận thuần từ hoạt động kinh  doanh  (30=20+21-22-24-25)</t>
  </si>
  <si>
    <t>30</t>
  </si>
  <si>
    <t>11. Thu nhập khác</t>
  </si>
  <si>
    <t>31</t>
  </si>
  <si>
    <t>12. Chi phí khác</t>
  </si>
  <si>
    <t>32</t>
  </si>
  <si>
    <t>13. Lợi nhuận khác (40 = 31 - 32)</t>
  </si>
  <si>
    <t>40</t>
  </si>
  <si>
    <t>14. Phần lãi lỗ trong Công ty liên doanh liên kết</t>
  </si>
  <si>
    <t>15. Tổng lợi nhuận kế toán trước thuế (50=30+40+45)</t>
  </si>
  <si>
    <t>50</t>
  </si>
  <si>
    <t>16.Chi phí thuế TNDN hiện hành</t>
  </si>
  <si>
    <t>51</t>
  </si>
  <si>
    <t>VI.31</t>
  </si>
  <si>
    <t>17. Chi phí thuế TNDN hoãn lại</t>
  </si>
  <si>
    <t>52</t>
  </si>
  <si>
    <t>VI.32</t>
  </si>
  <si>
    <t>60</t>
  </si>
  <si>
    <t>19.Lãi cơ bản trên cổ phiếu (*)</t>
  </si>
  <si>
    <t>70</t>
  </si>
  <si>
    <t>Giám đốc</t>
  </si>
  <si>
    <t>(Ký, họ tên, đóng dấu)</t>
  </si>
  <si>
    <t>Lập biểu                                  Kế toán trưởng</t>
  </si>
  <si>
    <t xml:space="preserve">      Lập biểu                                  Kế toán trưởng</t>
  </si>
  <si>
    <t>(Ký, họ tên)                                    (Ký, họ tên)</t>
  </si>
  <si>
    <t>Ghi chú: - Những chỉ tiêu không có số liệu có thể không phải trình bày nhưng không được đánh lại số thứ tự chỉ tiêu và "Mã số"</t>
  </si>
  <si>
    <t xml:space="preserve">             - Số liệu trong các chỉ tiêu có dấu (*) được ghi bằng số âm dưới hình thức ghi trong ngoặc đơn (….)</t>
  </si>
  <si>
    <t>4. Dự phòng giảm giá đầu tư tài chính dài hạn (*)</t>
  </si>
  <si>
    <t>Mẫu số: B01-DN</t>
  </si>
  <si>
    <t>3. Doanh thu thuần về bán hàng và cung cấp dịch vụ (10=01-02)</t>
  </si>
  <si>
    <t>5. Lợi nhuận gộp về bán hàng và cung cấp dịch vụ (20=10-11)</t>
  </si>
  <si>
    <t>18. Lợi nhuận sau thuế thu nhập doanh nghiệp (60= 50-51-52)</t>
  </si>
  <si>
    <t xml:space="preserve">                           (Ký, họ tên)                                    (Ký, họ tên)</t>
  </si>
  <si>
    <t>IV. Những thông tin bổ sung cho các khoản mục trình bày trong Bảng cân đối kế toán</t>
  </si>
  <si>
    <t>Hop nhat</t>
  </si>
  <si>
    <t>Mã thuyết minh</t>
  </si>
  <si>
    <t>Cuối năm</t>
  </si>
  <si>
    <t>Đầu năm</t>
  </si>
  <si>
    <t>01. Tiền</t>
  </si>
  <si>
    <t>- Tiền mặt</t>
  </si>
  <si>
    <t>+ Tiền Việt Nam</t>
  </si>
  <si>
    <t>+ Ngoại tệ</t>
  </si>
  <si>
    <t>+ Vàng bạc, kim khí, đá quý</t>
  </si>
  <si>
    <t>- Tiền gửi Ngân hàng</t>
  </si>
  <si>
    <t>- Tiền đang chuyển</t>
  </si>
  <si>
    <t>02. Các khoản đầu tư tài chính ngắn hạn</t>
  </si>
  <si>
    <t>- Chứng khoán đầu tư ngắn hạn</t>
  </si>
  <si>
    <t>- Đầu tư ngắn hạn khác</t>
  </si>
  <si>
    <t>- Dự phòng giảm giá đầu tư ngắn hạn</t>
  </si>
  <si>
    <t>02a. Phải thu nội bộ ngắn hạn</t>
  </si>
  <si>
    <t>- Phải thu nội bộ Tổng công ty</t>
  </si>
  <si>
    <t>- Phải thu nội bộ Công ty</t>
  </si>
  <si>
    <t>03. Các khoản phải thu ngắn hạn khác</t>
  </si>
  <si>
    <t>- Phải thu về cổ phần hóa</t>
  </si>
  <si>
    <t>- Phải thu về cổ tức và lợi nhuận được chia</t>
  </si>
  <si>
    <t>- Phải thu người lao động</t>
  </si>
  <si>
    <t>- Phải thu khác</t>
  </si>
  <si>
    <t>04. Hàng tồn kho</t>
  </si>
  <si>
    <t>- Hàng mua đang đi trên đường</t>
  </si>
  <si>
    <t>+ Xăng dầu</t>
  </si>
  <si>
    <t>+ Khác</t>
  </si>
  <si>
    <t>- Nguyên liệu, vật liệu</t>
  </si>
  <si>
    <t>- Công cụ, dụng cụ</t>
  </si>
  <si>
    <t>+ Vỏ bình gas</t>
  </si>
  <si>
    <t>+ Công cụ, dụng cụ khác</t>
  </si>
  <si>
    <t>- Chi phí sản xuất, kinh doanh dở dang</t>
  </si>
  <si>
    <t>- Thành phẩm</t>
  </si>
  <si>
    <t>- Hàng hóa</t>
  </si>
  <si>
    <t>+ Hóa dầu</t>
  </si>
  <si>
    <t>+ Gas, bếp và phụ kiện</t>
  </si>
  <si>
    <t>+ Hàng hóa khác</t>
  </si>
  <si>
    <t>- Hàng gửi đi bán</t>
  </si>
  <si>
    <t>- Hàng hóa kho bảo thuế</t>
  </si>
  <si>
    <t>- Hàng hóa bất động sản</t>
  </si>
  <si>
    <t>05. Thuế và các khoản phải thu Nhà Nước</t>
  </si>
  <si>
    <t>V05</t>
  </si>
  <si>
    <t>05.1. Thuế</t>
  </si>
  <si>
    <t>- Thuế giá trị gia tăng hàng nội địa</t>
  </si>
  <si>
    <t>- Thuế giá trị gia tăng hàng nhập khẩu</t>
  </si>
  <si>
    <t>- Thuế tiêu thụ đặc biệt</t>
  </si>
  <si>
    <t>- Thuế xuất khẩu, nhập khẩu</t>
  </si>
  <si>
    <t>- Thuế thu nhập doanh nghiệp</t>
  </si>
  <si>
    <t>- Thuế thu nhập cá nhân</t>
  </si>
  <si>
    <t>- Thuế tài nguyên</t>
  </si>
  <si>
    <t>- Thuế nhà đất và tiền thuê đất</t>
  </si>
  <si>
    <t>- Các loại thuế khác</t>
  </si>
  <si>
    <t>05.2. Các khoản khác</t>
  </si>
  <si>
    <t>- Các khoản phụ thu</t>
  </si>
  <si>
    <t>- Các khoản phí và lệ phí</t>
  </si>
  <si>
    <t>- Các khoản khác</t>
  </si>
  <si>
    <t>05a. Tài sản ngắn hạn khác</t>
  </si>
  <si>
    <t>- Tạm ứng</t>
  </si>
  <si>
    <t>- Tài sản thiếu chờ xử lý</t>
  </si>
  <si>
    <t>- Các khoản cầm cố, ký quỹ, ký cược ngắn hạn</t>
  </si>
  <si>
    <t>- Tài sản ngắn hạn khác</t>
  </si>
  <si>
    <t>06. Phải thu dài hạn nội bộ</t>
  </si>
  <si>
    <t>06.1. Phải thu dài hạn nội bộ Tổng công ty</t>
  </si>
  <si>
    <t>- Cho vay nội bộ Tổng công ty</t>
  </si>
  <si>
    <t>+ Nội bộ Tổng công ty về vốn kinh doanh</t>
  </si>
  <si>
    <t>+ Nội bộ Tổng công ty về vốn đầu tư</t>
  </si>
  <si>
    <t>- Phải thu nội bộ khác</t>
  </si>
  <si>
    <t>06.2. Phải thu dài hạn nội bộ Công ty</t>
  </si>
  <si>
    <t>07. Phải thu dài hạn khác</t>
  </si>
  <si>
    <t>- Các khoản tiền nhận ủy thác</t>
  </si>
  <si>
    <t>- Cho vay không có lãi</t>
  </si>
  <si>
    <t>- Phải thu dài hạn khác</t>
  </si>
  <si>
    <t>13 Đầu tư tài chính dài hạn khác</t>
  </si>
  <si>
    <t>- Đầu tư cổ phiếu</t>
  </si>
  <si>
    <t>- Đầu tư trái phiếu</t>
  </si>
  <si>
    <t>- Đầu tư tín phiếu, kỳ phiếu</t>
  </si>
  <si>
    <t>- Cho vay dài hạn</t>
  </si>
  <si>
    <t>- Đầu tư dài hạn khác</t>
  </si>
  <si>
    <t>14. Chi phí trả trước dài hạn</t>
  </si>
  <si>
    <t>- Chi phí trả trước về thuê hoạt động TSCĐ</t>
  </si>
  <si>
    <t>- Chi phí thành lập doanh nghiệp</t>
  </si>
  <si>
    <t>- Chi phí nghiên cứu có giá trị lớn</t>
  </si>
  <si>
    <t>- Chi phí cho giai đoạn triển khai không đủ tiêu chuẩn là TSCĐVH</t>
  </si>
  <si>
    <t>- Chi phí trả trước dài hạn khác</t>
  </si>
  <si>
    <t>14a. Tài sản dài hạn khác</t>
  </si>
  <si>
    <t>- Ký quỹ, ký cược dài hạn</t>
  </si>
  <si>
    <t>- Tài sản dài hạn khác</t>
  </si>
  <si>
    <t>15. Vay và nợ ngắn hạn</t>
  </si>
  <si>
    <t>15.1. Vay ngắn hạn</t>
  </si>
  <si>
    <t>- Vay Ngân hàng</t>
  </si>
  <si>
    <t>- Vay Tổng công ty</t>
  </si>
  <si>
    <t>- Vay đối tượng khác</t>
  </si>
  <si>
    <t>15.2. Nợ dài hạn đến hạn trả</t>
  </si>
  <si>
    <t>- Ngân hàng</t>
  </si>
  <si>
    <t>- Tổng công ty</t>
  </si>
  <si>
    <t>- Đối tượng khác</t>
  </si>
  <si>
    <t>16. Thuế và các khoản phải nộp Nhà Nước</t>
  </si>
  <si>
    <t>16.1. Thuế</t>
  </si>
  <si>
    <t>16.2. Các khoản khác</t>
  </si>
  <si>
    <t>17. Chi phí phải trả</t>
  </si>
  <si>
    <t>- Trích trước tiền lương trong thời gian nghỉ phép</t>
  </si>
  <si>
    <t>- Chi phí sửa chữa TSCĐ</t>
  </si>
  <si>
    <t>- Chi phí trong thời gian ngừng kinh doanh</t>
  </si>
  <si>
    <t>- Chi phí phải trả khác</t>
  </si>
  <si>
    <t>17a. Phải trả ngắn hạn nội bộ</t>
  </si>
  <si>
    <t>- Phải trả ngắn hạn nội bộ Tổng công ty</t>
  </si>
  <si>
    <t>- Phải trả ngắn hạn nội bộ Công ty</t>
  </si>
  <si>
    <t>18. Các khoản phải trả, phải nộp ngắn hạn</t>
  </si>
  <si>
    <t>- Tài sản thừa chờ giải quyết</t>
  </si>
  <si>
    <t>- Kinh phí công đoàn</t>
  </si>
  <si>
    <t>- Bảo hiểm xã hội</t>
  </si>
  <si>
    <t>- Bảo hiểm y tế</t>
  </si>
  <si>
    <t>- Phải trả về cổ phần hóa</t>
  </si>
  <si>
    <t>- Nhận ký quỹ, ký cược ngắn hạn</t>
  </si>
  <si>
    <t>- Doanh thu chưa thực hiện</t>
  </si>
  <si>
    <t>- Các khoản phải trả, phải nộp khác</t>
  </si>
  <si>
    <t>19. Phải trả dài hạn nội bộ</t>
  </si>
  <si>
    <t>19.1. Phải trả dài hạn nội bộ Tổng công ty</t>
  </si>
  <si>
    <t>- Vay dài hạn nội bộ Tổng công ty</t>
  </si>
  <si>
    <t>- Phải trả dài hạn nội bộ khác</t>
  </si>
  <si>
    <t>19.2. Phải trả dài hạn nội bộ Công ty</t>
  </si>
  <si>
    <t>19a. Phải trả dài hạn khác</t>
  </si>
  <si>
    <t>- Nhận ký quỹ, ký cược dài hạn</t>
  </si>
  <si>
    <t>- Phải trả dài hạn khác</t>
  </si>
  <si>
    <t>20. Vay và nợ dài hạn</t>
  </si>
  <si>
    <t>20.1. Vay dài hạn</t>
  </si>
  <si>
    <t>- Trái phiếu phát hành</t>
  </si>
  <si>
    <t>20.2. Nợ dài hạn</t>
  </si>
  <si>
    <t>- Thuê tài chính</t>
  </si>
  <si>
    <t>- Nợ dài hạn khác</t>
  </si>
  <si>
    <t>21. Tài sản thuế thu nhập hoãn lại và thuế TN hoãn lại phải trả</t>
  </si>
  <si>
    <t>21.1 Tài sản thuế thu nhập hoãn lại</t>
  </si>
  <si>
    <t>- Liên quan đến khoản chênh lệch tạm thời được khấu trừ</t>
  </si>
  <si>
    <t>- Liên quan đến khoản lỗ tính thuế chưa sử dụng</t>
  </si>
  <si>
    <t>- Liên quan đến khoản ưu đãi tính thuế chưa sử dụng</t>
  </si>
  <si>
    <t>- Khoản hoàn nhập đã được ghi nhận từ các năm trước</t>
  </si>
  <si>
    <t>21.2. Thuế thu nhập hoãn lại phải trả</t>
  </si>
  <si>
    <t>- Phát sinh từ các khoản chênh lệch tạm thời chịu thuế</t>
  </si>
  <si>
    <t>- Khoản hoàn nhập phải trả đã được ghi nhận từ các năm trước</t>
  </si>
  <si>
    <t>24a. Vật tư hàng hóa nhận giữ hộ, nhận gia công</t>
  </si>
  <si>
    <t>Trong đó: - Hàng giữ hộ Tổng công ty</t>
  </si>
  <si>
    <t xml:space="preserve">                 - Hàng dự trữ quốc gia</t>
  </si>
  <si>
    <t>22. Vốn chủ sở hữu</t>
  </si>
  <si>
    <t>22c. Các giao dịch về vốn với các chủ sở hữu và chia cổ tức</t>
  </si>
  <si>
    <t>- Cổ tức, lợi nhuận đã chia</t>
  </si>
  <si>
    <t>22d. Cố tức</t>
  </si>
  <si>
    <t>- Cổ tức đã công bố sau ngày kết thúc niên độ kế toán</t>
  </si>
  <si>
    <t>+ Cổ tức đã công bố trên cổ phiếu phổ thông</t>
  </si>
  <si>
    <t>+ Cổ tức đã công bố trên cổ phiếu ưu đãi</t>
  </si>
  <si>
    <t>- Cố tức của cổ phiếu ưu đãi lũy kế chưa được ghi nhận</t>
  </si>
  <si>
    <t>22đ. Cổ phiếu</t>
  </si>
  <si>
    <t>- Số lượng cổ phiếu đăng ký phát hành</t>
  </si>
  <si>
    <t>- Số lượng cổ phiếu đã bán ra công chúng</t>
  </si>
  <si>
    <t>+ Cổ phiếu phổ thông</t>
  </si>
  <si>
    <t>+ Cổ phiếu ưu đãi</t>
  </si>
  <si>
    <t>- Số lượng cổ phiếu được mua lại</t>
  </si>
  <si>
    <t>- Số lượng cổ phiếu đang lưu hành</t>
  </si>
  <si>
    <t>* Mệnh giá cổ phiếu đang lưu hành</t>
  </si>
  <si>
    <t>22e. Các quỹ của doanh nghiệp (Chi tiết tại Phụ biểu 05)</t>
  </si>
  <si>
    <t>22a. Biến động của vốn chủ sở hữu (Chi tiết tại Phụ biểu 05)</t>
  </si>
  <si>
    <t>12. Tăng giảm BĐS đầu tư (Chi tiết tại Phụ biểu 04)</t>
  </si>
  <si>
    <t>10. Tăng giảm TSCĐ vô hình (Chi tiết tại Phụ biểu 03)</t>
  </si>
  <si>
    <t>09. Tăng giảm TSCĐ thuê tài chính (Chi tiết Phụ biểu 02)</t>
  </si>
  <si>
    <t>08. Tăng giảm TSCĐ hữu hình (Chi tiết tại Phụ biểu 01)</t>
  </si>
  <si>
    <t>23. Nguồn kinh phí (Chi tiết tại Phụ biểu 05)</t>
  </si>
  <si>
    <t xml:space="preserve">22g. TNhập và CPhí, lãi hoặc lỗ được ghi nhận trực tiếp vào vốn </t>
  </si>
  <si>
    <t>22b. Chi tiết đầu tư của vốn CSH (Chi tiết tại Phụ biểu 05)</t>
  </si>
  <si>
    <t>CSH theo qui định của các CMKT (Chi tiết tại Phụ biểu 09)</t>
  </si>
  <si>
    <t>V.23</t>
  </si>
  <si>
    <t>24. Tài sản thuê ngoài</t>
  </si>
  <si>
    <t>24.1. Giá trị tài sản thuê ngoài</t>
  </si>
  <si>
    <t>- TSCĐ thuê ngoài</t>
  </si>
  <si>
    <t>- Tài sản khác thuê ngoài</t>
  </si>
  <si>
    <t>- Đến 1 năm</t>
  </si>
  <si>
    <t>- Trên 1 - 5 năm</t>
  </si>
  <si>
    <t>- Trên 5 năm</t>
  </si>
  <si>
    <t>24.2. Tổng số tiền thuê tối thiểu trong tương lai của HĐ thuê</t>
  </si>
  <si>
    <t>TSCĐ không huỷ ngang theo các thời hạn</t>
  </si>
  <si>
    <t>Trong đó:</t>
  </si>
  <si>
    <t>* Các khoản nợ thuê tài chính (Chi tiết tại Phụ biểu 07)</t>
  </si>
  <si>
    <t>11. Chi phí XDCB dở dang (Chi tiết tại Phụ biểu 08)</t>
  </si>
  <si>
    <t>V. Những thông tin bổ sung cho các khoản mục trình bày trong báo cáo kết quả kinh doanh</t>
  </si>
  <si>
    <t>Mã TM</t>
  </si>
  <si>
    <t>- Doanh thu bán hàng</t>
  </si>
  <si>
    <t>+ Doanh thu bán hàng trực tiếp nội địa</t>
  </si>
  <si>
    <t>+ Doanh thu bán xuất khẩu, tái xuất, chuyển khẩu</t>
  </si>
  <si>
    <t>+ Doanh thu trợ cấp, trợ giá</t>
  </si>
  <si>
    <t>+ Doanh thu bán hàng nội bộ</t>
  </si>
  <si>
    <t xml:space="preserve">          + Nội bộ Tổng công ty</t>
  </si>
  <si>
    <t xml:space="preserve">          + Nội bộ Công ty</t>
  </si>
  <si>
    <t>- Doanh thu cung cấp dịch vụ</t>
  </si>
  <si>
    <t>+ Doanh thu xuất khẩu</t>
  </si>
  <si>
    <t>+ Doanh thu cung cấp nội bộ</t>
  </si>
  <si>
    <t>- Doanh thu hợp đồng xây dựng</t>
  </si>
  <si>
    <t>+ Doanh thu hợp đồng xây dựng được ghi nhận trong kỳ</t>
  </si>
  <si>
    <t>- Chiết khấu thương mại</t>
  </si>
  <si>
    <t>- Giảm giá hàng bán</t>
  </si>
  <si>
    <t>- Hàng bán bị trả lại</t>
  </si>
  <si>
    <t>- Thuế GTGT phải nộp (theo phương pháp trực tiếp)</t>
  </si>
  <si>
    <t>- Thuế xuất khẩu</t>
  </si>
  <si>
    <t>- Doanh thu thuần trao đổi hàng hóa</t>
  </si>
  <si>
    <t>- Doanh thu thuần trao đổi dịch vụ</t>
  </si>
  <si>
    <t>- Giá vốn của hàng hóa đã bán</t>
  </si>
  <si>
    <t>- Giá vốn của thành phẩm đã bán</t>
  </si>
  <si>
    <t>- Giá vốn của dịch vụ đã cung cấp</t>
  </si>
  <si>
    <t>- Giá trị còn lại, chi phí nhượng bán, thanh lý của BĐS đầu tư đã bán</t>
  </si>
  <si>
    <t>- Chi phí kinh doanh BĐS đầu tư</t>
  </si>
  <si>
    <t>- Hao hụt mất mát hàng tồn kho</t>
  </si>
  <si>
    <t>- Các khoản chi phí vượt mức bình thường</t>
  </si>
  <si>
    <t>- Dự phòng giảm giá hàng tồn kho</t>
  </si>
  <si>
    <t>- Lãi tiền gửi, tiền cho vay</t>
  </si>
  <si>
    <t>- Lãi đầu tư trái phiếu, kỳ phiếu, tín phiếu</t>
  </si>
  <si>
    <t>- Cổ tức, lợi nhuận được chia</t>
  </si>
  <si>
    <t>- Lãi bán ngoại tệ</t>
  </si>
  <si>
    <t>- Lãi chênh lệch tỷ giá đã thực hiện</t>
  </si>
  <si>
    <t>- Lãi chênh lệch tỷ giá chưa thực hiện</t>
  </si>
  <si>
    <t>- Lãi bán hàng trả chậm</t>
  </si>
  <si>
    <t>- Doanh thu hoạt động tài chính khác</t>
  </si>
  <si>
    <t>- Lãi tiền vay</t>
  </si>
  <si>
    <t>- Chiết khấu thanh toán, lãi bán hàng trả chậm</t>
  </si>
  <si>
    <t>- Lỗ do thanh lý các khoản đầu tư ngắn hạn, dài hạn</t>
  </si>
  <si>
    <t>- Lỗ bán ngoại tệ</t>
  </si>
  <si>
    <t>- Lỗ chênh lệch tỷ giá đã thực hiện</t>
  </si>
  <si>
    <t>- Lỗ chênh lệch tỷ giá chưa thực hiện</t>
  </si>
  <si>
    <t>- Dự phòng giảm giá các khoản đầu tư ngắn hạn, dài hạn</t>
  </si>
  <si>
    <t>- Chi phí tài chính khác</t>
  </si>
  <si>
    <t>- Chi phí thuế TNDN tính trên thu nhập chịu thuế năm hiện hành</t>
  </si>
  <si>
    <t>- Điều chỉnh chi phí thuế TNDN của các năm trước vào năm nay</t>
  </si>
  <si>
    <t>- Chi phí thuế TNDN hoãn lại từ các khoản thu nhập tạm thời chịu thuế</t>
  </si>
  <si>
    <t>- Chi phí thuế TNDN hoãn lại từ việc hoàn nhập tài sản thuế thu nhập hoãn lại</t>
  </si>
  <si>
    <t>- Thu nhập thuế TNDN hoãn lại từ các khoản chênh lệch tạm thời được khấu trừ</t>
  </si>
  <si>
    <t>- Thu nhập thuế TNDN hoãn lại từ việc hoàn nhập thuế thu nhập hoãn lại phải trả</t>
  </si>
  <si>
    <t>- Thu nhập thuế TNDN hoãn lại từ các khoản lỗ tính thuế và ưu đãi thuế chưa SD</t>
  </si>
  <si>
    <t>25. Tổng doanh thu bán hàng và cung cấp dịch vụ (Mã số 01)</t>
  </si>
  <si>
    <t>26. Các khoản giảm trừ doanh thu (Mã số 02)</t>
  </si>
  <si>
    <t>27. Doanh thu thuần về bán hàng và cung cấp dịch vụ (Mã số 10)</t>
  </si>
  <si>
    <t>28. Giá vốn hàng bán (Mã số 11)</t>
  </si>
  <si>
    <t>29. Doanh thu hoạt động tài chính (Mã số 21)</t>
  </si>
  <si>
    <t>30. Chi phí tài chính (Mã số 22)</t>
  </si>
  <si>
    <t>31. Chi phí thuế thu nhập doanh nghiệp hiện hành (Mã số 51)</t>
  </si>
  <si>
    <t>32. Chi phí thuế thu nhập doanh nghiệp hoãn lại (Mã số 52)</t>
  </si>
  <si>
    <r>
      <t>11.</t>
    </r>
    <r>
      <rPr>
        <sz val="11.5"/>
        <rFont val=".VnTime"/>
        <family val="2"/>
      </rPr>
      <t>Qòy khen th­ëng, phóc lîi</t>
    </r>
  </si>
  <si>
    <t>+ Tổng DT lũy kế của HĐXD được ghi nhận đến thời điểm lập BCTC</t>
  </si>
  <si>
    <t>2. Nguồn kinh phí đã hình thành TSCĐ</t>
  </si>
  <si>
    <t xml:space="preserve">1. Nguồn kinh phí </t>
  </si>
  <si>
    <t xml:space="preserve"> c«ng ty CP TM&amp;VT Petrolimex Hµ néi</t>
  </si>
  <si>
    <t>Lũy kế từ đầu năm đến cuối quí này</t>
  </si>
  <si>
    <t xml:space="preserve"> Công ty CP TM &amp; VT Petrolimex Hà Nội</t>
  </si>
  <si>
    <t>Mẫu số: B02-DN</t>
  </si>
  <si>
    <t>Tại ngày 31 Tháng 12 Năm 2011</t>
  </si>
  <si>
    <t>Lập ngày 31 tháng 12 năm 2011</t>
  </si>
  <si>
    <t>Quí IV năm 2011</t>
  </si>
  <si>
    <t>Năm 2011</t>
  </si>
  <si>
    <t>Lập ngày 31 Tháng 12 Năm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</si>
</sst>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\ ###\ ###\ ###"/>
    <numFmt numFmtId="166" formatCode="###\ ###\ ###\ ####"/>
    <numFmt numFmtId="167" formatCode="###\ ###\ ###\ ###\ ###\ "/>
  </numFmts>
  <fonts count="2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.5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8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b/>
      <sz val="10"/>
      <name val=".VnTimeH"/>
      <family val="2"/>
    </font>
    <font>
      <sz val="11.5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i/>
      <sz val="1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0" fontId="8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0" fontId="9" fillId="0" borderId="4" xfId="0" applyFont="1" applyBorder="1" applyAlignment="1">
      <alignment vertical="top" wrapText="1"/>
    </xf>
    <xf numFmtId="3" fontId="2" fillId="0" borderId="4" xfId="0" applyNumberFormat="1" applyFont="1" applyBorder="1" applyAlignment="1">
      <alignment/>
    </xf>
    <xf numFmtId="0" fontId="10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2" fontId="1" fillId="0" borderId="0" xfId="21" applyNumberFormat="1" applyFont="1" applyAlignment="1">
      <alignment vertical="top"/>
      <protection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6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5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7" fillId="0" borderId="3" xfId="0" applyFont="1" applyBorder="1" applyAlignment="1">
      <alignment vertical="center" wrapText="1"/>
    </xf>
    <xf numFmtId="0" fontId="12" fillId="0" borderId="0" xfId="0" applyFont="1" applyAlignment="1">
      <alignment/>
    </xf>
    <xf numFmtId="1" fontId="16" fillId="0" borderId="0" xfId="21" applyNumberFormat="1" applyFont="1" applyAlignment="1">
      <alignment/>
      <protection/>
    </xf>
    <xf numFmtId="0" fontId="1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12" fillId="0" borderId="4" xfId="0" applyFont="1" applyBorder="1" applyAlignment="1" quotePrefix="1">
      <alignment/>
    </xf>
    <xf numFmtId="0" fontId="5" fillId="0" borderId="4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3" fontId="17" fillId="0" borderId="4" xfId="0" applyNumberFormat="1" applyFont="1" applyBorder="1" applyAlignment="1">
      <alignment/>
    </xf>
    <xf numFmtId="0" fontId="12" fillId="0" borderId="5" xfId="0" applyFont="1" applyBorder="1" applyAlignment="1" quotePrefix="1">
      <alignment/>
    </xf>
    <xf numFmtId="3" fontId="17" fillId="0" borderId="3" xfId="0" applyNumberFormat="1" applyFont="1" applyBorder="1" applyAlignment="1">
      <alignment/>
    </xf>
    <xf numFmtId="0" fontId="1" fillId="0" borderId="4" xfId="0" applyFont="1" applyBorder="1" applyAlignment="1" quotePrefix="1">
      <alignment/>
    </xf>
    <xf numFmtId="0" fontId="2" fillId="0" borderId="0" xfId="21" applyFont="1" applyAlignment="1">
      <alignment horizontal="center" vertical="top"/>
      <protection/>
    </xf>
    <xf numFmtId="0" fontId="2" fillId="0" borderId="0" xfId="21" applyFont="1" applyAlignment="1">
      <alignment vertical="top"/>
      <protection/>
    </xf>
    <xf numFmtId="0" fontId="2" fillId="0" borderId="4" xfId="0" applyFont="1" applyBorder="1" applyAlignment="1">
      <alignment/>
    </xf>
    <xf numFmtId="164" fontId="2" fillId="0" borderId="4" xfId="15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2" fillId="0" borderId="4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2" fillId="2" borderId="4" xfId="0" applyNumberFormat="1" applyFont="1" applyFill="1" applyBorder="1" applyAlignment="1">
      <alignment/>
    </xf>
    <xf numFmtId="3" fontId="22" fillId="0" borderId="4" xfId="0" applyNumberFormat="1" applyFont="1" applyBorder="1" applyAlignment="1">
      <alignment/>
    </xf>
    <xf numFmtId="1" fontId="16" fillId="0" borderId="0" xfId="21" applyNumberFormat="1" applyFont="1" applyAlignment="1">
      <alignment horizontal="center"/>
      <protection/>
    </xf>
    <xf numFmtId="2" fontId="18" fillId="0" borderId="0" xfId="21" applyNumberFormat="1" applyFont="1" applyAlignment="1">
      <alignment horizontal="center" vertical="top"/>
      <protection/>
    </xf>
    <xf numFmtId="0" fontId="13" fillId="0" borderId="9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167" fontId="12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167" fontId="12" fillId="0" borderId="4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167" fontId="25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164" fontId="22" fillId="0" borderId="4" xfId="15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4 BCTC (moi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25">
      <selection activeCell="D75" sqref="D75"/>
    </sheetView>
  </sheetViews>
  <sheetFormatPr defaultColWidth="9.140625" defaultRowHeight="12.75"/>
  <cols>
    <col min="1" max="1" width="47.28125" style="1" customWidth="1"/>
    <col min="2" max="2" width="6.8515625" style="1" bestFit="1" customWidth="1"/>
    <col min="3" max="3" width="7.8515625" style="1" customWidth="1"/>
    <col min="4" max="4" width="17.8515625" style="1" customWidth="1"/>
    <col min="5" max="5" width="17.140625" style="1" customWidth="1"/>
    <col min="6" max="6" width="13.00390625" style="1" customWidth="1"/>
    <col min="7" max="7" width="12.00390625" style="1" customWidth="1"/>
    <col min="8" max="16384" width="9.140625" style="1" customWidth="1"/>
  </cols>
  <sheetData>
    <row r="1" spans="1:5" ht="15">
      <c r="A1" s="60" t="s">
        <v>0</v>
      </c>
      <c r="E1" s="28" t="s">
        <v>276</v>
      </c>
    </row>
    <row r="2" ht="14.25">
      <c r="A2" s="61" t="s">
        <v>527</v>
      </c>
    </row>
    <row r="3" spans="1:5" ht="24" customHeight="1">
      <c r="A3" s="72" t="s">
        <v>1</v>
      </c>
      <c r="B3" s="72"/>
      <c r="C3" s="72"/>
      <c r="D3" s="72"/>
      <c r="E3" s="72"/>
    </row>
    <row r="4" spans="1:5" ht="18" customHeight="1">
      <c r="A4" s="73" t="s">
        <v>531</v>
      </c>
      <c r="B4" s="73"/>
      <c r="C4" s="73"/>
      <c r="D4" s="73"/>
      <c r="E4" s="73"/>
    </row>
    <row r="5" ht="18" customHeight="1">
      <c r="E5" s="28" t="s">
        <v>2</v>
      </c>
    </row>
    <row r="6" spans="1:5" s="3" customFormat="1" ht="25.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</row>
    <row r="7" spans="1:5" s="3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</row>
    <row r="8" spans="1:5" s="3" customFormat="1" ht="14.25">
      <c r="A8" s="4" t="s">
        <v>8</v>
      </c>
      <c r="B8" s="5"/>
      <c r="C8" s="5"/>
      <c r="D8" s="5"/>
      <c r="E8" s="5"/>
    </row>
    <row r="9" spans="1:5" ht="17.25" customHeight="1">
      <c r="A9" s="29" t="s">
        <v>9</v>
      </c>
      <c r="B9" s="6" t="s">
        <v>10</v>
      </c>
      <c r="C9" s="6" t="s">
        <v>11</v>
      </c>
      <c r="D9" s="7">
        <f>D10+D13+D16+D23+D26</f>
        <v>54447862108</v>
      </c>
      <c r="E9" s="7">
        <v>46186069770</v>
      </c>
    </row>
    <row r="10" spans="1:5" ht="17.25" customHeight="1">
      <c r="A10" s="8" t="s">
        <v>12</v>
      </c>
      <c r="B10" s="9" t="s">
        <v>13</v>
      </c>
      <c r="C10" s="9" t="s">
        <v>11</v>
      </c>
      <c r="D10" s="10">
        <f>SUM(D11:D12)</f>
        <v>6976219426</v>
      </c>
      <c r="E10" s="10">
        <v>5826089201</v>
      </c>
    </row>
    <row r="11" spans="1:5" ht="17.25" customHeight="1">
      <c r="A11" s="11" t="s">
        <v>14</v>
      </c>
      <c r="B11" s="9" t="s">
        <v>15</v>
      </c>
      <c r="C11" s="9" t="s">
        <v>16</v>
      </c>
      <c r="D11" s="12">
        <f>336037150+623896789+6016285487</f>
        <v>6976219426</v>
      </c>
      <c r="E11" s="12">
        <v>5826089201</v>
      </c>
    </row>
    <row r="12" spans="1:5" ht="17.25" customHeight="1">
      <c r="A12" s="11" t="s">
        <v>17</v>
      </c>
      <c r="B12" s="9" t="s">
        <v>18</v>
      </c>
      <c r="C12" s="9" t="s">
        <v>11</v>
      </c>
      <c r="D12" s="12"/>
      <c r="E12" s="12"/>
    </row>
    <row r="13" spans="1:5" ht="17.25" customHeight="1">
      <c r="A13" s="8" t="s">
        <v>19</v>
      </c>
      <c r="B13" s="9" t="s">
        <v>20</v>
      </c>
      <c r="C13" s="9" t="s">
        <v>21</v>
      </c>
      <c r="D13" s="10">
        <f>SUM(D14:D15)</f>
        <v>9166495459</v>
      </c>
      <c r="E13" s="10">
        <v>9192765221</v>
      </c>
    </row>
    <row r="14" spans="1:5" ht="17.25" customHeight="1">
      <c r="A14" s="11" t="s">
        <v>22</v>
      </c>
      <c r="B14" s="9" t="s">
        <v>23</v>
      </c>
      <c r="C14" s="9" t="s">
        <v>11</v>
      </c>
      <c r="D14" s="12">
        <f>9379951959</f>
        <v>9379951959</v>
      </c>
      <c r="E14" s="12">
        <v>9372411221</v>
      </c>
    </row>
    <row r="15" spans="1:5" ht="17.25" customHeight="1">
      <c r="A15" s="11" t="s">
        <v>24</v>
      </c>
      <c r="B15" s="9" t="s">
        <v>25</v>
      </c>
      <c r="C15" s="9" t="s">
        <v>11</v>
      </c>
      <c r="D15" s="59">
        <v>-213456500</v>
      </c>
      <c r="E15" s="12">
        <v>-179646000</v>
      </c>
    </row>
    <row r="16" spans="1:5" ht="17.25" customHeight="1">
      <c r="A16" s="8" t="s">
        <v>26</v>
      </c>
      <c r="B16" s="9" t="s">
        <v>27</v>
      </c>
      <c r="C16" s="9" t="s">
        <v>11</v>
      </c>
      <c r="D16" s="10">
        <f>SUM(D17:D22)</f>
        <v>30894692677</v>
      </c>
      <c r="E16" s="10">
        <v>25309158707</v>
      </c>
    </row>
    <row r="17" spans="1:5" ht="17.25" customHeight="1">
      <c r="A17" s="11" t="s">
        <v>28</v>
      </c>
      <c r="B17" s="9" t="s">
        <v>29</v>
      </c>
      <c r="C17" s="9" t="s">
        <v>11</v>
      </c>
      <c r="D17" s="12">
        <f>2314223976+1501313+24517181139</f>
        <v>26832906428</v>
      </c>
      <c r="E17" s="12">
        <v>21172187112</v>
      </c>
    </row>
    <row r="18" spans="1:5" ht="17.25" customHeight="1">
      <c r="A18" s="11" t="s">
        <v>30</v>
      </c>
      <c r="B18" s="9" t="s">
        <v>31</v>
      </c>
      <c r="C18" s="9" t="s">
        <v>11</v>
      </c>
      <c r="D18" s="12">
        <v>3245986000</v>
      </c>
      <c r="E18" s="12">
        <v>2178274600</v>
      </c>
    </row>
    <row r="19" spans="1:5" ht="17.25" customHeight="1">
      <c r="A19" s="11" t="s">
        <v>32</v>
      </c>
      <c r="B19" s="9" t="s">
        <v>33</v>
      </c>
      <c r="C19" s="9" t="s">
        <v>34</v>
      </c>
      <c r="D19" s="12"/>
      <c r="E19" s="12"/>
    </row>
    <row r="20" spans="1:5" ht="17.25" customHeight="1">
      <c r="A20" s="11" t="s">
        <v>35</v>
      </c>
      <c r="B20" s="9" t="s">
        <v>36</v>
      </c>
      <c r="C20" s="9" t="s">
        <v>11</v>
      </c>
      <c r="D20" s="12"/>
      <c r="E20" s="12"/>
    </row>
    <row r="21" spans="1:7" ht="17.25" customHeight="1">
      <c r="A21" s="11" t="s">
        <v>37</v>
      </c>
      <c r="B21" s="9" t="s">
        <v>38</v>
      </c>
      <c r="C21" s="9" t="s">
        <v>39</v>
      </c>
      <c r="D21" s="12">
        <f>43711857-154446+3896944+1248661588+25181818</f>
        <v>1321297761</v>
      </c>
      <c r="E21" s="12">
        <v>2434617963</v>
      </c>
      <c r="F21" s="54"/>
      <c r="G21" s="54"/>
    </row>
    <row r="22" spans="1:5" ht="17.25" customHeight="1">
      <c r="A22" s="11" t="s">
        <v>40</v>
      </c>
      <c r="B22" s="9" t="s">
        <v>41</v>
      </c>
      <c r="C22" s="9" t="s">
        <v>11</v>
      </c>
      <c r="D22" s="59">
        <v>-505497512</v>
      </c>
      <c r="E22" s="12">
        <v>-475920968</v>
      </c>
    </row>
    <row r="23" spans="1:5" ht="17.25" customHeight="1">
      <c r="A23" s="8" t="s">
        <v>42</v>
      </c>
      <c r="B23" s="9" t="s">
        <v>43</v>
      </c>
      <c r="C23" s="9" t="s">
        <v>11</v>
      </c>
      <c r="D23" s="10">
        <f>SUM(D24:D25)</f>
        <v>5752913054</v>
      </c>
      <c r="E23" s="10">
        <v>4771463488</v>
      </c>
    </row>
    <row r="24" spans="1:5" ht="17.25" customHeight="1">
      <c r="A24" s="11" t="s">
        <v>44</v>
      </c>
      <c r="B24" s="9" t="s">
        <v>45</v>
      </c>
      <c r="C24" s="9" t="s">
        <v>46</v>
      </c>
      <c r="D24" s="12">
        <f>1248646751+1145547805+3368529498</f>
        <v>5762724054</v>
      </c>
      <c r="E24" s="12">
        <v>4781274488</v>
      </c>
    </row>
    <row r="25" spans="1:5" ht="17.25" customHeight="1">
      <c r="A25" s="11" t="s">
        <v>47</v>
      </c>
      <c r="B25" s="9" t="s">
        <v>48</v>
      </c>
      <c r="C25" s="9" t="s">
        <v>11</v>
      </c>
      <c r="D25" s="12">
        <v>-9811000</v>
      </c>
      <c r="E25" s="12">
        <v>-9811000</v>
      </c>
    </row>
    <row r="26" spans="1:5" ht="17.25" customHeight="1">
      <c r="A26" s="8" t="s">
        <v>49</v>
      </c>
      <c r="B26" s="9" t="s">
        <v>50</v>
      </c>
      <c r="C26" s="9" t="s">
        <v>11</v>
      </c>
      <c r="D26" s="10">
        <f>SUM(D27:D30)</f>
        <v>1657541492</v>
      </c>
      <c r="E26" s="10">
        <v>1086593153</v>
      </c>
    </row>
    <row r="27" spans="1:5" ht="17.25" customHeight="1">
      <c r="A27" s="11" t="s">
        <v>51</v>
      </c>
      <c r="B27" s="9" t="s">
        <v>52</v>
      </c>
      <c r="C27" s="9" t="s">
        <v>11</v>
      </c>
      <c r="D27" s="12">
        <f>158746818+31108180+951033336</f>
        <v>1140888334</v>
      </c>
      <c r="E27" s="12">
        <v>615538179</v>
      </c>
    </row>
    <row r="28" spans="1:5" ht="17.25" customHeight="1">
      <c r="A28" s="13" t="s">
        <v>53</v>
      </c>
      <c r="B28" s="9" t="s">
        <v>54</v>
      </c>
      <c r="C28" s="9" t="s">
        <v>11</v>
      </c>
      <c r="D28" s="12"/>
      <c r="E28" s="12">
        <v>1795006</v>
      </c>
    </row>
    <row r="29" spans="1:5" ht="17.25" customHeight="1">
      <c r="A29" s="11" t="s">
        <v>55</v>
      </c>
      <c r="B29" s="9" t="s">
        <v>56</v>
      </c>
      <c r="C29" s="9" t="s">
        <v>57</v>
      </c>
      <c r="D29" s="12">
        <v>296206</v>
      </c>
      <c r="E29" s="12">
        <v>118286121</v>
      </c>
    </row>
    <row r="30" spans="1:5" ht="17.25" customHeight="1">
      <c r="A30" s="11" t="s">
        <v>58</v>
      </c>
      <c r="B30" s="9" t="s">
        <v>59</v>
      </c>
      <c r="C30" s="9" t="s">
        <v>60</v>
      </c>
      <c r="D30" s="12">
        <v>516356952</v>
      </c>
      <c r="E30" s="12">
        <v>350973847</v>
      </c>
    </row>
    <row r="31" spans="1:5" ht="17.25" customHeight="1">
      <c r="A31" s="29" t="s">
        <v>61</v>
      </c>
      <c r="B31" s="9" t="s">
        <v>62</v>
      </c>
      <c r="C31" s="9" t="s">
        <v>11</v>
      </c>
      <c r="D31" s="10">
        <f>D32+D38+D49+D52+D57</f>
        <v>79784254351</v>
      </c>
      <c r="E31" s="10">
        <v>61466091165</v>
      </c>
    </row>
    <row r="32" spans="1:5" ht="17.25" customHeight="1">
      <c r="A32" s="8" t="s">
        <v>63</v>
      </c>
      <c r="B32" s="9" t="s">
        <v>64</v>
      </c>
      <c r="C32" s="9" t="s">
        <v>11</v>
      </c>
      <c r="D32" s="10">
        <f>SUM(D33:D37)</f>
        <v>0</v>
      </c>
      <c r="E32" s="10">
        <v>0</v>
      </c>
    </row>
    <row r="33" spans="1:5" ht="17.25" customHeight="1">
      <c r="A33" s="11" t="s">
        <v>65</v>
      </c>
      <c r="B33" s="9" t="s">
        <v>66</v>
      </c>
      <c r="C33" s="9" t="s">
        <v>11</v>
      </c>
      <c r="D33" s="12"/>
      <c r="E33" s="12"/>
    </row>
    <row r="34" spans="1:5" ht="17.25" customHeight="1">
      <c r="A34" s="13" t="s">
        <v>67</v>
      </c>
      <c r="B34" s="9" t="s">
        <v>68</v>
      </c>
      <c r="C34" s="9" t="s">
        <v>11</v>
      </c>
      <c r="D34" s="12"/>
      <c r="E34" s="12"/>
    </row>
    <row r="35" spans="1:5" ht="17.25" customHeight="1">
      <c r="A35" s="11" t="s">
        <v>69</v>
      </c>
      <c r="B35" s="9" t="s">
        <v>70</v>
      </c>
      <c r="C35" s="9" t="s">
        <v>71</v>
      </c>
      <c r="D35" s="12"/>
      <c r="E35" s="12"/>
    </row>
    <row r="36" spans="1:5" ht="17.25" customHeight="1">
      <c r="A36" s="11" t="s">
        <v>72</v>
      </c>
      <c r="B36" s="9" t="s">
        <v>73</v>
      </c>
      <c r="C36" s="9" t="s">
        <v>74</v>
      </c>
      <c r="D36" s="12"/>
      <c r="E36" s="12"/>
    </row>
    <row r="37" spans="1:5" ht="17.25" customHeight="1">
      <c r="A37" s="11" t="s">
        <v>75</v>
      </c>
      <c r="B37" s="9" t="s">
        <v>76</v>
      </c>
      <c r="C37" s="9" t="s">
        <v>11</v>
      </c>
      <c r="D37" s="12"/>
      <c r="E37" s="12"/>
    </row>
    <row r="38" spans="1:5" ht="17.25" customHeight="1">
      <c r="A38" s="8" t="s">
        <v>77</v>
      </c>
      <c r="B38" s="9" t="s">
        <v>78</v>
      </c>
      <c r="C38" s="9" t="s">
        <v>11</v>
      </c>
      <c r="D38" s="10">
        <f>D39+D48+D45</f>
        <v>76216486751</v>
      </c>
      <c r="E38" s="10">
        <v>53852470639</v>
      </c>
    </row>
    <row r="39" spans="1:5" ht="17.25" customHeight="1">
      <c r="A39" s="11" t="s">
        <v>79</v>
      </c>
      <c r="B39" s="9" t="s">
        <v>80</v>
      </c>
      <c r="C39" s="9" t="s">
        <v>81</v>
      </c>
      <c r="D39" s="54">
        <f>D40+D41</f>
        <v>66273734734</v>
      </c>
      <c r="E39" s="12">
        <v>51693862503</v>
      </c>
    </row>
    <row r="40" spans="1:5" ht="17.25" customHeight="1">
      <c r="A40" s="11" t="s">
        <v>82</v>
      </c>
      <c r="B40" s="9" t="s">
        <v>83</v>
      </c>
      <c r="C40" s="9" t="s">
        <v>11</v>
      </c>
      <c r="D40" s="12">
        <f>136557447342+6714073931+4196009229</f>
        <v>147467530502</v>
      </c>
      <c r="E40" s="12">
        <v>120733348188</v>
      </c>
    </row>
    <row r="41" spans="1:5" ht="17.25" customHeight="1">
      <c r="A41" s="11" t="s">
        <v>84</v>
      </c>
      <c r="B41" s="9" t="s">
        <v>85</v>
      </c>
      <c r="C41" s="9" t="s">
        <v>11</v>
      </c>
      <c r="D41" s="12">
        <f>-(2038142337+1444874014+77710779417)</f>
        <v>-81193795768</v>
      </c>
      <c r="E41" s="12">
        <v>-69039485685</v>
      </c>
    </row>
    <row r="42" spans="1:5" ht="17.25" customHeight="1">
      <c r="A42" s="11" t="s">
        <v>86</v>
      </c>
      <c r="B42" s="9" t="s">
        <v>87</v>
      </c>
      <c r="C42" s="9" t="s">
        <v>88</v>
      </c>
      <c r="D42" s="12">
        <f>SUM(D43:D44)</f>
        <v>0</v>
      </c>
      <c r="E42" s="12">
        <v>0</v>
      </c>
    </row>
    <row r="43" spans="1:5" ht="17.25" customHeight="1">
      <c r="A43" s="11" t="s">
        <v>82</v>
      </c>
      <c r="B43" s="9" t="s">
        <v>89</v>
      </c>
      <c r="C43" s="9" t="s">
        <v>11</v>
      </c>
      <c r="D43" s="12"/>
      <c r="E43" s="12"/>
    </row>
    <row r="44" spans="1:5" ht="17.25" customHeight="1">
      <c r="A44" s="11" t="s">
        <v>84</v>
      </c>
      <c r="B44" s="9" t="s">
        <v>90</v>
      </c>
      <c r="C44" s="9" t="s">
        <v>11</v>
      </c>
      <c r="D44" s="12"/>
      <c r="E44" s="12"/>
    </row>
    <row r="45" spans="1:5" ht="17.25" customHeight="1">
      <c r="A45" s="11" t="s">
        <v>91</v>
      </c>
      <c r="B45" s="9" t="s">
        <v>92</v>
      </c>
      <c r="C45" s="9" t="s">
        <v>93</v>
      </c>
      <c r="D45" s="12">
        <f>D46+D47</f>
        <v>139765500</v>
      </c>
      <c r="E45" s="12">
        <v>148639500</v>
      </c>
    </row>
    <row r="46" spans="1:5" ht="17.25" customHeight="1">
      <c r="A46" s="11" t="s">
        <v>82</v>
      </c>
      <c r="B46" s="9" t="s">
        <v>94</v>
      </c>
      <c r="C46" s="9" t="s">
        <v>11</v>
      </c>
      <c r="D46" s="12">
        <v>177480000</v>
      </c>
      <c r="E46" s="12">
        <v>177480000</v>
      </c>
    </row>
    <row r="47" spans="1:5" ht="17.25" customHeight="1">
      <c r="A47" s="11" t="s">
        <v>84</v>
      </c>
      <c r="B47" s="9" t="s">
        <v>95</v>
      </c>
      <c r="C47" s="9" t="s">
        <v>11</v>
      </c>
      <c r="D47" s="12">
        <v>-37714500</v>
      </c>
      <c r="E47" s="12">
        <v>-28840500</v>
      </c>
    </row>
    <row r="48" spans="1:5" ht="17.25" customHeight="1">
      <c r="A48" s="11" t="s">
        <v>96</v>
      </c>
      <c r="B48" s="9" t="s">
        <v>97</v>
      </c>
      <c r="C48" s="9" t="s">
        <v>98</v>
      </c>
      <c r="D48" s="12">
        <v>9802986517</v>
      </c>
      <c r="E48" s="12">
        <v>2009968636</v>
      </c>
    </row>
    <row r="49" spans="1:5" ht="17.25" customHeight="1">
      <c r="A49" s="8" t="s">
        <v>99</v>
      </c>
      <c r="B49" s="9" t="s">
        <v>100</v>
      </c>
      <c r="C49" s="9" t="s">
        <v>101</v>
      </c>
      <c r="D49" s="10">
        <f>SUM(D50:D51)</f>
        <v>0</v>
      </c>
      <c r="E49" s="10">
        <v>0</v>
      </c>
    </row>
    <row r="50" spans="1:5" ht="17.25" customHeight="1">
      <c r="A50" s="11" t="s">
        <v>82</v>
      </c>
      <c r="B50" s="9" t="s">
        <v>102</v>
      </c>
      <c r="C50" s="9" t="s">
        <v>11</v>
      </c>
      <c r="D50" s="12"/>
      <c r="E50" s="12"/>
    </row>
    <row r="51" spans="1:5" ht="17.25" customHeight="1">
      <c r="A51" s="11" t="s">
        <v>84</v>
      </c>
      <c r="B51" s="9" t="s">
        <v>103</v>
      </c>
      <c r="C51" s="9" t="s">
        <v>11</v>
      </c>
      <c r="D51" s="12"/>
      <c r="E51" s="12"/>
    </row>
    <row r="52" spans="1:5" ht="17.25" customHeight="1">
      <c r="A52" s="8" t="s">
        <v>104</v>
      </c>
      <c r="B52" s="9" t="s">
        <v>105</v>
      </c>
      <c r="C52" s="9" t="s">
        <v>11</v>
      </c>
      <c r="D52" s="10">
        <f>SUM(D53:D56)</f>
        <v>3548967600</v>
      </c>
      <c r="E52" s="10">
        <v>7534320526</v>
      </c>
    </row>
    <row r="53" spans="1:5" ht="17.25" customHeight="1">
      <c r="A53" s="11" t="s">
        <v>106</v>
      </c>
      <c r="B53" s="9" t="s">
        <v>107</v>
      </c>
      <c r="C53" s="9" t="s">
        <v>11</v>
      </c>
      <c r="D53" s="12"/>
      <c r="E53" s="12"/>
    </row>
    <row r="54" spans="1:5" ht="17.25" customHeight="1">
      <c r="A54" s="11" t="s">
        <v>108</v>
      </c>
      <c r="B54" s="9" t="s">
        <v>109</v>
      </c>
      <c r="C54" s="9" t="s">
        <v>11</v>
      </c>
      <c r="D54" s="12">
        <v>1800000000</v>
      </c>
      <c r="E54" s="12">
        <v>1800000000</v>
      </c>
    </row>
    <row r="55" spans="1:5" ht="17.25" customHeight="1">
      <c r="A55" s="11" t="s">
        <v>110</v>
      </c>
      <c r="B55" s="9" t="s">
        <v>111</v>
      </c>
      <c r="C55" s="9" t="s">
        <v>112</v>
      </c>
      <c r="D55" s="12">
        <v>5734320526</v>
      </c>
      <c r="E55" s="12">
        <v>5734320526</v>
      </c>
    </row>
    <row r="56" spans="1:5" ht="17.25" customHeight="1">
      <c r="A56" s="11" t="s">
        <v>275</v>
      </c>
      <c r="B56" s="9" t="s">
        <v>113</v>
      </c>
      <c r="C56" s="9" t="s">
        <v>11</v>
      </c>
      <c r="D56" s="59">
        <v>-3985352926</v>
      </c>
      <c r="E56" s="12"/>
    </row>
    <row r="57" spans="1:5" ht="17.25" customHeight="1">
      <c r="A57" s="8" t="s">
        <v>114</v>
      </c>
      <c r="B57" s="9" t="s">
        <v>115</v>
      </c>
      <c r="C57" s="9" t="s">
        <v>11</v>
      </c>
      <c r="D57" s="10">
        <f>D60</f>
        <v>18800000</v>
      </c>
      <c r="E57" s="10">
        <v>79300000</v>
      </c>
    </row>
    <row r="58" spans="1:5" ht="17.25" customHeight="1">
      <c r="A58" s="11" t="s">
        <v>116</v>
      </c>
      <c r="B58" s="9" t="s">
        <v>117</v>
      </c>
      <c r="C58" s="9" t="s">
        <v>118</v>
      </c>
      <c r="D58" s="12"/>
      <c r="E58" s="12"/>
    </row>
    <row r="59" spans="1:5" ht="17.25" customHeight="1">
      <c r="A59" s="11" t="s">
        <v>119</v>
      </c>
      <c r="B59" s="9" t="s">
        <v>120</v>
      </c>
      <c r="C59" s="9" t="s">
        <v>121</v>
      </c>
      <c r="D59" s="12"/>
      <c r="E59" s="12"/>
    </row>
    <row r="60" spans="1:5" ht="17.25" customHeight="1">
      <c r="A60" s="11" t="s">
        <v>122</v>
      </c>
      <c r="B60" s="9" t="s">
        <v>123</v>
      </c>
      <c r="C60" s="9" t="s">
        <v>124</v>
      </c>
      <c r="D60" s="58">
        <v>18800000</v>
      </c>
      <c r="E60" s="12">
        <v>79300000</v>
      </c>
    </row>
    <row r="61" spans="1:5" ht="17.25" customHeight="1">
      <c r="A61" s="11" t="s">
        <v>125</v>
      </c>
      <c r="B61" s="9">
        <v>269</v>
      </c>
      <c r="C61" s="9"/>
      <c r="D61" s="12"/>
      <c r="E61" s="12"/>
    </row>
    <row r="62" spans="1:6" ht="17.25" customHeight="1">
      <c r="A62" s="14" t="s">
        <v>126</v>
      </c>
      <c r="B62" s="9" t="s">
        <v>127</v>
      </c>
      <c r="C62" s="9" t="s">
        <v>11</v>
      </c>
      <c r="D62" s="10">
        <f>D9+D31</f>
        <v>134232116459</v>
      </c>
      <c r="E62" s="10">
        <v>107652160935</v>
      </c>
      <c r="F62" s="54">
        <f>D62-D102</f>
        <v>0</v>
      </c>
    </row>
    <row r="63" spans="1:5" ht="17.25" customHeight="1">
      <c r="A63" s="15" t="s">
        <v>128</v>
      </c>
      <c r="B63" s="9" t="s">
        <v>11</v>
      </c>
      <c r="C63" s="9" t="s">
        <v>11</v>
      </c>
      <c r="D63" s="12"/>
      <c r="E63" s="12"/>
    </row>
    <row r="64" spans="1:5" ht="17.25" customHeight="1">
      <c r="A64" s="29" t="s">
        <v>129</v>
      </c>
      <c r="B64" s="9" t="s">
        <v>130</v>
      </c>
      <c r="C64" s="9" t="s">
        <v>11</v>
      </c>
      <c r="D64" s="10">
        <f>D65+D77</f>
        <v>65852682384</v>
      </c>
      <c r="E64" s="10">
        <v>60016058537</v>
      </c>
    </row>
    <row r="65" spans="1:5" ht="17.25" customHeight="1">
      <c r="A65" s="8" t="s">
        <v>131</v>
      </c>
      <c r="B65" s="9" t="s">
        <v>132</v>
      </c>
      <c r="C65" s="9" t="s">
        <v>11</v>
      </c>
      <c r="D65" s="10">
        <f>SUM(D66:D76)</f>
        <v>57469351792</v>
      </c>
      <c r="E65" s="10">
        <v>53402727945</v>
      </c>
    </row>
    <row r="66" spans="1:5" ht="17.25" customHeight="1">
      <c r="A66" s="11" t="s">
        <v>133</v>
      </c>
      <c r="B66" s="9" t="s">
        <v>134</v>
      </c>
      <c r="C66" s="9" t="s">
        <v>135</v>
      </c>
      <c r="D66" s="12"/>
      <c r="E66" s="12"/>
    </row>
    <row r="67" spans="1:5" ht="17.25" customHeight="1">
      <c r="A67" s="11" t="s">
        <v>136</v>
      </c>
      <c r="B67" s="9" t="s">
        <v>137</v>
      </c>
      <c r="C67" s="9" t="s">
        <v>11</v>
      </c>
      <c r="D67" s="59">
        <f>2422678785+20638791335</f>
        <v>23061470120</v>
      </c>
      <c r="E67" s="12">
        <v>7254133864</v>
      </c>
    </row>
    <row r="68" spans="1:5" ht="17.25" customHeight="1">
      <c r="A68" s="11" t="s">
        <v>138</v>
      </c>
      <c r="B68" s="9" t="s">
        <v>139</v>
      </c>
      <c r="C68" s="9" t="s">
        <v>11</v>
      </c>
      <c r="D68" s="12">
        <f>31708090+368281821+267009427</f>
        <v>666999338</v>
      </c>
      <c r="E68" s="12">
        <v>1219640643</v>
      </c>
    </row>
    <row r="69" spans="1:7" ht="17.25" customHeight="1">
      <c r="A69" s="11" t="s">
        <v>140</v>
      </c>
      <c r="B69" s="9" t="s">
        <v>141</v>
      </c>
      <c r="C69" s="9" t="s">
        <v>142</v>
      </c>
      <c r="D69" s="59">
        <f>45996706+29116810+1759320830</f>
        <v>1834434346</v>
      </c>
      <c r="E69" s="12">
        <v>1089579560</v>
      </c>
      <c r="G69" s="54"/>
    </row>
    <row r="70" spans="1:5" ht="17.25" customHeight="1">
      <c r="A70" s="13" t="s">
        <v>143</v>
      </c>
      <c r="B70" s="9" t="s">
        <v>144</v>
      </c>
      <c r="C70" s="9" t="s">
        <v>11</v>
      </c>
      <c r="D70" s="59">
        <f>265847070+185538630+11811989518</f>
        <v>12263375218</v>
      </c>
      <c r="E70" s="12">
        <v>11060857534</v>
      </c>
    </row>
    <row r="71" spans="1:5" ht="17.25" customHeight="1">
      <c r="A71" s="11" t="s">
        <v>145</v>
      </c>
      <c r="B71" s="9" t="s">
        <v>146</v>
      </c>
      <c r="C71" s="9" t="s">
        <v>147</v>
      </c>
      <c r="D71" s="59">
        <f>38929091+15737510283</f>
        <v>15776439374</v>
      </c>
      <c r="E71" s="12">
        <v>14205982121</v>
      </c>
    </row>
    <row r="72" spans="1:5" ht="17.25" customHeight="1">
      <c r="A72" s="11" t="s">
        <v>148</v>
      </c>
      <c r="B72" s="9" t="s">
        <v>149</v>
      </c>
      <c r="C72" s="9" t="s">
        <v>150</v>
      </c>
      <c r="D72" s="12"/>
      <c r="E72" s="12"/>
    </row>
    <row r="73" spans="1:5" ht="17.25" customHeight="1">
      <c r="A73" s="11" t="s">
        <v>151</v>
      </c>
      <c r="B73" s="9" t="s">
        <v>152</v>
      </c>
      <c r="C73" s="9" t="s">
        <v>11</v>
      </c>
      <c r="D73" s="12"/>
      <c r="E73" s="12"/>
    </row>
    <row r="74" spans="1:5" ht="17.25" customHeight="1">
      <c r="A74" s="11" t="s">
        <v>153</v>
      </c>
      <c r="B74" s="9" t="s">
        <v>154</v>
      </c>
      <c r="C74" s="9" t="s">
        <v>155</v>
      </c>
      <c r="D74" s="12">
        <f>18736561-154446+3176612900</f>
        <v>3195195015</v>
      </c>
      <c r="E74" s="12">
        <v>18051108842</v>
      </c>
    </row>
    <row r="75" spans="1:5" ht="17.25" customHeight="1">
      <c r="A75" s="13" t="s">
        <v>156</v>
      </c>
      <c r="B75" s="9" t="s">
        <v>157</v>
      </c>
      <c r="C75" s="9" t="s">
        <v>11</v>
      </c>
      <c r="D75" s="12"/>
      <c r="E75" s="12"/>
    </row>
    <row r="76" spans="1:5" ht="17.25" customHeight="1">
      <c r="A76" s="13" t="s">
        <v>523</v>
      </c>
      <c r="B76" s="9">
        <v>323</v>
      </c>
      <c r="C76" s="9"/>
      <c r="D76" s="12">
        <v>671438381</v>
      </c>
      <c r="E76" s="12">
        <v>521425381</v>
      </c>
    </row>
    <row r="77" spans="1:5" ht="17.25" customHeight="1">
      <c r="A77" s="8" t="s">
        <v>158</v>
      </c>
      <c r="B77" s="9" t="s">
        <v>159</v>
      </c>
      <c r="C77" s="9" t="s">
        <v>11</v>
      </c>
      <c r="D77" s="10">
        <f>SUM(D78:D84)</f>
        <v>8383330592</v>
      </c>
      <c r="E77" s="10">
        <v>6613330592</v>
      </c>
    </row>
    <row r="78" spans="1:5" ht="17.25" customHeight="1">
      <c r="A78" s="11" t="s">
        <v>160</v>
      </c>
      <c r="B78" s="9" t="s">
        <v>161</v>
      </c>
      <c r="C78" s="9" t="s">
        <v>11</v>
      </c>
      <c r="D78" s="12"/>
      <c r="E78" s="12"/>
    </row>
    <row r="79" spans="1:5" ht="17.25" customHeight="1">
      <c r="A79" s="11" t="s">
        <v>162</v>
      </c>
      <c r="B79" s="9" t="s">
        <v>163</v>
      </c>
      <c r="C79" s="9" t="s">
        <v>164</v>
      </c>
      <c r="D79" s="12"/>
      <c r="E79" s="12"/>
    </row>
    <row r="80" spans="1:5" ht="17.25" customHeight="1">
      <c r="A80" s="11" t="s">
        <v>165</v>
      </c>
      <c r="B80" s="9" t="s">
        <v>166</v>
      </c>
      <c r="C80" s="9" t="s">
        <v>167</v>
      </c>
      <c r="D80" s="12">
        <v>480000</v>
      </c>
      <c r="E80" s="12">
        <v>480000</v>
      </c>
    </row>
    <row r="81" spans="1:5" ht="17.25" customHeight="1">
      <c r="A81" s="11" t="s">
        <v>168</v>
      </c>
      <c r="B81" s="9" t="s">
        <v>169</v>
      </c>
      <c r="C81" s="9" t="s">
        <v>121</v>
      </c>
      <c r="D81" s="12">
        <v>7590000000</v>
      </c>
      <c r="E81" s="12">
        <v>5820000000</v>
      </c>
    </row>
    <row r="82" spans="1:5" ht="17.25" customHeight="1">
      <c r="A82" s="11" t="s">
        <v>170</v>
      </c>
      <c r="B82" s="9" t="s">
        <v>171</v>
      </c>
      <c r="C82" s="9" t="s">
        <v>172</v>
      </c>
      <c r="D82" s="12"/>
      <c r="E82" s="12"/>
    </row>
    <row r="83" spans="1:5" ht="17.25" customHeight="1">
      <c r="A83" s="13" t="s">
        <v>173</v>
      </c>
      <c r="B83" s="9" t="s">
        <v>174</v>
      </c>
      <c r="C83" s="9" t="s">
        <v>11</v>
      </c>
      <c r="D83" s="12">
        <v>792850592</v>
      </c>
      <c r="E83" s="12">
        <v>792850592</v>
      </c>
    </row>
    <row r="84" spans="1:5" ht="17.25" customHeight="1">
      <c r="A84" s="13" t="s">
        <v>175</v>
      </c>
      <c r="B84" s="9" t="s">
        <v>176</v>
      </c>
      <c r="C84" s="9" t="s">
        <v>11</v>
      </c>
      <c r="D84" s="12"/>
      <c r="E84" s="12"/>
    </row>
    <row r="85" spans="1:5" ht="17.25" customHeight="1">
      <c r="A85" s="29" t="s">
        <v>177</v>
      </c>
      <c r="B85" s="9" t="s">
        <v>178</v>
      </c>
      <c r="C85" s="9" t="s">
        <v>11</v>
      </c>
      <c r="D85" s="10">
        <f>D86+D98</f>
        <v>68379434075</v>
      </c>
      <c r="E85" s="10">
        <v>47636102398</v>
      </c>
    </row>
    <row r="86" spans="1:5" ht="17.25" customHeight="1">
      <c r="A86" s="8" t="s">
        <v>179</v>
      </c>
      <c r="B86" s="9" t="s">
        <v>180</v>
      </c>
      <c r="C86" s="9" t="s">
        <v>11</v>
      </c>
      <c r="D86" s="10">
        <f>SUM(D87:D97)</f>
        <v>68379434075</v>
      </c>
      <c r="E86" s="10">
        <v>47636102398</v>
      </c>
    </row>
    <row r="87" spans="1:5" ht="17.25" customHeight="1">
      <c r="A87" s="11" t="s">
        <v>181</v>
      </c>
      <c r="B87" s="9" t="s">
        <v>182</v>
      </c>
      <c r="C87" s="9" t="s">
        <v>183</v>
      </c>
      <c r="D87" s="12">
        <v>31263000000</v>
      </c>
      <c r="E87" s="12">
        <v>15650000000</v>
      </c>
    </row>
    <row r="88" spans="1:5" ht="17.25" customHeight="1">
      <c r="A88" s="11" t="s">
        <v>184</v>
      </c>
      <c r="B88" s="9" t="s">
        <v>185</v>
      </c>
      <c r="C88" s="9" t="s">
        <v>11</v>
      </c>
      <c r="D88" s="12"/>
      <c r="E88" s="52"/>
    </row>
    <row r="89" spans="1:5" ht="17.25" customHeight="1">
      <c r="A89" s="13" t="s">
        <v>186</v>
      </c>
      <c r="B89" s="9" t="s">
        <v>187</v>
      </c>
      <c r="C89" s="9" t="s">
        <v>11</v>
      </c>
      <c r="D89" s="12">
        <f>18660199031+2218332278+18500000</f>
        <v>20897031309</v>
      </c>
      <c r="E89" s="12">
        <v>18660199031</v>
      </c>
    </row>
    <row r="90" spans="1:5" ht="17.25" customHeight="1">
      <c r="A90" s="11" t="s">
        <v>188</v>
      </c>
      <c r="B90" s="9" t="s">
        <v>189</v>
      </c>
      <c r="C90" s="9" t="s">
        <v>11</v>
      </c>
      <c r="D90" s="12"/>
      <c r="E90" s="12"/>
    </row>
    <row r="91" spans="1:5" ht="17.25" customHeight="1">
      <c r="A91" s="11" t="s">
        <v>190</v>
      </c>
      <c r="B91" s="9" t="s">
        <v>191</v>
      </c>
      <c r="C91" s="9" t="s">
        <v>11</v>
      </c>
      <c r="D91" s="12"/>
      <c r="E91" s="12"/>
    </row>
    <row r="92" spans="1:5" ht="17.25" customHeight="1">
      <c r="A92" s="11" t="s">
        <v>192</v>
      </c>
      <c r="B92" s="9" t="s">
        <v>193</v>
      </c>
      <c r="C92" s="9" t="s">
        <v>11</v>
      </c>
      <c r="D92" s="12"/>
      <c r="E92" s="12"/>
    </row>
    <row r="93" spans="1:5" ht="17.25" customHeight="1">
      <c r="A93" s="11" t="s">
        <v>194</v>
      </c>
      <c r="B93" s="9" t="s">
        <v>195</v>
      </c>
      <c r="C93" s="9" t="s">
        <v>11</v>
      </c>
      <c r="D93" s="12"/>
      <c r="E93" s="12"/>
    </row>
    <row r="94" spans="1:5" ht="17.25" customHeight="1">
      <c r="A94" s="11" t="s">
        <v>196</v>
      </c>
      <c r="B94" s="9" t="s">
        <v>197</v>
      </c>
      <c r="C94" s="9" t="s">
        <v>11</v>
      </c>
      <c r="D94" s="12">
        <v>3585139430</v>
      </c>
      <c r="E94" s="12">
        <v>2683845430</v>
      </c>
    </row>
    <row r="95" spans="1:5" ht="17.25" customHeight="1">
      <c r="A95" s="11" t="s">
        <v>198</v>
      </c>
      <c r="B95" s="9" t="s">
        <v>199</v>
      </c>
      <c r="C95" s="9" t="s">
        <v>11</v>
      </c>
      <c r="D95" s="12"/>
      <c r="E95" s="12"/>
    </row>
    <row r="96" spans="1:7" ht="17.25" customHeight="1">
      <c r="A96" s="13" t="s">
        <v>200</v>
      </c>
      <c r="B96" s="9" t="s">
        <v>201</v>
      </c>
      <c r="C96" s="9" t="s">
        <v>11</v>
      </c>
      <c r="D96" s="59">
        <v>12634263336</v>
      </c>
      <c r="E96" s="12">
        <v>10642057937</v>
      </c>
      <c r="G96" s="54"/>
    </row>
    <row r="97" spans="1:5" ht="17.25" customHeight="1">
      <c r="A97" s="11" t="s">
        <v>202</v>
      </c>
      <c r="B97" s="9" t="s">
        <v>203</v>
      </c>
      <c r="C97" s="9" t="s">
        <v>11</v>
      </c>
      <c r="D97" s="12"/>
      <c r="E97" s="12"/>
    </row>
    <row r="98" spans="1:5" ht="17.25" customHeight="1">
      <c r="A98" s="8" t="s">
        <v>204</v>
      </c>
      <c r="B98" s="9" t="s">
        <v>205</v>
      </c>
      <c r="C98" s="9" t="s">
        <v>11</v>
      </c>
      <c r="D98" s="10"/>
      <c r="E98" s="10"/>
    </row>
    <row r="99" spans="1:5" ht="17.25" customHeight="1">
      <c r="A99" s="11" t="s">
        <v>526</v>
      </c>
      <c r="B99" s="9" t="s">
        <v>206</v>
      </c>
      <c r="C99" s="9" t="s">
        <v>11</v>
      </c>
      <c r="D99" s="12"/>
      <c r="E99" s="12"/>
    </row>
    <row r="100" spans="1:5" ht="17.25" customHeight="1">
      <c r="A100" s="11" t="s">
        <v>525</v>
      </c>
      <c r="B100" s="9" t="s">
        <v>207</v>
      </c>
      <c r="C100" s="9" t="s">
        <v>11</v>
      </c>
      <c r="D100" s="12"/>
      <c r="E100" s="12"/>
    </row>
    <row r="101" spans="1:5" ht="17.25" customHeight="1">
      <c r="A101" s="29" t="s">
        <v>208</v>
      </c>
      <c r="B101" s="9">
        <v>439</v>
      </c>
      <c r="C101" s="9"/>
      <c r="D101" s="10"/>
      <c r="E101" s="10"/>
    </row>
    <row r="102" spans="1:8" ht="17.25" customHeight="1">
      <c r="A102" s="14" t="s">
        <v>209</v>
      </c>
      <c r="B102" s="9" t="s">
        <v>210</v>
      </c>
      <c r="C102" s="9" t="s">
        <v>11</v>
      </c>
      <c r="D102" s="10">
        <f>D64+D85+D101</f>
        <v>134232116459</v>
      </c>
      <c r="E102" s="10">
        <v>107652160935</v>
      </c>
      <c r="G102" s="54"/>
      <c r="H102" s="54"/>
    </row>
    <row r="103" spans="1:5" ht="17.25" customHeight="1">
      <c r="A103" s="15" t="s">
        <v>211</v>
      </c>
      <c r="B103" s="9" t="s">
        <v>11</v>
      </c>
      <c r="C103" s="9" t="s">
        <v>11</v>
      </c>
      <c r="D103" s="12"/>
      <c r="E103" s="12"/>
    </row>
    <row r="104" spans="1:5" ht="17.25" customHeight="1">
      <c r="A104" s="11" t="s">
        <v>212</v>
      </c>
      <c r="B104" s="9" t="s">
        <v>11</v>
      </c>
      <c r="C104" s="9" t="s">
        <v>213</v>
      </c>
      <c r="D104" s="12"/>
      <c r="E104" s="12"/>
    </row>
    <row r="105" spans="1:5" ht="17.25" customHeight="1">
      <c r="A105" s="11" t="s">
        <v>214</v>
      </c>
      <c r="B105" s="9" t="s">
        <v>11</v>
      </c>
      <c r="C105" s="9" t="s">
        <v>215</v>
      </c>
      <c r="D105" s="12"/>
      <c r="E105" s="12"/>
    </row>
    <row r="106" spans="1:5" ht="17.25" customHeight="1">
      <c r="A106" s="11" t="s">
        <v>216</v>
      </c>
      <c r="B106" s="9" t="s">
        <v>11</v>
      </c>
      <c r="C106" s="9" t="s">
        <v>11</v>
      </c>
      <c r="D106" s="12"/>
      <c r="E106" s="56"/>
    </row>
    <row r="107" spans="1:5" ht="17.25" customHeight="1">
      <c r="A107" s="11" t="s">
        <v>217</v>
      </c>
      <c r="B107" s="9" t="s">
        <v>11</v>
      </c>
      <c r="C107" s="9" t="s">
        <v>11</v>
      </c>
      <c r="D107" s="12"/>
      <c r="E107" s="12"/>
    </row>
    <row r="108" spans="1:5" ht="17.25" customHeight="1">
      <c r="A108" s="11" t="s">
        <v>218</v>
      </c>
      <c r="B108" s="9" t="s">
        <v>11</v>
      </c>
      <c r="C108" s="9" t="s">
        <v>11</v>
      </c>
      <c r="D108" s="12"/>
      <c r="E108" s="12"/>
    </row>
    <row r="109" spans="1:5" ht="17.25" customHeight="1">
      <c r="A109" s="16" t="s">
        <v>219</v>
      </c>
      <c r="B109" s="17" t="s">
        <v>11</v>
      </c>
      <c r="C109" s="17" t="s">
        <v>11</v>
      </c>
      <c r="D109" s="18"/>
      <c r="E109" s="18"/>
    </row>
    <row r="110" ht="16.5" customHeight="1"/>
    <row r="111" spans="1:5" ht="27" customHeight="1">
      <c r="A111" s="76" t="s">
        <v>273</v>
      </c>
      <c r="B111" s="76"/>
      <c r="C111" s="76"/>
      <c r="D111" s="76"/>
      <c r="E111" s="76"/>
    </row>
    <row r="112" spans="1:5" ht="15">
      <c r="A112" s="76" t="s">
        <v>274</v>
      </c>
      <c r="B112" s="76"/>
      <c r="C112" s="76"/>
      <c r="D112" s="76"/>
      <c r="E112" s="76"/>
    </row>
    <row r="113" ht="16.5" customHeight="1"/>
    <row r="114" spans="1:5" ht="16.5" customHeight="1">
      <c r="A114" s="30"/>
      <c r="B114" s="30"/>
      <c r="C114" s="30"/>
      <c r="D114" s="74" t="s">
        <v>532</v>
      </c>
      <c r="E114" s="74"/>
    </row>
    <row r="115" spans="1:5" ht="16.5" customHeight="1">
      <c r="A115" s="75" t="s">
        <v>271</v>
      </c>
      <c r="B115" s="75"/>
      <c r="C115" s="75"/>
      <c r="D115" s="75" t="s">
        <v>268</v>
      </c>
      <c r="E115" s="75"/>
    </row>
    <row r="116" spans="1:5" ht="16.5" customHeight="1">
      <c r="A116" s="74" t="s">
        <v>272</v>
      </c>
      <c r="B116" s="74"/>
      <c r="C116" s="74"/>
      <c r="D116" s="74" t="s">
        <v>269</v>
      </c>
      <c r="E116" s="74"/>
    </row>
    <row r="117" ht="16.5" customHeight="1"/>
    <row r="118" ht="16.5" customHeight="1"/>
  </sheetData>
  <mergeCells count="9">
    <mergeCell ref="D116:E116"/>
    <mergeCell ref="A115:C115"/>
    <mergeCell ref="A116:C116"/>
    <mergeCell ref="A111:E111"/>
    <mergeCell ref="A112:E112"/>
    <mergeCell ref="A3:E3"/>
    <mergeCell ref="A4:E4"/>
    <mergeCell ref="D114:E114"/>
    <mergeCell ref="D115:E115"/>
  </mergeCells>
  <printOptions/>
  <pageMargins left="0.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D18" sqref="D18"/>
    </sheetView>
  </sheetViews>
  <sheetFormatPr defaultColWidth="9.140625" defaultRowHeight="12.75"/>
  <cols>
    <col min="1" max="1" width="53.140625" style="21" customWidth="1"/>
    <col min="2" max="2" width="6.140625" style="21" customWidth="1"/>
    <col min="3" max="3" width="7.28125" style="21" customWidth="1"/>
    <col min="4" max="5" width="16.28125" style="21" customWidth="1"/>
    <col min="6" max="6" width="18.00390625" style="21" customWidth="1"/>
    <col min="7" max="7" width="19.00390625" style="21" customWidth="1"/>
    <col min="8" max="16384" width="9.140625" style="21" customWidth="1"/>
  </cols>
  <sheetData>
    <row r="1" spans="1:7" ht="14.25">
      <c r="A1" s="31" t="s">
        <v>0</v>
      </c>
      <c r="E1" s="75" t="s">
        <v>530</v>
      </c>
      <c r="F1" s="75"/>
      <c r="G1" s="75"/>
    </row>
    <row r="2" ht="14.25">
      <c r="A2" s="19" t="s">
        <v>529</v>
      </c>
    </row>
    <row r="3" ht="12.75"/>
    <row r="4" spans="1:7" ht="18.75">
      <c r="A4" s="72" t="s">
        <v>220</v>
      </c>
      <c r="B4" s="72"/>
      <c r="C4" s="72"/>
      <c r="D4" s="72"/>
      <c r="E4" s="72"/>
      <c r="F4" s="72"/>
      <c r="G4" s="72"/>
    </row>
    <row r="5" spans="1:7" ht="15.75">
      <c r="A5" s="73" t="s">
        <v>534</v>
      </c>
      <c r="B5" s="73"/>
      <c r="C5" s="73"/>
      <c r="D5" s="73"/>
      <c r="E5" s="73"/>
      <c r="F5" s="73"/>
      <c r="G5" s="73"/>
    </row>
    <row r="6" spans="1:7" ht="15">
      <c r="A6" s="1"/>
      <c r="B6" s="1"/>
      <c r="C6" s="1"/>
      <c r="D6" s="1"/>
      <c r="E6" s="1"/>
      <c r="F6" s="1"/>
      <c r="G6" s="28" t="s">
        <v>2</v>
      </c>
    </row>
    <row r="7" spans="1:7" s="23" customFormat="1" ht="34.5" customHeight="1">
      <c r="A7" s="79" t="s">
        <v>221</v>
      </c>
      <c r="B7" s="79" t="s">
        <v>4</v>
      </c>
      <c r="C7" s="79" t="s">
        <v>5</v>
      </c>
      <c r="D7" s="77" t="s">
        <v>533</v>
      </c>
      <c r="E7" s="78"/>
      <c r="F7" s="77" t="s">
        <v>528</v>
      </c>
      <c r="G7" s="78"/>
    </row>
    <row r="8" spans="1:7" s="23" customFormat="1" ht="18.75" customHeight="1">
      <c r="A8" s="80"/>
      <c r="B8" s="80"/>
      <c r="C8" s="80"/>
      <c r="D8" s="22" t="s">
        <v>222</v>
      </c>
      <c r="E8" s="22" t="s">
        <v>223</v>
      </c>
      <c r="F8" s="22" t="s">
        <v>222</v>
      </c>
      <c r="G8" s="22" t="s">
        <v>223</v>
      </c>
    </row>
    <row r="9" spans="1:7" s="23" customFormat="1" ht="14.25">
      <c r="A9" s="22">
        <v>1</v>
      </c>
      <c r="B9" s="22">
        <v>2</v>
      </c>
      <c r="C9" s="22">
        <v>3</v>
      </c>
      <c r="D9" s="22"/>
      <c r="E9" s="22">
        <v>4</v>
      </c>
      <c r="F9" s="22"/>
      <c r="G9" s="22">
        <v>5</v>
      </c>
    </row>
    <row r="10" spans="1:7" ht="15" customHeight="1">
      <c r="A10" s="24" t="s">
        <v>224</v>
      </c>
      <c r="B10" s="63" t="s">
        <v>225</v>
      </c>
      <c r="C10" s="63" t="s">
        <v>226</v>
      </c>
      <c r="D10" s="64">
        <v>309696097635</v>
      </c>
      <c r="E10" s="64">
        <v>220984670177</v>
      </c>
      <c r="F10" s="64">
        <v>1118767717956</v>
      </c>
      <c r="G10" s="64">
        <v>804792141397</v>
      </c>
    </row>
    <row r="11" spans="1:7" ht="15" customHeight="1">
      <c r="A11" s="25" t="s">
        <v>227</v>
      </c>
      <c r="B11" s="65" t="s">
        <v>228</v>
      </c>
      <c r="C11" s="65" t="s">
        <v>229</v>
      </c>
      <c r="D11" s="66"/>
      <c r="E11" s="66"/>
      <c r="F11" s="66">
        <v>0</v>
      </c>
      <c r="G11" s="66">
        <v>0</v>
      </c>
    </row>
    <row r="12" spans="1:7" ht="15" customHeight="1">
      <c r="A12" s="26" t="s">
        <v>277</v>
      </c>
      <c r="B12" s="65" t="s">
        <v>230</v>
      </c>
      <c r="C12" s="65" t="s">
        <v>231</v>
      </c>
      <c r="D12" s="66">
        <f>D10</f>
        <v>309696097635</v>
      </c>
      <c r="E12" s="66">
        <f>E10</f>
        <v>220984670177</v>
      </c>
      <c r="F12" s="66">
        <f>F10</f>
        <v>1118767717956</v>
      </c>
      <c r="G12" s="66">
        <f>G10</f>
        <v>804792141397</v>
      </c>
    </row>
    <row r="13" spans="1:7" ht="15" customHeight="1">
      <c r="A13" s="25" t="s">
        <v>232</v>
      </c>
      <c r="B13" s="65" t="s">
        <v>233</v>
      </c>
      <c r="C13" s="65" t="s">
        <v>234</v>
      </c>
      <c r="D13" s="66">
        <v>298543553583</v>
      </c>
      <c r="E13" s="66">
        <v>212819185440</v>
      </c>
      <c r="F13" s="66">
        <v>1080993901144</v>
      </c>
      <c r="G13" s="66">
        <v>775398853440</v>
      </c>
    </row>
    <row r="14" spans="1:7" ht="15" customHeight="1">
      <c r="A14" s="26" t="s">
        <v>278</v>
      </c>
      <c r="B14" s="65" t="s">
        <v>235</v>
      </c>
      <c r="C14" s="65" t="s">
        <v>11</v>
      </c>
      <c r="D14" s="67">
        <f>D12-D13</f>
        <v>11152544052</v>
      </c>
      <c r="E14" s="67">
        <f>E12-E13</f>
        <v>8165484737</v>
      </c>
      <c r="F14" s="67">
        <f>F12-F13</f>
        <v>37773816812</v>
      </c>
      <c r="G14" s="67">
        <f>G12-G13</f>
        <v>29393287957</v>
      </c>
    </row>
    <row r="15" spans="1:7" ht="15" customHeight="1">
      <c r="A15" s="25" t="s">
        <v>236</v>
      </c>
      <c r="B15" s="65" t="s">
        <v>237</v>
      </c>
      <c r="C15" s="65" t="s">
        <v>238</v>
      </c>
      <c r="D15" s="66">
        <v>213035033</v>
      </c>
      <c r="E15" s="66">
        <v>150846039</v>
      </c>
      <c r="F15" s="66">
        <v>1845203456</v>
      </c>
      <c r="G15" s="66">
        <v>721327445</v>
      </c>
    </row>
    <row r="16" spans="1:7" ht="15" customHeight="1">
      <c r="A16" s="25" t="s">
        <v>239</v>
      </c>
      <c r="B16" s="65" t="s">
        <v>240</v>
      </c>
      <c r="C16" s="65" t="s">
        <v>241</v>
      </c>
      <c r="D16" s="66">
        <v>4020363426</v>
      </c>
      <c r="E16" s="66">
        <v>343523465</v>
      </c>
      <c r="F16" s="66">
        <v>4166760092</v>
      </c>
      <c r="G16" s="66">
        <v>1056956071</v>
      </c>
    </row>
    <row r="17" spans="1:7" ht="15" customHeight="1">
      <c r="A17" s="25" t="s">
        <v>242</v>
      </c>
      <c r="B17" s="65" t="s">
        <v>243</v>
      </c>
      <c r="C17" s="65" t="s">
        <v>11</v>
      </c>
      <c r="D17" s="68">
        <v>1200000</v>
      </c>
      <c r="E17" s="68">
        <v>215523465</v>
      </c>
      <c r="F17" s="66">
        <v>82950000</v>
      </c>
      <c r="G17" s="66">
        <v>928750367</v>
      </c>
    </row>
    <row r="18" spans="1:7" ht="15" customHeight="1">
      <c r="A18" s="25" t="s">
        <v>244</v>
      </c>
      <c r="B18" s="65" t="s">
        <v>245</v>
      </c>
      <c r="C18" s="65" t="s">
        <v>11</v>
      </c>
      <c r="D18" s="66">
        <v>3280338849</v>
      </c>
      <c r="E18" s="66">
        <v>3251765541</v>
      </c>
      <c r="F18" s="66">
        <v>14621948373</v>
      </c>
      <c r="G18" s="66">
        <v>11105911585</v>
      </c>
    </row>
    <row r="19" spans="1:7" ht="15" customHeight="1">
      <c r="A19" s="25" t="s">
        <v>246</v>
      </c>
      <c r="B19" s="65" t="s">
        <v>247</v>
      </c>
      <c r="C19" s="65" t="s">
        <v>11</v>
      </c>
      <c r="D19" s="66">
        <v>1644338606</v>
      </c>
      <c r="E19" s="66">
        <v>2122330705</v>
      </c>
      <c r="F19" s="66">
        <v>7434443690</v>
      </c>
      <c r="G19" s="66">
        <v>6405422218</v>
      </c>
    </row>
    <row r="20" spans="1:7" ht="15" customHeight="1">
      <c r="A20" s="26" t="s">
        <v>248</v>
      </c>
      <c r="B20" s="65" t="s">
        <v>249</v>
      </c>
      <c r="C20" s="65" t="s">
        <v>11</v>
      </c>
      <c r="D20" s="67">
        <f>D14+D15-D16-D18-D19</f>
        <v>2420538204</v>
      </c>
      <c r="E20" s="67">
        <f>E14+E15-E16-E18-E19</f>
        <v>2598711065</v>
      </c>
      <c r="F20" s="67">
        <f>F14+F15-F16-F18-F19</f>
        <v>13395868113</v>
      </c>
      <c r="G20" s="67">
        <f>G14+G15-G16-G18-G19</f>
        <v>11546325528</v>
      </c>
    </row>
    <row r="21" spans="1:7" ht="15" customHeight="1">
      <c r="A21" s="25" t="s">
        <v>250</v>
      </c>
      <c r="B21" s="65" t="s">
        <v>251</v>
      </c>
      <c r="C21" s="65" t="s">
        <v>11</v>
      </c>
      <c r="D21" s="66">
        <v>9338</v>
      </c>
      <c r="E21" s="66">
        <v>40937157</v>
      </c>
      <c r="F21" s="66">
        <v>1212790610</v>
      </c>
      <c r="G21" s="66">
        <v>515045417</v>
      </c>
    </row>
    <row r="22" spans="1:7" ht="15" customHeight="1">
      <c r="A22" s="25" t="s">
        <v>252</v>
      </c>
      <c r="B22" s="65" t="s">
        <v>253</v>
      </c>
      <c r="C22" s="65" t="s">
        <v>11</v>
      </c>
      <c r="D22" s="66"/>
      <c r="E22" s="66">
        <v>10155111</v>
      </c>
      <c r="F22" s="66">
        <v>17646048</v>
      </c>
      <c r="G22" s="66">
        <v>15905871</v>
      </c>
    </row>
    <row r="23" spans="1:7" ht="15" customHeight="1">
      <c r="A23" s="25" t="s">
        <v>254</v>
      </c>
      <c r="B23" s="65" t="s">
        <v>255</v>
      </c>
      <c r="C23" s="65" t="s">
        <v>11</v>
      </c>
      <c r="D23" s="67">
        <f>D21</f>
        <v>9338</v>
      </c>
      <c r="E23" s="67">
        <v>30782046</v>
      </c>
      <c r="F23" s="67">
        <f>F21-F22</f>
        <v>1195144562</v>
      </c>
      <c r="G23" s="67">
        <f>G21-G22</f>
        <v>499139546</v>
      </c>
    </row>
    <row r="24" spans="1:7" ht="15" customHeight="1">
      <c r="A24" s="25" t="s">
        <v>256</v>
      </c>
      <c r="B24" s="65">
        <v>45</v>
      </c>
      <c r="C24" s="65"/>
      <c r="D24" s="66"/>
      <c r="E24" s="66"/>
      <c r="F24" s="66"/>
      <c r="G24" s="66"/>
    </row>
    <row r="25" spans="1:7" ht="15" customHeight="1">
      <c r="A25" s="26" t="s">
        <v>257</v>
      </c>
      <c r="B25" s="65" t="s">
        <v>258</v>
      </c>
      <c r="C25" s="65" t="s">
        <v>11</v>
      </c>
      <c r="D25" s="67">
        <f>D20+D23</f>
        <v>2420547542</v>
      </c>
      <c r="E25" s="67">
        <f>E20+E23</f>
        <v>2629493111</v>
      </c>
      <c r="F25" s="67">
        <f>F20+F23</f>
        <v>14591012675</v>
      </c>
      <c r="G25" s="67">
        <f>G20+G23</f>
        <v>12045465074</v>
      </c>
    </row>
    <row r="26" spans="1:7" ht="15" customHeight="1">
      <c r="A26" s="25" t="s">
        <v>259</v>
      </c>
      <c r="B26" s="65" t="s">
        <v>260</v>
      </c>
      <c r="C26" s="65" t="s">
        <v>261</v>
      </c>
      <c r="D26" s="66">
        <v>646556635</v>
      </c>
      <c r="E26" s="66">
        <v>532811947</v>
      </c>
      <c r="F26" s="66">
        <v>3585866998</v>
      </c>
      <c r="G26" s="66">
        <v>1403407137</v>
      </c>
    </row>
    <row r="27" spans="1:7" ht="15" customHeight="1">
      <c r="A27" s="25" t="s">
        <v>262</v>
      </c>
      <c r="B27" s="65" t="s">
        <v>263</v>
      </c>
      <c r="C27" s="65" t="s">
        <v>264</v>
      </c>
      <c r="D27" s="67"/>
      <c r="E27" s="67"/>
      <c r="F27" s="66">
        <v>0</v>
      </c>
      <c r="G27" s="66">
        <v>0</v>
      </c>
    </row>
    <row r="28" spans="1:7" ht="15" customHeight="1">
      <c r="A28" s="26" t="s">
        <v>279</v>
      </c>
      <c r="B28" s="65" t="s">
        <v>265</v>
      </c>
      <c r="C28" s="65" t="s">
        <v>11</v>
      </c>
      <c r="D28" s="67">
        <f>D25-D26</f>
        <v>1773990907</v>
      </c>
      <c r="E28" s="67">
        <f>E25-E26</f>
        <v>2096681164</v>
      </c>
      <c r="F28" s="67">
        <f>F25-F26</f>
        <v>11005145677</v>
      </c>
      <c r="G28" s="67">
        <f>G25-G26</f>
        <v>10642057937</v>
      </c>
    </row>
    <row r="29" spans="1:7" ht="15" customHeight="1">
      <c r="A29" s="27" t="s">
        <v>266</v>
      </c>
      <c r="B29" s="69" t="s">
        <v>267</v>
      </c>
      <c r="C29" s="69" t="s">
        <v>11</v>
      </c>
      <c r="D29" s="70"/>
      <c r="E29" s="70"/>
      <c r="F29" s="70"/>
      <c r="G29" s="70"/>
    </row>
    <row r="30" ht="15" customHeight="1"/>
    <row r="31" spans="3:7" ht="15" customHeight="1">
      <c r="C31" s="74" t="s">
        <v>535</v>
      </c>
      <c r="D31" s="74"/>
      <c r="E31" s="74"/>
      <c r="F31" s="74"/>
      <c r="G31" s="74"/>
    </row>
    <row r="32" spans="1:7" ht="15" customHeight="1">
      <c r="A32" s="75" t="s">
        <v>270</v>
      </c>
      <c r="B32" s="75"/>
      <c r="C32" s="75" t="s">
        <v>268</v>
      </c>
      <c r="D32" s="75"/>
      <c r="E32" s="75"/>
      <c r="F32" s="75"/>
      <c r="G32" s="75"/>
    </row>
    <row r="33" spans="1:7" ht="15" customHeight="1">
      <c r="A33" s="30" t="s">
        <v>280</v>
      </c>
      <c r="C33" s="74" t="s">
        <v>269</v>
      </c>
      <c r="D33" s="74"/>
      <c r="E33" s="74"/>
      <c r="F33" s="74"/>
      <c r="G33" s="74"/>
    </row>
    <row r="34" ht="15" customHeight="1"/>
    <row r="35" ht="15" customHeight="1"/>
    <row r="36" ht="15" customHeight="1"/>
    <row r="37" ht="15" customHeight="1"/>
    <row r="38" ht="15" customHeight="1"/>
  </sheetData>
  <mergeCells count="12">
    <mergeCell ref="E1:G1"/>
    <mergeCell ref="C31:G31"/>
    <mergeCell ref="C32:G32"/>
    <mergeCell ref="C33:G33"/>
    <mergeCell ref="A4:G4"/>
    <mergeCell ref="A5:G5"/>
    <mergeCell ref="A32:B32"/>
    <mergeCell ref="F7:G7"/>
    <mergeCell ref="D7:E7"/>
    <mergeCell ref="A7:A8"/>
    <mergeCell ref="B7:B8"/>
    <mergeCell ref="C7:C8"/>
  </mergeCells>
  <printOptions/>
  <pageMargins left="0.25" right="0.25" top="0.5" bottom="0.5" header="0.5" footer="0.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6"/>
  <sheetViews>
    <sheetView workbookViewId="0" topLeftCell="A177">
      <selection activeCell="C139" sqref="C139"/>
    </sheetView>
  </sheetViews>
  <sheetFormatPr defaultColWidth="9.140625" defaultRowHeight="12.75"/>
  <cols>
    <col min="1" max="1" width="57.421875" style="30" customWidth="1"/>
    <col min="2" max="2" width="6.7109375" style="32" customWidth="1"/>
    <col min="3" max="3" width="16.57421875" style="21" customWidth="1"/>
    <col min="4" max="4" width="16.7109375" style="21" customWidth="1"/>
    <col min="5" max="5" width="14.57421875" style="21" bestFit="1" customWidth="1"/>
    <col min="6" max="16384" width="9.140625" style="21" customWidth="1"/>
  </cols>
  <sheetData>
    <row r="1" spans="1:4" ht="15" customHeight="1">
      <c r="A1" s="20" t="s">
        <v>281</v>
      </c>
      <c r="D1" s="37"/>
    </row>
    <row r="2" ht="15" customHeight="1">
      <c r="D2" s="28" t="s">
        <v>2</v>
      </c>
    </row>
    <row r="3" spans="1:4" s="30" customFormat="1" ht="15" customHeight="1" hidden="1">
      <c r="A3" s="38"/>
      <c r="B3" s="39"/>
      <c r="C3" s="81" t="s">
        <v>282</v>
      </c>
      <c r="D3" s="81"/>
    </row>
    <row r="4" spans="1:4" s="20" customFormat="1" ht="48.75" customHeight="1">
      <c r="A4" s="33" t="s">
        <v>3</v>
      </c>
      <c r="B4" s="33" t="s">
        <v>283</v>
      </c>
      <c r="C4" s="33" t="s">
        <v>284</v>
      </c>
      <c r="D4" s="33" t="s">
        <v>285</v>
      </c>
    </row>
    <row r="5" spans="1:4" s="20" customFormat="1" ht="15" customHeight="1">
      <c r="A5" s="45">
        <v>1</v>
      </c>
      <c r="B5" s="45">
        <v>2</v>
      </c>
      <c r="C5" s="45">
        <v>3</v>
      </c>
      <c r="D5" s="45">
        <v>4</v>
      </c>
    </row>
    <row r="6" spans="1:4" s="23" customFormat="1" ht="15" customHeight="1">
      <c r="A6" s="40" t="s">
        <v>286</v>
      </c>
      <c r="B6" s="41" t="s">
        <v>16</v>
      </c>
      <c r="C6" s="7">
        <v>6976219426</v>
      </c>
      <c r="D6" s="7">
        <v>5826089201</v>
      </c>
    </row>
    <row r="7" spans="1:4" ht="15" customHeight="1">
      <c r="A7" s="42" t="s">
        <v>287</v>
      </c>
      <c r="B7" s="9" t="s">
        <v>11</v>
      </c>
      <c r="C7" s="12">
        <f>C8</f>
        <v>3050586544</v>
      </c>
      <c r="D7" s="12">
        <v>1465917470</v>
      </c>
    </row>
    <row r="8" spans="1:5" ht="15" customHeight="1">
      <c r="A8" s="42" t="s">
        <v>288</v>
      </c>
      <c r="B8" s="9" t="s">
        <v>11</v>
      </c>
      <c r="C8" s="12">
        <f>2453392208+397041673+200152663</f>
        <v>3050586544</v>
      </c>
      <c r="D8" s="12">
        <v>1465917470</v>
      </c>
      <c r="E8" s="55"/>
    </row>
    <row r="9" spans="1:4" ht="15" customHeight="1">
      <c r="A9" s="42" t="s">
        <v>289</v>
      </c>
      <c r="B9" s="9" t="s">
        <v>11</v>
      </c>
      <c r="C9" s="12"/>
      <c r="D9" s="12"/>
    </row>
    <row r="10" spans="1:4" ht="15" customHeight="1">
      <c r="A10" s="42" t="s">
        <v>290</v>
      </c>
      <c r="B10" s="9" t="s">
        <v>11</v>
      </c>
      <c r="C10" s="12"/>
      <c r="D10" s="12"/>
    </row>
    <row r="11" spans="1:4" ht="15" customHeight="1">
      <c r="A11" s="42" t="s">
        <v>291</v>
      </c>
      <c r="B11" s="9" t="s">
        <v>11</v>
      </c>
      <c r="C11" s="12">
        <f>C12</f>
        <v>3925632882</v>
      </c>
      <c r="D11" s="12">
        <v>4360171731</v>
      </c>
    </row>
    <row r="12" spans="1:4" ht="15" customHeight="1">
      <c r="A12" s="42" t="s">
        <v>288</v>
      </c>
      <c r="B12" s="9" t="s">
        <v>11</v>
      </c>
      <c r="C12" s="12">
        <f>3562893279+135884487+226855116</f>
        <v>3925632882</v>
      </c>
      <c r="D12" s="12">
        <v>4360171731</v>
      </c>
    </row>
    <row r="13" spans="1:4" ht="15" customHeight="1">
      <c r="A13" s="42" t="s">
        <v>289</v>
      </c>
      <c r="B13" s="9" t="s">
        <v>11</v>
      </c>
      <c r="C13" s="12"/>
      <c r="D13" s="12"/>
    </row>
    <row r="14" spans="1:4" ht="15" customHeight="1">
      <c r="A14" s="42" t="s">
        <v>290</v>
      </c>
      <c r="B14" s="9" t="s">
        <v>11</v>
      </c>
      <c r="C14" s="12"/>
      <c r="D14" s="12"/>
    </row>
    <row r="15" spans="1:4" ht="15" customHeight="1">
      <c r="A15" s="42" t="s">
        <v>292</v>
      </c>
      <c r="B15" s="9" t="s">
        <v>11</v>
      </c>
      <c r="C15" s="12"/>
      <c r="D15" s="12"/>
    </row>
    <row r="16" spans="1:4" ht="15" customHeight="1">
      <c r="A16" s="42" t="s">
        <v>288</v>
      </c>
      <c r="B16" s="9" t="s">
        <v>11</v>
      </c>
      <c r="C16" s="12"/>
      <c r="D16" s="12"/>
    </row>
    <row r="17" spans="1:4" ht="15" customHeight="1">
      <c r="A17" s="42" t="s">
        <v>289</v>
      </c>
      <c r="B17" s="9" t="s">
        <v>11</v>
      </c>
      <c r="C17" s="12"/>
      <c r="D17" s="12"/>
    </row>
    <row r="18" spans="1:4" s="23" customFormat="1" ht="15" customHeight="1">
      <c r="A18" s="36" t="s">
        <v>293</v>
      </c>
      <c r="B18" s="43" t="s">
        <v>21</v>
      </c>
      <c r="C18" s="10">
        <f>SUM(C19:C21)</f>
        <v>9166495459</v>
      </c>
      <c r="D18" s="10">
        <v>9192765221</v>
      </c>
    </row>
    <row r="19" spans="1:4" ht="15" customHeight="1">
      <c r="A19" s="42" t="s">
        <v>294</v>
      </c>
      <c r="B19" s="9" t="s">
        <v>11</v>
      </c>
      <c r="C19" s="12">
        <v>332507547</v>
      </c>
      <c r="D19" s="12">
        <v>332411211</v>
      </c>
    </row>
    <row r="20" spans="1:4" ht="15" customHeight="1">
      <c r="A20" s="42" t="s">
        <v>295</v>
      </c>
      <c r="B20" s="9" t="s">
        <v>11</v>
      </c>
      <c r="C20" s="12">
        <v>9047444412</v>
      </c>
      <c r="D20" s="12">
        <v>9040000000</v>
      </c>
    </row>
    <row r="21" spans="1:4" ht="15" customHeight="1">
      <c r="A21" s="42" t="s">
        <v>296</v>
      </c>
      <c r="B21" s="9" t="s">
        <v>11</v>
      </c>
      <c r="C21" s="71">
        <v>-213456500</v>
      </c>
      <c r="D21" s="53">
        <v>-179646000</v>
      </c>
    </row>
    <row r="22" spans="1:4" s="23" customFormat="1" ht="15" customHeight="1">
      <c r="A22" s="36" t="s">
        <v>297</v>
      </c>
      <c r="B22" s="43" t="s">
        <v>34</v>
      </c>
      <c r="C22" s="12"/>
      <c r="D22" s="12"/>
    </row>
    <row r="23" spans="1:4" ht="15" customHeight="1">
      <c r="A23" s="42" t="s">
        <v>298</v>
      </c>
      <c r="B23" s="9" t="s">
        <v>11</v>
      </c>
      <c r="C23" s="12"/>
      <c r="D23" s="12"/>
    </row>
    <row r="24" spans="1:4" ht="15" customHeight="1">
      <c r="A24" s="42" t="s">
        <v>299</v>
      </c>
      <c r="B24" s="9" t="s">
        <v>11</v>
      </c>
      <c r="C24" s="12"/>
      <c r="D24" s="12"/>
    </row>
    <row r="25" spans="1:4" s="23" customFormat="1" ht="15" customHeight="1">
      <c r="A25" s="36" t="s">
        <v>300</v>
      </c>
      <c r="B25" s="43" t="s">
        <v>39</v>
      </c>
      <c r="C25" s="10">
        <v>1321297761</v>
      </c>
      <c r="D25" s="10">
        <v>2434617963</v>
      </c>
    </row>
    <row r="26" spans="1:4" ht="15" customHeight="1">
      <c r="A26" s="42" t="s">
        <v>301</v>
      </c>
      <c r="B26" s="9" t="s">
        <v>11</v>
      </c>
      <c r="C26" s="12"/>
      <c r="D26" s="12"/>
    </row>
    <row r="27" spans="1:4" ht="15" customHeight="1">
      <c r="A27" s="42" t="s">
        <v>302</v>
      </c>
      <c r="B27" s="9" t="s">
        <v>11</v>
      </c>
      <c r="C27" s="12"/>
      <c r="D27" s="12"/>
    </row>
    <row r="28" spans="1:4" ht="15" customHeight="1">
      <c r="A28" s="42" t="s">
        <v>303</v>
      </c>
      <c r="B28" s="9" t="s">
        <v>11</v>
      </c>
      <c r="C28" s="12"/>
      <c r="D28" s="12"/>
    </row>
    <row r="29" spans="1:5" ht="15" customHeight="1">
      <c r="A29" s="42" t="s">
        <v>304</v>
      </c>
      <c r="B29" s="9" t="s">
        <v>11</v>
      </c>
      <c r="C29" s="59">
        <f>C25</f>
        <v>1321297761</v>
      </c>
      <c r="D29" s="12">
        <v>2434617963</v>
      </c>
      <c r="E29" s="12"/>
    </row>
    <row r="30" spans="1:4" s="23" customFormat="1" ht="15" customHeight="1">
      <c r="A30" s="36" t="s">
        <v>305</v>
      </c>
      <c r="B30" s="43" t="s">
        <v>46</v>
      </c>
      <c r="C30" s="10">
        <f>C34+C35+C40</f>
        <v>5762724054</v>
      </c>
      <c r="D30" s="10">
        <v>4781274488</v>
      </c>
    </row>
    <row r="31" spans="1:4" ht="15" customHeight="1">
      <c r="A31" s="42" t="s">
        <v>306</v>
      </c>
      <c r="B31" s="9" t="s">
        <v>11</v>
      </c>
      <c r="C31" s="12"/>
      <c r="D31" s="12"/>
    </row>
    <row r="32" spans="1:4" ht="15" customHeight="1">
      <c r="A32" s="42" t="s">
        <v>307</v>
      </c>
      <c r="B32" s="9" t="s">
        <v>11</v>
      </c>
      <c r="C32" s="12"/>
      <c r="D32" s="12"/>
    </row>
    <row r="33" spans="1:4" ht="15" customHeight="1">
      <c r="A33" s="42" t="s">
        <v>308</v>
      </c>
      <c r="B33" s="9" t="s">
        <v>11</v>
      </c>
      <c r="C33" s="12"/>
      <c r="D33" s="12"/>
    </row>
    <row r="34" spans="1:4" ht="15" customHeight="1">
      <c r="A34" s="42" t="s">
        <v>309</v>
      </c>
      <c r="B34" s="9" t="s">
        <v>11</v>
      </c>
      <c r="C34" s="12">
        <v>752966379</v>
      </c>
      <c r="D34" s="12">
        <v>933121990</v>
      </c>
    </row>
    <row r="35" spans="1:4" ht="15" customHeight="1">
      <c r="A35" s="42" t="s">
        <v>310</v>
      </c>
      <c r="B35" s="9" t="s">
        <v>11</v>
      </c>
      <c r="C35" s="12">
        <v>38888000</v>
      </c>
      <c r="D35" s="12">
        <v>35137500</v>
      </c>
    </row>
    <row r="36" spans="1:4" ht="15" customHeight="1">
      <c r="A36" s="42" t="s">
        <v>311</v>
      </c>
      <c r="B36" s="9" t="s">
        <v>11</v>
      </c>
      <c r="C36" s="12"/>
      <c r="D36" s="12"/>
    </row>
    <row r="37" spans="1:4" ht="15" customHeight="1">
      <c r="A37" s="42" t="s">
        <v>312</v>
      </c>
      <c r="B37" s="9" t="s">
        <v>11</v>
      </c>
      <c r="C37" s="12"/>
      <c r="D37" s="12">
        <v>35137500</v>
      </c>
    </row>
    <row r="38" spans="1:4" ht="15" customHeight="1">
      <c r="A38" s="42" t="s">
        <v>313</v>
      </c>
      <c r="B38" s="9" t="s">
        <v>11</v>
      </c>
      <c r="C38" s="12"/>
      <c r="D38" s="12"/>
    </row>
    <row r="39" spans="1:4" ht="15" customHeight="1">
      <c r="A39" s="42" t="s">
        <v>314</v>
      </c>
      <c r="B39" s="9" t="s">
        <v>11</v>
      </c>
      <c r="C39" s="12"/>
      <c r="D39" s="12"/>
    </row>
    <row r="40" spans="1:4" ht="15" customHeight="1">
      <c r="A40" s="42" t="s">
        <v>315</v>
      </c>
      <c r="B40" s="9" t="s">
        <v>11</v>
      </c>
      <c r="C40" s="12">
        <f>C41+C42+C44</f>
        <v>4970869675</v>
      </c>
      <c r="D40" s="12">
        <v>3813014998</v>
      </c>
    </row>
    <row r="41" spans="1:4" ht="15" customHeight="1">
      <c r="A41" s="42" t="s">
        <v>307</v>
      </c>
      <c r="B41" s="9" t="s">
        <v>11</v>
      </c>
      <c r="C41" s="12">
        <f>1508064559+849360183+1019585813</f>
        <v>3377010555</v>
      </c>
      <c r="D41" s="12">
        <v>2745342981</v>
      </c>
    </row>
    <row r="42" spans="1:4" ht="15" customHeight="1">
      <c r="A42" s="42" t="s">
        <v>316</v>
      </c>
      <c r="B42" s="9" t="s">
        <v>11</v>
      </c>
      <c r="C42" s="12">
        <f>1024319064+296187622+229060938</f>
        <v>1549567624</v>
      </c>
      <c r="D42" s="12">
        <v>1002389937</v>
      </c>
    </row>
    <row r="43" spans="1:4" ht="15" customHeight="1">
      <c r="A43" s="42" t="s">
        <v>317</v>
      </c>
      <c r="B43" s="9" t="s">
        <v>11</v>
      </c>
      <c r="C43" s="12"/>
      <c r="D43" s="12">
        <v>14895984</v>
      </c>
    </row>
    <row r="44" spans="1:4" ht="15" customHeight="1">
      <c r="A44" s="42" t="s">
        <v>318</v>
      </c>
      <c r="B44" s="9" t="s">
        <v>11</v>
      </c>
      <c r="C44" s="12">
        <v>44291496</v>
      </c>
      <c r="D44" s="12">
        <v>50386096</v>
      </c>
    </row>
    <row r="45" spans="1:4" ht="15" customHeight="1">
      <c r="A45" s="42" t="s">
        <v>319</v>
      </c>
      <c r="B45" s="9" t="s">
        <v>11</v>
      </c>
      <c r="C45" s="12"/>
      <c r="D45" s="12"/>
    </row>
    <row r="46" spans="1:4" ht="15" customHeight="1">
      <c r="A46" s="42" t="s">
        <v>307</v>
      </c>
      <c r="B46" s="9" t="s">
        <v>11</v>
      </c>
      <c r="C46" s="12"/>
      <c r="D46" s="12"/>
    </row>
    <row r="47" spans="1:4" ht="15" customHeight="1">
      <c r="A47" s="42" t="s">
        <v>308</v>
      </c>
      <c r="B47" s="9" t="s">
        <v>11</v>
      </c>
      <c r="C47" s="12"/>
      <c r="D47" s="12"/>
    </row>
    <row r="48" spans="1:4" ht="15" customHeight="1">
      <c r="A48" s="42" t="s">
        <v>320</v>
      </c>
      <c r="B48" s="9" t="s">
        <v>11</v>
      </c>
      <c r="C48" s="12"/>
      <c r="D48" s="12"/>
    </row>
    <row r="49" spans="1:4" ht="15" customHeight="1">
      <c r="A49" s="42" t="s">
        <v>321</v>
      </c>
      <c r="B49" s="9" t="s">
        <v>11</v>
      </c>
      <c r="C49" s="12"/>
      <c r="D49" s="12"/>
    </row>
    <row r="50" spans="1:4" s="23" customFormat="1" ht="15" customHeight="1">
      <c r="A50" s="36" t="s">
        <v>322</v>
      </c>
      <c r="B50" s="43" t="s">
        <v>323</v>
      </c>
      <c r="C50" s="10">
        <f>C51</f>
        <v>296206</v>
      </c>
      <c r="D50" s="10">
        <v>118286121</v>
      </c>
    </row>
    <row r="51" spans="1:4" s="23" customFormat="1" ht="15" customHeight="1">
      <c r="A51" s="36" t="s">
        <v>324</v>
      </c>
      <c r="B51" s="43"/>
      <c r="C51" s="10">
        <f>C52+C57</f>
        <v>296206</v>
      </c>
      <c r="D51" s="10">
        <v>118286121</v>
      </c>
    </row>
    <row r="52" spans="1:4" s="23" customFormat="1" ht="15" customHeight="1">
      <c r="A52" s="42" t="s">
        <v>325</v>
      </c>
      <c r="B52" s="9"/>
      <c r="C52" s="12"/>
      <c r="D52" s="12"/>
    </row>
    <row r="53" spans="1:4" s="23" customFormat="1" ht="15" customHeight="1">
      <c r="A53" s="42" t="s">
        <v>326</v>
      </c>
      <c r="B53" s="9"/>
      <c r="C53" s="12"/>
      <c r="D53" s="12"/>
    </row>
    <row r="54" spans="1:4" s="23" customFormat="1" ht="15" customHeight="1">
      <c r="A54" s="42" t="s">
        <v>327</v>
      </c>
      <c r="B54" s="9"/>
      <c r="C54" s="12"/>
      <c r="D54" s="12"/>
    </row>
    <row r="55" spans="1:4" s="23" customFormat="1" ht="15" customHeight="1">
      <c r="A55" s="42" t="s">
        <v>328</v>
      </c>
      <c r="B55" s="9"/>
      <c r="C55" s="12"/>
      <c r="D55" s="12"/>
    </row>
    <row r="56" spans="1:4" s="23" customFormat="1" ht="15" customHeight="1">
      <c r="A56" s="42" t="s">
        <v>329</v>
      </c>
      <c r="B56" s="9"/>
      <c r="C56" s="12"/>
      <c r="D56" s="12">
        <v>118286121</v>
      </c>
    </row>
    <row r="57" spans="1:4" s="23" customFormat="1" ht="15" customHeight="1">
      <c r="A57" s="42" t="s">
        <v>330</v>
      </c>
      <c r="B57" s="9"/>
      <c r="C57" s="12">
        <v>296206</v>
      </c>
      <c r="D57" s="12"/>
    </row>
    <row r="58" spans="1:4" s="23" customFormat="1" ht="15" customHeight="1">
      <c r="A58" s="42" t="s">
        <v>331</v>
      </c>
      <c r="B58" s="9"/>
      <c r="C58" s="12"/>
      <c r="D58" s="12"/>
    </row>
    <row r="59" spans="1:4" s="23" customFormat="1" ht="15" customHeight="1">
      <c r="A59" s="42" t="s">
        <v>332</v>
      </c>
      <c r="B59" s="9"/>
      <c r="C59" s="12"/>
      <c r="D59" s="12"/>
    </row>
    <row r="60" spans="1:4" s="23" customFormat="1" ht="15" customHeight="1">
      <c r="A60" s="42" t="s">
        <v>333</v>
      </c>
      <c r="B60" s="9"/>
      <c r="C60" s="12"/>
      <c r="D60" s="12"/>
    </row>
    <row r="61" spans="1:4" s="23" customFormat="1" ht="15" customHeight="1">
      <c r="A61" s="36" t="s">
        <v>334</v>
      </c>
      <c r="B61" s="43"/>
      <c r="C61" s="10"/>
      <c r="D61" s="10"/>
    </row>
    <row r="62" spans="1:4" s="23" customFormat="1" ht="15" customHeight="1">
      <c r="A62" s="42" t="s">
        <v>335</v>
      </c>
      <c r="B62" s="9"/>
      <c r="C62" s="12"/>
      <c r="D62" s="12"/>
    </row>
    <row r="63" spans="1:4" s="23" customFormat="1" ht="15" customHeight="1">
      <c r="A63" s="42" t="s">
        <v>336</v>
      </c>
      <c r="B63" s="9"/>
      <c r="C63" s="12"/>
      <c r="D63" s="12"/>
    </row>
    <row r="64" spans="1:4" s="23" customFormat="1" ht="15" customHeight="1">
      <c r="A64" s="42" t="s">
        <v>337</v>
      </c>
      <c r="B64" s="9"/>
      <c r="C64" s="12"/>
      <c r="D64" s="12"/>
    </row>
    <row r="65" spans="1:4" s="23" customFormat="1" ht="15" customHeight="1">
      <c r="A65" s="36" t="s">
        <v>338</v>
      </c>
      <c r="B65" s="43" t="s">
        <v>60</v>
      </c>
      <c r="C65" s="10">
        <f>SUM(C66:C69)</f>
        <v>516356952</v>
      </c>
      <c r="D65" s="10">
        <v>350973847</v>
      </c>
    </row>
    <row r="66" spans="1:4" ht="15" customHeight="1">
      <c r="A66" s="42" t="s">
        <v>339</v>
      </c>
      <c r="B66" s="9" t="s">
        <v>11</v>
      </c>
      <c r="C66" s="12">
        <v>516356952</v>
      </c>
      <c r="D66" s="12">
        <v>332275447</v>
      </c>
    </row>
    <row r="67" spans="1:4" ht="15" customHeight="1">
      <c r="A67" s="42" t="s">
        <v>340</v>
      </c>
      <c r="B67" s="9" t="s">
        <v>11</v>
      </c>
      <c r="C67" s="12"/>
      <c r="D67" s="12">
        <v>18698400</v>
      </c>
    </row>
    <row r="68" spans="1:4" ht="15" customHeight="1">
      <c r="A68" s="42" t="s">
        <v>341</v>
      </c>
      <c r="B68" s="9" t="s">
        <v>11</v>
      </c>
      <c r="C68" s="12"/>
      <c r="D68" s="12"/>
    </row>
    <row r="69" spans="1:4" ht="15" customHeight="1">
      <c r="A69" s="42" t="s">
        <v>342</v>
      </c>
      <c r="B69" s="9" t="s">
        <v>11</v>
      </c>
      <c r="C69" s="12"/>
      <c r="D69" s="12"/>
    </row>
    <row r="70" spans="1:4" s="23" customFormat="1" ht="15" customHeight="1">
      <c r="A70" s="36" t="s">
        <v>343</v>
      </c>
      <c r="B70" s="43" t="s">
        <v>71</v>
      </c>
      <c r="C70" s="12"/>
      <c r="D70" s="12"/>
    </row>
    <row r="71" spans="1:4" s="23" customFormat="1" ht="15" customHeight="1">
      <c r="A71" s="36" t="s">
        <v>344</v>
      </c>
      <c r="B71" s="43" t="s">
        <v>11</v>
      </c>
      <c r="C71" s="12"/>
      <c r="D71" s="12"/>
    </row>
    <row r="72" spans="1:4" ht="15" customHeight="1">
      <c r="A72" s="42" t="s">
        <v>345</v>
      </c>
      <c r="B72" s="9" t="s">
        <v>11</v>
      </c>
      <c r="C72" s="12"/>
      <c r="D72" s="12"/>
    </row>
    <row r="73" spans="1:4" ht="15" customHeight="1">
      <c r="A73" s="42" t="s">
        <v>346</v>
      </c>
      <c r="B73" s="9" t="s">
        <v>11</v>
      </c>
      <c r="C73" s="12"/>
      <c r="D73" s="12"/>
    </row>
    <row r="74" spans="1:4" ht="15" customHeight="1">
      <c r="A74" s="42" t="s">
        <v>347</v>
      </c>
      <c r="B74" s="9" t="s">
        <v>11</v>
      </c>
      <c r="C74" s="12"/>
      <c r="D74" s="12"/>
    </row>
    <row r="75" spans="1:4" ht="15" customHeight="1">
      <c r="A75" s="42" t="s">
        <v>348</v>
      </c>
      <c r="B75" s="9" t="s">
        <v>11</v>
      </c>
      <c r="C75" s="12"/>
      <c r="D75" s="12"/>
    </row>
    <row r="76" spans="1:4" s="23" customFormat="1" ht="15" customHeight="1">
      <c r="A76" s="36" t="s">
        <v>349</v>
      </c>
      <c r="B76" s="43" t="s">
        <v>11</v>
      </c>
      <c r="C76" s="12"/>
      <c r="D76" s="12"/>
    </row>
    <row r="77" spans="1:4" s="23" customFormat="1" ht="15" customHeight="1">
      <c r="A77" s="36" t="s">
        <v>350</v>
      </c>
      <c r="B77" s="43" t="s">
        <v>74</v>
      </c>
      <c r="C77" s="10"/>
      <c r="D77" s="10"/>
    </row>
    <row r="78" spans="1:4" ht="15" customHeight="1">
      <c r="A78" s="42" t="s">
        <v>351</v>
      </c>
      <c r="B78" s="9" t="s">
        <v>11</v>
      </c>
      <c r="C78" s="12"/>
      <c r="D78" s="12"/>
    </row>
    <row r="79" spans="1:4" ht="15" customHeight="1">
      <c r="A79" s="42" t="s">
        <v>352</v>
      </c>
      <c r="B79" s="9" t="s">
        <v>11</v>
      </c>
      <c r="C79" s="12"/>
      <c r="D79" s="12"/>
    </row>
    <row r="80" spans="1:4" ht="15" customHeight="1">
      <c r="A80" s="42" t="s">
        <v>353</v>
      </c>
      <c r="B80" s="9" t="s">
        <v>11</v>
      </c>
      <c r="C80" s="12"/>
      <c r="D80" s="12"/>
    </row>
    <row r="81" spans="1:4" s="23" customFormat="1" ht="15" customHeight="1">
      <c r="A81" s="36" t="s">
        <v>445</v>
      </c>
      <c r="B81" s="43" t="s">
        <v>81</v>
      </c>
      <c r="C81" s="12"/>
      <c r="D81" s="12"/>
    </row>
    <row r="82" spans="1:4" s="23" customFormat="1" ht="15" customHeight="1">
      <c r="A82" s="36" t="s">
        <v>444</v>
      </c>
      <c r="B82" s="43" t="s">
        <v>88</v>
      </c>
      <c r="C82" s="12"/>
      <c r="D82" s="12"/>
    </row>
    <row r="83" spans="1:4" s="23" customFormat="1" ht="15" customHeight="1">
      <c r="A83" s="36" t="s">
        <v>443</v>
      </c>
      <c r="B83" s="43" t="s">
        <v>93</v>
      </c>
      <c r="C83" s="12"/>
      <c r="D83" s="12"/>
    </row>
    <row r="84" spans="1:4" s="23" customFormat="1" ht="15" customHeight="1">
      <c r="A84" s="36" t="s">
        <v>462</v>
      </c>
      <c r="B84" s="43" t="s">
        <v>98</v>
      </c>
      <c r="C84" s="10"/>
      <c r="D84" s="10"/>
    </row>
    <row r="85" spans="1:4" s="23" customFormat="1" ht="15" customHeight="1">
      <c r="A85" s="36" t="s">
        <v>442</v>
      </c>
      <c r="B85" s="43" t="s">
        <v>101</v>
      </c>
      <c r="C85" s="12"/>
      <c r="D85" s="12"/>
    </row>
    <row r="86" spans="1:4" s="23" customFormat="1" ht="15" customHeight="1">
      <c r="A86" s="36" t="s">
        <v>354</v>
      </c>
      <c r="B86" s="43" t="s">
        <v>112</v>
      </c>
      <c r="C86" s="10">
        <f>SUM(C87:C91)</f>
        <v>5734320526</v>
      </c>
      <c r="D86" s="10">
        <v>5734320526</v>
      </c>
    </row>
    <row r="87" spans="1:4" ht="15" customHeight="1">
      <c r="A87" s="42" t="s">
        <v>355</v>
      </c>
      <c r="B87" s="9" t="s">
        <v>11</v>
      </c>
      <c r="C87" s="12"/>
      <c r="D87" s="12"/>
    </row>
    <row r="88" spans="1:4" ht="15" customHeight="1">
      <c r="A88" s="42" t="s">
        <v>356</v>
      </c>
      <c r="B88" s="9" t="s">
        <v>11</v>
      </c>
      <c r="C88" s="12"/>
      <c r="D88" s="12"/>
    </row>
    <row r="89" spans="1:4" ht="15" customHeight="1">
      <c r="A89" s="42" t="s">
        <v>357</v>
      </c>
      <c r="B89" s="9" t="s">
        <v>11</v>
      </c>
      <c r="C89" s="12"/>
      <c r="D89" s="12"/>
    </row>
    <row r="90" spans="1:4" ht="15" customHeight="1">
      <c r="A90" s="42" t="s">
        <v>358</v>
      </c>
      <c r="B90" s="9" t="s">
        <v>11</v>
      </c>
      <c r="C90" s="12"/>
      <c r="D90" s="12"/>
    </row>
    <row r="91" spans="1:4" ht="15" customHeight="1">
      <c r="A91" s="42" t="s">
        <v>359</v>
      </c>
      <c r="B91" s="9" t="s">
        <v>11</v>
      </c>
      <c r="C91" s="12">
        <v>5734320526</v>
      </c>
      <c r="D91" s="12">
        <v>5734320526</v>
      </c>
    </row>
    <row r="92" spans="1:4" s="23" customFormat="1" ht="15" customHeight="1">
      <c r="A92" s="36" t="s">
        <v>360</v>
      </c>
      <c r="B92" s="43" t="s">
        <v>118</v>
      </c>
      <c r="C92" s="10"/>
      <c r="D92" s="10"/>
    </row>
    <row r="93" spans="1:4" ht="15" customHeight="1">
      <c r="A93" s="42" t="s">
        <v>361</v>
      </c>
      <c r="B93" s="9" t="s">
        <v>11</v>
      </c>
      <c r="C93" s="12"/>
      <c r="D93" s="12"/>
    </row>
    <row r="94" spans="1:4" ht="15" customHeight="1">
      <c r="A94" s="42" t="s">
        <v>362</v>
      </c>
      <c r="B94" s="9" t="s">
        <v>11</v>
      </c>
      <c r="C94" s="12"/>
      <c r="D94" s="12"/>
    </row>
    <row r="95" spans="1:4" ht="15" customHeight="1">
      <c r="A95" s="42" t="s">
        <v>363</v>
      </c>
      <c r="B95" s="9" t="s">
        <v>11</v>
      </c>
      <c r="C95" s="12"/>
      <c r="D95" s="12"/>
    </row>
    <row r="96" spans="1:4" ht="15" customHeight="1">
      <c r="A96" s="42" t="s">
        <v>364</v>
      </c>
      <c r="B96" s="9" t="s">
        <v>11</v>
      </c>
      <c r="C96" s="12"/>
      <c r="D96" s="12"/>
    </row>
    <row r="97" spans="1:4" ht="15" customHeight="1">
      <c r="A97" s="42" t="s">
        <v>365</v>
      </c>
      <c r="B97" s="9" t="s">
        <v>11</v>
      </c>
      <c r="C97" s="12"/>
      <c r="D97" s="12"/>
    </row>
    <row r="98" spans="1:4" s="23" customFormat="1" ht="15" customHeight="1">
      <c r="A98" s="36" t="s">
        <v>366</v>
      </c>
      <c r="B98" s="43" t="s">
        <v>124</v>
      </c>
      <c r="C98" s="10">
        <f>C100</f>
        <v>18800000</v>
      </c>
      <c r="D98" s="10">
        <v>79300000</v>
      </c>
    </row>
    <row r="99" spans="1:4" ht="15" customHeight="1">
      <c r="A99" s="42" t="s">
        <v>367</v>
      </c>
      <c r="B99" s="9" t="s">
        <v>11</v>
      </c>
      <c r="C99" s="12"/>
      <c r="D99" s="12"/>
    </row>
    <row r="100" spans="1:4" ht="15" customHeight="1">
      <c r="A100" s="42" t="s">
        <v>368</v>
      </c>
      <c r="B100" s="9" t="s">
        <v>11</v>
      </c>
      <c r="C100" s="12">
        <v>18800000</v>
      </c>
      <c r="D100" s="12">
        <v>79300000</v>
      </c>
    </row>
    <row r="101" spans="1:4" s="23" customFormat="1" ht="15" customHeight="1">
      <c r="A101" s="36" t="s">
        <v>369</v>
      </c>
      <c r="B101" s="43" t="s">
        <v>135</v>
      </c>
      <c r="C101" s="10"/>
      <c r="D101" s="10"/>
    </row>
    <row r="102" spans="1:4" s="23" customFormat="1" ht="15" customHeight="1">
      <c r="A102" s="36" t="s">
        <v>370</v>
      </c>
      <c r="B102" s="43" t="s">
        <v>11</v>
      </c>
      <c r="C102" s="10"/>
      <c r="D102" s="10"/>
    </row>
    <row r="103" spans="1:4" ht="15" customHeight="1">
      <c r="A103" s="42" t="s">
        <v>371</v>
      </c>
      <c r="B103" s="9" t="s">
        <v>11</v>
      </c>
      <c r="C103" s="12"/>
      <c r="D103" s="12"/>
    </row>
    <row r="104" spans="1:4" ht="15" customHeight="1">
      <c r="A104" s="42" t="s">
        <v>288</v>
      </c>
      <c r="B104" s="9" t="s">
        <v>11</v>
      </c>
      <c r="C104" s="12"/>
      <c r="D104" s="12"/>
    </row>
    <row r="105" spans="1:4" ht="15" customHeight="1">
      <c r="A105" s="42" t="s">
        <v>289</v>
      </c>
      <c r="B105" s="9" t="s">
        <v>11</v>
      </c>
      <c r="C105" s="12"/>
      <c r="D105" s="12"/>
    </row>
    <row r="106" spans="1:4" ht="15" customHeight="1">
      <c r="A106" s="42" t="s">
        <v>372</v>
      </c>
      <c r="B106" s="9" t="s">
        <v>11</v>
      </c>
      <c r="C106" s="12"/>
      <c r="D106" s="12"/>
    </row>
    <row r="107" spans="1:4" ht="15" customHeight="1">
      <c r="A107" s="42" t="s">
        <v>373</v>
      </c>
      <c r="B107" s="9" t="s">
        <v>11</v>
      </c>
      <c r="C107" s="12"/>
      <c r="D107" s="12"/>
    </row>
    <row r="108" spans="1:4" s="23" customFormat="1" ht="15" customHeight="1">
      <c r="A108" s="36" t="s">
        <v>374</v>
      </c>
      <c r="B108" s="43" t="s">
        <v>11</v>
      </c>
      <c r="C108" s="10"/>
      <c r="D108" s="10"/>
    </row>
    <row r="109" spans="1:4" ht="15" customHeight="1">
      <c r="A109" s="42" t="s">
        <v>375</v>
      </c>
      <c r="B109" s="9" t="s">
        <v>11</v>
      </c>
      <c r="C109" s="12"/>
      <c r="D109" s="12"/>
    </row>
    <row r="110" spans="1:4" ht="15" customHeight="1">
      <c r="A110" s="42" t="s">
        <v>288</v>
      </c>
      <c r="B110" s="9" t="s">
        <v>11</v>
      </c>
      <c r="C110" s="12"/>
      <c r="D110" s="12"/>
    </row>
    <row r="111" spans="1:4" ht="15" customHeight="1">
      <c r="A111" s="42" t="s">
        <v>289</v>
      </c>
      <c r="B111" s="9" t="s">
        <v>11</v>
      </c>
      <c r="C111" s="12"/>
      <c r="D111" s="12"/>
    </row>
    <row r="112" spans="1:4" ht="15" customHeight="1">
      <c r="A112" s="42" t="s">
        <v>376</v>
      </c>
      <c r="B112" s="9" t="s">
        <v>11</v>
      </c>
      <c r="C112" s="12"/>
      <c r="D112" s="12"/>
    </row>
    <row r="113" spans="1:4" ht="15" customHeight="1">
      <c r="A113" s="42" t="s">
        <v>377</v>
      </c>
      <c r="B113" s="9" t="s">
        <v>11</v>
      </c>
      <c r="C113" s="12"/>
      <c r="D113" s="12"/>
    </row>
    <row r="114" spans="1:4" s="23" customFormat="1" ht="15" customHeight="1">
      <c r="A114" s="36" t="s">
        <v>378</v>
      </c>
      <c r="B114" s="43" t="s">
        <v>142</v>
      </c>
      <c r="C114" s="10">
        <f>C115</f>
        <v>1834434346</v>
      </c>
      <c r="D114" s="10">
        <v>1089579560</v>
      </c>
    </row>
    <row r="115" spans="1:4" s="23" customFormat="1" ht="15" customHeight="1">
      <c r="A115" s="36" t="s">
        <v>379</v>
      </c>
      <c r="B115" s="43"/>
      <c r="C115" s="10">
        <f>SUM(C116:C124)</f>
        <v>1834434346</v>
      </c>
      <c r="D115" s="10">
        <v>1089579560</v>
      </c>
    </row>
    <row r="116" spans="1:4" s="23" customFormat="1" ht="15" customHeight="1">
      <c r="A116" s="42" t="s">
        <v>325</v>
      </c>
      <c r="B116" s="9"/>
      <c r="C116" s="59">
        <v>734532238</v>
      </c>
      <c r="D116" s="12">
        <v>1084277964</v>
      </c>
    </row>
    <row r="117" spans="1:4" s="23" customFormat="1" ht="15" customHeight="1">
      <c r="A117" s="42" t="s">
        <v>326</v>
      </c>
      <c r="B117" s="9"/>
      <c r="C117" s="12"/>
      <c r="D117" s="12"/>
    </row>
    <row r="118" spans="1:4" s="23" customFormat="1" ht="15" customHeight="1">
      <c r="A118" s="42" t="s">
        <v>327</v>
      </c>
      <c r="B118" s="9"/>
      <c r="C118" s="12"/>
      <c r="D118" s="12"/>
    </row>
    <row r="119" spans="1:4" s="23" customFormat="1" ht="15" customHeight="1">
      <c r="A119" s="42" t="s">
        <v>328</v>
      </c>
      <c r="B119" s="9"/>
      <c r="C119" s="12"/>
      <c r="D119" s="12"/>
    </row>
    <row r="120" spans="1:4" s="23" customFormat="1" ht="15" customHeight="1">
      <c r="A120" s="42" t="s">
        <v>329</v>
      </c>
      <c r="B120" s="9"/>
      <c r="C120" s="59">
        <v>646556635</v>
      </c>
      <c r="D120" s="12"/>
    </row>
    <row r="121" spans="1:4" s="23" customFormat="1" ht="15" customHeight="1">
      <c r="A121" s="42" t="s">
        <v>330</v>
      </c>
      <c r="B121" s="9"/>
      <c r="C121" s="12">
        <v>453345473</v>
      </c>
      <c r="D121" s="12">
        <v>5301596</v>
      </c>
    </row>
    <row r="122" spans="1:4" s="23" customFormat="1" ht="15" customHeight="1">
      <c r="A122" s="42" t="s">
        <v>331</v>
      </c>
      <c r="B122" s="9"/>
      <c r="D122" s="12"/>
    </row>
    <row r="123" spans="1:4" s="23" customFormat="1" ht="15" customHeight="1">
      <c r="A123" s="42" t="s">
        <v>332</v>
      </c>
      <c r="B123" s="9"/>
      <c r="C123" s="12"/>
      <c r="D123" s="12"/>
    </row>
    <row r="124" spans="1:4" s="23" customFormat="1" ht="15" customHeight="1">
      <c r="A124" s="42" t="s">
        <v>333</v>
      </c>
      <c r="B124" s="9"/>
      <c r="C124" s="12"/>
      <c r="D124" s="12"/>
    </row>
    <row r="125" spans="1:4" s="23" customFormat="1" ht="15" customHeight="1">
      <c r="A125" s="36" t="s">
        <v>380</v>
      </c>
      <c r="B125" s="43"/>
      <c r="C125" s="10"/>
      <c r="D125" s="10"/>
    </row>
    <row r="126" spans="1:4" s="23" customFormat="1" ht="15" customHeight="1">
      <c r="A126" s="42" t="s">
        <v>335</v>
      </c>
      <c r="B126" s="9"/>
      <c r="C126" s="12"/>
      <c r="D126" s="12"/>
    </row>
    <row r="127" spans="1:4" s="23" customFormat="1" ht="15" customHeight="1">
      <c r="A127" s="42" t="s">
        <v>336</v>
      </c>
      <c r="B127" s="9"/>
      <c r="C127" s="12"/>
      <c r="D127" s="12"/>
    </row>
    <row r="128" spans="1:4" s="23" customFormat="1" ht="15" customHeight="1">
      <c r="A128" s="42" t="s">
        <v>337</v>
      </c>
      <c r="B128" s="9"/>
      <c r="C128" s="12"/>
      <c r="D128" s="12"/>
    </row>
    <row r="129" spans="1:4" s="23" customFormat="1" ht="15" customHeight="1">
      <c r="A129" s="36" t="s">
        <v>381</v>
      </c>
      <c r="B129" s="43" t="s">
        <v>147</v>
      </c>
      <c r="C129" s="10">
        <v>15776439374</v>
      </c>
      <c r="D129" s="10">
        <v>14205982121</v>
      </c>
    </row>
    <row r="130" spans="1:4" ht="15" customHeight="1">
      <c r="A130" s="42" t="s">
        <v>382</v>
      </c>
      <c r="B130" s="9" t="s">
        <v>11</v>
      </c>
      <c r="C130" s="12"/>
      <c r="D130" s="12"/>
    </row>
    <row r="131" spans="1:4" ht="15" customHeight="1">
      <c r="A131" s="42" t="s">
        <v>383</v>
      </c>
      <c r="B131" s="9" t="s">
        <v>11</v>
      </c>
      <c r="C131" s="12">
        <v>1610379123</v>
      </c>
      <c r="D131" s="12">
        <v>1498537000</v>
      </c>
    </row>
    <row r="132" spans="1:4" ht="15" customHeight="1">
      <c r="A132" s="42" t="s">
        <v>384</v>
      </c>
      <c r="B132" s="9" t="s">
        <v>11</v>
      </c>
      <c r="C132" s="12"/>
      <c r="D132" s="12"/>
    </row>
    <row r="133" spans="1:4" ht="15" customHeight="1">
      <c r="A133" s="42" t="s">
        <v>385</v>
      </c>
      <c r="B133" s="9" t="s">
        <v>11</v>
      </c>
      <c r="C133" s="12">
        <f>C129-C131</f>
        <v>14166060251</v>
      </c>
      <c r="D133" s="12">
        <v>12707445121</v>
      </c>
    </row>
    <row r="134" spans="1:4" s="23" customFormat="1" ht="15" customHeight="1">
      <c r="A134" s="36" t="s">
        <v>386</v>
      </c>
      <c r="B134" s="43" t="s">
        <v>150</v>
      </c>
      <c r="C134" s="10"/>
      <c r="D134" s="12"/>
    </row>
    <row r="135" spans="1:4" ht="15" customHeight="1">
      <c r="A135" s="42" t="s">
        <v>387</v>
      </c>
      <c r="B135" s="9" t="s">
        <v>11</v>
      </c>
      <c r="C135" s="12"/>
      <c r="D135" s="12"/>
    </row>
    <row r="136" spans="1:4" ht="15" customHeight="1">
      <c r="A136" s="42" t="s">
        <v>388</v>
      </c>
      <c r="B136" s="9" t="s">
        <v>11</v>
      </c>
      <c r="C136" s="12"/>
      <c r="D136" s="12"/>
    </row>
    <row r="137" spans="1:5" s="23" customFormat="1" ht="15" customHeight="1">
      <c r="A137" s="36" t="s">
        <v>389</v>
      </c>
      <c r="B137" s="43" t="s">
        <v>155</v>
      </c>
      <c r="C137" s="10">
        <v>3195195015</v>
      </c>
      <c r="D137" s="10">
        <v>18051108842</v>
      </c>
      <c r="E137" s="57"/>
    </row>
    <row r="138" spans="1:4" ht="15" customHeight="1">
      <c r="A138" s="42" t="s">
        <v>390</v>
      </c>
      <c r="B138" s="9" t="s">
        <v>11</v>
      </c>
      <c r="C138" s="12"/>
      <c r="D138" s="12"/>
    </row>
    <row r="139" spans="1:5" ht="15" customHeight="1">
      <c r="A139" s="42" t="s">
        <v>391</v>
      </c>
      <c r="B139" s="9" t="s">
        <v>11</v>
      </c>
      <c r="C139" s="12">
        <v>597414289</v>
      </c>
      <c r="D139" s="12">
        <v>319529753</v>
      </c>
      <c r="E139" s="55"/>
    </row>
    <row r="140" spans="1:4" ht="15" customHeight="1">
      <c r="A140" s="42" t="s">
        <v>392</v>
      </c>
      <c r="B140" s="9" t="s">
        <v>11</v>
      </c>
      <c r="C140" s="12"/>
      <c r="D140" s="12">
        <v>-8533971</v>
      </c>
    </row>
    <row r="141" spans="1:4" ht="15" customHeight="1">
      <c r="A141" s="42" t="s">
        <v>393</v>
      </c>
      <c r="B141" s="9" t="s">
        <v>11</v>
      </c>
      <c r="C141" s="12"/>
      <c r="D141" s="12">
        <v>-1393219</v>
      </c>
    </row>
    <row r="142" spans="1:4" ht="15" customHeight="1">
      <c r="A142" s="42" t="s">
        <v>394</v>
      </c>
      <c r="B142" s="9" t="s">
        <v>11</v>
      </c>
      <c r="C142" s="12"/>
      <c r="D142" s="12"/>
    </row>
    <row r="143" spans="1:4" ht="15" customHeight="1">
      <c r="A143" s="42" t="s">
        <v>395</v>
      </c>
      <c r="B143" s="9" t="s">
        <v>11</v>
      </c>
      <c r="C143" s="12"/>
      <c r="D143" s="12"/>
    </row>
    <row r="144" spans="1:4" ht="15" customHeight="1">
      <c r="A144" s="42" t="s">
        <v>396</v>
      </c>
      <c r="B144" s="9" t="s">
        <v>11</v>
      </c>
      <c r="C144" s="12"/>
      <c r="D144" s="12"/>
    </row>
    <row r="145" spans="1:5" ht="15" customHeight="1">
      <c r="A145" s="42" t="s">
        <v>397</v>
      </c>
      <c r="B145" s="9" t="s">
        <v>11</v>
      </c>
      <c r="C145" s="12">
        <f>C137-C139-C140-C141</f>
        <v>2597780726</v>
      </c>
      <c r="D145" s="12">
        <v>17741506279</v>
      </c>
      <c r="E145" s="55"/>
    </row>
    <row r="146" spans="1:4" s="23" customFormat="1" ht="15" customHeight="1">
      <c r="A146" s="36" t="s">
        <v>398</v>
      </c>
      <c r="B146" s="43" t="s">
        <v>164</v>
      </c>
      <c r="C146" s="12"/>
      <c r="D146" s="12"/>
    </row>
    <row r="147" spans="1:4" s="23" customFormat="1" ht="15" customHeight="1">
      <c r="A147" s="36" t="s">
        <v>399</v>
      </c>
      <c r="B147" s="43" t="s">
        <v>11</v>
      </c>
      <c r="C147" s="12"/>
      <c r="D147" s="12"/>
    </row>
    <row r="148" spans="1:4" ht="15" customHeight="1">
      <c r="A148" s="42" t="s">
        <v>400</v>
      </c>
      <c r="B148" s="9" t="s">
        <v>11</v>
      </c>
      <c r="C148" s="12"/>
      <c r="D148" s="12"/>
    </row>
    <row r="149" spans="1:4" ht="15" customHeight="1">
      <c r="A149" s="42" t="s">
        <v>401</v>
      </c>
      <c r="B149" s="9" t="s">
        <v>11</v>
      </c>
      <c r="C149" s="12"/>
      <c r="D149" s="12"/>
    </row>
    <row r="150" spans="1:4" s="23" customFormat="1" ht="15" customHeight="1">
      <c r="A150" s="36" t="s">
        <v>402</v>
      </c>
      <c r="B150" s="43" t="s">
        <v>11</v>
      </c>
      <c r="C150" s="12"/>
      <c r="D150" s="12"/>
    </row>
    <row r="151" spans="1:4" s="23" customFormat="1" ht="15" customHeight="1">
      <c r="A151" s="36" t="s">
        <v>403</v>
      </c>
      <c r="B151" s="43" t="s">
        <v>167</v>
      </c>
      <c r="C151" s="10">
        <v>480000</v>
      </c>
      <c r="D151" s="10">
        <v>480000</v>
      </c>
    </row>
    <row r="152" spans="1:4" ht="15" customHeight="1">
      <c r="A152" s="42" t="s">
        <v>396</v>
      </c>
      <c r="B152" s="9" t="s">
        <v>11</v>
      </c>
      <c r="C152" s="12"/>
      <c r="D152" s="12"/>
    </row>
    <row r="153" spans="1:4" ht="15" customHeight="1">
      <c r="A153" s="42" t="s">
        <v>404</v>
      </c>
      <c r="B153" s="9" t="s">
        <v>11</v>
      </c>
      <c r="C153" s="12"/>
      <c r="D153" s="62"/>
    </row>
    <row r="154" spans="1:4" ht="15" customHeight="1">
      <c r="A154" s="42" t="s">
        <v>405</v>
      </c>
      <c r="B154" s="9" t="s">
        <v>11</v>
      </c>
      <c r="C154" s="12">
        <f>D154</f>
        <v>480000</v>
      </c>
      <c r="D154" s="12">
        <v>480000</v>
      </c>
    </row>
    <row r="155" spans="1:4" s="23" customFormat="1" ht="15" customHeight="1">
      <c r="A155" s="36" t="s">
        <v>406</v>
      </c>
      <c r="B155" s="43" t="s">
        <v>121</v>
      </c>
      <c r="C155" s="10">
        <f>C156+C164</f>
        <v>7590000000</v>
      </c>
      <c r="D155" s="10">
        <v>5820000000</v>
      </c>
    </row>
    <row r="156" spans="1:4" s="23" customFormat="1" ht="15" customHeight="1">
      <c r="A156" s="36" t="s">
        <v>407</v>
      </c>
      <c r="B156" s="43" t="s">
        <v>11</v>
      </c>
      <c r="C156" s="10">
        <f>C160</f>
        <v>7590000000</v>
      </c>
      <c r="D156" s="10">
        <v>5820000000</v>
      </c>
    </row>
    <row r="157" spans="1:4" ht="15" customHeight="1">
      <c r="A157" s="42" t="s">
        <v>371</v>
      </c>
      <c r="B157" s="9" t="s">
        <v>11</v>
      </c>
      <c r="C157" s="12">
        <f>C158</f>
        <v>0</v>
      </c>
      <c r="D157" s="12">
        <v>0</v>
      </c>
    </row>
    <row r="158" spans="1:4" ht="15" customHeight="1">
      <c r="A158" s="42" t="s">
        <v>288</v>
      </c>
      <c r="B158" s="9" t="s">
        <v>11</v>
      </c>
      <c r="C158" s="12"/>
      <c r="D158" s="12"/>
    </row>
    <row r="159" spans="1:4" ht="15" customHeight="1">
      <c r="A159" s="42" t="s">
        <v>289</v>
      </c>
      <c r="B159" s="9" t="s">
        <v>11</v>
      </c>
      <c r="C159" s="12"/>
      <c r="D159" s="12"/>
    </row>
    <row r="160" spans="1:4" ht="15" customHeight="1">
      <c r="A160" s="42" t="s">
        <v>373</v>
      </c>
      <c r="B160" s="9" t="s">
        <v>11</v>
      </c>
      <c r="C160" s="12">
        <f>C161</f>
        <v>7590000000</v>
      </c>
      <c r="D160" s="12">
        <v>5820000000</v>
      </c>
    </row>
    <row r="161" spans="1:4" ht="15" customHeight="1">
      <c r="A161" s="42" t="s">
        <v>288</v>
      </c>
      <c r="B161" s="9" t="s">
        <v>11</v>
      </c>
      <c r="C161" s="12">
        <v>7590000000</v>
      </c>
      <c r="D161" s="12">
        <v>5820000000</v>
      </c>
    </row>
    <row r="162" spans="1:4" ht="15" customHeight="1">
      <c r="A162" s="42" t="s">
        <v>289</v>
      </c>
      <c r="B162" s="9" t="s">
        <v>11</v>
      </c>
      <c r="C162" s="12"/>
      <c r="D162" s="12"/>
    </row>
    <row r="163" spans="1:4" ht="15" customHeight="1">
      <c r="A163" s="42" t="s">
        <v>408</v>
      </c>
      <c r="B163" s="9" t="s">
        <v>11</v>
      </c>
      <c r="C163" s="12"/>
      <c r="D163" s="12"/>
    </row>
    <row r="164" spans="1:4" s="23" customFormat="1" ht="15" customHeight="1">
      <c r="A164" s="36" t="s">
        <v>409</v>
      </c>
      <c r="B164" s="43" t="s">
        <v>11</v>
      </c>
      <c r="C164" s="10"/>
      <c r="D164" s="12"/>
    </row>
    <row r="165" spans="1:4" ht="15" customHeight="1">
      <c r="A165" s="42" t="s">
        <v>410</v>
      </c>
      <c r="B165" s="9" t="s">
        <v>11</v>
      </c>
      <c r="C165" s="12"/>
      <c r="D165" s="12"/>
    </row>
    <row r="166" spans="1:4" ht="15" customHeight="1">
      <c r="A166" s="42" t="s">
        <v>411</v>
      </c>
      <c r="B166" s="9" t="s">
        <v>11</v>
      </c>
      <c r="C166" s="12"/>
      <c r="D166" s="12"/>
    </row>
    <row r="167" spans="1:4" s="23" customFormat="1" ht="15" customHeight="1">
      <c r="A167" s="36" t="s">
        <v>461</v>
      </c>
      <c r="B167" s="43"/>
      <c r="C167" s="10"/>
      <c r="D167" s="12"/>
    </row>
    <row r="168" spans="1:4" s="23" customFormat="1" ht="15" customHeight="1">
      <c r="A168" s="36" t="s">
        <v>412</v>
      </c>
      <c r="B168" s="43" t="s">
        <v>172</v>
      </c>
      <c r="C168" s="10"/>
      <c r="D168" s="10"/>
    </row>
    <row r="169" spans="1:4" ht="15" customHeight="1">
      <c r="A169" s="35" t="s">
        <v>413</v>
      </c>
      <c r="B169" s="9" t="s">
        <v>11</v>
      </c>
      <c r="C169" s="12"/>
      <c r="D169" s="12"/>
    </row>
    <row r="170" spans="1:4" ht="15" customHeight="1">
      <c r="A170" s="42" t="s">
        <v>414</v>
      </c>
      <c r="B170" s="9" t="s">
        <v>11</v>
      </c>
      <c r="C170" s="12"/>
      <c r="D170" s="12"/>
    </row>
    <row r="171" spans="1:4" ht="15" customHeight="1">
      <c r="A171" s="42" t="s">
        <v>415</v>
      </c>
      <c r="B171" s="9" t="s">
        <v>11</v>
      </c>
      <c r="C171" s="12"/>
      <c r="D171" s="12"/>
    </row>
    <row r="172" spans="1:4" ht="15" customHeight="1">
      <c r="A172" s="42" t="s">
        <v>416</v>
      </c>
      <c r="B172" s="9" t="s">
        <v>11</v>
      </c>
      <c r="C172" s="12"/>
      <c r="D172" s="12"/>
    </row>
    <row r="173" spans="1:4" ht="15" customHeight="1">
      <c r="A173" s="42" t="s">
        <v>417</v>
      </c>
      <c r="B173" s="9" t="s">
        <v>11</v>
      </c>
      <c r="C173" s="12"/>
      <c r="D173" s="12"/>
    </row>
    <row r="174" spans="1:4" ht="15" customHeight="1">
      <c r="A174" s="35" t="s">
        <v>418</v>
      </c>
      <c r="B174" s="9" t="s">
        <v>11</v>
      </c>
      <c r="C174" s="12"/>
      <c r="D174" s="12"/>
    </row>
    <row r="175" spans="1:4" ht="15" customHeight="1">
      <c r="A175" s="42" t="s">
        <v>419</v>
      </c>
      <c r="B175" s="9" t="s">
        <v>11</v>
      </c>
      <c r="C175" s="12"/>
      <c r="D175" s="12"/>
    </row>
    <row r="176" spans="1:4" ht="15" customHeight="1">
      <c r="A176" s="42" t="s">
        <v>420</v>
      </c>
      <c r="B176" s="9" t="s">
        <v>11</v>
      </c>
      <c r="C176" s="12"/>
      <c r="D176" s="12"/>
    </row>
    <row r="177" spans="1:4" s="23" customFormat="1" ht="15" customHeight="1">
      <c r="A177" s="36" t="s">
        <v>424</v>
      </c>
      <c r="B177" s="43" t="s">
        <v>183</v>
      </c>
      <c r="C177" s="10"/>
      <c r="D177" s="10"/>
    </row>
    <row r="178" spans="1:4" ht="15" customHeight="1">
      <c r="A178" s="36" t="s">
        <v>441</v>
      </c>
      <c r="B178" s="9"/>
      <c r="C178" s="12"/>
      <c r="D178" s="12"/>
    </row>
    <row r="179" spans="1:4" ht="15" customHeight="1">
      <c r="A179" s="36" t="s">
        <v>448</v>
      </c>
      <c r="B179" s="9"/>
      <c r="C179" s="12"/>
      <c r="D179" s="12"/>
    </row>
    <row r="180" spans="1:4" ht="15" customHeight="1">
      <c r="A180" s="36" t="s">
        <v>425</v>
      </c>
      <c r="B180" s="9"/>
      <c r="C180" s="12"/>
      <c r="D180" s="12"/>
    </row>
    <row r="181" spans="1:4" ht="15" customHeight="1">
      <c r="A181" s="42" t="s">
        <v>426</v>
      </c>
      <c r="B181" s="9"/>
      <c r="C181" s="12"/>
      <c r="D181" s="12"/>
    </row>
    <row r="182" spans="1:4" s="23" customFormat="1" ht="15" customHeight="1">
      <c r="A182" s="36" t="s">
        <v>427</v>
      </c>
      <c r="B182" s="43"/>
      <c r="C182" s="10"/>
      <c r="D182" s="10"/>
    </row>
    <row r="183" spans="1:4" ht="15" customHeight="1">
      <c r="A183" s="42" t="s">
        <v>428</v>
      </c>
      <c r="B183" s="9"/>
      <c r="C183" s="12"/>
      <c r="D183" s="12"/>
    </row>
    <row r="184" spans="1:4" ht="15" customHeight="1">
      <c r="A184" s="42" t="s">
        <v>429</v>
      </c>
      <c r="B184" s="9"/>
      <c r="C184" s="12"/>
      <c r="D184" s="12"/>
    </row>
    <row r="185" spans="1:4" ht="15" customHeight="1">
      <c r="A185" s="42" t="s">
        <v>430</v>
      </c>
      <c r="B185" s="9"/>
      <c r="C185" s="12"/>
      <c r="D185" s="12"/>
    </row>
    <row r="186" spans="1:4" ht="15" customHeight="1">
      <c r="A186" s="42" t="s">
        <v>431</v>
      </c>
      <c r="B186" s="9"/>
      <c r="C186" s="12"/>
      <c r="D186" s="12"/>
    </row>
    <row r="187" spans="1:4" s="23" customFormat="1" ht="15" customHeight="1">
      <c r="A187" s="36" t="s">
        <v>432</v>
      </c>
      <c r="B187" s="43"/>
      <c r="C187" s="10"/>
      <c r="D187" s="10"/>
    </row>
    <row r="188" spans="1:4" ht="15" customHeight="1">
      <c r="A188" s="42" t="s">
        <v>433</v>
      </c>
      <c r="B188" s="9"/>
      <c r="C188" s="12"/>
      <c r="D188" s="12"/>
    </row>
    <row r="189" spans="1:4" ht="15" customHeight="1">
      <c r="A189" s="42" t="s">
        <v>434</v>
      </c>
      <c r="B189" s="9"/>
      <c r="C189" s="12"/>
      <c r="D189" s="12"/>
    </row>
    <row r="190" spans="1:4" ht="15" customHeight="1">
      <c r="A190" s="42" t="s">
        <v>435</v>
      </c>
      <c r="B190" s="9"/>
      <c r="C190" s="12"/>
      <c r="D190" s="12"/>
    </row>
    <row r="191" spans="1:4" ht="15" customHeight="1">
      <c r="A191" s="42" t="s">
        <v>436</v>
      </c>
      <c r="B191" s="9"/>
      <c r="C191" s="12"/>
      <c r="D191" s="12"/>
    </row>
    <row r="192" spans="1:4" ht="15" customHeight="1">
      <c r="A192" s="42" t="s">
        <v>437</v>
      </c>
      <c r="B192" s="9"/>
      <c r="C192" s="12"/>
      <c r="D192" s="12"/>
    </row>
    <row r="193" spans="1:4" ht="15" customHeight="1">
      <c r="A193" s="42" t="s">
        <v>435</v>
      </c>
      <c r="B193" s="9"/>
      <c r="C193" s="12"/>
      <c r="D193" s="12"/>
    </row>
    <row r="194" spans="1:4" ht="15" customHeight="1">
      <c r="A194" s="42" t="s">
        <v>436</v>
      </c>
      <c r="B194" s="9"/>
      <c r="C194" s="12"/>
      <c r="D194" s="12"/>
    </row>
    <row r="195" spans="1:4" ht="15" customHeight="1">
      <c r="A195" s="42" t="s">
        <v>438</v>
      </c>
      <c r="B195" s="9"/>
      <c r="C195" s="12"/>
      <c r="D195" s="12"/>
    </row>
    <row r="196" spans="1:4" ht="15" customHeight="1">
      <c r="A196" s="42" t="s">
        <v>435</v>
      </c>
      <c r="B196" s="9"/>
      <c r="C196" s="12"/>
      <c r="D196" s="12"/>
    </row>
    <row r="197" spans="1:4" ht="15" customHeight="1">
      <c r="A197" s="42" t="s">
        <v>436</v>
      </c>
      <c r="B197" s="9"/>
      <c r="C197" s="12"/>
      <c r="D197" s="12"/>
    </row>
    <row r="198" spans="1:4" ht="15" customHeight="1">
      <c r="A198" s="36" t="s">
        <v>439</v>
      </c>
      <c r="B198" s="9"/>
      <c r="C198" s="12"/>
      <c r="D198" s="12"/>
    </row>
    <row r="199" spans="1:4" s="23" customFormat="1" ht="15" customHeight="1">
      <c r="A199" s="36" t="s">
        <v>440</v>
      </c>
      <c r="B199" s="43"/>
      <c r="C199" s="10"/>
      <c r="D199" s="10"/>
    </row>
    <row r="200" spans="1:4" s="23" customFormat="1" ht="15" customHeight="1">
      <c r="A200" s="36" t="s">
        <v>447</v>
      </c>
      <c r="B200" s="43"/>
      <c r="C200" s="10"/>
      <c r="D200" s="10"/>
    </row>
    <row r="201" spans="1:4" s="23" customFormat="1" ht="15" customHeight="1">
      <c r="A201" s="36" t="s">
        <v>449</v>
      </c>
      <c r="B201" s="43"/>
      <c r="C201" s="10"/>
      <c r="D201" s="10"/>
    </row>
    <row r="202" spans="1:4" s="23" customFormat="1" ht="15" customHeight="1">
      <c r="A202" s="36" t="s">
        <v>446</v>
      </c>
      <c r="B202" s="43" t="s">
        <v>450</v>
      </c>
      <c r="C202" s="10"/>
      <c r="D202" s="10"/>
    </row>
    <row r="203" spans="1:4" s="23" customFormat="1" ht="15" customHeight="1">
      <c r="A203" s="36" t="s">
        <v>451</v>
      </c>
      <c r="B203" s="43" t="s">
        <v>213</v>
      </c>
      <c r="C203" s="10"/>
      <c r="D203" s="10"/>
    </row>
    <row r="204" spans="1:4" s="23" customFormat="1" ht="15" customHeight="1">
      <c r="A204" s="36" t="s">
        <v>452</v>
      </c>
      <c r="B204" s="43"/>
      <c r="C204" s="10"/>
      <c r="D204" s="10"/>
    </row>
    <row r="205" spans="1:4" ht="15" customHeight="1">
      <c r="A205" s="42" t="s">
        <v>453</v>
      </c>
      <c r="B205" s="9"/>
      <c r="C205" s="12"/>
      <c r="D205" s="12"/>
    </row>
    <row r="206" spans="1:4" ht="15" customHeight="1">
      <c r="A206" s="42" t="s">
        <v>454</v>
      </c>
      <c r="B206" s="9"/>
      <c r="C206" s="12"/>
      <c r="D206" s="12"/>
    </row>
    <row r="207" spans="1:4" s="23" customFormat="1" ht="15" customHeight="1">
      <c r="A207" s="36" t="s">
        <v>458</v>
      </c>
      <c r="B207" s="43"/>
      <c r="C207" s="10"/>
      <c r="D207" s="10"/>
    </row>
    <row r="208" spans="1:4" s="23" customFormat="1" ht="15" customHeight="1">
      <c r="A208" s="36" t="s">
        <v>459</v>
      </c>
      <c r="B208" s="43"/>
      <c r="C208" s="10"/>
      <c r="D208" s="10"/>
    </row>
    <row r="209" spans="1:4" ht="15" customHeight="1">
      <c r="A209" s="42" t="s">
        <v>455</v>
      </c>
      <c r="B209" s="9"/>
      <c r="C209" s="12"/>
      <c r="D209" s="12"/>
    </row>
    <row r="210" spans="1:4" ht="15" customHeight="1">
      <c r="A210" s="42" t="s">
        <v>456</v>
      </c>
      <c r="B210" s="9"/>
      <c r="C210" s="12"/>
      <c r="D210" s="12"/>
    </row>
    <row r="211" spans="1:4" ht="15" customHeight="1">
      <c r="A211" s="42" t="s">
        <v>457</v>
      </c>
      <c r="B211" s="9"/>
      <c r="C211" s="12"/>
      <c r="D211" s="12"/>
    </row>
    <row r="212" spans="1:4" s="23" customFormat="1" ht="15" customHeight="1">
      <c r="A212" s="36" t="s">
        <v>421</v>
      </c>
      <c r="B212" s="43" t="s">
        <v>215</v>
      </c>
      <c r="C212" s="10"/>
      <c r="D212" s="10"/>
    </row>
    <row r="213" spans="1:4" ht="15" customHeight="1">
      <c r="A213" s="35" t="s">
        <v>422</v>
      </c>
      <c r="B213" s="9" t="s">
        <v>11</v>
      </c>
      <c r="C213" s="12"/>
      <c r="D213" s="12"/>
    </row>
    <row r="214" spans="1:4" ht="15" customHeight="1">
      <c r="A214" s="44" t="s">
        <v>423</v>
      </c>
      <c r="B214" s="17" t="s">
        <v>11</v>
      </c>
      <c r="C214" s="18"/>
      <c r="D214" s="18"/>
    </row>
    <row r="216" ht="15">
      <c r="D216" s="32"/>
    </row>
  </sheetData>
  <mergeCells count="1">
    <mergeCell ref="C3:D3"/>
  </mergeCells>
  <printOptions/>
  <pageMargins left="0.5" right="0.25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7">
      <selection activeCell="C31" sqref="C31"/>
    </sheetView>
  </sheetViews>
  <sheetFormatPr defaultColWidth="9.140625" defaultRowHeight="12.75"/>
  <cols>
    <col min="1" max="1" width="60.57421875" style="30" customWidth="1"/>
    <col min="2" max="2" width="5.7109375" style="32" customWidth="1"/>
    <col min="3" max="3" width="14.140625" style="21" customWidth="1"/>
    <col min="4" max="4" width="15.28125" style="21" customWidth="1"/>
    <col min="5" max="5" width="16.8515625" style="21" bestFit="1" customWidth="1"/>
    <col min="6" max="16384" width="9.140625" style="21" customWidth="1"/>
  </cols>
  <sheetData>
    <row r="1" spans="1:2" s="30" customFormat="1" ht="15">
      <c r="A1" s="20" t="s">
        <v>463</v>
      </c>
      <c r="B1" s="28"/>
    </row>
    <row r="2" spans="2:4" s="30" customFormat="1" ht="15">
      <c r="B2" s="28"/>
      <c r="C2" s="81" t="s">
        <v>2</v>
      </c>
      <c r="D2" s="81"/>
    </row>
    <row r="3" spans="1:4" s="20" customFormat="1" ht="28.5">
      <c r="A3" s="33" t="s">
        <v>3</v>
      </c>
      <c r="B3" s="33" t="s">
        <v>464</v>
      </c>
      <c r="C3" s="33" t="s">
        <v>222</v>
      </c>
      <c r="D3" s="22" t="s">
        <v>223</v>
      </c>
    </row>
    <row r="4" spans="1:4" s="20" customFormat="1" ht="14.25">
      <c r="A4" s="45">
        <v>1</v>
      </c>
      <c r="B4" s="45">
        <v>2</v>
      </c>
      <c r="C4" s="45">
        <v>3</v>
      </c>
      <c r="D4" s="34">
        <v>4</v>
      </c>
    </row>
    <row r="5" spans="1:4" s="23" customFormat="1" ht="15" customHeight="1">
      <c r="A5" s="40" t="s">
        <v>515</v>
      </c>
      <c r="B5" s="41" t="s">
        <v>226</v>
      </c>
      <c r="C5" s="48">
        <v>1118767717956</v>
      </c>
      <c r="D5" s="7">
        <f>D7+D14</f>
        <v>804792141397</v>
      </c>
    </row>
    <row r="6" spans="1:4" ht="15" customHeight="1">
      <c r="A6" s="35" t="s">
        <v>460</v>
      </c>
      <c r="B6" s="9" t="s">
        <v>11</v>
      </c>
      <c r="C6" s="12"/>
      <c r="D6" s="12"/>
    </row>
    <row r="7" spans="1:5" s="23" customFormat="1" ht="15" customHeight="1">
      <c r="A7" s="49" t="s">
        <v>465</v>
      </c>
      <c r="B7" s="43" t="s">
        <v>11</v>
      </c>
      <c r="C7" s="46">
        <f>C8</f>
        <v>908328882335</v>
      </c>
      <c r="D7" s="46">
        <f>D8</f>
        <v>640616875013</v>
      </c>
      <c r="E7" s="57"/>
    </row>
    <row r="8" spans="1:4" ht="15" customHeight="1">
      <c r="A8" s="42" t="s">
        <v>466</v>
      </c>
      <c r="B8" s="9" t="s">
        <v>11</v>
      </c>
      <c r="C8" s="12">
        <f>C5-C14</f>
        <v>908328882335</v>
      </c>
      <c r="D8" s="12">
        <v>640616875013</v>
      </c>
    </row>
    <row r="9" spans="1:4" ht="15" customHeight="1">
      <c r="A9" s="42" t="s">
        <v>467</v>
      </c>
      <c r="B9" s="9" t="s">
        <v>11</v>
      </c>
      <c r="C9" s="12"/>
      <c r="D9" s="12"/>
    </row>
    <row r="10" spans="1:4" ht="15" customHeight="1">
      <c r="A10" s="42" t="s">
        <v>468</v>
      </c>
      <c r="B10" s="9" t="s">
        <v>11</v>
      </c>
      <c r="C10" s="12"/>
      <c r="D10" s="12"/>
    </row>
    <row r="11" spans="1:4" ht="15" customHeight="1">
      <c r="A11" s="42" t="s">
        <v>469</v>
      </c>
      <c r="B11" s="9" t="s">
        <v>11</v>
      </c>
      <c r="D11" s="12"/>
    </row>
    <row r="12" spans="1:4" ht="15" customHeight="1">
      <c r="A12" s="35" t="s">
        <v>470</v>
      </c>
      <c r="B12" s="9" t="s">
        <v>11</v>
      </c>
      <c r="D12" s="12"/>
    </row>
    <row r="13" spans="1:4" ht="15" customHeight="1">
      <c r="A13" s="35" t="s">
        <v>471</v>
      </c>
      <c r="B13" s="9" t="s">
        <v>11</v>
      </c>
      <c r="D13" s="12"/>
    </row>
    <row r="14" spans="1:4" s="23" customFormat="1" ht="15" customHeight="1">
      <c r="A14" s="49" t="s">
        <v>472</v>
      </c>
      <c r="B14" s="43" t="s">
        <v>11</v>
      </c>
      <c r="C14" s="10">
        <v>210438835621</v>
      </c>
      <c r="D14" s="10">
        <v>164175266384</v>
      </c>
    </row>
    <row r="15" spans="1:4" ht="15" customHeight="1">
      <c r="A15" s="42" t="s">
        <v>473</v>
      </c>
      <c r="B15" s="9" t="s">
        <v>11</v>
      </c>
      <c r="D15" s="12"/>
    </row>
    <row r="16" spans="1:4" ht="15" customHeight="1">
      <c r="A16" s="42" t="s">
        <v>474</v>
      </c>
      <c r="B16" s="9" t="s">
        <v>11</v>
      </c>
      <c r="C16" s="12">
        <f>C17+C18</f>
        <v>208361987319</v>
      </c>
      <c r="D16" s="12">
        <v>160008247820</v>
      </c>
    </row>
    <row r="17" spans="1:6" ht="15" customHeight="1">
      <c r="A17" s="35" t="s">
        <v>470</v>
      </c>
      <c r="B17" s="9" t="s">
        <v>11</v>
      </c>
      <c r="C17" s="12">
        <v>205959886532</v>
      </c>
      <c r="D17" s="12">
        <f>D16</f>
        <v>160008247820</v>
      </c>
      <c r="F17" s="55"/>
    </row>
    <row r="18" spans="1:4" ht="15" customHeight="1">
      <c r="A18" s="35" t="s">
        <v>471</v>
      </c>
      <c r="B18" s="9" t="s">
        <v>11</v>
      </c>
      <c r="C18" s="12">
        <v>2402100787</v>
      </c>
      <c r="D18" s="12"/>
    </row>
    <row r="19" spans="1:4" s="23" customFormat="1" ht="15" customHeight="1">
      <c r="A19" s="49" t="s">
        <v>475</v>
      </c>
      <c r="B19" s="43" t="s">
        <v>11</v>
      </c>
      <c r="C19" s="10"/>
      <c r="D19" s="10"/>
    </row>
    <row r="20" spans="1:4" ht="15" customHeight="1">
      <c r="A20" s="42" t="s">
        <v>476</v>
      </c>
      <c r="B20" s="9" t="s">
        <v>11</v>
      </c>
      <c r="C20" s="12"/>
      <c r="D20" s="12"/>
    </row>
    <row r="21" spans="1:4" ht="15" customHeight="1">
      <c r="A21" s="42" t="s">
        <v>524</v>
      </c>
      <c r="B21" s="9" t="s">
        <v>11</v>
      </c>
      <c r="C21" s="12"/>
      <c r="D21" s="12"/>
    </row>
    <row r="22" spans="1:4" s="23" customFormat="1" ht="15" customHeight="1">
      <c r="A22" s="36" t="s">
        <v>516</v>
      </c>
      <c r="B22" s="43" t="s">
        <v>229</v>
      </c>
      <c r="C22" s="10"/>
      <c r="D22" s="10"/>
    </row>
    <row r="23" spans="1:4" ht="15" customHeight="1">
      <c r="A23" s="42" t="s">
        <v>477</v>
      </c>
      <c r="B23" s="9" t="s">
        <v>11</v>
      </c>
      <c r="C23" s="12"/>
      <c r="D23" s="12"/>
    </row>
    <row r="24" spans="1:4" ht="15" customHeight="1">
      <c r="A24" s="42" t="s">
        <v>478</v>
      </c>
      <c r="B24" s="9" t="s">
        <v>11</v>
      </c>
      <c r="C24" s="12"/>
      <c r="D24" s="12"/>
    </row>
    <row r="25" spans="1:4" ht="15" customHeight="1">
      <c r="A25" s="42" t="s">
        <v>479</v>
      </c>
      <c r="B25" s="9" t="s">
        <v>11</v>
      </c>
      <c r="C25" s="12"/>
      <c r="D25" s="12"/>
    </row>
    <row r="26" spans="1:4" ht="15" customHeight="1">
      <c r="A26" s="42" t="s">
        <v>480</v>
      </c>
      <c r="B26" s="9" t="s">
        <v>11</v>
      </c>
      <c r="C26" s="12"/>
      <c r="D26" s="12"/>
    </row>
    <row r="27" spans="1:4" ht="15" customHeight="1">
      <c r="A27" s="42" t="s">
        <v>327</v>
      </c>
      <c r="B27" s="9" t="s">
        <v>11</v>
      </c>
      <c r="C27" s="12"/>
      <c r="D27" s="12"/>
    </row>
    <row r="28" spans="1:4" ht="15" customHeight="1">
      <c r="A28" s="42" t="s">
        <v>481</v>
      </c>
      <c r="B28" s="9" t="s">
        <v>11</v>
      </c>
      <c r="C28" s="12"/>
      <c r="D28" s="12"/>
    </row>
    <row r="29" spans="1:4" s="23" customFormat="1" ht="15" customHeight="1">
      <c r="A29" s="36" t="s">
        <v>517</v>
      </c>
      <c r="B29" s="43" t="s">
        <v>231</v>
      </c>
      <c r="C29" s="46">
        <f>C5</f>
        <v>1118767717956</v>
      </c>
      <c r="D29" s="46">
        <f>D5</f>
        <v>804792141397</v>
      </c>
    </row>
    <row r="30" spans="1:4" ht="15" customHeight="1">
      <c r="A30" s="35" t="s">
        <v>460</v>
      </c>
      <c r="B30" s="9" t="s">
        <v>11</v>
      </c>
      <c r="C30" s="12"/>
      <c r="D30" s="12"/>
    </row>
    <row r="31" spans="1:5" ht="15" customHeight="1">
      <c r="A31" s="42" t="s">
        <v>482</v>
      </c>
      <c r="B31" s="9"/>
      <c r="C31" s="12">
        <f>C7</f>
        <v>908328882335</v>
      </c>
      <c r="D31" s="12">
        <f>D8</f>
        <v>640616875013</v>
      </c>
      <c r="E31" s="55"/>
    </row>
    <row r="32" spans="1:4" ht="15" customHeight="1">
      <c r="A32" s="42" t="s">
        <v>483</v>
      </c>
      <c r="B32" s="9" t="s">
        <v>11</v>
      </c>
      <c r="C32" s="12">
        <f>C14</f>
        <v>210438835621</v>
      </c>
      <c r="D32" s="12">
        <f>D14</f>
        <v>164175266384</v>
      </c>
    </row>
    <row r="33" spans="1:4" s="23" customFormat="1" ht="15" customHeight="1">
      <c r="A33" s="36" t="s">
        <v>518</v>
      </c>
      <c r="B33" s="43" t="s">
        <v>234</v>
      </c>
      <c r="C33" s="46">
        <v>1080993901144</v>
      </c>
      <c r="D33" s="46">
        <f>D34+D36</f>
        <v>775449019346</v>
      </c>
    </row>
    <row r="34" spans="1:4" ht="15" customHeight="1">
      <c r="A34" s="42" t="s">
        <v>484</v>
      </c>
      <c r="B34" s="9" t="s">
        <v>11</v>
      </c>
      <c r="C34" s="12">
        <v>883247760943</v>
      </c>
      <c r="D34" s="12">
        <v>625825426565</v>
      </c>
    </row>
    <row r="35" spans="1:4" ht="15" customHeight="1">
      <c r="A35" s="42" t="s">
        <v>485</v>
      </c>
      <c r="B35" s="9" t="s">
        <v>11</v>
      </c>
      <c r="C35" s="12"/>
      <c r="D35" s="12"/>
    </row>
    <row r="36" spans="1:5" ht="15" customHeight="1">
      <c r="A36" s="42" t="s">
        <v>486</v>
      </c>
      <c r="B36" s="9" t="s">
        <v>11</v>
      </c>
      <c r="C36" s="12">
        <f>C33-C34</f>
        <v>197746140201</v>
      </c>
      <c r="D36" s="12">
        <v>149623592781</v>
      </c>
      <c r="E36" s="12"/>
    </row>
    <row r="37" spans="1:4" ht="15" customHeight="1">
      <c r="A37" s="42" t="s">
        <v>487</v>
      </c>
      <c r="B37" s="9" t="s">
        <v>11</v>
      </c>
      <c r="C37" s="12"/>
      <c r="D37" s="12"/>
    </row>
    <row r="38" spans="1:4" ht="15" customHeight="1">
      <c r="A38" s="42" t="s">
        <v>488</v>
      </c>
      <c r="B38" s="9" t="s">
        <v>11</v>
      </c>
      <c r="C38" s="12"/>
      <c r="D38" s="12"/>
    </row>
    <row r="39" spans="1:4" ht="15" customHeight="1">
      <c r="A39" s="42" t="s">
        <v>489</v>
      </c>
      <c r="B39" s="9" t="s">
        <v>11</v>
      </c>
      <c r="C39" s="12"/>
      <c r="D39" s="12"/>
    </row>
    <row r="40" spans="1:4" ht="15" customHeight="1">
      <c r="A40" s="42" t="s">
        <v>490</v>
      </c>
      <c r="B40" s="9" t="s">
        <v>11</v>
      </c>
      <c r="C40" s="12"/>
      <c r="D40" s="12"/>
    </row>
    <row r="41" spans="1:4" ht="15" customHeight="1">
      <c r="A41" s="42" t="s">
        <v>491</v>
      </c>
      <c r="B41" s="9" t="s">
        <v>11</v>
      </c>
      <c r="C41" s="12"/>
      <c r="D41" s="12"/>
    </row>
    <row r="42" spans="1:4" s="23" customFormat="1" ht="15" customHeight="1">
      <c r="A42" s="36" t="s">
        <v>519</v>
      </c>
      <c r="B42" s="43" t="s">
        <v>238</v>
      </c>
      <c r="C42" s="10">
        <v>1845203456</v>
      </c>
      <c r="D42" s="10">
        <f>D43+D45+D50</f>
        <v>721327445</v>
      </c>
    </row>
    <row r="43" spans="1:4" ht="15" customHeight="1">
      <c r="A43" s="42" t="s">
        <v>492</v>
      </c>
      <c r="B43" s="9" t="s">
        <v>11</v>
      </c>
      <c r="C43" s="12">
        <f>C42-C45</f>
        <v>1417275356</v>
      </c>
      <c r="D43" s="12">
        <v>434539011</v>
      </c>
    </row>
    <row r="44" spans="1:4" ht="15" customHeight="1">
      <c r="A44" s="42" t="s">
        <v>493</v>
      </c>
      <c r="B44" s="9" t="s">
        <v>11</v>
      </c>
      <c r="C44" s="12"/>
      <c r="D44" s="12"/>
    </row>
    <row r="45" spans="1:4" ht="15" customHeight="1">
      <c r="A45" s="42" t="s">
        <v>494</v>
      </c>
      <c r="B45" s="9" t="s">
        <v>11</v>
      </c>
      <c r="C45" s="59">
        <v>427928100</v>
      </c>
      <c r="D45" s="12">
        <v>286716000</v>
      </c>
    </row>
    <row r="46" spans="1:4" ht="15" customHeight="1">
      <c r="A46" s="42" t="s">
        <v>495</v>
      </c>
      <c r="B46" s="9" t="s">
        <v>11</v>
      </c>
      <c r="C46" s="12"/>
      <c r="D46" s="12"/>
    </row>
    <row r="47" spans="1:4" ht="15" customHeight="1">
      <c r="A47" s="42" t="s">
        <v>496</v>
      </c>
      <c r="B47" s="9" t="s">
        <v>11</v>
      </c>
      <c r="C47" s="12"/>
      <c r="D47" s="12"/>
    </row>
    <row r="48" spans="1:4" ht="15" customHeight="1">
      <c r="A48" s="42" t="s">
        <v>497</v>
      </c>
      <c r="B48" s="9" t="s">
        <v>11</v>
      </c>
      <c r="C48" s="12"/>
      <c r="D48" s="12"/>
    </row>
    <row r="49" spans="1:4" ht="15" customHeight="1">
      <c r="A49" s="42" t="s">
        <v>498</v>
      </c>
      <c r="B49" s="9" t="s">
        <v>11</v>
      </c>
      <c r="C49" s="12"/>
      <c r="D49" s="12"/>
    </row>
    <row r="50" spans="1:4" ht="15" customHeight="1">
      <c r="A50" s="42" t="s">
        <v>499</v>
      </c>
      <c r="B50" s="9" t="s">
        <v>11</v>
      </c>
      <c r="C50" s="12"/>
      <c r="D50" s="12">
        <v>72434</v>
      </c>
    </row>
    <row r="51" spans="1:4" s="23" customFormat="1" ht="15" customHeight="1">
      <c r="A51" s="36" t="s">
        <v>520</v>
      </c>
      <c r="B51" s="43" t="s">
        <v>241</v>
      </c>
      <c r="C51" s="10">
        <v>4166760092</v>
      </c>
      <c r="D51" s="10">
        <f>D52+D59</f>
        <v>1056956071</v>
      </c>
    </row>
    <row r="52" spans="1:4" ht="15" customHeight="1">
      <c r="A52" s="42" t="s">
        <v>500</v>
      </c>
      <c r="B52" s="9" t="s">
        <v>11</v>
      </c>
      <c r="C52" s="59">
        <v>82950000</v>
      </c>
      <c r="D52" s="12">
        <v>928750367</v>
      </c>
    </row>
    <row r="53" spans="1:4" ht="15" customHeight="1">
      <c r="A53" s="42" t="s">
        <v>501</v>
      </c>
      <c r="B53" s="9" t="s">
        <v>11</v>
      </c>
      <c r="C53" s="12"/>
      <c r="D53" s="12"/>
    </row>
    <row r="54" spans="1:4" ht="15" customHeight="1">
      <c r="A54" s="42" t="s">
        <v>502</v>
      </c>
      <c r="B54" s="9" t="s">
        <v>11</v>
      </c>
      <c r="C54" s="12"/>
      <c r="D54" s="12"/>
    </row>
    <row r="55" spans="1:4" ht="15" customHeight="1">
      <c r="A55" s="42" t="s">
        <v>503</v>
      </c>
      <c r="B55" s="9" t="s">
        <v>11</v>
      </c>
      <c r="C55" s="12"/>
      <c r="D55" s="12"/>
    </row>
    <row r="56" spans="1:4" ht="15" customHeight="1">
      <c r="A56" s="42" t="s">
        <v>504</v>
      </c>
      <c r="B56" s="9" t="s">
        <v>11</v>
      </c>
      <c r="C56" s="12"/>
      <c r="D56" s="12"/>
    </row>
    <row r="57" spans="1:4" ht="15" customHeight="1">
      <c r="A57" s="42" t="s">
        <v>505</v>
      </c>
      <c r="B57" s="9" t="s">
        <v>11</v>
      </c>
      <c r="C57" s="12"/>
      <c r="D57" s="12"/>
    </row>
    <row r="58" spans="1:4" ht="15" customHeight="1">
      <c r="A58" s="42" t="s">
        <v>506</v>
      </c>
      <c r="B58" s="9" t="s">
        <v>11</v>
      </c>
      <c r="C58" s="12"/>
      <c r="D58" s="12"/>
    </row>
    <row r="59" spans="1:4" ht="15" customHeight="1">
      <c r="A59" s="42" t="s">
        <v>507</v>
      </c>
      <c r="B59" s="9" t="s">
        <v>11</v>
      </c>
      <c r="C59" s="59">
        <f>C51-C52</f>
        <v>4083810092</v>
      </c>
      <c r="D59" s="12">
        <v>128205704</v>
      </c>
    </row>
    <row r="60" spans="1:4" s="23" customFormat="1" ht="15" customHeight="1">
      <c r="A60" s="36" t="s">
        <v>521</v>
      </c>
      <c r="B60" s="43" t="s">
        <v>261</v>
      </c>
      <c r="C60" s="10">
        <f>C61</f>
        <v>3585866998</v>
      </c>
      <c r="D60" s="10">
        <f>D61</f>
        <v>1403407137</v>
      </c>
    </row>
    <row r="61" spans="1:4" ht="15" customHeight="1">
      <c r="A61" s="42" t="s">
        <v>508</v>
      </c>
      <c r="B61" s="9" t="s">
        <v>11</v>
      </c>
      <c r="C61" s="12">
        <v>3585866998</v>
      </c>
      <c r="D61" s="12">
        <v>1403407137</v>
      </c>
    </row>
    <row r="62" spans="1:4" ht="15" customHeight="1">
      <c r="A62" s="42" t="s">
        <v>509</v>
      </c>
      <c r="B62" s="9" t="s">
        <v>11</v>
      </c>
      <c r="C62" s="12"/>
      <c r="D62" s="12"/>
    </row>
    <row r="63" spans="1:4" s="23" customFormat="1" ht="15" customHeight="1">
      <c r="A63" s="36" t="s">
        <v>522</v>
      </c>
      <c r="B63" s="43" t="s">
        <v>264</v>
      </c>
      <c r="C63" s="10"/>
      <c r="D63" s="10"/>
    </row>
    <row r="64" spans="1:4" ht="15" customHeight="1">
      <c r="A64" s="42" t="s">
        <v>510</v>
      </c>
      <c r="B64" s="9" t="s">
        <v>11</v>
      </c>
      <c r="C64" s="12"/>
      <c r="D64" s="12"/>
    </row>
    <row r="65" spans="1:4" ht="15" customHeight="1">
      <c r="A65" s="42" t="s">
        <v>511</v>
      </c>
      <c r="B65" s="9" t="s">
        <v>11</v>
      </c>
      <c r="C65" s="12"/>
      <c r="D65" s="12"/>
    </row>
    <row r="66" spans="1:4" ht="15" customHeight="1">
      <c r="A66" s="42" t="s">
        <v>512</v>
      </c>
      <c r="B66" s="9" t="s">
        <v>11</v>
      </c>
      <c r="C66" s="12"/>
      <c r="D66" s="12"/>
    </row>
    <row r="67" spans="1:4" ht="15" customHeight="1">
      <c r="A67" s="42" t="s">
        <v>514</v>
      </c>
      <c r="B67" s="9" t="s">
        <v>11</v>
      </c>
      <c r="C67" s="12"/>
      <c r="D67" s="12"/>
    </row>
    <row r="68" spans="1:4" ht="15" customHeight="1">
      <c r="A68" s="47" t="s">
        <v>513</v>
      </c>
      <c r="B68" s="17" t="s">
        <v>11</v>
      </c>
      <c r="C68" s="18"/>
      <c r="D68" s="18"/>
    </row>
    <row r="70" spans="1:4" ht="15">
      <c r="A70" s="28"/>
      <c r="B70" s="28"/>
      <c r="C70" s="28"/>
      <c r="D70" s="50"/>
    </row>
    <row r="71" spans="1:4" ht="15">
      <c r="A71" s="28"/>
      <c r="B71" s="28"/>
      <c r="C71" s="28"/>
      <c r="D71" s="50"/>
    </row>
    <row r="72" spans="1:4" ht="15">
      <c r="A72" s="28"/>
      <c r="B72" s="28"/>
      <c r="C72" s="28"/>
      <c r="D72" s="50"/>
    </row>
    <row r="73" spans="1:4" ht="15">
      <c r="A73" s="28"/>
      <c r="B73" s="28"/>
      <c r="C73" s="28"/>
      <c r="D73" s="50"/>
    </row>
    <row r="74" spans="1:4" ht="15">
      <c r="A74" s="82"/>
      <c r="B74" s="82"/>
      <c r="C74" s="82"/>
      <c r="D74" s="51"/>
    </row>
  </sheetData>
  <mergeCells count="2">
    <mergeCell ref="A74:C74"/>
    <mergeCell ref="C2:D2"/>
  </mergeCells>
  <printOptions/>
  <pageMargins left="0.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2012-03-22T06:11:19Z</cp:lastPrinted>
  <dcterms:created xsi:type="dcterms:W3CDTF">2009-02-04T03:14:30Z</dcterms:created>
  <dcterms:modified xsi:type="dcterms:W3CDTF">2012-03-22T06:21:53Z</dcterms:modified>
  <cp:category/>
  <cp:version/>
  <cp:contentType/>
  <cp:contentStatus/>
</cp:coreProperties>
</file>