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2190" windowWidth="7635" windowHeight="4170" tabRatio="838" firstSheet="5" activeTab="5"/>
  </bookViews>
  <sheets>
    <sheet name="BiaBC" sheetId="1" r:id="rId1"/>
    <sheet name="Muc luc" sheetId="2" r:id="rId2"/>
    <sheet name="BCaoBGD" sheetId="3" r:id="rId3"/>
    <sheet name="BCaoKT" sheetId="4" r:id="rId4"/>
    <sheet name="BCaoSX" sheetId="5" state="hidden" r:id="rId5"/>
    <sheet name="CDKT" sheetId="6" r:id="rId6"/>
    <sheet name="KQKD" sheetId="7" r:id="rId7"/>
    <sheet name="Tinh thue TNDN" sheetId="8" state="hidden" r:id="rId8"/>
    <sheet name="LCTT-GT" sheetId="9" state="hidden" r:id="rId9"/>
    <sheet name="LCTT-TT" sheetId="10" r:id="rId10"/>
    <sheet name="Thuyet minh" sheetId="11" r:id="rId11"/>
    <sheet name="TSCDHH" sheetId="12" r:id="rId12"/>
    <sheet name="VCSH" sheetId="13" r:id="rId13"/>
    <sheet name="10000000" sheetId="14" state="veryHidden" r:id="rId14"/>
  </sheets>
  <externalReferences>
    <externalReference r:id="rId17"/>
    <externalReference r:id="rId18"/>
    <externalReference r:id="rId19"/>
  </externalReferences>
  <definedNames>
    <definedName name="_a1" hidden="1">{"'Sheet1'!$L$16"}</definedName>
    <definedName name="_a2" hidden="1">{"'Sheet1'!$L$16"}</definedName>
    <definedName name="_xlnm._FilterDatabase" localSheetId="5" hidden="1">'CDKT'!$Z$11:$Z$124</definedName>
    <definedName name="_xlnm._FilterDatabase" localSheetId="6" hidden="1">'KQKD'!$Z$11:$Z$42</definedName>
    <definedName name="_xlnm._FilterDatabase" localSheetId="8" hidden="1">'LCTT-GT'!$AE$11:$AE$160</definedName>
    <definedName name="_xlnm._FilterDatabase" localSheetId="9" hidden="1">'LCTT-TT'!$AI$11:$AI$79</definedName>
    <definedName name="_xlnm._FilterDatabase" localSheetId="10" hidden="1">'Thuyet minh'!$BA$257:$BA$924</definedName>
    <definedName name="_xlnm._FilterDatabase" localSheetId="7" hidden="1">'Tinh thue TNDN'!$AX$11:$AX$50</definedName>
    <definedName name="_xlnm._FilterDatabase" localSheetId="11" hidden="1">'TSCDHH'!$DK$8:$DK$25</definedName>
    <definedName name="_xlnm._FilterDatabase" localSheetId="12" hidden="1">'VCSH'!$W$8:$W$36</definedName>
    <definedName name="_Order1" hidden="1">255</definedName>
    <definedName name="_Order2" hidden="1">255</definedName>
    <definedName name="_S1">{"Book1"}</definedName>
    <definedName name="_xlfn.SUMIFS" hidden="1">#NAME?</definedName>
    <definedName name="AS2DocOpenMode" hidden="1">"AS2DocumentEdit"</definedName>
    <definedName name="CT_LCGT">OFFSET('[2]CT_LCGT'!$D$4,1,0,COUNTA('[2]CT_LCGT'!$A:$A)-COUNTA('[2]CT_LCGT'!$A$1:$A$4),4)</definedName>
    <definedName name="CT_LCTT">'[2]CT_LCTT'!$AK$1:$BE$2</definedName>
    <definedName name="CT_TMinh">'[2]TM_ChenhLechCT'!$B$9</definedName>
    <definedName name="Data">INDIRECT('[2]Du_lieu'!$I$1)</definedName>
    <definedName name="ddd" hidden="1">{"'Sheet1'!$L$16"}</definedName>
    <definedName name="Dem_TMCode">COUNTA(OFFSET('[2]DM'!$N$3,0,IF(ISNA(MATCH('[2]Dieu_chinh'!IV1,TDe_TMCode,0)),0,MATCH('[2]Dieu_chinh'!IV1,TDe_TMCode,0)),50,1))</definedName>
    <definedName name="DM_ChiTieu">'[2]DM'!$H$3:$I$111</definedName>
    <definedName name="DM_MaTK">OFFSET('[2]DM'!$D$2,1,0,IF(COUNTA('[2]DM'!$D$3:$D$1000)=0,1,COUNTA('[2]DM'!$D$3:$D$1000)),1)</definedName>
    <definedName name="DM_TK">OFFSET('[2]Danh_muc'!$A$5,1,0,COUNTA('[2]Danh_muc'!$B$6:$B$500),6)</definedName>
    <definedName name="DM_TK2">OFFSET('[2]Danh_muc'!$B$5,1,0,COUNTA('[2]Danh_muc'!$B$6:$B$500),5)</definedName>
    <definedName name="DM_TMCode">OFFSET('[2]DM'!$N$3,0,IF(ISNA(MATCH('[2]Dieu_chinh'!IV1,TDe_TMCode,0)),0,MATCH('[2]Dieu_chinh'!IV1,TDe_TMCode,0)),Dem_TMCode,1)</definedName>
    <definedName name="DM_TMCode_TSCDHH">OFFSET('[2]DM'!$O$2,1,0,IF(COUNTA('[2]DM'!$O$3:$O$33)=0,1,COUNTA('[2]DM'!$D$3:$O$33)),1)</definedName>
    <definedName name="DM_TMCode_TSCDTTC">OFFSET('[2]DM'!$AA$2,1,0,IF(COUNTA('[2]DM'!$AA$3:$AA$33)=0,1,COUNTA('[2]DM'!$AA$3:$AA$33)),1)</definedName>
    <definedName name="DM_TMCode_TSCDVH">OFFSET('[2]DM'!$AM$2,1,0,IF(COUNTA('[2]DM'!$AM$3:$AM$33)=0,1,COUNTA('[2]DM'!$AM$3:$AM$33)),1)</definedName>
    <definedName name="DM_TMCode_VCSH">OFFSET('[2]DM'!$BA$2,1,0,IF(COUNTA('[2]DM'!$BA$3:$BA$33)=0,1,COUNTA('[2]DM'!$BA$3:$BA$33)),1)</definedName>
    <definedName name="f_Cap">IF(ISBLANK(CT_TMinh),0,IF(CT_TMinh="270",4,IF(CT_TMinh="440",5,IF(RIGHT(CT_TMinh,2)="00",1,IF(RIGHT(CT_TMinh,1)="0",2,3)))))</definedName>
    <definedName name="fml_CDKT_NN_DcCo">SUMIF(NN_CDCo,'[2]Tong_hop'!$B1,NN_SoDieuChinh)</definedName>
    <definedName name="fml_CDKT_NN_DcNo">SUMIF(NN_CDNo,'[2]Tong_hop'!$B1,NN_SoDieuChinh)</definedName>
    <definedName name="fml_CDKT_NT_DcCo">SUMIF(NT_CDCo,'[2]Tong_hop'!$B1,NT_SoDieuChinh)</definedName>
    <definedName name="fml_CDKT_NT_DcNo">SUMIF(NT_CDNo,'[2]Tong_hop'!$B1,NT_SoDieuChinh)</definedName>
    <definedName name="fml_ChuoiDK">IF(ISERROR(FIND("*",'[2]CT_LCTT'!IT1&amp;"-"&amp;'[2]CT_LCTT'!IU1)),'[2]CT_LCTT'!IT1&amp;"-"&amp;'[2]CT_LCTT'!IU1,REPLACE('[2]CT_LCTT'!IT1&amp;"-"&amp;'[2]CT_LCTT'!IU1,FIND("*",'[2]CT_LCTT'!IT1&amp;"-"&amp;'[2]CT_LCTT'!IU1),1,""))</definedName>
    <definedName name="fml_DoRongCT">LEN(CT_TMinh)</definedName>
    <definedName name="fml_KQKD_NN_DcCo">SUMIF(NN_KQCo,'[2]Tong_hop'!$B1,NN_SoDieuChinh)</definedName>
    <definedName name="fml_KQKD_NN_DcNo">SUMIF(NN_KQNo,'[2]Tong_hop'!$B1,NN_SoDieuChinh)</definedName>
    <definedName name="fml_KQKD_NT_DcCo">SUMIF(NT_KQCo,'[2]Tong_hop'!$B1,NT_SoDieuChinh)</definedName>
    <definedName name="fml_KQKD_NT_DcNo">SUMIF(NT_KQNo,'[2]Tong_hop'!$B1,NT_SoDieuChinh)</definedName>
    <definedName name="fml_LCGT_KN">IF(ISBLANK('[2]Bao_cao'!$A1),0,IF(ISERROR(VLOOKUP('[2]Bao_cao'!$A1,CT_LCGT,4,0)),0,VLOOKUP('[2]Bao_cao'!$A1,CT_LCGT,4,0)))</definedName>
    <definedName name="fml_LCTT_KN">IF(ISBLANK('[2]Bao_cao'!$A1),0,IF(ISNA(HLOOKUP('[2]Bao_cao'!$A1,CT_LCTT,2,0)),0,HLOOKUP('[2]Bao_cao'!$A1,CT_LCTT,2,0)))</definedName>
    <definedName name="fml_SaiSotKDC_TK">IF(ISBLANK('[2]Phan_bo'!$C1),0,fml_SaiSotKDC_TK1+fml_SaiSotKDC_TK2)</definedName>
    <definedName name="fml_SaiSotKDC_TK1">ABS(SUMPRODUCT(--(NN_YKienKH=Refuse),--(NN_LoaiButToan="BTDC"),--(LEFT(NN_DCNo,LEN('[2]Phan_bo'!$C1))='[2]Phan_bo'!$C1),NN_SoDieuChinh))</definedName>
    <definedName name="fml_SaiSotKDC_TK2">ABS(SUMPRODUCT(--(NN_YKienKH=Refuse),--(NN_LoaiButToan="BTDC"),--(LEFT(NN_DCCo,LEN('[2]Phan_bo'!$C1))='[2]Phan_bo'!$C1),NN_SoDieuChinh))</definedName>
    <definedName name="fml_SaiSotPH_TK">IF(ISBLANK('[2]Phan_bo'!$C1),0,ABS(SUMPRODUCT(--(NN_LoaiButToan="BTDC"),--(LEFT(NN_DCNo,LEN('[2]Phan_bo'!$C1))='[2]Phan_bo'!$C1),NN_SoDieuChinh))+ABS(SUMPRODUCT(--(NN_LoaiButToan="BTDC"),--(LEFT(NN_DCCo,LEN('[2]Phan_bo'!$C1))='[2]Phan_bo'!$C1),NN_SoDieuChinh)))</definedName>
    <definedName name="fml_SoTien_CT">IF(ISBLANK('[2]Phan_bo'!$C1),0,ABS(SUMPRODUCT(--(TongHop_MaChiTieu='[2]Phan_bo'!$C1),TongHop_TruocKT)))</definedName>
    <definedName name="fml_SoTien_TK_NV">ABS(SUMPRODUCT(--(LEFT(TongHop_MaTK2,LEN('[2]Phan_bo'!$C1))='[2]Phan_bo'!$C1),TongHop_TruocKT2))</definedName>
    <definedName name="fml_SoTien_TK_TS">ABS(SUMPRODUCT(--(LEFT(TongHop_MaTK1,LEN('[2]Phan_bo'!$C1))='[2]Phan_bo'!$C1),TongHop_TruocKT1))</definedName>
    <definedName name="fml_TenKhoanMuc">IF('[2]Phan_bo'!$B1='[2]DM'!$K$3,VLOOKUP(LEFT('[2]Phan_bo'!$C1,3),DM_TK2,4,0),IF('[2]Phan_bo'!$B1='[2]DM'!$K$4,VLOOKUP('[2]Phan_bo'!$C1,DM_ChiTieu,2,0),""))</definedName>
    <definedName name="fml_TmChiTieu_CDKT">IF(OR(ISNA(VLOOKUP('[2]TM_ChenhLechCT'!$I1,fml_TMChiTieu_CDKT_VungDk,1,0))=FALSE,ISNA(VLOOKUP('[2]TM_ChenhLechCT'!$J1,fml_TMChiTieu_CDKT_VungDk,1,0))=FALSE),1,0)</definedName>
    <definedName name="fml_TmChiTieu_CDKT_DB">IF(OR(ISNA(VLOOKUP('[2]TM_ChenhLechCT'!$F1,fml_TMChiTieu_CDKT_VungDkDB,1,0))=FALSE,ISNA(VLOOKUP('[2]TM_ChenhLechCT'!$G1,fml_TMChiTieu_CDKT_VungDkDB,1,0))=FALSE),1,0)</definedName>
    <definedName name="fml_TMChiTieu_CDKT_VungDk">IF(f_Cap=1,IF(LEFT(TongHop_MaChiTieu,f_Cap)=LEFT(CT_TMinh,f_Cap),TongHop_MaTK,0),IF(f_Cap=2,IF(LEFT(TongHop_MaChiTieu,f_Cap)=LEFT(CT_TMinh,f_Cap),TongHop_MaTK,0),IF(f_Cap=3,IF(LEFT(TongHop_MaChiTieu,f_Cap)=LEFT(CT_TMinh,f_Cap),TongHop_MaTK,0),0)))</definedName>
    <definedName name="fml_TMChiTieu_CDKT_VungDkDB">IF(f_Cap=4,IF(AND(VALUE(LEFT(TongHop_MaChiTieu,3))&gt;100,VALUE(LEFT(TongHop_MaChiTieu,3))&lt;270),TongHop_MaTK,0),IF(f_Cap=5,IF(AND(VALUE(LEFT(TongHop_MaChiTieu,3))&gt;300,VALUE(LEFT(TongHop_MaChiTieu,3))&lt;440),TongHop_MaTK,0),0))</definedName>
    <definedName name="fml_TMChiTieu_KQKD">IF(OR(LEN('[2]TM_ChenhLechCT'!$K1)&gt;0,LEN('[2]TM_ChenhLechCT'!$L1)&gt;0),IF(OR(ISNA(VLOOKUP('[2]TM_ChenhLechCT'!$K1,IF(LEFT(TongHop_MaChiTieu3,2)=CT_TMinh,TongHop_MaTK3,0),1,0))=FALSE,ISNA(VLOOKUP('[2]TM_ChenhLechCT'!$L1,IF(LEFT(TongHop_MaChiTieu3,2)=CT_TMinh,TongHop_MaTK3,0),1,0))=FALSE),1,0),0)</definedName>
    <definedName name="h" hidden="1">{"'Sheet1'!$L$16"}</definedName>
    <definedName name="hong"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KN_4111">'[2]Tong_hop'!$S$293</definedName>
    <definedName name="KN_6351">'[2]Tong_hop'!$S$381</definedName>
    <definedName name="KN_CT10">'[2]Tong_hop'!$S$358</definedName>
    <definedName name="KN_CT100">'[2]Tong_hop'!$S$10</definedName>
    <definedName name="KN_CT11">'[2]Tong_hop'!$S$360</definedName>
    <definedName name="KN_CT110">'[2]Tong_hop'!$S$12</definedName>
    <definedName name="KN_CT130">'[2]Tong_hop'!$S$34</definedName>
    <definedName name="KN_CT140">'[2]Tong_hop'!$S$58</definedName>
    <definedName name="KN_CT200">'[2]Tong_hop'!$S$96</definedName>
    <definedName name="KN_CT21">'[2]Tong_hop'!$S$371</definedName>
    <definedName name="KN_CT220">'[2]Tong_hop'!$S$117</definedName>
    <definedName name="KN_CT270">'[2]Tong_hop'!$S$203</definedName>
    <definedName name="KN_CT300">'[2]Tong_hop'!$S$208</definedName>
    <definedName name="KN_CT31">'[2]Tong_hop'!$S$395</definedName>
    <definedName name="KN_CT310">'[2]Tong_hop'!$S$210</definedName>
    <definedName name="KN_CT312">'[2]Tong_hop'!$S$216</definedName>
    <definedName name="KN_CT330">'[2]Tong_hop'!$S$260</definedName>
    <definedName name="KN_CT400">'[2]Tong_hop'!$S$290</definedName>
    <definedName name="KN_CT440">'[2]Tong_hop'!$S$321</definedName>
    <definedName name="KN_CT50">'[2]Tong_hop'!$S$398</definedName>
    <definedName name="KN_CT60">'[2]Tong_hop'!$S$408</definedName>
    <definedName name="KT_4111">'[2]Tong_hop'!$AG$293</definedName>
    <definedName name="KT_6351">'[2]Tong_hop'!$AG$381</definedName>
    <definedName name="KT_CT10">'[2]Tong_hop'!$AG$358</definedName>
    <definedName name="KT_CT100">'[2]Tong_hop'!$AG$10</definedName>
    <definedName name="KT_CT11">'[2]Tong_hop'!$AG$360</definedName>
    <definedName name="KT_CT110">'[2]Tong_hop'!$AG$12</definedName>
    <definedName name="KT_CT130">'[2]Tong_hop'!$AG$34</definedName>
    <definedName name="KT_CT140">'[2]Tong_hop'!$AG$58</definedName>
    <definedName name="KT_CT200">'[2]Tong_hop'!$AG$96</definedName>
    <definedName name="KT_CT21">'[2]Tong_hop'!$AG$371</definedName>
    <definedName name="KT_CT220">'[2]Tong_hop'!$AG$117</definedName>
    <definedName name="KT_CT270">'[2]Tong_hop'!$AG$203</definedName>
    <definedName name="KT_CT300">'[2]Tong_hop'!$AG$208</definedName>
    <definedName name="KT_CT31">'[2]Tong_hop'!$AG$395</definedName>
    <definedName name="KT_CT310">'[2]Tong_hop'!$AG$210</definedName>
    <definedName name="KT_CT312">'[2]Tong_hop'!$AG$216</definedName>
    <definedName name="KT_CT330">'[2]Tong_hop'!$AG$260</definedName>
    <definedName name="KT_CT400">'[2]Tong_hop'!$AG$290</definedName>
    <definedName name="KT_CT440">'[2]Tong_hop'!$AG$321</definedName>
    <definedName name="KT_CT50">'[2]Tong_hop'!$AG$398</definedName>
    <definedName name="KT_CT60">'[2]Tong_hop'!$AG$408</definedName>
    <definedName name="Ky_ke_toan_V">'[2]Thong_tin'!$D$12</definedName>
    <definedName name="Ky_Nay1_V">'[2]Thong_tin'!$D$14</definedName>
    <definedName name="Ky_Truoc1_V">'[2]Thong_tin'!$D$13</definedName>
    <definedName name="NN_CDCo">'[2]Dieu_chinh'!$N$10:$N$160</definedName>
    <definedName name="NN_CDNo">'[2]Dieu_chinh'!$M$10:$M$160</definedName>
    <definedName name="NN_DCCo">'[2]Dieu_chinh'!$H$10:$H$160</definedName>
    <definedName name="NN_DCNo">'[2]Dieu_chinh'!$F$10:$F$160</definedName>
    <definedName name="NN_KQCo">'[2]Dieu_chinh'!$P$10:$P$160</definedName>
    <definedName name="NN_KQNo">'[2]Dieu_chinh'!$O$10:$O$160</definedName>
    <definedName name="NN_LoaiButToan">'[2]Dieu_chinh'!$S$10:$S$160</definedName>
    <definedName name="NN_SoDieuChinh">'[2]Dieu_chinh'!$L$10:$L$160</definedName>
    <definedName name="NN_YKienKH">'[2]Dieu_chinh'!$Q$10:$Q$160</definedName>
    <definedName name="NT_CDCo">'[2]Dieu_chinh'!$N$163:$N$313</definedName>
    <definedName name="NT_CDNo">'[2]Dieu_chinh'!$M$163:$M$313</definedName>
    <definedName name="NT_KQCo">'[2]Dieu_chinh'!$P$163:$P$313</definedName>
    <definedName name="NT_KQNo">'[2]Dieu_chinh'!$O$163:$O$313</definedName>
    <definedName name="NT_SoDieuChinh">'[2]Dieu_chinh'!$L$163:$L$313</definedName>
    <definedName name="o" hidden="1">{"'Sheet1'!$L$16"}</definedName>
    <definedName name="_xlnm.Print_Area" localSheetId="2">'BCaoBGD'!$A$1:$AD$80</definedName>
    <definedName name="_xlnm.Print_Area" localSheetId="3">'BCaoKT'!$A$1:$AH$66</definedName>
    <definedName name="_xlnm.Print_Area" localSheetId="4">'BCaoSX'!$A$1:$AH$48</definedName>
    <definedName name="_xlnm.Print_Area" localSheetId="0">'BiaBC'!$A$1:$AD$52</definedName>
    <definedName name="_xlnm.Print_Area" localSheetId="5">'CDKT'!$A$1:$L$125</definedName>
    <definedName name="_xlnm.Print_Area" localSheetId="6">'KQKD'!$A$1:$L$52</definedName>
    <definedName name="_xlnm.Print_Area" localSheetId="8">'LCTT-GT'!$A$1:$AC$181</definedName>
    <definedName name="_xlnm.Print_Area" localSheetId="9">'LCTT-TT'!$A$1:$AG$100</definedName>
    <definedName name="_xlnm.Print_Area" localSheetId="1">'Muc luc'!$A$1:$Z$41</definedName>
    <definedName name="_xlnm.Print_Area" localSheetId="10">'Thuyet minh'!$A$1:$AI$924</definedName>
    <definedName name="_xlnm.Print_Area" localSheetId="7">'Tinh thue TNDN'!$B$1:$AJ$71</definedName>
    <definedName name="_xlnm.Print_Area" localSheetId="11">'TSCDHH'!$A$1:$AD$30</definedName>
    <definedName name="_xlnm.Print_Area" localSheetId="12">'VCSH'!$A$1:$U$36</definedName>
    <definedName name="_xlnm.Print_Titles" localSheetId="2">'BCaoBGD'!$1:$4</definedName>
    <definedName name="_xlnm.Print_Titles" localSheetId="5">'CDKT'!$1:$4</definedName>
    <definedName name="_xlnm.Print_Titles" localSheetId="6">'KQKD'!$1:$4</definedName>
    <definedName name="_xlnm.Print_Titles" localSheetId="8">'LCTT-GT'!$1:$11</definedName>
    <definedName name="_xlnm.Print_Titles" localSheetId="9">'LCTT-TT'!$1:$11</definedName>
    <definedName name="_xlnm.Print_Titles" localSheetId="1">'Muc luc'!$1:$4</definedName>
    <definedName name="_xlnm.Print_Titles" localSheetId="10">'Thuyet minh'!$1:$4</definedName>
    <definedName name="_xlnm.Print_Titles" localSheetId="7">'Tinh thue TNDN'!$1:$4</definedName>
    <definedName name="Refuse">'[2]DM'!$B$4</definedName>
    <definedName name="sen" hidden="1">{"'Sheet1'!$L$16"}</definedName>
    <definedName name="SoTien">OFFSET('[2]Du_lieu'!$H$9,1,0,IF(COUNTA('[2]Du_lieu'!$F:$F)-COUNTA('[2]Du_lieu'!$F$1:$F$9)&gt;0,COUNTA('[2]Du_lieu'!$F:$F)-COUNTA('[2]Du_lieu'!$F$1:$F$9),1),1)</definedName>
    <definedName name="Start26">#REF!</definedName>
    <definedName name="table1">'[3]5.03.1.1'!$B$2982:$F$2999</definedName>
    <definedName name="TaxTV">10%</definedName>
    <definedName name="TaxXL">5%</definedName>
    <definedName name="TDe_TMCode">'[2]DM'!$O$2:$BK$2</definedName>
    <definedName name="Ten_CongTy_TieuDe_V">'[2]Thong_tin'!$D$8</definedName>
    <definedName name="TH" hidden="1">{"'Sheet1'!$L$16"}</definedName>
    <definedName name="thang13" hidden="1">{"'Sheet1'!$L$16"}</definedName>
    <definedName name="TK_BS">OFFSET('[2]Danh_muc'!$C$5,1,0,COUNTA('[2]Danh_muc'!$B$6:$B$1000),1)</definedName>
    <definedName name="TK_CD">OFFSET('[2]Danh_muc'!$B$5,1,0,COUNTA('[2]Danh_muc'!$B$6:$B$1000),1)</definedName>
    <definedName name="TK_PL">OFFSET('[2]Danh_muc'!$D$5,1,0,COUNTA('[2]Danh_muc'!$B$6:$B$1000),1)</definedName>
    <definedName name="TK_TB">OFFSET('[2]Danh_muc'!$A$5,1,0,COUNTA('[2]Danh_muc'!$B$6:$B$1000),1)</definedName>
    <definedName name="TKCO">OFFSET('[2]Du_lieu'!$G$9,1,0,IF(COUNTA('[2]Du_lieu'!$F:$F)-COUNTA('[2]Du_lieu'!$F$1:$F$9)&gt;0,COUNTA('[2]Du_lieu'!$F:$F)-COUNTA('[2]Du_lieu'!$F$1:$F$9),1),1)</definedName>
    <definedName name="TKNO">OFFSET('[2]Du_lieu'!$F$9,1,0,IF(COUNTA('[2]Du_lieu'!$F:$F)-COUNTA('[2]Du_lieu'!$F$1:$F$9)&gt;0,COUNTA('[2]Du_lieu'!$F:$F)-COUNTA('[2]Du_lieu'!$F$1:$F$9),1),1)</definedName>
    <definedName name="TongHop_MaChiTieu">'[2]Tong_hop'!$D$9:$D$410</definedName>
    <definedName name="TongHop_MaChiTieu3">'[2]Tong_hop'!$D$337:$D$410</definedName>
    <definedName name="TongHop_MaTK">'[2]Tong_hop'!$B$9:$B$410</definedName>
    <definedName name="TongHop_MaTK1">'[2]Tong_hop'!$B$9:$B$203</definedName>
    <definedName name="TongHop_MaTK2">'[2]Tong_hop'!$B$207:$B$321</definedName>
    <definedName name="TongHop_MaTK3">'[2]Tong_hop'!$B$337:$B$410</definedName>
    <definedName name="TongHop_TruocKT">'[2]Tong_hop'!$P$9:$P$410</definedName>
    <definedName name="TongHop_TruocKT1">'[2]Tong_hop'!$P$9:$P$203</definedName>
    <definedName name="TongHop_TruocKT2">'[2]Tong_hop'!$P$207:$P$321</definedName>
    <definedName name="XRefColumnsCount" hidden="1">5</definedName>
    <definedName name="XRefCopyRangeCount" hidden="1">6</definedName>
    <definedName name="XRefPasteRangeCount" hidden="1">5</definedName>
  </definedNames>
  <calcPr fullCalcOnLoad="1"/>
</workbook>
</file>

<file path=xl/comments10.xml><?xml version="1.0" encoding="utf-8"?>
<comments xmlns="http://schemas.openxmlformats.org/spreadsheetml/2006/main">
  <authors>
    <author>Ha Dac Thuong</author>
  </authors>
  <commentList>
    <comment ref="M40" authorId="0">
      <text>
        <r>
          <rPr>
            <b/>
            <sz val="9"/>
            <rFont val="Tahoma"/>
            <family val="2"/>
          </rPr>
          <t>Ha Dac Thuong:</t>
        </r>
        <r>
          <rPr>
            <sz val="9"/>
            <rFont val="Tahoma"/>
            <family val="2"/>
          </rPr>
          <t xml:space="preserve">
Bao gồm 310089468 đồng tiền chuyển lợi nhuận về văn phòng, lưu ý loại trừ khi tính lctt</t>
        </r>
      </text>
    </comment>
    <comment ref="D56" authorId="0">
      <text>
        <r>
          <rPr>
            <b/>
            <sz val="9"/>
            <rFont val="Tahoma"/>
            <family val="2"/>
          </rPr>
          <t>Ha Dac Thuong:</t>
        </r>
        <r>
          <rPr>
            <sz val="9"/>
            <rFont val="Tahoma"/>
            <family val="2"/>
          </rPr>
          <t xml:space="preserve">
bao gồm: Phước tiếng, Thanh Vy, Mai Linh, thanh phat
</t>
        </r>
      </text>
    </comment>
  </commentList>
</comments>
</file>

<file path=xl/comments11.xml><?xml version="1.0" encoding="utf-8"?>
<comments xmlns="http://schemas.openxmlformats.org/spreadsheetml/2006/main">
  <authors>
    <author>LEDUCMINH</author>
    <author>LeDucMinh</author>
    <author>Admin</author>
  </authors>
  <commentList>
    <comment ref="W519" authorId="0">
      <text>
        <r>
          <rPr>
            <b/>
            <sz val="8"/>
            <rFont val="Tahoma"/>
            <family val="2"/>
          </rPr>
          <t>LEDUCMINH:</t>
        </r>
        <r>
          <rPr>
            <sz val="8"/>
            <rFont val="Tahoma"/>
            <family val="2"/>
          </rPr>
          <t xml:space="preserve">
Để lại nhặt LCTT, không xóa nếu không có số liệu</t>
        </r>
      </text>
    </comment>
    <comment ref="W293" authorId="0">
      <text>
        <r>
          <rPr>
            <b/>
            <sz val="8"/>
            <rFont val="Tahoma"/>
            <family val="2"/>
          </rPr>
          <t>LEDUCMINH:</t>
        </r>
        <r>
          <rPr>
            <sz val="8"/>
            <rFont val="Tahoma"/>
            <family val="2"/>
          </rPr>
          <t xml:space="preserve">
Để lại nhặt LCTT, không xóa nếu không có số liệu</t>
        </r>
      </text>
    </comment>
    <comment ref="P771" authorId="1">
      <text>
        <r>
          <rPr>
            <b/>
            <sz val="9"/>
            <rFont val="Tahoma"/>
            <family val="2"/>
          </rPr>
          <t>LeDucMinh:</t>
        </r>
        <r>
          <rPr>
            <sz val="9"/>
            <rFont val="Tahoma"/>
            <family val="2"/>
          </rPr>
          <t xml:space="preserve">
Không bao gồm dự phòng vào cong ty con, liên doanh, liên kết</t>
        </r>
      </text>
    </comment>
    <comment ref="AD573" authorId="2">
      <text>
        <r>
          <rPr>
            <b/>
            <sz val="9"/>
            <rFont val="Tahoma"/>
            <family val="2"/>
          </rPr>
          <t>Admin:</t>
        </r>
        <r>
          <rPr>
            <sz val="9"/>
            <rFont val="Tahoma"/>
            <family val="2"/>
          </rPr>
          <t xml:space="preserve">
Nhập theo số liệu kỳ trước</t>
        </r>
      </text>
    </comment>
    <comment ref="W518" authorId="0">
      <text>
        <r>
          <rPr>
            <b/>
            <sz val="8"/>
            <rFont val="Tahoma"/>
            <family val="2"/>
          </rPr>
          <t>LEDUCMINH:</t>
        </r>
        <r>
          <rPr>
            <sz val="8"/>
            <rFont val="Tahoma"/>
            <family val="2"/>
          </rPr>
          <t xml:space="preserve">
Để lại nhặt LCTT, không xóa nếu không có số liệu</t>
        </r>
      </text>
    </comment>
  </commentList>
</comments>
</file>

<file path=xl/comments13.xml><?xml version="1.0" encoding="utf-8"?>
<comments xmlns="http://schemas.openxmlformats.org/spreadsheetml/2006/main">
  <authors>
    <author>Admin</author>
  </authors>
  <commentList>
    <comment ref="S13" authorId="0">
      <text>
        <r>
          <rPr>
            <b/>
            <sz val="9"/>
            <rFont val="Tahoma"/>
            <family val="2"/>
          </rPr>
          <t>Admin:</t>
        </r>
        <r>
          <rPr>
            <sz val="9"/>
            <rFont val="Tahoma"/>
            <family val="2"/>
          </rPr>
          <t xml:space="preserve">
Nhặt đúng nội dung để nhặt TM khác và LCTT, nếu không có số liệu thì không nhập nội dung khác vào đây.</t>
        </r>
      </text>
    </comment>
    <comment ref="S21" authorId="0">
      <text>
        <r>
          <rPr>
            <b/>
            <sz val="9"/>
            <rFont val="Tahoma"/>
            <family val="2"/>
          </rPr>
          <t>Admin:</t>
        </r>
        <r>
          <rPr>
            <sz val="9"/>
            <rFont val="Tahoma"/>
            <family val="2"/>
          </rPr>
          <t xml:space="preserve">
Nhặt đúng nội dung để nhặt TM khác và LCTT, nếu không có số liệu thì không nhập nội dung khác vào đây.</t>
        </r>
      </text>
    </comment>
  </commentList>
</comments>
</file>

<file path=xl/comments9.xml><?xml version="1.0" encoding="utf-8"?>
<comments xmlns="http://schemas.openxmlformats.org/spreadsheetml/2006/main">
  <authors>
    <author>Vu Xuan Bien</author>
    <author>LEDUCMINH</author>
    <author>LeDucMinh</author>
  </authors>
  <commentList>
    <comment ref="O20" authorId="0">
      <text>
        <r>
          <rPr>
            <b/>
            <sz val="8"/>
            <rFont val="Tahoma"/>
            <family val="2"/>
          </rPr>
          <t>LDM:</t>
        </r>
        <r>
          <rPr>
            <sz val="8"/>
            <rFont val="Tahoma"/>
            <family val="2"/>
          </rPr>
          <t xml:space="preserve">
Nếu không thuyết minh chi phí quản lý thì cộng thêm dự phòng các khoản phải thu trích lập 
và trừ đi các khoản hoàn nhập dự phòng. Nếu có thuyết minh thì tự tính.
</t>
        </r>
      </text>
    </comment>
    <comment ref="O34" authorId="0">
      <text>
        <r>
          <rPr>
            <b/>
            <sz val="8"/>
            <rFont val="Tahoma"/>
            <family val="2"/>
          </rPr>
          <t>LDM:</t>
        </r>
        <r>
          <rPr>
            <sz val="8"/>
            <rFont val="Tahoma"/>
            <family val="2"/>
          </rPr>
          <t xml:space="preserve">
Nếu không nhập thuyết minh thu nhập khác, chi phí khác thì trừ khoản thu từ thanh lý TSCĐ và cộng các khoản chi thanh lý TSCĐ. Nếu có thuyết minh thì tự tính.
</t>
        </r>
      </text>
    </comment>
    <comment ref="O44" authorId="0">
      <text>
        <r>
          <rPr>
            <b/>
            <sz val="8"/>
            <rFont val="Tahoma"/>
            <family val="2"/>
          </rPr>
          <t>LDM:</t>
        </r>
        <r>
          <rPr>
            <sz val="8"/>
            <rFont val="Tahoma"/>
            <family val="2"/>
          </rPr>
          <t xml:space="preserve">
Không bao gồm các khoản phải thu của hoạt động đầu tư và hoạt động tài chính như: gốc, lãi cho vay, phải thu cổ tức và lợi nhuận được chia, phải thu tiền thanh lý tài sản cố định…</t>
        </r>
      </text>
    </comment>
    <comment ref="O78" authorId="0">
      <text>
        <r>
          <rPr>
            <b/>
            <sz val="8"/>
            <rFont val="Tahoma"/>
            <family val="2"/>
          </rPr>
          <t>LDM:</t>
        </r>
        <r>
          <rPr>
            <sz val="8"/>
            <rFont val="Tahoma"/>
            <family val="2"/>
          </rPr>
          <t xml:space="preserve">
Không bao gồm các khoản thuế TNND phải trả, phải trả của hoạt động đầu tư, hoạt động tài chính như: phải trả tiền mua sắm tài sản cố định, gốc vay, phải trả lãi vay, phải trả cổ tức, lợi nhuận chia cho đối tác, ...
</t>
        </r>
      </text>
    </comment>
    <comment ref="AA20" authorId="0">
      <text>
        <r>
          <rPr>
            <b/>
            <sz val="8"/>
            <rFont val="Tahoma"/>
            <family val="2"/>
          </rPr>
          <t>Vu Xuan Bien:</t>
        </r>
        <r>
          <rPr>
            <sz val="8"/>
            <rFont val="Tahoma"/>
            <family val="2"/>
          </rPr>
          <t xml:space="preserve">
Cộng thêm dự phòng các khoản phải thu trích lập 
và trừ đi các khoản hoàn nhập dự phòng.
</t>
        </r>
      </text>
    </comment>
    <comment ref="AA34" authorId="0">
      <text>
        <r>
          <rPr>
            <b/>
            <sz val="8"/>
            <rFont val="Tahoma"/>
            <family val="2"/>
          </rPr>
          <t>Vu Xuan Bien:</t>
        </r>
        <r>
          <rPr>
            <sz val="8"/>
            <rFont val="Tahoma"/>
            <family val="2"/>
          </rPr>
          <t xml:space="preserve">
Trừ khoản thu từ thanh lý TSCĐ và công các khoản chi thanh lý TSCĐ.
</t>
        </r>
      </text>
    </comment>
    <comment ref="AA44" authorId="0">
      <text>
        <r>
          <rPr>
            <b/>
            <sz val="8"/>
            <rFont val="Tahoma"/>
            <family val="2"/>
          </rPr>
          <t>Vu Xuan Bien:</t>
        </r>
        <r>
          <rPr>
            <sz val="8"/>
            <rFont val="Tahoma"/>
            <family val="2"/>
          </rPr>
          <t xml:space="preserve">
Công thêm các khoản phải thu thanh lý TSCĐ, trừ đi các khoản chi thanh lý tài sản cố định, cộng các khoản phải thu về cổ tức và lợi nhuận được chia.
</t>
        </r>
      </text>
    </comment>
    <comment ref="AA78" authorId="0">
      <text>
        <r>
          <rPr>
            <b/>
            <sz val="8"/>
            <rFont val="Tahoma"/>
            <family val="2"/>
          </rPr>
          <t>Vu Xuan Bien:</t>
        </r>
        <r>
          <rPr>
            <sz val="8"/>
            <rFont val="Tahoma"/>
            <family val="2"/>
          </rPr>
          <t xml:space="preserve">
Trừ thuế TNDN phải trả, cộng thuế thu nhập doanh nghiệp đã nộp, trừ lãi vay psinh và đã ghi nhận vào KQKD, cộng lãi vay đã trả.
</t>
        </r>
      </text>
    </comment>
    <comment ref="O108" authorId="1">
      <text>
        <r>
          <rPr>
            <b/>
            <sz val="8"/>
            <rFont val="Tahoma"/>
            <family val="2"/>
          </rPr>
          <t>LEDUCMINH:</t>
        </r>
        <r>
          <rPr>
            <sz val="8"/>
            <rFont val="Tahoma"/>
            <family val="2"/>
          </rPr>
          <t xml:space="preserve">
Không cộng lãi chi trả lãi vay đã vốn hóa vào tài sản cố định. Cộng lãi vay đã chi nhưng chưa phân bổ (treo 142, 242)</t>
        </r>
      </text>
    </comment>
    <comment ref="O127" authorId="1">
      <text>
        <r>
          <rPr>
            <b/>
            <sz val="8"/>
            <rFont val="Tahoma"/>
            <family val="2"/>
          </rPr>
          <t>LEDUCMINH:</t>
        </r>
        <r>
          <rPr>
            <sz val="8"/>
            <rFont val="Tahoma"/>
            <family val="2"/>
          </rPr>
          <t xml:space="preserve">
Bao gồm cả các khoản cho vay nhưng ghi nhận là khoản phải thu mà không ghi nhận là khoản đầu tư.</t>
        </r>
      </text>
    </comment>
    <comment ref="O114" authorId="1">
      <text>
        <r>
          <rPr>
            <b/>
            <sz val="8"/>
            <rFont val="Tahoma"/>
            <family val="2"/>
          </rPr>
          <t>LEDUCMINH:</t>
        </r>
        <r>
          <rPr>
            <sz val="8"/>
            <rFont val="Tahoma"/>
            <family val="2"/>
          </rPr>
          <t xml:space="preserve">
Không bao gồm các khoản điều chỉnh giảm thuế phải nộp trong kỳ</t>
        </r>
      </text>
    </comment>
    <comment ref="O125" authorId="2">
      <text>
        <r>
          <rPr>
            <b/>
            <sz val="9"/>
            <rFont val="Tahoma"/>
            <family val="2"/>
          </rPr>
          <t>LeDucMinh:</t>
        </r>
        <r>
          <rPr>
            <sz val="9"/>
            <rFont val="Tahoma"/>
            <family val="2"/>
          </rPr>
          <t xml:space="preserve">
Cộng lãi vay vốn hóa vào tài sản cố định</t>
        </r>
      </text>
    </comment>
  </commentList>
</comments>
</file>

<file path=xl/sharedStrings.xml><?xml version="1.0" encoding="utf-8"?>
<sst xmlns="http://schemas.openxmlformats.org/spreadsheetml/2006/main" count="3921" uniqueCount="1196">
  <si>
    <t xml:space="preserve">Chỉ tiêu này được lập căn cứ vào tổng số tiền đã chi về các khoản khác, ngoài các khoản tiền chi liên quan đến hoạt động sản xuất, kinh doanh trong kỳ báo cáo được phản ánh ở Mã số 02, 03, 04, 05, như: Tiền chi bồi thường, bị phạt và các khoản chi phí khác; Tiền nộp các loại thuế (không bao gồm thuế TNDN); Tiền nộp các loại phí, lệ phí, tiền thuê đất; Tiền chi đưa đi ký cược, ký quỹ; Tiền trả lại các khoản nhận ký cược, ký quỹ; Tiền chi từ quỹ khen thưởng, phúc lợi; Tiền chi từ nguồn kinh phí sự nghiệp, kinh phí dự án; Tiền chi nộp các quỹ lên cấp trên hoặc cấp cho cấp dưới,...
Số liệu để ghi vào chỉ tiêu này lấy từ sổ kế toán các Tài khoản "Tiền mặt", "Tiền gửi Ngân hàng" và "Tiền đang chuyển" trong kỳ báo cáo, sau khi đối chiếu với sổ kế toán các Tài khoản "Chi phí khác", "Thuế và các khoản phải nộp Nhà nước", "Chi sự nghiệp" và các Tài khoản liên quan khác. Chỉ tiêu này được ghi bằng số âm dưới hình thức ghi trong ngoặc đơn ( ***).
</t>
  </si>
  <si>
    <t>06 - 10</t>
  </si>
  <si>
    <t>TÀI SẢN NGẮN HẠN KHÁC</t>
  </si>
  <si>
    <t>TÀI SẢN</t>
  </si>
  <si>
    <t>Thuyết minh</t>
  </si>
  <si>
    <t>Số đơn vị</t>
  </si>
  <si>
    <t>Điều chỉnh</t>
  </si>
  <si>
    <t>Phó Tổng Giám đốc</t>
  </si>
  <si>
    <t xml:space="preserve">Lựa chọn các chính sách kế toán thích hợp và áp dụng các chính sách này một cách nhất quán; </t>
  </si>
  <si>
    <t>Đưa ra các đánh giá và dự đoán hợp lý và thận trọng;</t>
  </si>
  <si>
    <t>Bất động sản đầu tư</t>
  </si>
  <si>
    <t>Nợ ngắn hạn</t>
  </si>
  <si>
    <t>Vay và nợ ngắn hạn</t>
  </si>
  <si>
    <t>Nợ dài hạn đến hạn trả</t>
  </si>
  <si>
    <t>Nợ dài hạn</t>
  </si>
  <si>
    <t>Vay và nợ dài hạn</t>
  </si>
  <si>
    <t>Vay dài hạn</t>
  </si>
  <si>
    <t>Vốn đầu tư của chủ sở hữu</t>
  </si>
  <si>
    <t>Thặng dư vốn cổ phần</t>
  </si>
  <si>
    <t>Bảo hiểm y tế</t>
  </si>
  <si>
    <t>Trong đó:</t>
  </si>
  <si>
    <t xml:space="preserve">Tăng, giảm các khoản phải thu </t>
  </si>
  <si>
    <t xml:space="preserve">Tăng, giảm hàng tồn kho </t>
  </si>
  <si>
    <t>Tăng, giảm các khoản phải trả (không kể lãi vay phải trả, thuế thu nhập doanh nghiệp phải nộp)</t>
  </si>
  <si>
    <t>Tăng, giảm chi phí trả trước</t>
  </si>
  <si>
    <t>Total</t>
  </si>
  <si>
    <t>%</t>
  </si>
  <si>
    <t>Vốn khác của chủ sở hữu</t>
  </si>
  <si>
    <t>Chênh lệch tỷ giá hối đoái</t>
  </si>
  <si>
    <t>Quỹ đầu tư phát triển</t>
  </si>
  <si>
    <t>Quỹ dự phòng tài chính</t>
  </si>
  <si>
    <t>Lợi nhuận sau thuế chưa phân phối</t>
  </si>
  <si>
    <t>Giá vốn của hàng hóa đã bán</t>
  </si>
  <si>
    <t>Hình thức sở hữu vốn</t>
  </si>
  <si>
    <t>Ngành nghề kinh doanh</t>
  </si>
  <si>
    <t xml:space="preserve">Các khoản dự phòng </t>
  </si>
  <si>
    <t>CHẾ ĐỘ VÀ CHÍNH SÁCH KẾ TOÁN ÁP DỤNG TẠI CÔNG TY</t>
  </si>
  <si>
    <t xml:space="preserve">Chỉ tiêu này được lập căn cứ vào tổng số tiền đã thu từ việc thu hồi lại số tiền gốc đã cho vay, từ bán lại hoặc thanh toán các công cụ nợ của đơn vị khác trong kỳ báo cáo. Chỉ tiêu này không bao gồm tiền thu từ bán các công cụ nợ được coi là các khoản tương đương tiền và bán các công cụ nợ vì mục đích thương mại.
Số liệu để ghi vào chỉ tiêu này lấy từ sổ kế toán các Tài khoản "Tiền mặt", "Tiền gửi Ngân hàng", sau khi đối chiếu với sổ kế toán các Tài khoản "Đầu tư ngắn hạn khác",  "Đầu tư dài hạn khác" (Chi tiết thu hồi tiền cho vay) và các Tài khoản "Đầu tư chứng khoán ngắn hạn", "Đầu tư chứng khoán dài hạn" (Chi tiết số tiền thu do bán lại các công cụ nợ (Trái phiếu, tín phiếu, kỳ phiếu)).
</t>
  </si>
  <si>
    <t>Thuế GTGT trực tiếp</t>
  </si>
  <si>
    <t>511 3331</t>
  </si>
  <si>
    <t>511 3333</t>
  </si>
  <si>
    <t>Thuế xuất khẩu</t>
  </si>
  <si>
    <t>Giá vốn của dịch vụ đã cung cấp</t>
  </si>
  <si>
    <t>Cổ tức, lợi nhuận được chia</t>
  </si>
  <si>
    <t>Chuẩn mực và Chế độ kế toán áp dụng</t>
  </si>
  <si>
    <t>Chế độ kế toán áp dụng</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</si>
  <si>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</si>
  <si>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CÁC KHOẢN ĐẦU TƯ TÀI CHÍNH NGẮN HẠN</t>
  </si>
  <si>
    <t>CÁC KHOẢN PHẢI THU NGẮN HẠN KHÁC</t>
  </si>
  <si>
    <t>HÀNG TỒN KHO</t>
  </si>
  <si>
    <t>THUẾ VÀ CÁC KHOẢN PHẢI THU NHÀ NƯỚC</t>
  </si>
  <si>
    <t>CHI PHÍ XÂY DỰNG CƠ BẢN DỞ DANG</t>
  </si>
  <si>
    <t>Máy móc, thiết bị</t>
  </si>
  <si>
    <t>Increase/Decrease in prepaid expenses</t>
  </si>
  <si>
    <t>Interest paid</t>
  </si>
  <si>
    <t xml:space="preserve">Increase/Decrease in receivables </t>
  </si>
  <si>
    <t>Buildings</t>
  </si>
  <si>
    <t>Machinery, equipment</t>
  </si>
  <si>
    <t>Transportation equipment</t>
  </si>
  <si>
    <t>Giá trị quyền sử 
dụng đất</t>
  </si>
  <si>
    <t>Nơi thành lập và hoạt động</t>
  </si>
  <si>
    <t>Doanh thu bán hàng</t>
  </si>
  <si>
    <t>Enterprise income tax paid</t>
  </si>
  <si>
    <t>Other receipts from operating activities</t>
  </si>
  <si>
    <t>Other expenses on operating activities</t>
  </si>
  <si>
    <t>Purchase of fixed assets and other long-term assets</t>
  </si>
  <si>
    <t>Tổng Giám đốc</t>
  </si>
  <si>
    <t>Thành viên</t>
  </si>
  <si>
    <t>Lợi nhuận trước thuế</t>
  </si>
  <si>
    <t>Điều chỉnh cho các khoản</t>
  </si>
  <si>
    <t xml:space="preserve">Lợi nhuận  từ hoạt động kinh doanh trước thay đổi vốn lưu động </t>
  </si>
  <si>
    <t>Tiền chi trả cho người lao động</t>
  </si>
  <si>
    <t>Tiền chi trả lãi vay</t>
  </si>
  <si>
    <t>07</t>
  </si>
  <si>
    <t>20</t>
  </si>
  <si>
    <t>21</t>
  </si>
  <si>
    <t>22</t>
  </si>
  <si>
    <t>23</t>
  </si>
  <si>
    <t>24</t>
  </si>
  <si>
    <t>25</t>
  </si>
  <si>
    <t>26</t>
  </si>
  <si>
    <t>27</t>
  </si>
  <si>
    <t>30</t>
  </si>
  <si>
    <t>31</t>
  </si>
  <si>
    <t>32</t>
  </si>
  <si>
    <t>Tiền chi trả vốn góp cho các chủ sở hữu, mua lại cổ phiếu của doanh nghiệp đã phát hành</t>
  </si>
  <si>
    <t>33</t>
  </si>
  <si>
    <t>34</t>
  </si>
  <si>
    <t>35</t>
  </si>
  <si>
    <t>36</t>
  </si>
  <si>
    <t>40</t>
  </si>
  <si>
    <t xml:space="preserve">Lưu chuyển tiền thuần từ hoạt động tài chính </t>
  </si>
  <si>
    <t>50</t>
  </si>
  <si>
    <t>60</t>
  </si>
  <si>
    <t>61</t>
  </si>
  <si>
    <t>70</t>
  </si>
  <si>
    <t>(Theo phương pháp trực tiếp)</t>
  </si>
  <si>
    <r>
      <t xml:space="preserve"> </t>
    </r>
    <r>
      <rPr>
        <sz val="10"/>
        <rFont val="Times New Roman"/>
        <family val="1"/>
      </rPr>
      <t>Investments in other entities</t>
    </r>
  </si>
  <si>
    <t>năm</t>
  </si>
  <si>
    <t>year</t>
  </si>
  <si>
    <t>Chiết khấu thương mại</t>
  </si>
  <si>
    <t>Giảm giá hàng bán</t>
  </si>
  <si>
    <t>Hàng bán bị trả lại</t>
  </si>
  <si>
    <t>Giá vốn hàng bán</t>
  </si>
  <si>
    <t>Lợi nhuận gộp về bán hàng và cung cấp dịch vụ</t>
  </si>
  <si>
    <t>Doanh thu hoạt động tài chính</t>
  </si>
  <si>
    <t>Chi phí tài chính</t>
  </si>
  <si>
    <t>Trong đó: Chi phí lãi vay</t>
  </si>
  <si>
    <t>Chi phí bán hàng</t>
  </si>
  <si>
    <t>Chi phí quản lý doanh nghiệp</t>
  </si>
  <si>
    <t>Thu nhập khác</t>
  </si>
  <si>
    <t>Chi phí khác</t>
  </si>
  <si>
    <t>Lợi nhuận khác</t>
  </si>
  <si>
    <t>Tổng lợi nhuận kế toán trước thuế</t>
  </si>
  <si>
    <t>Các khoản giảm trừ doanh thu</t>
  </si>
  <si>
    <t xml:space="preserve">Cam kết khác </t>
  </si>
  <si>
    <t xml:space="preserve">Other commitments </t>
  </si>
  <si>
    <t>Code</t>
  </si>
  <si>
    <t>Note</t>
  </si>
  <si>
    <t>Tài sản thuế thu nhập hoãn lại</t>
  </si>
  <si>
    <t>Tài sản dài hạn khác</t>
  </si>
  <si>
    <t>TỔNG CỘNG TÀI SẢN</t>
  </si>
  <si>
    <t>NGUỒN VỐN</t>
  </si>
  <si>
    <t>Phải trả người bán</t>
  </si>
  <si>
    <t>Thuế và các khoản phải nộp Nhà nước</t>
  </si>
  <si>
    <t>Phải trả người lao động</t>
  </si>
  <si>
    <t>Các khoản phải trả, phải nộp khác</t>
  </si>
  <si>
    <t xml:space="preserve">Chỉ tiêu này được lập căn cứ vào tổng số tiền lãi vay đã trả trong kỳ báo cáo, bao gồm tiền lãi vay phát sinh trong kỳ và trả ngay kỳ này, tiền lãi vay phải trả phát sinh từ các kỳ trước và đã trả trong kỳ này, lãi tiền vay trả trước trong kỳ này.
Số liệu để ghi vào chỉ tiêu này được lấy từ sổ kế toán các Tài khoản "Tiền mặt", "Tiền gửi Ngân hàng" và "Tiền đang chuyển", sổ kế toán Tài khoản “Phải thu của khách hàng” (phần tiền trả lãi vay từ tiền thu các khoản phải thu của khách hàng)  trong kỳ báo cáo, sau khi đối chiếu với sổ kế toán Tài khoản "Chi phí phải trả" (theo dõi số tiền lãi vay phải trả) và các Tài khoản liên quan khác. Chỉ tiêu này được ghi bằng số âm dưới hình thức ghi trong ngoặc đơn (***).
</t>
  </si>
  <si>
    <t>Hoạt động kinh doanh chính</t>
  </si>
  <si>
    <t>2.3</t>
  </si>
  <si>
    <t>2.1</t>
  </si>
  <si>
    <t>2.2</t>
  </si>
  <si>
    <t>04</t>
  </si>
  <si>
    <t>09</t>
  </si>
  <si>
    <t>511 3332</t>
  </si>
  <si>
    <t>Basic earnings per share (*)</t>
  </si>
  <si>
    <t>Doanh thu bán hàng được ghi nhận khi đồng thời thỏa mãn các điều kiện sau:</t>
  </si>
  <si>
    <t>Cổ tức, lợi nhuận đã chia</t>
  </si>
  <si>
    <t>VỐN CHỦ SỞ HỮU</t>
  </si>
  <si>
    <t>Vốn chủ sở hữu</t>
  </si>
  <si>
    <t>Lãi tiền vay</t>
  </si>
  <si>
    <t>Chi phí tài chính khác</t>
  </si>
  <si>
    <t>NỘI DUNG</t>
  </si>
  <si>
    <t>3.</t>
  </si>
  <si>
    <t>Phương tiện vận tải, truyền dẫn</t>
  </si>
  <si>
    <t>Thiết bị, dụng cụ quản lý</t>
  </si>
  <si>
    <t>Cổ tức, lợi nhuận được chia được ghi nhận khi Công ty được quyền nhận cổ tức hoặc được quyền nhận lợi nhuận từ việc góp vốn.</t>
  </si>
  <si>
    <t>1.1</t>
  </si>
  <si>
    <t>Người mua trả tiền trước</t>
  </si>
  <si>
    <t>Kính gửi:</t>
  </si>
  <si>
    <t xml:space="preserve">Total profit before tax </t>
  </si>
  <si>
    <t>Doanh thu phát sinh từ tiền lãi, cổ tức, lợi nhuận được chia và các khoản doanh thu hoạt động tài chính khác được ghi nhận khi thỏa mãn đồng thời hai (2) điều kiện sau:</t>
  </si>
  <si>
    <t>LÃI CƠ BẢN TRÊN CỔ PHIẾU</t>
  </si>
  <si>
    <t>Tổng lợi nhuận sau thuế</t>
  </si>
  <si>
    <t>Tiền chi khác cho hoạt động kinh doanh</t>
  </si>
  <si>
    <t>III.</t>
  </si>
  <si>
    <t xml:space="preserve">Chỉ tiêu này được lập căn cứ vào tổng số tiền đã trả về khoản nợ gốc vay ngắn hạn, vay dài hạn, nợ thuê tài chính của ngân hàng, tổ chức tài chính, tín dụng và các đối tượng khác trong kỳ báo cáo.
Số liệu để ghi vào chỉ tiêu này lấy từ sổ kế toán các Tài khoản "Tiền mặt", "Tiền gửi Ngân hàng", "Tiền đang chuyển", sổ kế toán Tài khoản “Phải thu của khách hàng” (phần tiền trả nợ vay từ tiền thu các khoản phải thu của khách hàng) trong kỳ báo cáo, sau khi đối chiếu với sổ kế toán các Tài khoản "Vay ngắn hạn", "Nợ dài hạn đến hạn trả", "Vay dài hạn", "Nợ dài hạn" và "Trái phiếu phát hành" trong kỳ báo cáo. Chỉ tiêu này được ghi bằng số âm dưới hình thức ghi trong ngoặc đơn (***).
</t>
  </si>
  <si>
    <t>Các khoản phải thu ngắn hạn</t>
  </si>
  <si>
    <t>Auditor</t>
  </si>
  <si>
    <t>Gains/losses from investing activities</t>
  </si>
  <si>
    <t xml:space="preserve">Interest expenses </t>
  </si>
  <si>
    <t xml:space="preserve">Profit from operating activities before changes in working capital </t>
  </si>
  <si>
    <t xml:space="preserve">Increase/Decrease in inventory </t>
  </si>
  <si>
    <t>Increase/Decrease in payables (excluding interest payables, enterprise income tax payables)</t>
  </si>
  <si>
    <t>Tài sản cố định hữu hình</t>
  </si>
  <si>
    <t>Nguyên giá</t>
  </si>
  <si>
    <t>Tài sản cố định vô hình</t>
  </si>
  <si>
    <t>Chi phí xây dựng cơ bản dở dang</t>
  </si>
  <si>
    <t>(tiếp theo)</t>
  </si>
  <si>
    <t>Kỳ kế toán, đơn vị tiền tệ sử dụng trong kế toán</t>
  </si>
  <si>
    <t>BẢNG CÂN ĐỐI KẾ TOÁN</t>
  </si>
  <si>
    <t>Mã số</t>
  </si>
  <si>
    <t>TÀI SẢN NGẮN HẠN</t>
  </si>
  <si>
    <t>Tiền và các khoản tương đương tiền</t>
  </si>
  <si>
    <t>Tiền</t>
  </si>
  <si>
    <t>Các khoản đầu tư tài chính ngắn hạn</t>
  </si>
  <si>
    <t>Đầu tư ngắn hạn</t>
  </si>
  <si>
    <t>Phải thu của khách hàng</t>
  </si>
  <si>
    <t>Trả trước cho người bán</t>
  </si>
  <si>
    <t xml:space="preserve">Chỉ tiêu này được lập căn cứ vào tổng số tiền đã thu do các chủ sở hữu của doanh nghiệp góp vốn dưới các hình thức phát hành cổ phiếu thu bằng tiền (số tiền thu theo giá thực tế phát hành), tiền thu góp vốn bằng tiền của các chủ sở hữu, tiền thu do Nhà nước cấp vốn trong kỳ báo cáo.  
Chỉ tiêu này không bao gồm các khoản vay và nợ được chuyển thành vốn cổ phần hoặc nhận vốn góp của chủ sở hữu bằng tài sản.
Số liệu để ghi vào chỉ tiêu này lấy từ sổ kế toán các Tài khoản "Tiền mặt", "Tiền gửi Ngân hàng", sau khi đối chiếu với sổ kế toán Tài khoản "Nguồn vốn kinh doanh" (Chi tiết vốn góp của chủ sở hữu) trong kỳ báo cáo.
</t>
  </si>
  <si>
    <t xml:space="preserve">Proceeds from disposals of fixed assets and other long-term assets </t>
  </si>
  <si>
    <t>Loans to other entities and purchase of debt instruments of other entities</t>
  </si>
  <si>
    <t>Kiểm toán viên</t>
  </si>
  <si>
    <t>Chairman</t>
  </si>
  <si>
    <t>Chief Accountant</t>
  </si>
  <si>
    <t>Thuế Thu nhập cá nhân</t>
  </si>
  <si>
    <t>b)</t>
  </si>
  <si>
    <t>Chi tiết vốn đầu tư của chủ sở hữu</t>
  </si>
  <si>
    <t>Investment returns from other entities</t>
  </si>
  <si>
    <t>Interest, dividends and profit received</t>
  </si>
  <si>
    <t>Net cash flows from financing activities</t>
  </si>
  <si>
    <t>Fund returned to equity owners, issued stock redemption</t>
  </si>
  <si>
    <t>Tiền vay ngắn hạn, dài hạn nhận được</t>
  </si>
  <si>
    <t>Tiền chi trả nợ gốc vay</t>
  </si>
  <si>
    <t>Lãi cơ bản trên cổ phiếu</t>
  </si>
  <si>
    <t>General Director</t>
  </si>
  <si>
    <t>Deputy General Director</t>
  </si>
  <si>
    <t>.</t>
  </si>
  <si>
    <t>Các khoản đầu tư tài chính dài hạn</t>
  </si>
  <si>
    <t>Đầu tư vào công ty liên kết, liên doanh</t>
  </si>
  <si>
    <t>Đầu tư dài hạn khác</t>
  </si>
  <si>
    <t>Chi phí trả trước dài hạn</t>
  </si>
  <si>
    <t xml:space="preserve">Chỉ tiêu này được lập căn cứ vào tổng số tiền thu hồi các khoản đầu tư vốn vào đơn vị khác (Do bán lại hoặc thanh lý các khoản vốn đã đầu tư vào đơn vị khác) trong kỳ báo cáo (không bao gồm tiền thu do bán cổ phiếu đã mua vì mục đích thương mại). 
Số liệu để ghi vào chỉ tiêu này lấy từ sổ kế toán các Tài khoản "Tiền mặt", "Tiền gửi Ngân hàng", sau khi đối chiếu với sổ kế toán các Tài khoản "Đầu tư chứng khoán dài hạn" (Chi tiết cổ phiếu), Tài khoản "Góp vốn liên doanh", Tài khoản "Đầu tư ngắn hạn khác" và Tài khoản "Đầu tư dài hạn khác"(Chi tiết đầu tư vốn vào đơn vị khác) trong kỳ báo cáo.
</t>
  </si>
  <si>
    <t>Doanh thu bán hàng hóa</t>
  </si>
  <si>
    <t xml:space="preserve">Chỉ tiêu này được lập căn cứ vào tổng số tiền đã chi để đầu tư vốn vào doanh nghiệp khác trong kỳ báo cáo, bao gồm tiền chi đầu tư vốn dưới hình thức mua cổ phiếu, góp vốn vào công ty liên doanh, liên kết (không bao gồm tiền chi mua cổ phiếu vì mục đích thương mại).
Số liệu để ghi vào chỉ tiêu này lấy từ  sổ kế toán các Tài khoản "Tiền mặt", "Tiền gửi Ngân hàng" và "Tiền đang chuyển", sau khi đối chiếu với sổ kế toán các Tài khoản "Đầu tư chứng khoán dài hạn" (Chi tiết đầu tư cổ phiếu), Tài khoản "Góp vốn liên doanh", Tài khoản "Đầu tư ngắn hạn khác" và Tài khoản "Đầu tư dài hạn khác" trong kỳ báo cáo và được ghi bằng số âm dưới hình thức ghi trong ngoặc đơn (***).
</t>
  </si>
  <si>
    <t>Tiền mặt</t>
  </si>
  <si>
    <t>Tiền gửi ngân hàng</t>
  </si>
  <si>
    <t>Cộng</t>
  </si>
  <si>
    <t>Chứng khoán đầu tư ngắn hạn</t>
  </si>
  <si>
    <t>Phải thu về cổ tức và lợi nhuận được chia</t>
  </si>
  <si>
    <t>Phải thu khác</t>
  </si>
  <si>
    <t>Nguyên liệu, vật liệu</t>
  </si>
  <si>
    <t>Công cụ, dụng cụ</t>
  </si>
  <si>
    <t>Hàng hoá</t>
  </si>
  <si>
    <t>In which:</t>
  </si>
  <si>
    <t xml:space="preserve">Bảng đối chiếu biến động của vốn chủ sở hữu </t>
  </si>
  <si>
    <t>Tài sản ngắn hạn khác</t>
  </si>
  <si>
    <t>Chi phí trả trước ngắn hạn</t>
  </si>
  <si>
    <t>Thuế và các khoản khác phải thu Nhà nước</t>
  </si>
  <si>
    <t>TÀI SẢN DÀI HẠN</t>
  </si>
  <si>
    <t xml:space="preserve">Chỉ tiêu này được lập căn cứ vào tổng số tiền đã thu từ các khoản khác từ hoạt động kinh doanh, ngoài khoản tiền thu được phản ánh ở Mã số 01, như: Tiền thu từ khoản thu nhập khác (tiền thu về được bồi thường, được phạt, tiền thưởng, và các khoản tiền thu khác...); Tiền đã thu do được hoàn thuế; Tiền thu được do nhận ký quỹ, ký cược; Tiền thu hồi các khoản đưa đi ký cược, ký quỹ;  Tiền thu từ nguồn kinh phí sự nghiệp, dự án (nếu có); Tiền được các tổ chức, cá nhân bên ngoài thưởng, hỗ trợ ghi tăng các quỹ của doanh nghiệp; Tiền nhận được ghi tăng các quỹ do cấp trên cấp hoặc cấp dưới nộp...
Số liệu để ghi vào chỉ tiêu này lấy từ sổ kế toán các Tài khoản "Tiền mặt", "Tiền gửi Ngân hàng" sau khi đối chiếu với sổ kế toán các Tài khoản "Thu nhập khác", Tài khoản "Thuế GTGT được khấu trừ" và sổ kế toán các Tài khoản khác có liên quan trong kỳ báo cáo.
</t>
  </si>
  <si>
    <t>Xác định được chi phí liên quan đến giao dịch bán hàng.</t>
  </si>
  <si>
    <t>1.</t>
  </si>
  <si>
    <t>2.</t>
  </si>
  <si>
    <t>Cash paid to suppliers</t>
  </si>
  <si>
    <t>Cash paid to employees</t>
  </si>
  <si>
    <t>Net cash flows from operating activities</t>
  </si>
  <si>
    <t xml:space="preserve">Chỉ tiêu này được lập căn cứ vào tổng số tiền đã chi để mua sắm, xây dựng TSCĐ hữu hình, TSCĐ vô hình, tiền chi cho giai đoạn triển khai đã được vốn hoá thành TSCĐ vô hình, tiền chi cho hoạt động đầu tư xây dựng dở dang, đầu tư bất động sản trong kỳ báo cáo.
Số liệu để ghi vào chỉ tiêu này lấy từ sổ kế toán các Tài khoản "Tiền mặt", "Tiền gửi Ngân hàng", "Tiền đang chuyển" (phần chi tiền), sổ kế toán Tài khoản “Phải thu của khách hàng” (phần chi tiền từ tiền thu các khoản phải thu của khách hàng), sổ kế toán Tài khoản “Vay dài hạn” (Phần chi tiền từ tiền vay dài hạn nhận được chuyển trả ngay cho người bán) trong kỳ báo cáo, sau khi đối chiếu với sổ kế toán các Tài khoản "TSCĐ hữu hình",  "TSCĐ vô hình", "Xây dựng cơ bản dở dang", "Đầu tư dài hạn khác", “Phải trả cho người bán” trong kỳ báo cáo và được ghi bằng số âm dưới hình thức ghi trong ngoặc đơn (***).
</t>
  </si>
  <si>
    <t>Thuế Nhà đất, Tiền thuê đất</t>
  </si>
  <si>
    <t>Đầu tư vào công ty liên kết</t>
  </si>
  <si>
    <t>Các khoản chi phí được ghi nhận vào chi phí tài chính gồm:</t>
  </si>
  <si>
    <t>Giá trị</t>
  </si>
  <si>
    <t>CHI PHÍ BÁN HÀNG</t>
  </si>
  <si>
    <t>CHI PHÍ QUẢN LÝ DOANH NGHIỆP</t>
  </si>
  <si>
    <t>Doanh thu thuần bán hàng và cung cấp dịch vụ</t>
  </si>
  <si>
    <t>Chi phí thuế thu nhập doanh nghiệp hoãn lại</t>
  </si>
  <si>
    <t>01</t>
  </si>
  <si>
    <t>02</t>
  </si>
  <si>
    <t xml:space="preserve">Chỉ tiêu này được lập căn cứ vào tổng số chênh lệch tỷ giá hối đoái do đánh giá lại số dư cuối kỳ của tiền (Mã số 110) và các khoản tương đương tiền bằng ngoại tệ tại thời điểm cuối kỳ báo cáo.
Số liệu để ghi vào chỉ tiêu này được lấy từ sổ kế toán các Tài khoản "Tiền mặt", "Tiền gửi Ngân hàng", "Tiền đang chuyển", và Tài khoản "Đầu tư chứng khoán ngắn hạn" (Chi tiết các khoản đầu tư ngắn hạn thoả mãn định nghĩa là tương đương tiền), sau khi đối chiếu với sổ kế toán chi tiết Tài khoản "Chênh lệch tỷ giá hối đoái" trong kỳ báo cáo. Chỉ tiêu này được ghi bằng số dương nếu tỷ giá hối đoái cuối kỳ cao hơn tỷ giá hối đoái đã ghi nhận trong kỳ, chỉ tiêu này được ghi bằng số âm dưới hình thức ghi trong ngoặc đơn nếu tỷ giá hối đoái cuối kỳ thấp hơn tỷ giá hối đoái đã ghi nhận trong kỳ.
</t>
  </si>
  <si>
    <t>Lưu chuyển tiền thuần từ hoạt động tài chính</t>
  </si>
  <si>
    <t>Tiền thu từ bán hàng, cung cấp dịch vụ và doanh thu khác</t>
  </si>
  <si>
    <t>Tiền chi trả cho người cung cấp hàng hóa và dịch vụ</t>
  </si>
  <si>
    <t>Mối quan hệ</t>
  </si>
  <si>
    <t>Ngoại tệ các loại</t>
  </si>
  <si>
    <t>BÁO CÁO KẾT QUẢ HOẠT ĐỘNG KINH DOANH</t>
  </si>
  <si>
    <t>Doanh thu bán hàng và cung cấp dịch vụ</t>
  </si>
  <si>
    <t>Việc tính toán lãi cơ bản trên cổ phiếu có thể phân phối cho các cổ đông sở hữu cổ phần phổ thông của Công ty được thực hiện dựa trên các số liệu sau :</t>
  </si>
  <si>
    <t>Nguyễn Thanh Tùng</t>
  </si>
  <si>
    <t>Tạm ứng</t>
  </si>
  <si>
    <t>Các khoản thế chấp, ký quỹ, ký cược</t>
  </si>
  <si>
    <t>(Theo phương pháp gián tiếp)</t>
  </si>
  <si>
    <t>08</t>
  </si>
  <si>
    <t>Trade discount</t>
  </si>
  <si>
    <t>Thuế hiện hành</t>
  </si>
  <si>
    <t xml:space="preserve">Chỉ tiêu này được lập căn cứ vào số tiền thuần đã thu từ việc thanh lý, nhượng bán TSCĐ hữu hình, TSCĐ vô hình và bất động sản đầu tư trong kỳ báo cáo.
Số liệu để ghi vào chỉ tiêu này là chênh lệch giữa số tiền thu và số tiền chi cho việc thanh lý, nhượng bán TSCĐ và bất động sản đầu tư. Số tiền thu được lấy từ sổ kế toán các Tài khoản "Tiền mặt", "Tiền gửi Ngân hàng", "Tiền đang chuyển", sau khi đối chiếu với sổ kế toán Tài khoản "Thu nhập khác" (Chi tiết thu về thanh lý, nhượng bán TSCĐ), sổ kế toán Tài khoản "Doanh thu hoạt động tài chính" (chi tiết thu về bán bất động sản đầu tư), sổ kế toán Tài khoản “Phải thu của khách hàng” (phần tiền thu liên quan đến thanh lý, nhượng bán TSCĐ và các tài sản dài hạn khác) trong kỳ báo cáo. Số tiền chi được lấy từ sổ kế toán các Tài khoản "Tiền mặt", "Tiền gửi Ngân hàng", "Tiền đang chuyển", sau khi đối chiếu với sổ kế toán Tài khoản "Chi phí tài chính" và "Chi phí khác" (Chi tiết chi về thanh lý, nhượng bán TSCĐ và bất động sản đầu tư) trong kỳ báo cáo. Chỉ tiêu này được ghi bằng số âm dưới hình thức ghi trong ngoặc đơn (***) nếu số tiền thực thu nhỏ hơn số tiền thực chi.
</t>
  </si>
  <si>
    <t xml:space="preserve">Chỉ tiêu này được lập căn cứ vào tổng số tiền đã nộp thuế TNDN cho Nhà nước trong kỳ báo cáo, bao gồm số tiền thuế TNDN đã nộp của kỳ này, số thuế TNDN còn nợ từ các kỳ trước đã nộp trong kỳ này và số thuế TNDN nộp trước (nếu có).
Số liệu để ghi vào chỉ tiêu này được lấy từ sổ kế toán các Tài khoản "Tiền mặt", "Tiền gửi Ngân hàng" và "Tiền đang chuyển" (phần chi tiền), sổ kế toán Tài khoản “Phải thu của khách hàng” (phần tiền nộp thuế TNDN từ tiền thu các khoản phải thu của khách hàng) trong kỳ báo cáo, sau khi đối chiếu với sổ kế toán Tài khoản "Thuế và các khoản phải nộp Nhà nước" (phần thuế TNDN đã nộp trong kỳ báo cáo). Chỉ tiêu này được ghi bằng số âm dưới hình thức ghi trong ngoặc đơn ( ***).
</t>
  </si>
  <si>
    <t>Test TA/TV</t>
  </si>
  <si>
    <t xml:space="preserve">Provisions </t>
  </si>
  <si>
    <t xml:space="preserve">Current business income tax expenses     </t>
  </si>
  <si>
    <t xml:space="preserve">Deferred business income tax expenses </t>
  </si>
  <si>
    <t>Profit after tax</t>
  </si>
  <si>
    <t>Lợi nhuận sau thuế thu nhập doanh nghiệp</t>
  </si>
  <si>
    <t>(Under indirect method)</t>
  </si>
  <si>
    <t>(Under direct method)</t>
  </si>
  <si>
    <t>Revenue from sale of goods and rendering services and other revenue</t>
  </si>
  <si>
    <t>Net cash flows from investing activities</t>
  </si>
  <si>
    <t>-</t>
  </si>
  <si>
    <t>TK</t>
  </si>
  <si>
    <t xml:space="preserve">Kỳ kế toán năm của Công ty bắt đầu từ ngày 01/01 và kết thúc vào ngày 31/12 hàng năm. </t>
  </si>
  <si>
    <t>Chi phí nhân công</t>
  </si>
  <si>
    <t>Chi phí khấu hao tài sản cố định</t>
  </si>
  <si>
    <t>Chi phí dịch vụ mua ngoài</t>
  </si>
  <si>
    <t>Chi phí khác bằng tiền</t>
  </si>
  <si>
    <t>Trưởng ban</t>
  </si>
  <si>
    <t>Ủy viên</t>
  </si>
  <si>
    <t>Nguyen Thanh Tung</t>
  </si>
  <si>
    <t>Vu Xuan Bien</t>
  </si>
  <si>
    <t>CONTENTS</t>
  </si>
  <si>
    <t>Pages</t>
  </si>
  <si>
    <t>TỔNG CỘNG NGUỒN VỐN</t>
  </si>
  <si>
    <t xml:space="preserve">NỢ PHẢI TRẢ </t>
  </si>
  <si>
    <t>KIỂM TOÁN VIÊN</t>
  </si>
  <si>
    <t>Nhà cửa, vật kiến trúc</t>
  </si>
  <si>
    <t>Tài sản cố định khác</t>
  </si>
  <si>
    <t>Vốn đầu tư của chủ sở hữu được ghi nhận theo số vốn thực góp của chủ sở hữu.</t>
  </si>
  <si>
    <t xml:space="preserve">Chỉ tiêu này được lập căn cứ vào tổng số tiền đã nhận được do doanh nghiệp đi vay ngắn hạn, dài hạn của ngân hàng, các tổ chức tài chính, tín dụng và các đối tượng khác trong kỳ báo cáo. Đối với các khoản vay bằng trái phiếu, số tiền đã thu được phản ánh theo số thực thu (Bằng mệnh giá trái phiếu điều chỉnh với các khoản chiết khấu, phụ trội trái phiếu hoặc lãi trái phiếu trả trước).
Số liệu để ghi vào chỉ tiêu này lấy từ sổ kế toán các Tài khoản "Tiền mặt", "Tiền gửi Ngân hàng", các tài khoản phải trả (phần tiền vay nhận được chuyển trả ngay các khoản nợ phải trả) trong kỳ báo cáo, sau khi đối chiếu với sổ kế toán các Tài khoản "Vay ngắn hạn", "Vay dài hạn", "Nợ dài hạn", "Trái phiếu phát hành" và các Tài khoản khác có liên quan trong kỳ báo cáo. 
</t>
  </si>
  <si>
    <t>Doanh thu chưa thực hiện</t>
  </si>
  <si>
    <t>Vốn khác của 
Chủ sở hữu</t>
  </si>
  <si>
    <t>c)</t>
  </si>
  <si>
    <t>d)</t>
  </si>
  <si>
    <t>e)</t>
  </si>
  <si>
    <t>Chi phí dự phòng</t>
  </si>
  <si>
    <t>Thuế, phí, lệ phí</t>
  </si>
  <si>
    <t>Doanh thu cung cấp dịch vụ</t>
  </si>
  <si>
    <t>Công ty đã thu được hoặc sẽ thu được lợi ích kinh tế từ giao dịch bán hàng;</t>
  </si>
  <si>
    <t xml:space="preserve">Chi phí thuế thu nhập doanh nghiệp hiện hành      </t>
  </si>
  <si>
    <t xml:space="preserve">Các nghiệp vụ bằng ngoại tệ </t>
  </si>
  <si>
    <t>Make judgments and estimates that are reasonable and prudent;</t>
  </si>
  <si>
    <t>Hao hụt mất mát hàng tồn kho</t>
  </si>
  <si>
    <t>Hình thức kế toán áp dụng</t>
  </si>
  <si>
    <t xml:space="preserve">Chi phí hoặc các khoản lỗ liên quan đến các hoạt động đầu tư tài chính; </t>
  </si>
  <si>
    <t>Các khoản lỗ do thay đổi tỷ giá hối đoái của các nghiệp vụ phát sinh liên quan đến ngoại tệ;</t>
  </si>
  <si>
    <t>Dự phòng giảm giá đầu tư chứng khoán.</t>
  </si>
  <si>
    <t>Có khả năng thu được lợi ích kinh tế từ giao dịch đó;</t>
  </si>
  <si>
    <t>Xác định được chi phí phát sinh cho giao dịch và chi phí để hoàn thành giao dịch cung cấp dịch vụ đó.</t>
  </si>
  <si>
    <t xml:space="preserve">Chỉ tiêu này được lập căn cứ vào tổng số tiền đã chi cho bên khác vay, chi mua các công cụ nợ của đơn vị khác (Trái phiếu, tín phiếu, kỳ phiếu...) vì mục đích nắm giữ đầu tư trong kỳ báo cáo. Chỉ tiêu này không bao gồm tiền chi mua các công cụ nợ được coi là các khoản tương đương tiền và mua các công cụ nợ vì mục đích thương mại.
Số liệu để ghi vào chỉ tiêu này lấy từ sổ kế toán các Tài khoản "Tiền mặt", "Tiền gửi Ngân hàng", "Tiền đang chuyển", sau khi đối chiếu với sổ kế toán các Tài khoản "Đầu tư ngắn hạn khác", "Đầu tư dài hạn khác" (Chi tiết các khoản tiền chi cho vay), Tài khoản "Đầu tư chứng khoán ngắn hạn", "Đầu tư chứng khoán dài hạn" (Chi tiết tiền chi mua các công cụ nợ của đơn vị khác (Trái phiếu, tín phiếu, kỳ phiếu...) trong kỳ báo cáo. Chỉ tiêu này được ghi bằng số âm dưới hình thức ghi trong ngoặc đơn (***).
</t>
  </si>
  <si>
    <t>Quỹ khen thưởng, phúc lợi</t>
  </si>
  <si>
    <t xml:space="preserve">Chỉ tiêu này được lập căn cứ vào tổng số tiền đã trả cho người lao động trong kỳ báo cáo về tiền lương, tiền công, phụ cấp, tiền thưởng... do doanh nghiệp đã thanh toán hoặc tạm ứng.
Số liệu để ghi vào chỉ tiêu này được lấy từ sổ kế toán các Tài khoản "Tiền mặt", "Tiền gửi Ngân hàng" (phần chi tiền) trong kỳ báo cáo, sau khi đối chiếu với sổ kế toán Tài khoản "Phải trả công nhân viên" - phần đã trả bằng tiền trong kỳ báo cáo. Chỉ tiêu này được ghi bằng số âm dưới hình thức ghi trong ngoặc đơn ( ***).
</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</si>
  <si>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</si>
  <si>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Báo cáo tài chính</t>
  </si>
  <si>
    <t>Kế toán trưởng</t>
  </si>
  <si>
    <t>Các khoản tương đương tiền</t>
  </si>
  <si>
    <t>VND</t>
  </si>
  <si>
    <t>Số tiền</t>
  </si>
  <si>
    <t>Principle activities</t>
  </si>
  <si>
    <t>Số lượng cổ phiếu đang lưu hành</t>
  </si>
  <si>
    <t>Các quỹ công ty</t>
  </si>
  <si>
    <t>a)</t>
  </si>
  <si>
    <t>Xây dựng cơ bản dở dang</t>
  </si>
  <si>
    <t xml:space="preserve">Chỉ tiêu này được lập căn cứ vào tổng số tiền đã trả về khoản nợ thuê tài chính trong kỳ báo cáo.
Số liệu để ghi vào chỉ tiêu này lấy từ sổ kế toán các Tài khoản "Tiền mặt", "Tiền gửi Ngân hàng", "Tiền đang chuyển", sổ kế toán Tài khoản “Phải thu của khách hàng” (phần tiền trả nợ thuê tài chính từ tiền thu các khoản phải thu của khách hàng) trong kỳ báo cáo, sau khi đối chiếu với sổ kế toán các Tài khoản "Nợ dài hạn đến hạn trả" và "Nợ dài hạn" (Chi tiết số trả nợ thuê tài chính) trong kỳ báo cáo. Chỉ tiêu này được ghi bằng số âm dưới hình thức ghi trong ngoặc đơn (***).
</t>
  </si>
  <si>
    <t>03</t>
  </si>
  <si>
    <t>05</t>
  </si>
  <si>
    <t>06</t>
  </si>
  <si>
    <t>Ảnh hưởng của thay đổi tỷ giá hối đoái quy đổi ngoại tệ</t>
  </si>
  <si>
    <t>NGHIỆP VỤ VÀ SỐ DƯ VỚI CÁC BÊN LIÊN QUAN</t>
  </si>
  <si>
    <t>Góp vốn vào công ty</t>
  </si>
  <si>
    <t>SỐ LIỆU SO SÁNH</t>
  </si>
  <si>
    <t>Đã trình bày trên báo cáo năm trước</t>
  </si>
  <si>
    <t>Tài sản cố định</t>
  </si>
  <si>
    <t xml:space="preserve">Chỉ tiêu này được lập căn cứ vào tổng số tiền đã trả cổ tức và lợi nhuận được chia cho các chủ sở hữu của doanh nghiệp trong kỳ báo cáo.
Số liệu để ghi vào chỉ tiêu này lấy từ sổ kế toán các Tài khoản "Tiền mặt", "Tiền gửi Ngân hàng", "Tiền đang chuyển", sau khi đối chiếu với sổ kế toán Tài khoản "Lợi nhuận chưa phân phối" (Chi tiết số tiền đã trả về cổ tức và lợi nhuận) trong kỳ báo cáo. Chỉ tiêu này được ghi bằng số âm dưới hình thức ghi trong ngoặc đơn (***).
Chỉ tiêu này không bao gồm khoản cổ tức hoặc lợi nhuận được chia nhưng không trả cho chủ sở hữu mà được chuyển thành vốn cổ phần.
</t>
  </si>
  <si>
    <t>CÔNG TY</t>
  </si>
  <si>
    <t>To:</t>
  </si>
  <si>
    <t>Auditor’s opinion</t>
  </si>
  <si>
    <t xml:space="preserve">Chỉ tiêu này được lập căn cứ vào tổng số tiền đã trả do hoàn lại vốn góp cho các chủ sở hữu của doanh nghiệp dưới các hình thức hoàn trả bằng tiền hoặc mua lại cổ phiếu của doanh nghiệp đã phát hành bằng tiền để huỷ bỏ hoặc sử dụng làm cổ phiếu ngân quỹ trong kỳ báo cáo.
Số liệu để ghi vào chỉ tiêu này lấy từ sổ kế toán các Tài khoản "Tiền mặt", "Tiền gửi Ngân hàng", "Tiền đang chuyển", sau khi đối chiếu với sổ kế toán các Tài khoản "Nguồn vốn kinh doanh" và "Cổ phiếu ngân quỹ" trong kỳ báo cáo. Chỉ tiêu này được ghi bằng số âm dưới hình thức ghi trong ngoặc đơn (***).
</t>
  </si>
  <si>
    <t>Head of Control Department</t>
  </si>
  <si>
    <t>AUDITORS</t>
  </si>
  <si>
    <t>Select suitable accounting policies and then apply them consistently;</t>
  </si>
  <si>
    <t>Long-term and short-term borrowings received</t>
  </si>
  <si>
    <t>Loan repayment</t>
  </si>
  <si>
    <t xml:space="preserve">Finance lease principle paid </t>
  </si>
  <si>
    <t>Số lượng cổ phiếu được mua lại</t>
  </si>
  <si>
    <t xml:space="preserve">Dividends, profit paid to equity owners </t>
  </si>
  <si>
    <t>Lãi, lỗ chênh lệch tỷ giá hối đoái chưa thực hiện</t>
  </si>
  <si>
    <t>Lãi, lỗ từ hoạt động đầu tư</t>
  </si>
  <si>
    <t xml:space="preserve">Chi phí lãi vay </t>
  </si>
  <si>
    <t>Tiền lãi vay đã trả</t>
  </si>
  <si>
    <t>Thuế thu nhập doanh nghiệp đã nộp</t>
  </si>
  <si>
    <t>Tiền thu khác từ hoạt động kinh doanh</t>
  </si>
  <si>
    <t>2.4</t>
  </si>
  <si>
    <t>2.5</t>
  </si>
  <si>
    <t>2.6</t>
  </si>
  <si>
    <t>2.7</t>
  </si>
  <si>
    <t xml:space="preserve">Tiền thu hồi cho vay, bán lại các công cụ nợ của đơn vị khác </t>
  </si>
  <si>
    <t>Tiền thu hồi đầu tư góp vốn vào đơn vị khác</t>
  </si>
  <si>
    <t>Tiền chi đầu tư góp vốn vào đơn vị khác</t>
  </si>
  <si>
    <t>Tiền thu lãi cho vay, cổ tức và lợi nhuận được chia</t>
  </si>
  <si>
    <t>Tuyên bố về việc tuân thủ Chuẩn mực kế toán và Chế độ kế toán</t>
  </si>
  <si>
    <t xml:space="preserve">Lãi cơ bản trên cổ phiếu </t>
  </si>
  <si>
    <t xml:space="preserve">Repayment from borrowers and proceeds from sales of debt instruments of other entities </t>
  </si>
  <si>
    <t>Trang</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</si>
  <si>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</si>
  <si>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Phải trả, phải nộp khác</t>
  </si>
  <si>
    <t>Chủ tịch</t>
  </si>
  <si>
    <t>Doanh thu bán ngoài</t>
  </si>
  <si>
    <t>Doanh thu nội bộ</t>
  </si>
  <si>
    <t>Người lập</t>
  </si>
  <si>
    <t>Vay ngắn hạn</t>
  </si>
  <si>
    <t>Thuế tiêu thụ đặc biệt</t>
  </si>
  <si>
    <t>Kinh phí công đoàn</t>
  </si>
  <si>
    <t>Bảo hiểm xã hội</t>
  </si>
  <si>
    <t>Phải trả dài hạn khác</t>
  </si>
  <si>
    <t>Hà Nội</t>
  </si>
  <si>
    <t>Impact of foreign exchange fluctuation</t>
  </si>
  <si>
    <t>Profit before tax</t>
  </si>
  <si>
    <t>Adjustments for</t>
  </si>
  <si>
    <t>Revenue from sale of goods and rendering of services</t>
  </si>
  <si>
    <t>Deductible items</t>
  </si>
  <si>
    <t>Net revenue from sale of goods and rendering of services</t>
  </si>
  <si>
    <t>Cost of goods sold</t>
  </si>
  <si>
    <t>Gross profit from sale of goods and rendering of services</t>
  </si>
  <si>
    <t xml:space="preserve">Chỉ tiêu này được lập căn cứ vào tổng số tiền đã trả (tổng giá thanh toán) trong kỳ cho người cung cấp hàng hoá, dịch vụ, chi mua chứng khoán vì mục đích thương mại (nếu có), kể cả số tiền đã trả cho các khoản nợ phải trả liên quan đến giao dịch mua hàng hoá, dịch vụ phát sinh từ các kỳ trước nhưng kỳ này mới trả tiền và số tiền chi ứng trước cho người cung cấp hàng hoá, dịch vụ.
Số liệu để ghi vào chỉ tiêu này được lấy từ sổ kế toán các Tài khoản "Tiền mặt", "Tiền gửi Ngân hàng" và "Tiền đang chuyển" (phần chi tiền), sổ kế toán Tài khoản “Phải thu của khách hàng” (phần chi tiền từ thu các khoản phải thu của khách hàng), sổ kế toán Tài khoản “Vay ngắn hạn” (Phần chi tiền từ tiền vay ngắn hạn nhận được chuyển trả ngay cho người bán) trong kỳ báo cáo, sau khi đối chiếu với sổ kế toán Tài khoản "Phải trả cho người bán", sổ kế toán các Tài khoản hàng tồn kho và các Tài khoản có liên quan khác, chi tiết phần đã trả bằng tiền trong kỳ báo cáo, sổ kế toán các Tài khoản "Đầu tư chứng khoán ngắn hạn" (Chi mua chứng khoán vì mục đích thương mại). Chỉ tiêu này được ghi bằng số âm dưới hình thức ghi trong ngoặc đơn ( ***).
</t>
  </si>
  <si>
    <t>Member</t>
  </si>
  <si>
    <t xml:space="preserve">Máy móc, thiết bị  </t>
  </si>
  <si>
    <t xml:space="preserve">Phương tiện vận tải  </t>
  </si>
  <si>
    <t>Thiết bị văn phòng</t>
  </si>
  <si>
    <t>Revenue from financial activities</t>
  </si>
  <si>
    <t>Financial expenses</t>
  </si>
  <si>
    <t>Selling expenses</t>
  </si>
  <si>
    <t xml:space="preserve">Net profit from operating activities </t>
  </si>
  <si>
    <t>Other income</t>
  </si>
  <si>
    <t xml:space="preserve">Other expense </t>
  </si>
  <si>
    <t>Thuế Xuất khẩu, Nhập khẩu</t>
  </si>
  <si>
    <t>Thuế Thu nhập doanh nghiệp</t>
  </si>
  <si>
    <t>Các loại thuế khác</t>
  </si>
  <si>
    <t>Chi phí phải trả</t>
  </si>
  <si>
    <t>CÁC KHOẢN ĐẦU TƯ TÀI CHÍNH DÀI HẠN</t>
  </si>
  <si>
    <t>Cổ phiếu quỹ</t>
  </si>
  <si>
    <t>4.</t>
  </si>
  <si>
    <t>1.2</t>
  </si>
  <si>
    <t>1.3</t>
  </si>
  <si>
    <t xml:space="preserve">Khấu hao tài sản cố định </t>
  </si>
  <si>
    <t>Sales rebates</t>
  </si>
  <si>
    <t>Sales return</t>
  </si>
  <si>
    <t>VAT payable  (under direct method)</t>
  </si>
  <si>
    <t>Special Sales tax</t>
  </si>
  <si>
    <t>Export duty</t>
  </si>
  <si>
    <t>VAY VÀ NỢ NGẮN HẠN</t>
  </si>
  <si>
    <t>THUẾ VÀ CÁC KHOẢN PHẢI NỘP NHÀ NƯỚC</t>
  </si>
  <si>
    <t>CÁC KHOẢN PHẢI TRẢ, PHẢI NỘP NGẮN HẠN KHÁC</t>
  </si>
  <si>
    <t>Lợi nhuận chưa phân phối</t>
  </si>
  <si>
    <t>Giảm khác</t>
  </si>
  <si>
    <t>TỔNG DOANH THU BÁN HÀNG VÀ CUNG CẤP DỊCH VỤ</t>
  </si>
  <si>
    <t>GIÁ VỐN HÀNG BÁN</t>
  </si>
  <si>
    <t>DOANH THU HOẠT ĐỘNG TÀI CHÍNH</t>
  </si>
  <si>
    <t>CHI PHÍ TÀI CHÍNH</t>
  </si>
  <si>
    <t>Phần lớn rủi ro và lợi ích gắn liền với quyền sở hữu sản phẩm hoặc hàng hóa đã được chuyển giao cho người mua;</t>
  </si>
  <si>
    <t>Công ty không còn nắm giữ quyền quản lý hàng hóa như người sở hữu hàng hóa hoặc quyền kiểm soát hàng hóa;</t>
  </si>
  <si>
    <t>Others</t>
  </si>
  <si>
    <t>BÁO CÁO LƯU CHUYỂN TIỀN TỆ</t>
  </si>
  <si>
    <t>Lưu chuyển tiền thuần từ hoạt động kinh doanh</t>
  </si>
  <si>
    <t>Lưu chuyển tiền thuần từ hoạt động đầu tư</t>
  </si>
  <si>
    <t>Các thành viên của Ban Kiểm soát bao gồm:</t>
  </si>
  <si>
    <t xml:space="preserve">Chỉ tiêu này được lập căn cứ vào số tiền thu về các khoản tiền lãi cho vay, lãi tiền gửi, lãi từ mua và nắm giữ đầu tư các công cụ nợ (Trái phiếu, tín phiếu, kỳ phiếu...), cổ tức và lợi nhuận nhận được từ góp vốn vào các đơn vị khác trong kỳ báo cáo.
Số liệu để ghi vào chỉ tiêu này lấy từ sổ kế toán các Tài khoản "Tiền mặt", "Tiền gửi Ngân hàng", sau khi đối chiếu với sổ kế toán các Tài khoản "Doanh thu hoạt động tài chính", "Đầu tư chứng khoán ngắn hạn", "Đầu tư chứng khoán dài hạn", "Góp vốn liên doanh", "Đầu tư ngắn hạn khác", "Đầu tư dài hạn khác" và các Tài khoản khác có liên quan trong kỳ báo cáo. 
</t>
  </si>
  <si>
    <t>Các giao dịch về vốn với các chủ sở hữu và phân phối cổ tức, chia lợi nhuận</t>
  </si>
  <si>
    <t>Cổ phiếu</t>
  </si>
  <si>
    <t>Số lượng cổ phiếu đăng ký phát hành</t>
  </si>
  <si>
    <t>Số lượng cổ phiếu đã bán ra công chúng</t>
  </si>
  <si>
    <t>Doanh thu được xác định tương đối chắc chắn.</t>
  </si>
  <si>
    <t>Doanh thu được xác định tương đối chắc chắn;</t>
  </si>
  <si>
    <t>Có khả năng thu được lợi ích kinh tế từ giao dịch cung cấp dịch vụ đó;</t>
  </si>
  <si>
    <t>Receipts from stocks issuing and capital contribution from equity owners</t>
  </si>
  <si>
    <t xml:space="preserve">Gains/losses from unrealized foreign exchange </t>
  </si>
  <si>
    <t>Management equipment</t>
  </si>
  <si>
    <t>Vốn đầu tư của Chủ sở hữu</t>
  </si>
  <si>
    <t xml:space="preserve">Chỉ tiêu này được lập căn cứ vào tổng số tiền đã thu (tổng giá thanh toán) trong kỳ do bán hàng hóa, thành phẩm, cung cấp dịch vụ, tiền bản quyền, phí, hoa hồng và các khoản doanh thu khác (như bán chứng khoán vì mục đích thương mại) (nếu có), trừ các khoản doanh thu được xác định là luồng tiền từ hoạt động đầu tư, kể cả các khoản tiền đã thu từ các khoản nợ phải thu liên quan đến các giao dịch bán hàng hoá, cung cấp dịch vụ và doanh thu khác phát sinh từ các kỳ trước nhưng kỳ này mới thu được tiền và số tiền ứng trước của người mua hàng hoá, dịch vụ.
Số liệu để ghi vào chỉ tiêu này được lấy từ sổ kế toán các Tài khoản "Tiền mặt", "Tiền gửi Ngân hàng" (phần thu tiền), sổ kế toán các tài khoản phải trả (Tiền thu từ bán hàng, cung cấp dịch vụ chuyển trả ngay các khoản công nợ) trong kỳ báo cáo sau khi đối chiếu với sổ kế toán các Tài khoản "Doanh thu bán hàng và cung cấp dịch vụ" (Bán hàng, cung cấp dịch vụ thu tiền ngay) và sổ kế toán Tài khoản "Phải thu của khách hàng" (Bán hàng, cung cấp dịch vụ và doanh thu khác phát sinh từ các kỳ trước, đã thu được tiền trong kỳ này) hoặc số tiền ứng trước trong kỳ của người mua sản phẩm, hàng hoá, dịch vụ, sổ kế toán Tài khoản "Đầu tư chứng khoán ngắn hạn" và Tài khoản “Doanh thu hoạt động tài chính” (Bán chứng khoán vì mục đích thương mại thu tiền ngay).
</t>
  </si>
  <si>
    <t>Các khoản đầu tư tài chính</t>
  </si>
  <si>
    <t>Chi phí trả trước</t>
  </si>
  <si>
    <t xml:space="preserve">Tiền chi trả nợ thuê tài chính </t>
  </si>
  <si>
    <t xml:space="preserve">Cổ tức, lợi nhuận đã trả cho chủ sở hữu </t>
  </si>
  <si>
    <t>Tiền chi cho vay, mua các công cụ nợ của đơn vị khác</t>
  </si>
  <si>
    <t>Các khoản phải thu khác</t>
  </si>
  <si>
    <t>Hàng tồn kho</t>
  </si>
  <si>
    <t>Ông</t>
  </si>
  <si>
    <t>Bà</t>
  </si>
  <si>
    <t>Mr.</t>
  </si>
  <si>
    <t>Le Minh Hai</t>
  </si>
  <si>
    <t>Nguyen Huu The</t>
  </si>
  <si>
    <t>Mrs.</t>
  </si>
  <si>
    <t>Nguyen Thi Nhi</t>
  </si>
  <si>
    <t>Le Phan Duc</t>
  </si>
  <si>
    <t>Nguyen Ngoc Bao</t>
  </si>
  <si>
    <t>Ngo Vi Anh Tu</t>
  </si>
  <si>
    <t>Ngo Anh Tram</t>
  </si>
  <si>
    <t>Le Van Son</t>
  </si>
  <si>
    <t>Nguyen Thi Thuy</t>
  </si>
  <si>
    <t>CHỈ TIÊU</t>
  </si>
  <si>
    <t>ITEM</t>
  </si>
  <si>
    <t>(%)</t>
  </si>
  <si>
    <t>Tỷ lệ</t>
  </si>
  <si>
    <t>USD</t>
  </si>
  <si>
    <t>Tiền và các khoản tương đương tiền bao gồm tiền mặt tại quỹ, tiền gửi ngân hàng, các khoản đầu tư ngắn hạn có thời gian đáo hạn không quá 03 tháng, có tính thanh khoản cao, có khả năng chuyển đổi dễ dàng thành các lượng tiền xác định và không có nhiều rủi ro trong chuyển đổi thành tiền.</t>
  </si>
  <si>
    <r>
      <t>Tiền và các khoản tương đương tiền</t>
    </r>
  </si>
  <si>
    <t>Các khoản phải thu</t>
  </si>
  <si>
    <t>Các khoản phải thu được trình bày trên Báo cáo tài chính theo giá trị ghi sổ các khoản phải thu khách hàng và phải thu khác sau khi trừ đi các khoản dự phòng được lập cho các khoản nợ phải thu khó đòi.</t>
  </si>
  <si>
    <t xml:space="preserve">Dự phòng nợ phải thu khó đòi được trích lập cho từng khoản phải thu khó đòi căn cứ vào tuổi nợ quá hạn của các khoản nợ hoặc dự kiến mức tổn thất có thể xảy ra. </t>
  </si>
  <si>
    <t>Bất động sản đầu tư được ghi nhận theo giá gốc. Trong quá trình nắm giữ chờ tăng giá, hoặc cho thuê hoạt động, bất động sản đầu tư được ghi nhận theo nguyên giá, hao mòn luỹ kế và giá trị còn lại.</t>
  </si>
  <si>
    <t>Các khoản đầu tư tài chính tại thời điểm báo cáo, nếu:</t>
  </si>
  <si>
    <t>Có thời hạn thu hồi vốn dưới 1 năm hoặc trong 1 chu kỳ kinh doanh được phân loại là tài sản ngắn hạn;</t>
  </si>
  <si>
    <t>Có thời hạn thu hồi vốn trên 1 năm hoặc hơn 1 chu kỳ kinh doanh được phân loại là tài sản dài hạn.</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</si>
  <si>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</si>
  <si>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</si>
  <si>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Chi phí đi vay</t>
  </si>
  <si>
    <r>
      <t>Chi phí phải trả</t>
    </r>
  </si>
  <si>
    <t xml:space="preserve">Thặng dư vốn cổ phần được ghi nhận theo số chênh lệch lớn hơn/hoặc nhỏ hơn giữa giá thực tế phát hành và mệnh giá cổ phiếu khi phát hành cổ phiếu lần đầu, phát hành bổ sung hoặc tái phát hành cổ phiếu quỹ. Chi phí trực tiếp liên quan đến việc phát hành bổ sung cổ phiếu hoặc tái phát hành cổ phiếu quỹ được ghi giảm Thặng dư vốn cổ phần. </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</si>
  <si>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</si>
  <si>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Ghi nhận doanh thu</t>
  </si>
  <si>
    <t>Ghi nhận chi phí tài chính</t>
  </si>
  <si>
    <t>Thuế thu nhập hoãn lại</t>
  </si>
  <si>
    <t>A.</t>
  </si>
  <si>
    <t>I.</t>
  </si>
  <si>
    <t>II.</t>
  </si>
  <si>
    <t>5.</t>
  </si>
  <si>
    <t>6.</t>
  </si>
  <si>
    <t>IV.</t>
  </si>
  <si>
    <t>V.</t>
  </si>
  <si>
    <t>B.</t>
  </si>
  <si>
    <t>7.</t>
  </si>
  <si>
    <t>8.</t>
  </si>
  <si>
    <t>9.</t>
  </si>
  <si>
    <t>10.</t>
  </si>
  <si>
    <t>11.</t>
  </si>
  <si>
    <t>12.</t>
  </si>
  <si>
    <t>13.</t>
  </si>
  <si>
    <t>14.</t>
  </si>
  <si>
    <t>15.</t>
  </si>
  <si>
    <t>16.</t>
  </si>
  <si>
    <t>17.</t>
  </si>
  <si>
    <t>18.</t>
  </si>
  <si>
    <t>(+/-)</t>
  </si>
  <si>
    <t>Chỉ tiêu này được lấy từ chỉ tiêu tổng lợi nhuận trước thuế (Mã số 50) trên Báo cáo kết quả hoạt động kinh doanh trong kỳ báo cáo. Nếu số liệu này là số âm (trường hợp lỗ), thì ghi trong ngoặc đơn (***).</t>
  </si>
  <si>
    <t>Chỉ tiêu này phản ánh số khấu hao TSCĐ đã trích được ghi nhận vào Báo cáo kết quả hoạt động kinh doanh trong kỳ báo cáo. Chỉ tiêu này được lập căn cứ vào số khấu hao TSCĐ đã trích trong kỳ trên Bảng tính và phân bổ khấu hao TSCĐ và sổ kế toán các Tài khoản có liên quan.
Số liệu chỉ tiêu này được cộng (+) vào số liệu chỉ tiêu "Lợi nhuận trước thuế".</t>
  </si>
  <si>
    <t xml:space="preserve">Chỉ tiêu này phản ánh các khoản dự phòng giảm giá đã lập được ghi nhận vào Báo cáo kết quả hoạt động kinh doanh trong kỳ báo cáo. Chỉ tiêu này được lập căn cứ vào sổ kế toán các Tài khoản "Dự phòng giảm giá hàng tồn kho", "Dự phòng giảm giá đầu tư ngắn hạn", "Dự phòng giảm giá đầu tư dài hạn", "Dự phòng phải thu khó đòi", sau khi đối chiếu với sổ kế toán các tài khoản có liên quan.
Số liệu chỉ tiêu này được cộng (+) vào số liệu chỉ tiêu "Lợi nhuận trước thuế". Trường hợp các khoản dự phòng nêu trên được hoàn nhập ghi giảm chi phí sản xuất, kinh doanh trong kỳ báo cáo thì được trừ (-) vào chỉ tiêu "Lợi nhuận trước thuế" và được ghi bằng số âm dưới hình thức ghi trong ngoặc đơn (***).
</t>
  </si>
  <si>
    <t xml:space="preserve">Chỉ tiêu này phản ánh lãi (hoặc lỗ) chênh lệch tỷ giá hối đoái chưa thực hiện đã được phản ánh vào lợi nhuận trước thuế trong kỳ báo cáo. Chỉ tiêu này được lập căn cứ vào sổ kế toán Tài khoản "Doanh thu hoạt động tài chính", chi tiết phần lãi chênh lệch tỷ giá hối đoái do đánh giá lại các khoản mục tiền tệ có gốc ngoại tệ cuối kỳ báo cáo hoặc sổ kế toán Tài khoản "Chi phí tài chính", chi tiết phần lỗ chênh lệch tỷ giá hối đoái do đánh giá lại các khoản mục tiền tệ có gốc ngoại tệ cuối kỳ báo cáo được ghi nhận vào doanh thu hoạt động tài chính hoặc chi phí tài chính trong kỳ báo cáo.
Số liệu chỉ tiêu này được trừ (-) vào số liệu chỉ tiêu "Lợi nhuận trước thuế", nếu có lãi chênh lệch tỷ giá hối đoái chưa thực hiện, hoặc được cộng (+) vào chỉ tiêu trên, nếu có lỗ chênh lệch tỷ giá hối đoái chưa thực hiện.
</t>
  </si>
  <si>
    <t xml:space="preserve">Chỉ tiêu này phản ánh lãi/lỗ phát sinh trong kỳ đã được phản ánh vào lợi nhuận trước thuế nhưng được phân loại là luồng tiền từ hoạt động đầu tư, gồm lãi/lỗ từ việc thanh lý TSCĐ và các khoản đầu tư dài hạn mà doanh nghiệp mua và nắm giữ vì mục đích đầu tư, như: Lãi/lỗ bán bất động sản đầu tư, lãi cho vay, lãi tiền gửi, lãi/lỗ từ việc mua và bán lại các công cụ nợ (Trái phiếu, kỳ phiếu, tín phiếu); Cổ tức và lợi nhuận được chia từ các khoản đầu tư vốn vào đơn vị khác (không bao gồm lãi/lỗ mua bán chứng khoán vì mục đích thương mại). Chỉ tiêu này được lập căn cứ vào sổ kế toán các Tài khoản "Doanh thu hoạt động tài chính", "Thu nhập khác" và sổ kế toán các Tài khoản "Chi phí tài chính", "Chi phí khác", chi tiết phần lãi/lỗ được xác định là luồng tiền từ hoạt động đầu tư trong kỳ báo cáo. 
Số liệu chỉ tiêu này được trừ (-) vào số liệu chỉ tiêu "Lợi nhuận trước thuế", nếu có lãi hoạt động đầu tư và được ghi bằng số âm dưới hình thức ghi trong ngoặc đơn (***) ; hoặc được cộng (+) vào chỉ tiêu trên, nếu có lỗ hoạt động đầu tư.
</t>
  </si>
  <si>
    <t xml:space="preserve">Chỉ tiêu này phản ánh chi phí lãi vay đã ghi nhận vào Báo cáo kết quả hoạt động kinh doanh trong kỳ báo cáo. Chỉ tiêu này được lập căn cứ vào sổ kế toán Tài khoản 635 "Chi phí tài chính", chi tiết chi phí lãi vay được ghi nhận vào Báo cáo kết quả hoạt động kinh doanh trong kỳ báo cáo sau khi đối chiếu với sổ kế toán các Tài khoản có liên quan, hoặc căn cứ vào chỉ tiêu “Chi phí lãi vay” trong Báo cáo kết quả hoạt động kinh doanh.
Số liệu chỉ tiêu này được cộng vào số liệu chỉ tiêu "Lợi nhuận trước thuế".
</t>
  </si>
  <si>
    <t xml:space="preserve">Chỉ tiêu này được lập căn cứ vào tổng các chênh lệch giữa số dư cuối kỳ và số dư đầu kỳ của các Tài khoản phải thu liên quan đến hoạt động kinh doanh, như: Tài khoản "Phải thu của khách hàng" (chi tiết "Phải thu của khách hàng"), Tài khoản "Phải trả cho người bán" (chi tiết "Trả trước cho người bán"), các Tài khoản "Phải thu nội bộ", "Phải thu khác", "Thuế GTGT được khấu trừ" và Tài khoản "Tạm ứng" trong kỳ báo cáo. Chỉ tiêu này không bao gồm các khoản phải thu liên quan đến hoạt động đầu tư và hoạt động tài chính, như: Phải thu về tiền lãi cho vay, phải thu về cổ tức và lợi nhuận được chia, phải thu về thanh lý, nhượng bán TSCĐ, bất động sản đầu tư...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 dưới hình thức ghi trong ngoặc đơn (***).
</t>
  </si>
  <si>
    <t xml:space="preserve">Chỉ tiêu này được lập căn cứ vào tổng các chênh lệch giữa số dư cuối kỳ và số dư đầu kỳ của các Tài khoản hàng tồn kho (Không bao gồm số dư của Tài khoản "Dự phòng giảm giá hàng tồn kho").
Số liệu chỉ tiêu này được cộng (+) vào chỉ tiêu “Lợi nhuận kinh doanh trước những thay đổi vốn lưu động” nếu tổng các số dư cuối kỳ nhỏ hơn tổng các số dư đầu kỳ. Số liệu chỉ tiêu này được trừ (-) vào chỉ tiêu “Lợi nhuận kinh doanh trước những thay đổi vốn lưu động” nếu tổng các số dư cuối kỳ lớn hơn tổng các số dư đầu kỳ và được ghi bằng số âm dưới hình thức ghi trong ngoặc đơn (***).
</t>
  </si>
  <si>
    <t xml:space="preserve">Chỉ tiêu này được lập căn cứ vào tổng các chênh lệch giữa số dư cuối kỳ với số dư đầu kỳ của các Tài khoản nợ phải trả liên quan đến hoạt động kinh doanh, như: Tài khoản "Phải trả cho người bán" (Chi tiết "Phải trả cho người bán"), Tài khoản "Phải thu của khách hàng" (Chi tiết "Người mua trả tiền trước"), các Tài khoản "Thuế và các khoản phải nộp Nhà nước", "Phải trả công nhân viên", "Chi phí phải trả", "Phải trả nội bộ", "Phải trả, phải nộp khác". Chỉ tiêu này không bao gồm các khoản phải trả về thuế TNDN phải nộp, các khoản phải trả về lãi tiền vay, các khoản phải trả liên quan đến hoạt động đầu tư (như mua sắm, xây dựng TSCĐ, mua bất động sản đầu tư, mua các công cụ nợ...) và hoạt động tài chính (Vay và nợ ngắn hạn, dài hạn...).
Số liệu chỉ tiêu này được cộng (+) vào chỉ tiêu “Lợi nhuận kinh doanh trước những thay đổi vốn lưu động” nếu tổng các số dư cuối kỳ lớn hơn tổng số dư đầu kỳ. Số liệu chỉ tiêu này được trừ (-) vào số liệu chỉ tiêu “Lợi nhuận kinh doanh trước những thay đổi vốn lưu động” nếu tổng các số dư cuối kỳ nhỏ hơn tổng các số dư đầu kỳ và được ghi bằng số âm dưới hình thức ghi trong ngoặc đơn (***).
</t>
  </si>
  <si>
    <t xml:space="preserve">Chỉ tiêu này được lập căn cứ vào tổng các chênh lệch giữa số dư cuối kỳ và số dư đầu kỳ của các Tài khoản "Chi phí trả trước" và "Chi phí trả trước dài hạn" trong kỳ báo cáo.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 dưới hình thức ghi trong ngoặc đơn (***).
</t>
  </si>
  <si>
    <t xml:space="preserve">Chỉ tiêu này được lập căn cứ vào sổ kế toán các Tài khoản "Tiền mặt", "Tiền gửi Ngân hàng", "Tiền đang chuyển" (phần chi tiền) để trả các khoản tiền lãi vay, sổ kế toán Tài khoản “Phải thu của khách hàng” (phần trả tiền lãi vay từ tiền thu các khoản phải thu của khách hàng) trong kỳ báo cáo, sau khi đối chiếu với sổ kế toán các Tài khoản "Chi phí trả trước", "Chi phí trả trước dài hạn", "Chi phí tài chính", "Xây dựng cơ bản dở dang", "Chi phí sản xuất chung" và "Chi phí phải trả" (chi tiết số tiền lãi vay trả trước, tiền lãi vay phát sinh trả trong kỳ này hoặc số tiền lãi vay phát sinh trong các kỳ trước và đã trả trong kỳ này).
Số liệu chỉ tiêu này được trừ (-) vào số liệu chỉ tiêu “Lợi nhuận kinh doanh trước những thay đổi vốn lưu động” và được ghi bằng số âm dưới hình thức ghi trong ngoặc đơn (***).
</t>
  </si>
  <si>
    <t xml:space="preserve">Chỉ tiêu này được lập căn cứ vào sổ kế toán các Tài khoản "Tiền mặt", "Tiền gửi Ngân hàng", "Tiền đang chuyển", (phần chi tiền nộp thuế TNDN), sổ kế toán Tài khoản “Phải thu của khách hàng” (phần đã nộp thuế TNDN từ tiền thu các khoản phải thu của khách hàng) trong kỳ báo cáo, sau khi đối chiếu với sổ kế toán Tài khoản "Thuế TNDN phải nộp" (chi tiết số tiền đã chi để nộp thuế TNDN trong kỳ báo cáo).
Số liệu chỉ tiêu này được trừ (-) vào số liệu chỉ tiêu “Lợi nhuận kinh doanh trước những thay đổi vốn lưu động” và được ghi bằng số âm dưới hình thức ghi trong ngoặc đơn (***).
</t>
  </si>
  <si>
    <t xml:space="preserve">Chỉ tiêu này phản ánh các khoản tiền thu khác phát sinh từ hoạt động kinh doanh ngoài các khoản đã nêu ở các Mã số từ 01 đến 14, như: Tiền thu được do nhận ký cược, ký quỹ, tiền thu hồi các khoản đưa đi ký cược, ký quỹ; Tiền thu từ nguồn kinh phí sự nghiệp, dự án (nếu có); Tiền được các tổ chức, cá nhân bên ngoài thưởng, hỗ trợ ghi tăng các quỹ của doanh nghiệp; Tiền nhận được ghi tăng các quỹ do cấp trên cấp hoặc cấp dưới nộp...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cộng (+) vào số liệu chỉ tiêu “Lợi nhuận kinh doanh trước những thay đổi vốn lưu động”.
</t>
  </si>
  <si>
    <t xml:space="preserve">Chỉ tiêu này phản ánh các khoản tiền chi khác phát sinh từ hoạt động kinh doanh ngoài các khoản đã nêu ở các Mã số từ 01 đến 14, như: Tiền đưa đi ký cược, ký quỹ; Tiền trả lại các khoản đã nhận ký cược, ký quỹ; Tiền chi trực tiếp từ quỹ khen thưởng, phúc lợi; Tiền chi trực tiếp bằng nguồn kinh phí sự nghiệp, dự án; Tiền chi nộp các quỹ lên cấp trên hoặc cấp cho cấp dưới...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trừ (-) vào số liệu chỉ tiêu “Lợi nhuận kinh doanh trước những thay đổi vốn lưu động”.
</t>
  </si>
  <si>
    <t>Presented on the last year financial statements</t>
  </si>
  <si>
    <t>Các khoản điều chỉnh tăng</t>
  </si>
  <si>
    <t>Các khoản điều chỉnh giảm</t>
  </si>
  <si>
    <t>THUẾ THU NHẬP DOANH NGHIỆP</t>
  </si>
  <si>
    <t>Thuế thu nhập doanh nghiệp hiện hành</t>
  </si>
  <si>
    <t>Thuế thu nhập doanh nghiệp hoãn lại</t>
  </si>
  <si>
    <t>Chênh lệch tạm thời được khấu trừ</t>
  </si>
  <si>
    <t>+</t>
  </si>
  <si>
    <t>Thanh lý, nhượng bán</t>
  </si>
  <si>
    <t>Trích khấu hao</t>
  </si>
  <si>
    <t>Vay ngân hàng</t>
  </si>
  <si>
    <t>Cổ phiếu phổ thông</t>
  </si>
  <si>
    <t>Trên 5 năm</t>
  </si>
  <si>
    <t>(1)</t>
  </si>
  <si>
    <t xml:space="preserve">+
</t>
  </si>
  <si>
    <t xml:space="preserve">+
</t>
  </si>
  <si>
    <t xml:space="preserve">+
</t>
  </si>
  <si>
    <t>Ending net book value of tangible fixed assets pledged as loan securities</t>
  </si>
  <si>
    <t>Cost of fully depreciated tangible fixed assets but still in use</t>
  </si>
  <si>
    <t>Bảng cân đối kế toán</t>
  </si>
  <si>
    <t>Báo cáo Kết quả hoạt động kinh doanh</t>
  </si>
  <si>
    <t>Báo cáo Lưu chuyển tiền tệ</t>
  </si>
  <si>
    <t>Finished construction investment</t>
  </si>
  <si>
    <t>Khấu hao được trích theo phương pháp đường thẳng. Thời gian khấu hao được ước tính như sau:</t>
  </si>
  <si>
    <t>Phần mềm máy 
tính</t>
  </si>
  <si>
    <t>Tái phát hành cổ phiếu quỹ</t>
  </si>
  <si>
    <t>CN Hà Nội</t>
  </si>
  <si>
    <t>CN Hồ Chí Minh</t>
  </si>
  <si>
    <t>Chi phí nguyên liệu, vật liệu, đồ dùng</t>
  </si>
  <si>
    <t>(2)</t>
  </si>
  <si>
    <t>(3)</t>
  </si>
  <si>
    <t>02-03</t>
  </si>
  <si>
    <t>THÔNG TIN CHUNG</t>
  </si>
  <si>
    <t>Các khoản thuế</t>
  </si>
  <si>
    <t>Thuế Giá trị gia tăng</t>
  </si>
  <si>
    <t>TÀI SẢN CỐ ĐỊNH HỮU HÌNH</t>
  </si>
  <si>
    <t xml:space="preserve">TANGIBLE FIXED ASSETS </t>
  </si>
  <si>
    <t>TÀI SẢN CỐ ĐỊNH VÔ HÌNH</t>
  </si>
  <si>
    <t>BẤT ĐỘNG SẢN ĐẦU TƯ</t>
  </si>
  <si>
    <t>Phân loại và trình bày lại</t>
  </si>
  <si>
    <t>Chi tiết vay ngắn hạn</t>
  </si>
  <si>
    <t>Dự phòng giảm giá đầu tư tài chính dài hạn</t>
  </si>
  <si>
    <t>Đơn vị tiền tệ sử dụng trong ghi chép kế toán là đồng Việt Nam (VND).</t>
  </si>
  <si>
    <t>Tên công ty</t>
  </si>
  <si>
    <t>BÁO CÁO BỘ PHẬN</t>
  </si>
  <si>
    <t>Phân tích sơ bộ trước kiểm toán</t>
  </si>
  <si>
    <t>Phân tích tổng quát sau kiểm toán</t>
  </si>
  <si>
    <t>Các khoản chi phí thực tế chưa phát sinh nhưng được trích trước vào chi phí sản xuất, kinh doanh trong năm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</si>
  <si>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NHỮNG SỰ KIỆN PHÁT SINH SAU NGÀY KẾT THÚC KỲ KẾ TOÁN NĂM</t>
  </si>
  <si>
    <t>Bảo hiểm thất nghiệp</t>
  </si>
  <si>
    <t>Các chi phí trả trước chỉ liên quan đến chi phí sản xuất kinh doanh của một năm tài chính hoặc một chu kỳ kinh doanh được ghi nhận là chi phí trả trước ngắn hạn và được tính vào chi phí sản xuất kinh doanh trong năm tài chính.</t>
  </si>
  <si>
    <t>Đồng Yên nhật (JPY)</t>
  </si>
  <si>
    <t xml:space="preserve"> TIỀN VÀ CÁC KHOẢN TƯƠNG ĐƯƠNG TIỀN</t>
  </si>
  <si>
    <t>Tỷ lệ
biểu quyết</t>
  </si>
  <si>
    <t>Tỷ lệ
lợi ích</t>
  </si>
  <si>
    <t>Thuế giá trị gia tăng được khấu trừ</t>
  </si>
  <si>
    <t>Các nguyên tắc và phương pháp kế toán khác</t>
  </si>
  <si>
    <t>Doanh thu kinh doanh bất động sản</t>
  </si>
  <si>
    <t>Đồng Euro (EUR)</t>
  </si>
  <si>
    <t>Dự phòng giảm giá các khoản đầu tư</t>
  </si>
  <si>
    <t>THU NHẬP KHÁC</t>
  </si>
  <si>
    <t>CHI PHÍ KHÁC</t>
  </si>
  <si>
    <t>Thu nhập từ thanh lý tài sản</t>
  </si>
  <si>
    <t>Chi phí thanh lý tài sản</t>
  </si>
  <si>
    <t>Phải thu về người lao động</t>
  </si>
  <si>
    <t>Dự phòng giảm giá đầu tư ngắn hạn</t>
  </si>
  <si>
    <t>Dự phòng phải thu ngắn hạn khó đòi</t>
  </si>
  <si>
    <t>Giá trị hao mòn luỹ kế</t>
  </si>
  <si>
    <t>Tiền chi để mua sắm, xây dựng tài sản cố định và các tài sản dài hạn khác</t>
  </si>
  <si>
    <t xml:space="preserve">Tiền thu từ thanh lý, nhượng bán tài sản cố định và các tài sản dài hạn khác </t>
  </si>
  <si>
    <t>Doanh thu cung cấp dịch vụ được ghi nhận khi kết quả của giao dịch đó được xác định một cách đáng tin cậy. Trường hợp việc cung cấp dịch vụ liên quan đến nhiều năm thì doanh thu được ghi nhận trong năm theo kết quả phần công việc đã hoàn thành vào ngày lập Bảng cân đối kế toán của năm đó. Kết quả của giao dịch cung cấp dịch vụ được xác định khi thỏa mãn các điều kiện sau:</t>
  </si>
  <si>
    <t>Xác định được phần công việc đã hoàn thành vào ngày lập Bảng cân đối kế toán;</t>
  </si>
  <si>
    <t>Thông tin bổ sung cho các khoản vay ngắn hạn</t>
  </si>
  <si>
    <t>Thông tin bổ sung cho các khoản vay dài hạn</t>
  </si>
  <si>
    <t>Mệnh giá cổ phiếu đã lưu hành (VND)</t>
  </si>
  <si>
    <t xml:space="preserve">Công ty áp dụng Chế độ Kế toán doanh nghiệp ban hành theo Quyết định số 15/2006/QĐ-BTC ngày 20/03/2006 đã được sửa đổi, bổ sung theo quy định tại Thông tư 244/2009/TT-BTC ngày 31/12/2009 của Bộ trưởng Bộ Tài chính. </t>
  </si>
  <si>
    <t>Tài sản cố định và khấu hao tài sản cố định</t>
  </si>
  <si>
    <t>Lỗ do thanh lý các khoản đầu tư ngắn hạn, dài hạn</t>
  </si>
  <si>
    <t>Lãi từ thanh lý các khoản đầu tư ngắn hạn, dài hạn</t>
  </si>
  <si>
    <t>VAY VÀ NỢ DÀI HẠN</t>
  </si>
  <si>
    <t>Trích Quỹ dự phòng tài chính</t>
  </si>
  <si>
    <t>Trích Quỹ khen thưởng, phúc lợi</t>
  </si>
  <si>
    <t>Trích Quỹ khác thuộc vốn chủ sở hữu</t>
  </si>
  <si>
    <t>Báo cáo kết quả hoạt động kinh doanh</t>
  </si>
  <si>
    <t>Đầu tư xây dựng cơ bản hoàn thành</t>
  </si>
  <si>
    <t>Amount</t>
  </si>
  <si>
    <t>Số dư với các bên liên quan tại ngày kết thúc kỳ kế toán:</t>
  </si>
  <si>
    <t>Binh Xuyen Industrial Zone, 
Binh Xuyen District, Vinh Phuc Province</t>
  </si>
  <si>
    <t>Lãi tiền gửi, lãi cho vay vốn</t>
  </si>
  <si>
    <t>Chi tiết nợ dài hạn đến hạn trả</t>
  </si>
  <si>
    <t>5.06.1</t>
  </si>
  <si>
    <t>5.06.2</t>
  </si>
  <si>
    <t>Accumulated depreciation</t>
  </si>
  <si>
    <t>ABC JOINT STOCK COMPANY</t>
  </si>
  <si>
    <t>ABC Stock Company</t>
  </si>
  <si>
    <t>Tiền chi nộp thuế thu nhập doanh nghiệp</t>
  </si>
  <si>
    <t>Công cụ tài chính</t>
  </si>
  <si>
    <t>Ghi nhận ban đầu</t>
  </si>
  <si>
    <t>Tài sản tài chính</t>
  </si>
  <si>
    <t>Tài sản tài chính của Công ty bao gồm tiền và các khoản tương đương tiền, các khoản phải thu khách hàng và phải thu khác, các khoản cho vay, các khoản đầu tư ngắn hạn và dài hạn. Tại thời điểm ghi nhận ban đầu, tài sản tài chính được xác định theo giá mua/chi phí phát hành cộng các chi phí phát sinh khác liên quan trực tiếp đến việc mua, phát hành tài sản tài chính đó.</t>
  </si>
  <si>
    <t>Nợ phải trả tài chính</t>
  </si>
  <si>
    <t>Nợ phải trả tài chính của Công ty bao gồm các khoản vay, các khoản phải trả người bán và phải trả khác, chi phí phải trả. Tại thời điểm ghi nhận lần đầu, các khoản nợ phải trả tài chính được xác định theo giá phát hành cộng các chi phí phát sinh liên quan trực tiếp đến việc phát hành nợ phải trả tài chính đó.</t>
  </si>
  <si>
    <t>Giá trị sau ghi nhận ban đầu</t>
  </si>
  <si>
    <t>CÔNG CỤ TÀI CHÍNH</t>
  </si>
  <si>
    <t>Giá trị sổ kế toán</t>
  </si>
  <si>
    <t>Giá gốc</t>
  </si>
  <si>
    <t>Dự phòng</t>
  </si>
  <si>
    <t>Đầu tư dài hạn</t>
  </si>
  <si>
    <t>Vay và nợ</t>
  </si>
  <si>
    <t>Quản lý rủi ro tài chính</t>
  </si>
  <si>
    <t xml:space="preserve">Rủi ro tài chính của Công ty bao gồm rủi ro thị trường, rủi ro tín dụng và rủi ro thanh khoản. Công ty đã xây dựng hệ thống kiểm soát nhằm đảm bảo sự cân bằng ở mức hợp lý giữa chi phí rủi ro phát sinh và chi phí quản lý rủi ro. Ban Giám đốc Công ty có trách nhiệm theo dõi quy trình quản lý rủi ro để đảm bảo sự cân bằng hợp lý giữa rủi ro và kiểm soát rủi ro. </t>
  </si>
  <si>
    <t>Rủi ro thị trường</t>
  </si>
  <si>
    <t>Hoạt động kinh doanh của Công ty sẽ chủ yếu chịu rủi ro khi có sự thay đổi về giá, tỷ giá hối đoái và lãi suất.</t>
  </si>
  <si>
    <t xml:space="preserve">Rủi ro về giá: </t>
  </si>
  <si>
    <t>Rủi ro về tỷ giá hối đoái:</t>
  </si>
  <si>
    <t xml:space="preserve">Công ty chịu rủi ro về tỷ giá do giá trị hợp lý của các luồng tiền trong tương lai của một công cụ tài chính sẽ biến động theo những thay đổi của tỷ giá ngoại tệ khi các khoản vay, doanh thu và chi phí của Công ty được thực hiện bằng đơn vị tiền tệ khác với đồng Việt Nam. </t>
  </si>
  <si>
    <t>Rủi ro về lãi suất:</t>
  </si>
  <si>
    <t>Công ty  chịu rủi ro về lãi suất do giá trị hợp lý của các luồng tiền trong tương lai của một công cụ tài chính sẽ biến động theo những thay đổi của lãi suất thị trường khi Công ty có phát sinh các khoản tiền gửi có hoặc không có kỳ hạn, các khoản vay và nợ chịu lãi suất thả nổi. Công ty quản lý rủi ro lãi suất bằng cách phân tích tình hình cạnh tranh trên thị trường để có được các lãi suất có lợi cho mục đích của Công ty.</t>
  </si>
  <si>
    <t>Rủi ro tín dụng</t>
  </si>
  <si>
    <t>Rủi ro thanh khoản</t>
  </si>
  <si>
    <t xml:space="preserve">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khác nhau. </t>
  </si>
  <si>
    <t>Từ 1 năm
trở xuống</t>
  </si>
  <si>
    <t>Trên 1 năm 
đến 5 năm</t>
  </si>
  <si>
    <t>Công ty cho rằng mức độ tập trung rủi ro đối với việc trả nợ là thấp. Công ty có khả năng thanh toán các khoản nợ đến hạn từ dòng tiền từ hoạt động kinh doanh và tiền thu từ các tài sản tài chính đáo hạn.</t>
  </si>
  <si>
    <t>Provision</t>
  </si>
  <si>
    <t>Thời hạn thanh toán của các khoản nợ phải trả tài chính dựa trên các khoản thanh toán dự kiến theo hợp đồng (trên cơ sở dòng tiền của các khoản gốc) như sau:</t>
  </si>
  <si>
    <t>Năm 2012</t>
  </si>
  <si>
    <t>Year 2012</t>
  </si>
  <si>
    <t>Báo cáo lưu chuyển tiền tệ</t>
  </si>
  <si>
    <t xml:space="preserve">Giao dịch với các bên liên quan khác như sau: </t>
  </si>
  <si>
    <t>Hiện tại chưa có các quy định về đánh giá lại công cụ tài chính sau ghi nhận ban đầu.</t>
  </si>
  <si>
    <t>Các khoản điều chỉnh</t>
  </si>
  <si>
    <t>Lợi nhuận phân bổ cho cổ phiếu phổ thông</t>
  </si>
  <si>
    <t>Chi phí không hợp lệ</t>
  </si>
  <si>
    <t>Chuyển lỗ các năm trước</t>
  </si>
  <si>
    <t>Tổng thu nhập tính thuế</t>
  </si>
  <si>
    <t>Thu nhập từ hoạt động chuyển nhượng bất động sản; chuyển nhượng dự án (không gắn liền với chuyển quyền sử dụng đất, chuyển quyền thuê đất); chuyển nhượng quyền thực hiện dự án, chuyển nhượng quyền thăm dò, khai thác, chế biến khoáng sản</t>
  </si>
  <si>
    <t>Thu nhập tính thuế còn lại</t>
  </si>
  <si>
    <t>Phân tích trước/ sau kiểm toán</t>
  </si>
  <si>
    <t>Chi phí nguyên liệu, vật liệu</t>
  </si>
  <si>
    <t>Trong vòng một năm</t>
  </si>
  <si>
    <t>Trong năm thứ hai</t>
  </si>
  <si>
    <t>Từ năm thứ ba đến năm thứ năm</t>
  </si>
  <si>
    <t>Trừ: số phải trả trong vòng 12 tháng</t>
  </si>
  <si>
    <t>(được trình bày trên khoản nợ ngắn hạn)</t>
  </si>
  <si>
    <t>Số phải trả sau 12 tháng</t>
  </si>
  <si>
    <t>LƯU CHUYỂN TIỀN TỪ HOẠT ĐỘNG KINH DOANH</t>
  </si>
  <si>
    <t xml:space="preserve">LƯU CHUYỂN TIỀN TỪ HOẠT ĐỘNG TÀI CHÍNH </t>
  </si>
  <si>
    <t>CASH FLOWS FROM OPERATING ACTIVITIES</t>
  </si>
  <si>
    <t>CASH FLOWS FROM INVESTING ACTIVITIES</t>
  </si>
  <si>
    <t>CASH FLOWS FROM FINANCING ACTIVITIES</t>
  </si>
  <si>
    <t xml:space="preserve">LƯU CHUYỂN TIỀN TỪ HOẠT ĐỘNG ĐẦU TƯ </t>
  </si>
  <si>
    <t>Số lượng</t>
  </si>
  <si>
    <t>Cổ phiếu đầu tư ngắn hạn</t>
  </si>
  <si>
    <t>Chi tiết các khoản đầu tư ngắn hạn</t>
  </si>
  <si>
    <t>Cơ sở lập báo cáo tài chính</t>
  </si>
  <si>
    <t>Báo cáo tài chính được trình bày theo nguyên tắc giá gốc.</t>
  </si>
  <si>
    <t>Trong báo cáo tài chính của Công ty, các nghiệp vụ giao dịch nội bộ và số dư nội bộ có liên quan đến tài sản, nguồn vốn và công nợ phải thu, phải trả nội bộ đã được loại trừ.</t>
  </si>
  <si>
    <t>Bất động sản đầu tư được trích khấu hao theo phương pháp đường thẳng với thời gian khấu hao được ước tính như sau:</t>
  </si>
  <si>
    <t>Khấu hao TSCĐHH trong kỳ (TM TSCĐHH)</t>
  </si>
  <si>
    <t>Khấu hao TSCĐVH trong kỳ (TM TSCĐVH)</t>
  </si>
  <si>
    <t>Khấu hao TSCĐTTC trong kỳ (TM TSCĐTTC)</t>
  </si>
  <si>
    <t>Khấu hao BĐSĐT trong kỳ (TM BĐSĐT)</t>
  </si>
  <si>
    <t>Lãi chưa thực hiện (TM doanh thu HĐTC)</t>
  </si>
  <si>
    <t>Lỗ chưa thực hiện (TM chi phí HĐTC)</t>
  </si>
  <si>
    <t>Lãi tiền gửi, lãi cho vay vốn (TM doanh thu HĐTC)</t>
  </si>
  <si>
    <t>Chiết khấu thanh toán, lãi bán hàng trả chậm (TM doanh thu HĐTC)</t>
  </si>
  <si>
    <t>Lãi từ thanh lý các khoản đầu tư ngắn hạn, dài hạn (TM doanh thu HĐTC)</t>
  </si>
  <si>
    <t>Cổ tức, lợi nhuận được chia (TM doanh thu HĐTC)</t>
  </si>
  <si>
    <t>Lỗ do thanh lý các khoản đầu tư ngắn hạn, dài hạn (TM chi phí HĐTC)</t>
  </si>
  <si>
    <t>Thu nhập từ thanh lý tài sản (TM thu nhập khác)</t>
  </si>
  <si>
    <t>Chi phí thanh lý tài sản (TM chi phí khác)</t>
  </si>
  <si>
    <t>Hàng tồn kho cuối kỳ (CĐKT)</t>
  </si>
  <si>
    <t>Hàng tồn kho đầu kỳ (CĐKT)</t>
  </si>
  <si>
    <t>Chi phí trả trước ngắn hạn cuối kỳ (CĐKT)</t>
  </si>
  <si>
    <t>Chi phí trả trước ngắn hạn đầu kỳ (CĐKT)</t>
  </si>
  <si>
    <t>Chi phí trả trước dài hạn cuối kỳ (CĐKT)</t>
  </si>
  <si>
    <t>Chi phí trả trước dài hạn đầu kỳ (CĐKT)</t>
  </si>
  <si>
    <t>Lãi vay phát sinh trong kỳ (KQKD)</t>
  </si>
  <si>
    <t>Thuế TNDN phát sinh trong kỳ (KQKD)</t>
  </si>
  <si>
    <t>Thuế TNDN nộp thừa cuối kỳ (TM thuế phải thu)</t>
  </si>
  <si>
    <t>Thuế TNDN nộp thừa đầu kỳ (TM thuế phải thu)</t>
  </si>
  <si>
    <t>Thuế TNDN phải nộp cuối kỳ (TM thuế phải nộp)</t>
  </si>
  <si>
    <t>Thuế TNDN phải nộp đầu kỳ (TM thuế phải nộp)</t>
  </si>
  <si>
    <t>Phải thu lãi tiền gửi, cho vay cuối kỳ (TM phải thu)</t>
  </si>
  <si>
    <t>Phải thu lãi tiền gửi, cho vay đầu kỳ (TM phải thu)</t>
  </si>
  <si>
    <t>Phải thu cổ tức, lợi nhuận cuối kỳ (TM phải thu)</t>
  </si>
  <si>
    <t>Phải thu cổ tức, lợi nhuận đầu kỳ (TM phải thu)</t>
  </si>
  <si>
    <t>Cổ tức, lợi nhuận chia trong kỳ (TM VCSH)</t>
  </si>
  <si>
    <t>Phải trả cổ tức cuối kỳ (TM phải trả khác)</t>
  </si>
  <si>
    <t>Phải trả cổ tức đầu kỳ (TM phải trả khác)</t>
  </si>
  <si>
    <t>Phải thu ngắn hạn cuối kỳ (CĐKT)</t>
  </si>
  <si>
    <t>Phải thu ngắn hạn đầu kỳ (CĐKT)</t>
  </si>
  <si>
    <t>Dự phòng phải thu ngắn hạn cuối kỳ (CĐKT)</t>
  </si>
  <si>
    <t>Dự phòng phải thu ngắn hạn đầu kỳ (CĐKT)</t>
  </si>
  <si>
    <t>Tài sản ngắn hạn cuối kỳ (CĐKT)</t>
  </si>
  <si>
    <t>Tài sản ngắn hạn đầu kỳ (CĐKT)</t>
  </si>
  <si>
    <t>Thuế TNDN phải thu cuối kỳ (TM thuế phải thu)</t>
  </si>
  <si>
    <t>Thuế TNDN phải thu đầu kỳ (TM thuế phải thu)</t>
  </si>
  <si>
    <t>Ký quỹ, ký cược cuối kỳ (TM tài sản ngắn hạn khác)</t>
  </si>
  <si>
    <t>Ký quỹ, ký cược đầu kỳ (TM tài sản ngắn hạn khác)</t>
  </si>
  <si>
    <t>Phải thu dài hạn cuối kỳ (CĐKT)</t>
  </si>
  <si>
    <t>Phải thu dài hạn đầu kỳ (CĐKT)</t>
  </si>
  <si>
    <t>Dự phòng phải thu dài hạn cuối kỳ (CĐKT)</t>
  </si>
  <si>
    <t>Dự phòng phải thu dài hạn đầu kỳ (CĐKT)</t>
  </si>
  <si>
    <t>Tài sản dài hạn cuối kỳ (CĐKT)</t>
  </si>
  <si>
    <t>Tài sản dài hạn đầu kỳ (CĐKT)</t>
  </si>
  <si>
    <t>Tài sản dài hạn khác cuối kỳ (CĐKT)</t>
  </si>
  <si>
    <t>Tài sản dài hạn khác đầu kỳ (CĐKT)</t>
  </si>
  <si>
    <t>Phải thu cổ tức, lợi nhuận cuối kỳ (TM phải thu ngắn hạn)</t>
  </si>
  <si>
    <t>Phải thu lãi tiền gửi, cho vay đầu kỳ (TM phải thu ngắn hạn)</t>
  </si>
  <si>
    <t>Phải thu tiền cho vay ngắn hạn cuối kỳ (TM phải thu ngắn hạn)</t>
  </si>
  <si>
    <t>Phải thu tiền cho vay ngắn hạn đầu kỳ (TM phải thu ngắn hạn)</t>
  </si>
  <si>
    <t>Phải thu tiền cho vay dài hạn cuối kỳ (TM phải thu dài hạn)</t>
  </si>
  <si>
    <t>Phải thu tiền cho vay dài hạn đầu kỳ (TM phải thu dài hạn)</t>
  </si>
  <si>
    <t>Nợ phải trả ngắn hạn cuối kỳ (CĐKT)</t>
  </si>
  <si>
    <t>Nợ phải trả ngắn hạn đầu kỳ (CĐKT)</t>
  </si>
  <si>
    <t>Vay và nợ ngắn hạn cuối kỳ (CĐKT)</t>
  </si>
  <si>
    <t>Vay và nợ ngắn hạn đầu kỳ (CĐKT)</t>
  </si>
  <si>
    <t>Ký quỹ, ký cược ngắn hạn cuối kỳ (TM phải trả ngắn hạn khác)</t>
  </si>
  <si>
    <t>Ký quỹ, ký cược ngắn hạn đầu kỳ (TM phải trả ngắn hạn khác)</t>
  </si>
  <si>
    <t>Quỹ KTPL cuối kỳ (CĐKT)</t>
  </si>
  <si>
    <t>Quỹ KTPL đầu kỳ (CĐKT)</t>
  </si>
  <si>
    <t>Nợ phải trả dài hạn cuối kỳ (CĐKT)</t>
  </si>
  <si>
    <t>Nợ phải trả dài hạn đầu kỳ (CĐKT)</t>
  </si>
  <si>
    <t>Ký quỹ, ký cược dài hạn cuối kỳ (TM phải trả dài hạn khác)</t>
  </si>
  <si>
    <t>Ký quỹ, ký cược dài hạn đầu kỳ (TM phải trả dài hạn khác)</t>
  </si>
  <si>
    <t>Vay và nợ dài hạn cuối kỳ (CĐKT)</t>
  </si>
  <si>
    <t>Vay và nợ dài hạn đầu kỳ (CĐKT)</t>
  </si>
  <si>
    <t>Quỹ PTKHCN cuối kỳ (CĐKT)</t>
  </si>
  <si>
    <t>Quỹ PTKHCN đầu kỳ (CĐKT)</t>
  </si>
  <si>
    <t>Lợi nhuận thuần từ hoạt động kinh doanh</t>
  </si>
  <si>
    <t>CHI PHÍ SẢN XUẤT KINH DOANH THEO YẾU TỐ</t>
  </si>
  <si>
    <t>Dự phòng giảm giá đầu tư ngắn hạn cuối kỳ (CĐKT)</t>
  </si>
  <si>
    <t>Dự phòng giảm giá đầu tư ngắn hạn đầu kỳ (CĐKT)</t>
  </si>
  <si>
    <t>Dự phòng phải thu ngắn hạn khó đòi cuối kỳ (TCĐKT)</t>
  </si>
  <si>
    <t>Dự phòng phải thu ngắn hạn khó đòi đầu kỳ (TCĐKT)</t>
  </si>
  <si>
    <t>Dự phòng giảm giá hàng tồn kho cuối kỳ (TCĐKT)</t>
  </si>
  <si>
    <t>Dự phòng giảm giá hàng tồn kho đầu kỳ (TCĐKT)</t>
  </si>
  <si>
    <t>Dự phòng phải thu dài hạn khó đòi cuối kỳ (TCĐKT)</t>
  </si>
  <si>
    <t>Dự phòng phải thu dài hạn khó đòi đầu kỳ (TCĐKT)</t>
  </si>
  <si>
    <t>Dự phòng giảm giá đầu tư dài hạn cuối kỳ (CĐKT)</t>
  </si>
  <si>
    <t>Dự phòng giảm giá đầu tư dài hạn đầu kỳ (CĐKT)</t>
  </si>
  <si>
    <t>THUYẾT MINH BÁO CÁO TÀI CHÍNH</t>
  </si>
  <si>
    <t>Phân phối lợi nhuận</t>
  </si>
  <si>
    <t>Phải thu khách hàng, phải thu khác</t>
  </si>
  <si>
    <t>Phải trả người bán, phải trả khác</t>
  </si>
  <si>
    <t>Hàng tồn kho được tính theo giá gốc. Trường hợp giá trị thuần có thể thực hiện được thấp hơn giá gốc thì hàng tồn kho được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</si>
  <si>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</si>
  <si>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Phần công việc cung cấp dịch vụ đã hoàn thành được xác định theo phương pháp đánh giá công việc hoàn thành.</t>
  </si>
  <si>
    <t>Đối với bất động sản mà Công ty bán sau khi đã xây dựng hoàn tất, doanh thu và giá vốn được ghi nhận khi phần lớn rủi ro và lợi ích liên quan đến bất động sản đã được chuyển giao sang người mua. Đối với bất động sản được bán trước khi xây dựng hoàn tất mà theo đó Công ty có nghĩa vụ xây dựng và hoàn tất dự án bất động sản, người mua thanh toán tiền theo tiến độ xây dựng và chấp nhận các lợi ích và rủi ro từ những biến động trên thị trường, doanh thu và giá vốn được ghi nhận theo tỷ lệ hoàn thành của công việc xây dựng vào ngày kết thúc kỳ kế toán. Giá vốn của bất động sản được bán trước khi xây dựng hoàn tất được xác định dựa trên chi phí thực tế phát sinh cho đất đai và chi phí xây dựng ước tính để hoàn tất dự án bất động sản. Chi phí ước tính để xây dựng bất động sản được trích trước và các khoản chi phí thực tế phát sinh sẽ được ghi giảm vào tài khoản phải trả này.</t>
  </si>
  <si>
    <t>Các khoản trên được ghi nhận theo tổng số phát sinh trong năm, không bù trừ với doanh thu hoạt động tài chính.</t>
  </si>
  <si>
    <t>Công ty chịu rủi ro về giá của các công cụ vốn phát sinh từ các khoản đầu tư cổ phiếu ngắn hạn và dài hạn do tính không chắc chắn về giá tương lai của cổ phiếu đầu tư. Các khoản đầu tư cổ phiếu dài hạn được nắm giữ với mục đích chiến lược lâu dài, tại thời điểm kết thúc năm tài chính Công ty chưa có kế hoạch bán các khoản đầu tư này.</t>
  </si>
  <si>
    <t>Tiền thu từ phát hành cổ phiếu, nhận vốn góp của chủ sở hữu</t>
  </si>
  <si>
    <t>Vay dài hạn đến hạn trả</t>
  </si>
  <si>
    <t>Lãi vay phải trả cuối kỳ (TM phải trả khác)</t>
  </si>
  <si>
    <t>Lãi vay phải trả đầu kỳ (TM phải trả khác)</t>
  </si>
  <si>
    <t>Trích trước lãi vay cuối kỳ (TM chi phí phải trả)</t>
  </si>
  <si>
    <t>Trích trước lãi vay đầu kỳ (TM chi phí phải trả)</t>
  </si>
  <si>
    <t>31/12/2013</t>
  </si>
  <si>
    <t>Năm 2013</t>
  </si>
  <si>
    <t>01/01/2013</t>
  </si>
  <si>
    <t>Year 2013</t>
  </si>
  <si>
    <t>Công ty TNHH Hãng Kiểm toán AASC</t>
  </si>
  <si>
    <t>AASC Auditing Firm Company Limited</t>
  </si>
  <si>
    <t>Số: 0063-2013-002-1</t>
  </si>
  <si>
    <t>No: 0063-2013-002-1</t>
  </si>
  <si>
    <t>No: 0743-2013-002-1</t>
  </si>
  <si>
    <t>Hội sở</t>
  </si>
  <si>
    <t>Dự phòng giảm giá đầu tư được lập vào thời điểm cuối kỳ là số chênh lệch giữa giá gốc của các khoản đầu tư được hạch toán trên sổ kế toán lớn hơn giá trị thị trường hoặc giá trị hợp lý của chúng tại thời điểm lập dự phòng.</t>
  </si>
  <si>
    <t>Dự phòng giảm giá hàng tồn kho được lập vào thời điểm cuối kỳ là số chênh lệch giữa giá gốc của hàng tồn kho lớn hơn giá trị thuần có thể thực hiện được.</t>
  </si>
  <si>
    <t xml:space="preserve">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động kinh doanh trong kỳ của Công ty. Các khoản phân phối khác được xem như phần thu hồi các khoản đầu tư và được trừ vào giá trị đầu tư. </t>
  </si>
  <si>
    <t>Kỳ phiếu, tín phiếu kho bạc, tiền gửi ngân hàng có thời hạn thu hồi hoặc đáo hạn không quá 3 tháng kể từ ngày mua khoản đầu tư đó được coi là “tương đương tiền";</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</si>
  <si>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</si>
  <si>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Tài sản thuế và các khoản thuế phải nộp cho kỳ kế toán hiện hành và các kỳ kế toán trước được xác định bằng số tiền dự kiến phải nộp cho (hoặc được thu hồi từ) cơ quan thuế, dựa trên các mức thuế suất và các luật thuế có hiệu lực đến ngày kết thúc kỳ tính thuế.</t>
  </si>
  <si>
    <t>Thuế thu nhập hoãn lại được xác định cho các khoản chênh lệch tạm thời tại ngày kết thúc kỳ kế toán giữa cơ sở tính thuế thu nhập của các tài sản và nợ phải trả và giá trị ghi sổ của chúng cho mục đích lập báo cáo tài chính. Tài sản thuế thu nhập hoãn lại và thuế thu nhập hoãn lại phải trả được xác định theo thuế suất dự tính sẽ áp dụng cho năm tài sản được thu hồi hay nợ phải trả được thanh toán, dựa trên các mức thuế suất và luật thuế có hiệu lực vào ngày kết thúc kỳ kế toán.</t>
  </si>
  <si>
    <t>Financial statements</t>
  </si>
  <si>
    <t xml:space="preserve">STATEMENT OF COMPREHENSIVE INCOME </t>
  </si>
  <si>
    <t xml:space="preserve">STATEMENT OF CASH FLOWS </t>
  </si>
  <si>
    <t>Giấy chứng nhận đăng ký hành nghề kiểm toán</t>
  </si>
  <si>
    <t>Certificate of registration to audit practice</t>
  </si>
  <si>
    <t>Đặc điểm hoạt động của doanh nghiệp trong năm tài chính có ảnh hưởng đến Báo cáo tài chính</t>
  </si>
  <si>
    <t>Đồng đô la Mỹ (USD)</t>
  </si>
  <si>
    <t>CÁC CHỈ TIÊU NGOÀI BẢNG CÂN ĐỐI KẾ TOÁN</t>
  </si>
  <si>
    <t>Statement of financial position</t>
  </si>
  <si>
    <t>Statement of comprehensive income</t>
  </si>
  <si>
    <t>Statement of cash flows</t>
  </si>
  <si>
    <t>Notes to the financial statements</t>
  </si>
  <si>
    <t>Thuyết minh báo cáo tài chính</t>
  </si>
  <si>
    <t xml:space="preserve">Original cost </t>
  </si>
  <si>
    <t>Giá trị hao mòn lũy kế</t>
  </si>
  <si>
    <t>Giá trị còn lại</t>
  </si>
  <si>
    <t>Các khoản vay và nợ dài hạn được hoàn trả theo lịch biểu sau</t>
  </si>
  <si>
    <t>Các loại công cụ tài chính của Công ty bao gồm:</t>
  </si>
  <si>
    <t>BÁO CÁO KẾT QUẢ CÔNG TÁC SOÁT XÉT
BÁO CÁO TÀI CHÍNH</t>
  </si>
  <si>
    <t>AUDITOR’S REPORT ON RESULTS OF 
FINANCIAL STATEMENTS REVIEW</t>
  </si>
  <si>
    <t>Tăng</t>
  </si>
  <si>
    <t>Purchase</t>
  </si>
  <si>
    <t>Depreciation</t>
  </si>
  <si>
    <t>Mua sắm</t>
  </si>
  <si>
    <t>Chi phí đi vay vốn;</t>
  </si>
  <si>
    <t>Rủi ro tín dụng là rủi ro mà một bên tham gia trong một công cụ tài chính hoặc hợp đồng không có khả năng thực hiện được nghĩa vụ của mình dẫn đến tổn thất về tài chính cho Công ty. Công ty có các rủi ro tín dụng từ hoạt động sản xuất kinh doanh (chủ yếu đối với các khoản phải thu khách hàng) và hoạt động tài chính (bao gồm tiền gửi ngân hàng, cho vay và các công cụ tài chính khác).</t>
  </si>
  <si>
    <t>Hoạt động kinh doanh của Công ty gồm:</t>
  </si>
  <si>
    <t>Tài sản tài chính và nợ phải trả tài chính chưa được đánh giá lại theo giá trị hợp lý tại ngày kết thúc kỳ kế toán do Thông tư 210/2009/TT-BTC và các quy định hiện hành yêu cầu trình bày Báo cáo tài chính và thuyết minh thông tin đối với công cụ tài chính nhưng không đưa ra các hướng dẫn tương đương cho việc đánh giá và ghi nhận giá trị hợp lý của các tài sản tài chính và nợ phải trả tài chính, ngoại trừ các khoản trích lập dự phòng nợ phải thu khó đòi và dự phòng giảm giá các khoản đầu tư chứng khoán đã được nêu chi tiết tại các Thuyết minh liên quan.</t>
  </si>
  <si>
    <t>Thuế suất thuế thu nhập doanh nghiệp hiện hành</t>
  </si>
  <si>
    <t>Chi phí thuế thu nhập doanh nghiệp tính trên thu nhập chịu thuế và thuế suất hiện hành</t>
  </si>
  <si>
    <t>Doanh thu phát sinh trong kỳ (KQKD)</t>
  </si>
  <si>
    <t>Thuế GTGT đầu ra của doanh thu phát sinh</t>
  </si>
  <si>
    <t>Doanh thu chưa thực hiện (CĐKT)</t>
  </si>
  <si>
    <t>Thuế GTGT đầu ra của doanh thu chưa thực hiện</t>
  </si>
  <si>
    <t>Người mua trả tiền trước (CĐKT)</t>
  </si>
  <si>
    <t>Phải thu khách hàng ngắn hạn cuối kỳ (CĐKT)</t>
  </si>
  <si>
    <t>Phải thu khách hàng ngắn hạn đầu kỳ (CĐKT)</t>
  </si>
  <si>
    <t>Phải thu khách hàng dài hạn cuối kỳ (CĐKT)</t>
  </si>
  <si>
    <t>Phải thu khách hàng dài hạn đầu kỳ (CĐKT)</t>
  </si>
  <si>
    <t>Bù trừ công nợ và các khoản khác</t>
  </si>
  <si>
    <t>Không có sự kiện trọng yếu nào xảy ra sau ngày kết thúc kỳ kế toán năm đòi hỏi được điều chỉnh hay công bố trên Báo cáo tài chính.</t>
  </si>
  <si>
    <t>Các đơn vị trực thuộc của Công ty như sau:</t>
  </si>
  <si>
    <t>BÁO CÁO TÀI CHÍNH</t>
  </si>
  <si>
    <t>FINANCIAL STATEMENTS</t>
  </si>
  <si>
    <t>BÁO CÁO KIỂM TOÁN ĐỘC LẬP</t>
  </si>
  <si>
    <t>Chúng tôi tin tưởng rằng các bằng chứng kiểm toán mà chúng tôi đã thu thập được là đầy đủ và thích hợp làm cơ sở cho ý kiến kiểm toán của chúng tôi.</t>
  </si>
  <si>
    <t>THE COMPANY</t>
  </si>
  <si>
    <t>Vice Chairman</t>
  </si>
  <si>
    <t>Vice General Director</t>
  </si>
  <si>
    <t>The members of the Board of Supervision are:</t>
  </si>
  <si>
    <t>Preparer</t>
  </si>
  <si>
    <t>In which: Interest expenses</t>
  </si>
  <si>
    <t>General administrative expenses</t>
  </si>
  <si>
    <t>Other profit (loss)</t>
  </si>
  <si>
    <t xml:space="preserve">Depreciation and amortisation </t>
  </si>
  <si>
    <t>Interest expenses paid</t>
  </si>
  <si>
    <t>Corporate income tax paid</t>
  </si>
  <si>
    <t>Net decrease/increase in cash and cash equivalents</t>
  </si>
  <si>
    <t>Đối với các khoản đầu tư dài hạn vào tổ chức kinh tế: mức trích lập dự phòng được xác định dựa vào báo cáo tài chính tại thời điểm trích lập dự phòng của tổ chức kinh tế.</t>
  </si>
  <si>
    <t>Liquidating, disposed</t>
  </si>
  <si>
    <t>Net carrying amount</t>
  </si>
  <si>
    <t>Cho năm tài chính kết thúc ngày 31/12/2013</t>
  </si>
  <si>
    <t>For the fiscal year ended as at 31/12/2013</t>
  </si>
  <si>
    <t>Auditor’s responsibility</t>
  </si>
  <si>
    <t>We believe that the audit evidence we have obtained is sufficient and appropriate to provide a basis for our audit opinion.</t>
  </si>
  <si>
    <t>INDEPENDENT AUDITORS’ REPORT</t>
  </si>
  <si>
    <t>Appointed on …</t>
  </si>
  <si>
    <t>04-05</t>
  </si>
  <si>
    <t>Lãi vay phải thu</t>
  </si>
  <si>
    <t>Trách nhiệm của Kiểm toán viên</t>
  </si>
  <si>
    <t>Ý kiến của Kiểm toán viên</t>
  </si>
  <si>
    <r>
      <t>Cơ sở của ý kiến kiểm toán ngoại trừ</t>
    </r>
    <r>
      <rPr>
        <b/>
        <sz val="10"/>
        <color indexed="10"/>
        <rFont val="Times New Roman"/>
        <family val="1"/>
      </rPr>
      <t>/của ý kiến kiểm toán trái ngược/của việc từ chối đưa ra ý kiến</t>
    </r>
  </si>
  <si>
    <r>
      <t>Basis for qualified opinion</t>
    </r>
    <r>
      <rPr>
        <b/>
        <sz val="10"/>
        <color indexed="10"/>
        <rFont val="Times New Roman"/>
        <family val="1"/>
      </rPr>
      <t>/adverse opinion/disclaimer of opinion</t>
    </r>
  </si>
  <si>
    <t>Công ty Cổ phần Xuất nhập khẩu Tổng hợp I Việt Nam</t>
  </si>
  <si>
    <t>Hoàng Tuấn Khải</t>
  </si>
  <si>
    <t>Lê Xuân Chất</t>
  </si>
  <si>
    <t>Nguyễn Thị Thu Hà</t>
  </si>
  <si>
    <t>Dương Quân Anh</t>
  </si>
  <si>
    <t>Số: 1686-2013-002-1</t>
  </si>
  <si>
    <t>Số 46 Ngô Quyền, Phường Hàng Bài, 
Quận Hoàn Kiếm, Thành phố Hà Nội</t>
  </si>
  <si>
    <t>Nguyễn Anh Tuấn</t>
  </si>
  <si>
    <t>Phạm Minh Sơn</t>
  </si>
  <si>
    <t>Nhữ Đình Hòa</t>
  </si>
  <si>
    <t>Phan Thu Anh</t>
  </si>
  <si>
    <t>Lê Thái Hà</t>
  </si>
  <si>
    <t>Lê Công Thuận</t>
  </si>
  <si>
    <t>Nguyễn Hải Vinh</t>
  </si>
  <si>
    <t>Bổ nhiệm ngày 29/06/2013</t>
  </si>
  <si>
    <t>Chi nhánh Công ty Cổ phần Xuất nhập khẩu Tổng hợp I Việt Nam tại Hải Phòng</t>
  </si>
  <si>
    <t>Dịch vụ xuất nhập khẩu</t>
  </si>
  <si>
    <t>Chi nhánh Công ty Cổ phần Xuất nhập khẩu Tổng hợp I Việt Nam tại Đà Nẵng</t>
  </si>
  <si>
    <t>Cho thuê bất động sản</t>
  </si>
  <si>
    <t>Chi nhánh Công ty Cổ phần Xuất nhập khẩu Tổng hợp I Việt Nam tại Thành phố Hồ Chí Minh</t>
  </si>
  <si>
    <t>Thương mại và dịch vụ</t>
  </si>
  <si>
    <t>Chi nhánh Công ty Cổ phần Xuất nhập khẩu Tổng hợp I Việt Nam - Xí nghiệp May xuất khẩu Hải Phòng</t>
  </si>
  <si>
    <t>Quận Hồng Bàng, TP Hải Phòng</t>
  </si>
  <si>
    <t>Quận Hải Châu, TP Đà Nẵng</t>
  </si>
  <si>
    <t>Quận 4,
TP Hồ Chí Minh</t>
  </si>
  <si>
    <t>Quận Hải An,
 TP Hải Phòng</t>
  </si>
  <si>
    <t>Gia công hàng may mặc</t>
  </si>
  <si>
    <t>Chi nhánh Công ty Cổ phần Xuất nhập khẩu Tổng hợp I Việt Nam - Xí nghiệp chế biến nông lâm sản hàng thủ công mỹ nghệ xuất khẩu</t>
  </si>
  <si>
    <t>H.Thường Tín 
Tp Hà Nội</t>
  </si>
  <si>
    <t>Cho thuê kho bãi</t>
  </si>
  <si>
    <t>Văn phòng đại diện Công ty Cổ phần Xuất nhập khẩu Tổng hợp I Việt Nam</t>
  </si>
  <si>
    <t>Huyện Xuân Lộc, 
Tỉnh Đồng Nai</t>
  </si>
  <si>
    <t>Thương mại và dịch vụ xuất nhập khẩu</t>
  </si>
  <si>
    <t>Kinh doanh nông, lâm, thủy hải sản, khoáng sản, hàng thủ công mỹ nghệ, hàng tạp phẩm, hàng công nghiệp, gia công chế biến trong nước và nhập khẩu, các sản phẩm dệt may (trừ loại Nhà nước cấm);</t>
  </si>
  <si>
    <t>Kinh doanh máy móc thiết bị, nguyên nhiên liệu phục vụ sản xuất, vật liệu xây dựng, hóa chất Nhà nước không cấm, phương tiện vận tải;</t>
  </si>
  <si>
    <t>Bán buôn thực phẩm (Bán buôn dầu, mỡ động thực vật);</t>
  </si>
  <si>
    <t>Kinh doanh thức ăn và nguyên liệu sản xuất thức ăn thủy hải sản, hóa chất và giống phục vụ nuôi trồng thủy hải sản, cây giống phục vụ nông nghiệp, phân bón, trang thiết bị y tế, dụng cụ trong ngành y dược (trừ hóa chất Nhà nước cấm);</t>
  </si>
  <si>
    <t>Kinh doanh thiết bị văn phòng, tạp phẩm, hóa chất tẩy rửa (trừ hóa chất Nhà nước cấm), mỹ phẩm (trừ loại mỹ phẩm có hại cho sức khỏe con người), đồ gia dụng, điện máy, điện tử, điện lạnh, rượu, bia, nước giải khát (không bao gồm kinh doanh quán bar);</t>
  </si>
  <si>
    <t>Sản xuất, gia công, chế biến, lắp ráp: các mặt hàng dệt, may, đồ chơi (trừ loại đồ chơi có hại cho giáo dục nhân cách, sức khỏe của trẻ em hoặc gây ảnh hưởng đến an ninh trật tự, an toàn xã hội), đồ gỗ, xe máy, điện tử, điện lạnh, đồ gia dụng, nông, lâm, thủy hải sản;</t>
  </si>
  <si>
    <t>Đầu tư xây dựng và kinh doanh nhà ở và văn phòng, cho thuê văn phòng, căn hộ, bãi, nhà xưởng, phương tiện vận tải, nâng xếp, bốc dỡ hàng hóa;</t>
  </si>
  <si>
    <t>Dịch vụ: chuyển khẩu, quá cảnh, khai thuê hải quan, giao nhận hàng hóa, vận chuyển khách, vận tải hàng hóa;</t>
  </si>
  <si>
    <t>Kinh doanh bánh, kẹo, phụ tùng và thiết bị viễn thông (máy tổng đài và điện thoại các loại), camera;</t>
  </si>
  <si>
    <t>Kinh doanh thức ăn gia súc, gia cầm và nguyên liệu sản xuất thức ăn gia súc, gia cầm;</t>
  </si>
  <si>
    <t>Kinh doanh các mặt hàng đường, sữa;</t>
  </si>
  <si>
    <t>Kinh doanh thiết bị điện tử, tin học.</t>
  </si>
  <si>
    <t>Công ty áp dụng hình thức kế toán trên máy vi tính.</t>
  </si>
  <si>
    <t>Hàng tồn kho được hạch toán theo phương pháp kê khai thường xuyên.</t>
  </si>
  <si>
    <t>Giá trị hàng tồn kho được xác định theo phương pháp thực tế đích danh.</t>
  </si>
  <si>
    <t>06 - 25</t>
  </si>
  <si>
    <t>05 - 12</t>
  </si>
  <si>
    <t>Cổ phiếu Công ty Xi măng Bút Sơn</t>
  </si>
  <si>
    <t>Cổ phiếu Công ty Tài chính Dầu khí</t>
  </si>
  <si>
    <t>Cổ phiếu Công ty Cổ phần Đầu tư và Phát triển du lịch</t>
  </si>
  <si>
    <t>Cổ phiếu Công ty Cổ phần Chứng khoán Phố Wall</t>
  </si>
  <si>
    <t>Cổ phiếu Công ty Cổ phần Cơ điện lạnh</t>
  </si>
  <si>
    <t>Công ty Cổ phần Khoáng sản Mai Linh</t>
  </si>
  <si>
    <t>Công ty Cổ phần Bất động sản Tổng hợp I</t>
  </si>
  <si>
    <t>Công ty TNHH Phát triển Đệ Nhất</t>
  </si>
  <si>
    <t>Quảng Ngãi</t>
  </si>
  <si>
    <t>Xây dựng; Mua bán, khai thác, chế biến và kinh doanh khoáng sản.</t>
  </si>
  <si>
    <t>Bất động sản</t>
  </si>
  <si>
    <t>Cho thuê văn phòng</t>
  </si>
  <si>
    <t>Cổ phiếu Ngân hàng TMCP Xuất nhập khẩu Việt Nam</t>
  </si>
  <si>
    <t>Phải trả cổ tức cho cổ đông khác</t>
  </si>
  <si>
    <t>Phải trả cổ tức cho cổ đông vốn Nhà nước</t>
  </si>
  <si>
    <t>Hoàn nhập chênh lệch tỷ giá</t>
  </si>
  <si>
    <t>Đà Nẵng</t>
  </si>
  <si>
    <t>Chi nhánh đà nẵng</t>
  </si>
  <si>
    <t>CN Đà Nẵng</t>
  </si>
  <si>
    <t>CN Liên Phương</t>
  </si>
  <si>
    <t>CN Hải Phòng</t>
  </si>
  <si>
    <t>Xí nghiệp may</t>
  </si>
  <si>
    <t>Vay ngân hàng bằng USD</t>
  </si>
  <si>
    <t>Vay ngân hàng bằng VND</t>
  </si>
  <si>
    <t>Vay ngắn hạn bằng USD</t>
  </si>
  <si>
    <t>Vay ngắn hạn bằng VND</t>
  </si>
  <si>
    <t>Quy đổi VND</t>
  </si>
  <si>
    <r>
      <t>Ngân hàng Đầu tư và Phát triển Việt Nam - Sở giao dịch</t>
    </r>
    <r>
      <rPr>
        <vertAlign val="superscript"/>
        <sz val="10"/>
        <rFont val="Times New Roman"/>
        <family val="1"/>
      </rPr>
      <t>(1)</t>
    </r>
  </si>
  <si>
    <r>
      <t>Ngân hàng TMCP Ngoại thương Việt Nam</t>
    </r>
    <r>
      <rPr>
        <vertAlign val="superscript"/>
        <sz val="10"/>
        <rFont val="Times New Roman"/>
        <family val="1"/>
      </rPr>
      <t>(2)</t>
    </r>
  </si>
  <si>
    <r>
      <t>Ngân hàng TMCP Quân đội - CN Điện Biên Phủ</t>
    </r>
    <r>
      <rPr>
        <vertAlign val="superscript"/>
        <sz val="10"/>
        <rFont val="Times New Roman"/>
        <family val="1"/>
      </rPr>
      <t>(3)</t>
    </r>
  </si>
  <si>
    <r>
      <t>Ngân hàng NN&amp;PTNT - Chi nhánh Hoàng Mai</t>
    </r>
    <r>
      <rPr>
        <vertAlign val="superscript"/>
        <sz val="10"/>
        <rFont val="Times New Roman"/>
        <family val="1"/>
      </rPr>
      <t>(4)</t>
    </r>
  </si>
  <si>
    <r>
      <t>Ngân hàng TMCP Sài Gòn - Hà Nội</t>
    </r>
    <r>
      <rPr>
        <vertAlign val="superscript"/>
        <sz val="10"/>
        <rFont val="Times New Roman"/>
        <family val="1"/>
      </rPr>
      <t>(6)</t>
    </r>
  </si>
  <si>
    <r>
      <t>Ngân hàng TMCP Quốc tế Việt Nam - Chi nhánh Ba Đình</t>
    </r>
    <r>
      <rPr>
        <vertAlign val="superscript"/>
        <sz val="10"/>
        <rFont val="Times New Roman"/>
        <family val="1"/>
      </rPr>
      <t>(7)</t>
    </r>
  </si>
  <si>
    <t>Ngân hàng Đầu tư và Phát triển Việt Nam - Sở Giao dịch</t>
  </si>
  <si>
    <t>Hợp đồng tín dụng số 01.134855/2013/HĐTDHM ngày 08/08/2013, với các điều khoản chi tiết sau:</t>
  </si>
  <si>
    <r>
      <t xml:space="preserve">Hạn mức tín dụng: Hạn mức tín dụng tại thời điểm vay là 150.000.000.000 đồng </t>
    </r>
    <r>
      <rPr>
        <i/>
        <sz val="10"/>
        <rFont val="Times New Roman"/>
        <family val="1"/>
      </rPr>
      <t>(Một trăm năm mươi tỷ đồng chẵn)</t>
    </r>
    <r>
      <rPr>
        <sz val="10"/>
        <rFont val="Times New Roman"/>
        <family val="1"/>
      </rPr>
      <t>;</t>
    </r>
  </si>
  <si>
    <t>Mục đích vay: Bổ sung vốn lưu động;</t>
  </si>
  <si>
    <t>Thời hạn của hợp đồng: Hợp đồng có hiệu lực từ kể từ ngày ký hợp đồng đến hết ngày 05/08/2014. Đối với các L/C đã được đảm bảo nguồn thanh toán theo Hợp đồng này trước thời hạn rút vốn cuối cùng thì việc rút vốn để thanh toán các L/C này vẫn có hiệu lực ngoài thời hạn trên;</t>
  </si>
  <si>
    <t>Lãi suất cho vay: Được xác định tại Hợp đồng tín dụng cụ thể theo chế độ lãi suất của Ngân hàng từng thời kỳ;</t>
  </si>
  <si>
    <t>Hợp đồng tín dụng số KHTHI120152/HM ngày 07/06/2012, với các điều khoản chi tiết sau:</t>
  </si>
  <si>
    <r>
      <t xml:space="preserve">Hạn mức tín dụng: 150.000.000.000 đồng </t>
    </r>
    <r>
      <rPr>
        <i/>
        <sz val="10"/>
        <rFont val="Times New Roman"/>
        <family val="1"/>
      </rPr>
      <t xml:space="preserve">(Một trăm năm mươi tỷ đồng chẵn). </t>
    </r>
    <r>
      <rPr>
        <sz val="10"/>
        <rFont val="Times New Roman"/>
        <family val="1"/>
      </rPr>
      <t>Trong đó hạn mức cho vay là 130.000.000.000 đồng, hạn mức tín dụng phục vụ tài trợ thương mại là 20.000.000.000 đồng;</t>
    </r>
  </si>
  <si>
    <t>Mục đích vay: Bổ sung vốn lưu động sản xuất kinh doanh, tài trợ thương mại và các mục đích khác không trái với quy định của pháp luật;</t>
  </si>
  <si>
    <t>Thời hạn của hợp đồng: Phụ thuộc vào mục đích của khoản tín dụng. Thời hạn cho vay là 12 tháng kể từ ngày nhận nợ;</t>
  </si>
  <si>
    <t>Lãi suất cho vay: Lãi suất vay được ghi trên từng giấy nhận nợ và không thay đổi trong suốt thời gian cấp tín dụng. Trường hợp khoản vay được cơ cấu lại thì lãi suất trên giấy nhận nợ được điều chỉnh phù hợp với mức lãi suất do Ngân hàng công bố tài thời điểm cơ cấu lại khoản vay;</t>
  </si>
  <si>
    <t>Các hình thức bảo đảm tiền vay: Khoản vay được đảm bảo theo hình thức tín chấp.</t>
  </si>
  <si>
    <t>Thông báo số 6289/TB-HS-TĐ ngày 26/08/2013 về việc tái cấp hạn mức tín dụng đối với Công ty như sau:</t>
  </si>
  <si>
    <r>
      <t xml:space="preserve">Hạn mức tín dụng: Giá trị hạn mức là 100.000.000.000 đồng </t>
    </r>
    <r>
      <rPr>
        <i/>
        <sz val="10"/>
        <rFont val="Times New Roman"/>
        <family val="1"/>
      </rPr>
      <t xml:space="preserve">(Một trăm tỷ đồng chẵn). </t>
    </r>
    <r>
      <rPr>
        <sz val="10"/>
        <rFont val="Times New Roman"/>
        <family val="1"/>
      </rPr>
      <t xml:space="preserve">Trong đó, dư nợ tối đa đối với phương án xuất khẩu/nhập khẩu ủy thác là 30.000.000.000 đồng </t>
    </r>
    <r>
      <rPr>
        <i/>
        <sz val="10"/>
        <rFont val="Times New Roman"/>
        <family val="1"/>
      </rPr>
      <t>(Ba mươi tỷ đồng)</t>
    </r>
    <r>
      <rPr>
        <sz val="10"/>
        <rFont val="Times New Roman"/>
        <family val="1"/>
      </rPr>
      <t>;</t>
    </r>
  </si>
  <si>
    <t>Mục đích vay: Bổ sung vốn lưu động, phát hành LC, chiết khấu phục vụ hoạt động kinh doanh của khách hàng năm 2013-2014;</t>
  </si>
  <si>
    <t>Thời hạn của hợp đồng: Hợp đồng có hiệu lực đến hết ngày 31/08/2014, thời gian vay không quá 06 tháng cho từng lần nhận nợ;</t>
  </si>
  <si>
    <t>Lãi suất cho vay: Áp dụng theo quy định của MB từng thời kỳ;</t>
  </si>
  <si>
    <t>Hợp đồng tín dụng số 1240LAV201300309/HĐTD ngày 31/10/2013, với các điều khoản chi tiết sau:</t>
  </si>
  <si>
    <r>
      <t xml:space="preserve">Hạn mức tín dụng: Tổng hạn mức tín dụng được cấp là 140.000.000.000 đồng </t>
    </r>
    <r>
      <rPr>
        <i/>
        <sz val="10"/>
        <rFont val="Times New Roman"/>
        <family val="1"/>
      </rPr>
      <t>(Một trăm bốn mươi tỷ đồng chẵn)</t>
    </r>
    <r>
      <rPr>
        <sz val="10"/>
        <rFont val="Times New Roman"/>
        <family val="1"/>
      </rPr>
      <t>;</t>
    </r>
  </si>
  <si>
    <t>Mục đích vay: Bổ sung vốn lưu động đáp ứng kế hoạch kinh doanh giai đoạn 2013 - 2014;</t>
  </si>
  <si>
    <t>Thời hạn của hợp đồng: Hợp đồng có hiệu lực đến hết ngày 17/10/2014, thời hạn vay được quy định theo từng lần nhận nợ nhưng không quá 06 tháng;</t>
  </si>
  <si>
    <t>Lãi suất cho vay: Lãi suất vay theo quy định của Agribank và Agribank chi nhánh Hoàng Mai tại từng thời điểm và được ghi cụ thể trên từng giấy nhận nợ;</t>
  </si>
  <si>
    <t>(4)</t>
  </si>
  <si>
    <r>
      <t>Ngân hàng TMCP Công thương Việt Nam - CN Tp Hà Nội</t>
    </r>
    <r>
      <rPr>
        <vertAlign val="superscript"/>
        <sz val="10"/>
        <rFont val="Times New Roman"/>
        <family val="1"/>
      </rPr>
      <t>(5)</t>
    </r>
  </si>
  <si>
    <t>Hợp đồng tín dụng số 01/2013-HĐTDHM/NHCT106-NGT ngày 11/09/2013, với các điều khoản chi tiết sau:</t>
  </si>
  <si>
    <r>
      <t xml:space="preserve">Hạn mức tín dụng: Hạn mức tín dụng trước ngày 31/12/2013 là 100.000.000.000 đồng </t>
    </r>
    <r>
      <rPr>
        <i/>
        <sz val="10"/>
        <rFont val="Times New Roman"/>
        <family val="1"/>
      </rPr>
      <t xml:space="preserve">(Một trăm tỷ đồng chẵn), </t>
    </r>
    <r>
      <rPr>
        <sz val="10"/>
        <rFont val="Times New Roman"/>
        <family val="1"/>
      </rPr>
      <t xml:space="preserve">hạn mức tín dụng từ ngày 01/01/2014 đến 31/08/2014 là 80.000.000.000 đồng </t>
    </r>
    <r>
      <rPr>
        <i/>
        <sz val="10"/>
        <rFont val="Times New Roman"/>
        <family val="1"/>
      </rPr>
      <t>(Tám mươi tỷ đồng chẵn)</t>
    </r>
    <r>
      <rPr>
        <sz val="10"/>
        <rFont val="Times New Roman"/>
        <family val="1"/>
      </rPr>
      <t>;</t>
    </r>
  </si>
  <si>
    <t>Mục đích vay: Bổ sung vốn lưu động phục vụ sản xuất kinh doanh;</t>
  </si>
  <si>
    <t>Thời hạn của hợp đồng: Hợp đồng vay có hiệu lực từ ngày 11/09/2013 đến 31/08/2014, thời hạn vay của từng khoản nợ được ghi trên giấy nhận nợ nhưng không quá 09 tháng;</t>
  </si>
  <si>
    <t>Lãi suất cho vay: Lãi suất vay được quy định cụ thể tại từng lần nhận nợ;</t>
  </si>
  <si>
    <t>Các hình thức bảo đảm tiền vay: Khoản vay được đảm bảo bằng:
- Quyền đòi nợ luân chuyển giá trị tối thiểu bằng giá trị GHTD mà Ngân hàng đã cấp cho Công ty (không bao gồm các quyền đòi nợ chậm luân chuyển);
- Đối với các lô hàng nhập khẩu được tài trợ bởi Ngân hàng Công thương thi Tài sản đảm bảo là lô hàng nhập khẩu, ngay khi giao hàng cho đối tác thì tài sản đảm bảo là quyền đòi nợ phát sinh từ hợp đồng bán lô hàng này.</t>
  </si>
  <si>
    <t>(5)</t>
  </si>
  <si>
    <t>(6)</t>
  </si>
  <si>
    <t>Mục đích vay: Bổ sung vốn lưu động, phát hành LC, bảo lãnh phục vụ hoạt động kinh doanh xuất nhập khẩu của Công ty;</t>
  </si>
  <si>
    <t>Lãi suất cho vay: Được áp dụng theo quy định của Ngân hàng trong từng thời kỳ, lãi suất vay được quy định cụ thể trên Khế ước nhận nợ được lập cho mỗi lần rút vốn vay;</t>
  </si>
  <si>
    <t>Các hình thức bảo đảm tiền vay: Khoản vay được đảm bảo bằng doanh thu chuyển về từ các hợp đồng kinh tế mà Ngân hàng tài trợ vốn/phát hành LC xuất khẩu/bảo lãnh.</t>
  </si>
  <si>
    <t>Thời hạn của hợp đồng: Hợp đồng có hiệu lực trong 12 tháng, kể từ ngày 26/06/2013 đến ngày 26/06/2014;</t>
  </si>
  <si>
    <t>(7)</t>
  </si>
  <si>
    <t>Hợp đồng tín dụng số 0210/2012/HĐ/HĐTDHM ngày 18/10/2012, với các điều khoản chi tiết sau:</t>
  </si>
  <si>
    <t>Mục đích vay: Bổ sung vốn lưu động kinh doanh xuất nhập khẩu nông sản, lương thực thực phẩm, hàng công nghệ phẩm;</t>
  </si>
  <si>
    <t>Lãi suất cho vay: Lãi suất cho vay được tính bằng chi phí giá vốn tương ứng với kỳ điều chỉnh lãi suất của VIB + Biên độ sinh lời, chịu sự điều chỉnh theo quy định về lãi suất của VIB từng thời kỳ, phù hợp với quy định của Pháp luật;</t>
  </si>
  <si>
    <r>
      <t xml:space="preserve">Hạn mức tín dụng: Hạn mức tín dụng là 50.000.000.000 đồng </t>
    </r>
    <r>
      <rPr>
        <i/>
        <sz val="10"/>
        <rFont val="Times New Roman"/>
        <family val="1"/>
      </rPr>
      <t>(Năm mươi tỷ đồng chẵn)</t>
    </r>
    <r>
      <rPr>
        <sz val="10"/>
        <rFont val="Times New Roman"/>
        <family val="1"/>
      </rPr>
      <t>;</t>
    </r>
  </si>
  <si>
    <t>Thời hạn của hợp đồng: Hợp đồng có hiệu lực trong 12 tháng kể từ ngày 04/10/2012;</t>
  </si>
  <si>
    <t>Lãi trái phiếu phải trả</t>
  </si>
  <si>
    <r>
      <t>Vay ngân hàng Đầu tư và Phát triển Việt Nam - Sở Giao dịch</t>
    </r>
    <r>
      <rPr>
        <vertAlign val="superscript"/>
        <sz val="10"/>
        <rFont val="Times New Roman"/>
        <family val="1"/>
      </rPr>
      <t>(1)</t>
    </r>
  </si>
  <si>
    <t>Hợp đồng tín dụng số 01.134855.2009/HĐTĐH ngày 20/07/2009, với các điều khoản chi tiết sau:</t>
  </si>
  <si>
    <r>
      <t xml:space="preserve">Số tiền ngân hàng cho vay: 130.000.000.000 VND </t>
    </r>
    <r>
      <rPr>
        <i/>
        <sz val="10"/>
        <rFont val="Times New Roman"/>
        <family val="1"/>
      </rPr>
      <t>(Một trăm ba mươi tỷ đồng chẵn)</t>
    </r>
    <r>
      <rPr>
        <sz val="10"/>
        <rFont val="Times New Roman"/>
        <family val="1"/>
      </rPr>
      <t>;</t>
    </r>
  </si>
  <si>
    <t>Mục đích vay: Thanh toán chi phí đầu tư cho dự án "Khu dịch vụ thương mại, văn phòng và nhà ở để bán" tại 130 Nguyễn Đức Cảnh, phường Tương Mai, quận Hoàng Mai, Hà Nội;</t>
  </si>
  <si>
    <t>Thời hạn cho vay: Kể từ 20/07/2009 đến hết ngày 19/07/2017;</t>
  </si>
  <si>
    <t>Lãi suất cho vay: Bằng lãi suất tiết kiệm 12 tháng trả lãi sau của Sở giao dịch Ngân hàng Đầu tư và Phát triển Việt Nam + 3% năm nhưng không vượt quá 150% lãi suất cơ bản do Ngân hàng Nhà nước công bố;</t>
  </si>
  <si>
    <t>Hình thức bảo đảm tiền vay: Khoản vay được thế chấp toàn bộ khối tài sản hình thành từ vốn vay và vốn tự có của tòa nhà cao tầng tại 130 Nguyễn Đức Cảnh, quận Hoàng Mai, Hà Nội;</t>
  </si>
  <si>
    <t>Xây dựng cơ bản hoàn thành</t>
  </si>
  <si>
    <t>Lợi nhuận do đánh giá chênh lệch tỷ giá cuối năm</t>
  </si>
  <si>
    <t>Chi trả cổ tức (bằng 6% vốn điều lệ)</t>
  </si>
  <si>
    <t>Theo Nghị quyết của Đại Hội đồng cổ đông số 01/NQ-ĐHĐCĐ-NK2/2013 ngày 29 tháng 06 năm 2013, Công ty công bố việc phân phối lợi nhuận năm 2012 như sau:</t>
  </si>
  <si>
    <t>Doanh thu bán bất động sản</t>
  </si>
  <si>
    <t>Giá vốn của bất động sản đã bán</t>
  </si>
  <si>
    <t>Thuế TNDN từ hoạt động kinh doanh chính</t>
  </si>
  <si>
    <t>Thuế TNDN từ hoạt động kinh doanh bất động sản</t>
  </si>
  <si>
    <t>Tổng lợi nhuận kế toán từ hoạt động kinh doanh bất động sản</t>
  </si>
  <si>
    <t>Vốn góp của TCT Kinh doanh vốn Nhà nước</t>
  </si>
  <si>
    <t>Vốn góp của Công ty CP Chứng khoán phố Wall</t>
  </si>
  <si>
    <t>Vốn góp của Công ty Cổ phần Chứng khoán Bảo Việt</t>
  </si>
  <si>
    <t>Từ ngày 10/06/2013, Công ty đã thực hiện thay đổi chính sách kế toán đối với tài sản cố định và khấu hao TSCĐ theo hướng dẫn tại Thông tư số 45/2013/TT-BTC ngày 25/4/2013 của Bộ Tài chính hướng dẫn chế độ quản lý, sử dụng và trích khấu hao TSCĐ, cụ thể như sau:</t>
  </si>
  <si>
    <t>Nguyên giá tối thiểu của tài sản cố định tăng từ 10 triệu đồng lên 30 triệu đồng. Đối với những tài sản cố định trước đây không thỏa mãn điều kiện này thì giá trị còn lại được điều chỉnh sang Chi phí trả trước dài hạn hoặc ngắn hạn và phân bổ vào chi phí sản xuất kinh doanh trong thời hạn không quá 03 năm tài chính.</t>
  </si>
  <si>
    <t>Chuyển nhượng bất động sản</t>
  </si>
  <si>
    <t>Các khoản tạm nộp trên số tiền thu trước của HĐKD BĐS</t>
  </si>
  <si>
    <t>Lãi chênh lệch tỷ giá do đánh giá lại số dư cuối kỳ có gốc ngoại tệ của khoản mục Tiền gửi ngân hàng và phải thu khách hàng</t>
  </si>
  <si>
    <t>Lãi chênh lệch tỷ giá do đánh giá lại số dư cuối kỳ có gốc ngoại tệ của khoản mục Tiền gửi ngân hàng và phải thu khách hàng năm 2012</t>
  </si>
  <si>
    <t>Tổng số thuế TNDN phải nộp cuối năm</t>
  </si>
  <si>
    <t>Tổng số tiền nhận trước từ hoạt động chuyển nhượng bất động sản</t>
  </si>
  <si>
    <t>Tiền thuế TNDN phải nộp cuối năm của HĐKD chính</t>
  </si>
  <si>
    <t>Thuế TNDN được bù trừ giữa tiền nộp thừa thuế TNDN hoạt động kinh doanh chính và hoạt động KDBĐS</t>
  </si>
  <si>
    <t>Thuế TNDN hoạt động kinh doanh chính bù trừ với tiền nộp thuế KDBĐS</t>
  </si>
  <si>
    <t>Lỗ do đánh giá lại số dư cuối kỳ</t>
  </si>
  <si>
    <t>Công ty CP Bất động sản Tổng hợp I</t>
  </si>
  <si>
    <t>Công ty liên kết</t>
  </si>
  <si>
    <t>Cổ tức lợi nhuận được chia</t>
  </si>
  <si>
    <t>Ngân hàng TMCP Xuất nhập khẩu VN</t>
  </si>
  <si>
    <t>Đầu tư khác</t>
  </si>
  <si>
    <t>Phải thu ứng trước tiền hàng</t>
  </si>
  <si>
    <t>Phải thu cổ tức và lợi nhuận được chia</t>
  </si>
  <si>
    <t>Thông tin bổ sung cho các khoản vay ngắn hạn (tiếp)</t>
  </si>
  <si>
    <t>Ngành nghề kinh doanh (tiếp)</t>
  </si>
  <si>
    <t>03 - 10</t>
  </si>
  <si>
    <r>
      <t>Giảm khác</t>
    </r>
    <r>
      <rPr>
        <vertAlign val="superscript"/>
        <sz val="10"/>
        <rFont val="Times New Roman"/>
        <family val="1"/>
      </rPr>
      <t>(*)</t>
    </r>
  </si>
  <si>
    <t>(*): Khoản điều chỉnh phân loại lại tài sản cố định hữu hình có nguyên giá dưới 30.000.000 đồng theo quy định tại Thông tư 45/2013/TT-BTC ngày 25/04/2013 của Bộ Tài Chính  về hướng dẫn chế độ quản lý, sử dụng và trích khấu hao tài sản cố định.</t>
  </si>
  <si>
    <t>Chi phí thuế TNDN hiện hành của HĐKD chính</t>
  </si>
  <si>
    <t>Chi phí thuế TNDN hiện hành của HĐKDBĐS</t>
  </si>
  <si>
    <t>Lợi nhuận trả cho Công ty TNHH Kowa</t>
  </si>
  <si>
    <t xml:space="preserve">CÔNG TY CỔ PHẦN XUẤT NHẬP KHẨU TỔNG HỢP I VIỆT NAM </t>
  </si>
  <si>
    <t>đồng</t>
  </si>
  <si>
    <t>Các hình thức bảo đảm tiền vay: Phụ thuộc vào mục đích sử dụng tiền vay, cụ thể:
- Đối với phương án ứng trước thu mua hàng phục vụ xuất khẩu được áp dụng theo hình thức tín chấp;
- Đối với phương án nhập khẩu được áp dụng theo hình thức thế chấp tài sản hình thành từ vốn vay và quyền đòi nợ phát sinh từ phương án;
- Khi dư nợ và dư LC từ trên 70 tỷ đồng trở lên, Công ty phải bổ sung thêm tài sản đảm bảo là giấy tờ có giá/bất động sản/phương tiện vận tải/máy móc thiết bị.</t>
  </si>
  <si>
    <r>
      <t xml:space="preserve">Hạn mức tín dụng: Hạn mức tín dụng là 250.000.000.000 đồng </t>
    </r>
    <r>
      <rPr>
        <i/>
        <sz val="10"/>
        <rFont val="Times New Roman"/>
        <family val="1"/>
      </rPr>
      <t>(Hai trăm năm mươi tỷ đồng chẵn)</t>
    </r>
    <r>
      <rPr>
        <sz val="10"/>
        <rFont val="Times New Roman"/>
        <family val="1"/>
      </rPr>
      <t>;</t>
    </r>
  </si>
  <si>
    <t>Hợp đồng tín dụng số 2606/2013/HDHM-PN/SHB.HN.HM và Phụ lục Hợp đồng số 2606/2013/PLHD-PN/SHB.HN.HM ngày 26/06/2013, với các điều khoản chi tiết sau:</t>
  </si>
  <si>
    <r>
      <t>Phải thu Công ty TNHH Quang Trung</t>
    </r>
    <r>
      <rPr>
        <vertAlign val="superscript"/>
        <sz val="10"/>
        <rFont val="Times New Roman"/>
        <family val="1"/>
      </rPr>
      <t>(1)</t>
    </r>
  </si>
  <si>
    <r>
      <t>Phải thu vốn góp theo hợp đồng hợp tác kinh doanh</t>
    </r>
    <r>
      <rPr>
        <vertAlign val="superscript"/>
        <sz val="10"/>
        <rFont val="Times New Roman"/>
        <family val="1"/>
      </rPr>
      <t>(2)</t>
    </r>
  </si>
  <si>
    <r>
      <t>Cổ tức phải trả cho các cổ đông được ghi nhận là khoản phải trả trong Bảng Cân đối kế toán của Công ty sau khi có thông báo ngày chốt quyền nhận cổ tức của Trung tâm Lưu ký chứng khoán Việt Nam</t>
    </r>
    <r>
      <rPr>
        <sz val="10"/>
        <color indexed="10"/>
        <rFont val="Times New Roman"/>
        <family val="1"/>
      </rPr>
      <t xml:space="preserve"> </t>
    </r>
    <r>
      <rPr>
        <sz val="10"/>
        <rFont val="Times New Roman"/>
        <family val="1"/>
      </rPr>
      <t>và thông báo chia cổ tức của Hội đồng Quản trị Công ty.</t>
    </r>
  </si>
  <si>
    <t xml:space="preserve">Các nghiệp vụ phát sinh bằng các đơn vị tiền tệ khác với đơn vị tiền tệ kế toán của Công ty (VND) được hạch toán theo tỷ giá giao dịch vào ngày phát sinh nghiệp vụ. Tại ngày kết thúc kỳ kế toán, các khoản mục tiền tệ (tiền mặt, tiền gửi, tiền đang chuyển, nợ phải thu, nợ phải trả không bao gồm các khoản Người mua ứng trước và Ứng trước cho người bán, Doanh thu nhận trước) có gốc ngoại tệ được đánh giá lại theo tỷ giá mua vào của ngân hàng thương mại nơi Công ty mở tài khoản công bố tại thời điểm lập Báo cáo tài chính. Tất cả các khoản chênh lệch tỷ giá thực tế phát sinh trong kỳ và chênh lệch do đánh giá lại số dư các khoản mục tiền tệ có gốc ngoại tệ cuối kỳ được hạch toán vào kết quả hoạt động kinh doanh của kỳ kế toán. </t>
  </si>
  <si>
    <t>06-09</t>
  </si>
  <si>
    <t>10</t>
  </si>
  <si>
    <t>11-12</t>
  </si>
  <si>
    <t>Số dư nợ gốc tại thời điểm cuối kỳ là 57.800.000.000 đồng, số dư nợ gốc phải trả trong năm tới là 6.500.000.000 đồng.</t>
  </si>
  <si>
    <t xml:space="preserve">Số liệu so sánh là số liệu trên Báo cáo tài chính cho năm tài chính kết thúc ngày 31 tháng 12 năm 2012, đã được Công ty TNHH Dịch vụ Tư vấn Tài chính Kế toán và Kiểm toán (nay là Công ty TNHH Hãng kiểm toán AASC) kiểm toán. </t>
  </si>
  <si>
    <t>Thu nhập từ xử lý nợ phải trả</t>
  </si>
  <si>
    <t>Phạt vi phạm hợp đồng</t>
  </si>
  <si>
    <t>Chi phí khấu hao không đủ điều kiện là chi phí hợp lý, hợp lệ</t>
  </si>
  <si>
    <t>Chi phí nộp phạt vi phạm hành chính</t>
  </si>
  <si>
    <t xml:space="preserve"> </t>
  </si>
  <si>
    <t>Báo cáo tài chính của Công ty được lập trên cơ sở tổng hợp các Báo cáo tài chính của các đơn vị thành viên và Văn phòng Công ty.</t>
  </si>
  <si>
    <r>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có thể được chia cho các nhà đầu tư dựa trên tỷ lệ góp vốn sau khi được Đại hội đồng cổ đông thông qua</t>
    </r>
    <r>
      <rPr>
        <sz val="10"/>
        <rFont val="Times New Roman"/>
        <family val="1"/>
      </rPr>
      <t xml:space="preserve"> và sau khi đã trích lập các quỹ theo Điều lệ Công ty và các quy định của pháp luật Việt Nam.</t>
    </r>
  </si>
  <si>
    <t>Kết chuyển tăng Tài sản cố định hữu hình</t>
  </si>
  <si>
    <r>
      <t>Kết chuyển tăng Bất động sản đầu tư</t>
    </r>
    <r>
      <rPr>
        <vertAlign val="superscript"/>
        <sz val="10"/>
        <rFont val="Times New Roman"/>
        <family val="1"/>
      </rPr>
      <t>(1)</t>
    </r>
  </si>
  <si>
    <r>
      <t>Kết chuyển giá vốn Bất động sản</t>
    </r>
    <r>
      <rPr>
        <vertAlign val="superscript"/>
        <sz val="10"/>
        <rFont val="Times New Roman"/>
        <family val="1"/>
      </rPr>
      <t>(1)</t>
    </r>
  </si>
  <si>
    <t>(1): Kết chuyển tăng giá trị Bất động sản đầu tư và giá vốn Bất động sản từ Công trình đầu tư xây dựng TTTM và nhà ở để bán tại 130 Nguyễn Đức Cảnh, Hoàng Mai, Hà Nội. Trong đó, việc xác định giá trị Bất động sản đầu tư và giá vốn Bất động sản đã bán dựa trên Đơn giá xây dựng/m2 sàn với diện tích sàn đã cho thuê hoặc đã bán.</t>
  </si>
  <si>
    <t>Công trình Kho Liên Phương tại Thanh Trì, Hà Nội</t>
  </si>
  <si>
    <t>Công trình Kho Đoạn Xá tại Đoạn Xá, Hải Phòng</t>
  </si>
  <si>
    <t>Công trình khu Tương Mai tại Hoàng Mai, Hà Nội</t>
  </si>
  <si>
    <t>Công trình Khu Lũy Bán Bích tại Quận Tân Phú, HCM</t>
  </si>
  <si>
    <t>năm tài chính kết thúc ngày 31/12/2013</t>
  </si>
  <si>
    <r>
      <t>Các khoản tương đương tiền</t>
    </r>
    <r>
      <rPr>
        <vertAlign val="superscript"/>
        <sz val="10"/>
        <rFont val="Times New Roman"/>
        <family val="1"/>
      </rPr>
      <t>(1)</t>
    </r>
  </si>
  <si>
    <t>(1): Các khoản tiền gửi ngân hàng có kỳ hạn 01 tháng tại Ngân hàng TMCP Eximbank Đà Nẵng và Ngân hàng TMCP Eximbank Hùng Vương - Đà Nẵng</t>
  </si>
  <si>
    <t xml:space="preserve">Khách hàng đặt cọc tiền nhà </t>
  </si>
  <si>
    <r>
      <t>Lợi nhuận trả cho Công ty Kowa Nhật Bản</t>
    </r>
    <r>
      <rPr>
        <vertAlign val="superscript"/>
        <sz val="10"/>
        <rFont val="Times New Roman"/>
        <family val="1"/>
      </rPr>
      <t>(*)</t>
    </r>
  </si>
  <si>
    <t>(*): Khoản lợi nhuận phải trả Công ty TNHH Kowa (gọi tắt là Kowa) theo hợp đồng hợp tác kinh doanh ngày 07/11/2011. Theo đó, Công ty Cổ phần XNK Tổng hợp I Việt Nam (gọi tắt là TH1) cung cấp dịch vụ gia công quần áo và các sản phẩm may mặc khác dành riêng cho Kowa. Hai bên hợp tác điều hành hoạt động của Nhà máy trong việc cung cấp dịch vụ gia công may mặc để đạt được hiệu quả vận hành tối đa của máy móc và nhân lực Nhà máy, đáp ứng các mục tiêu sản xuất. Lợi nhuận từ hoạt động kinh doanh trên được phân bổ đều (50/50) giữa TH1 và Kowa và được chi trả trong vòng 60 ngày sau khi kết thúc kỳ kinh doanh.</t>
  </si>
  <si>
    <t>(1): Khoản tiền phải thu của lô hàng thép cuộn cán nóng các loại có khối lượng là 298,65 tấn đã bị Công ty TNHH Quang Trung làm thất thoát. Theo biên bản làm việc của Cơ quan điều tra Công an Thành phố Hà Nội ngày 25/06/2013, Công ty TNHH Quang Trung có trách nhiệm phải bồi thường cho Công ty CP Tổng hợp I giá trị của lô hàng thép cuộn trên.</t>
  </si>
  <si>
    <t>(2): Khoản tiền góp vốn theo hợp đồng hợp tác kinh doanh số 17TH1-XD/HĐHTKD giữa Công ty Cổ phần Đầu tư Xăng dầu Việt Nam và Công ty Cổ phần Xuất nhập khẩu Tổng hợp I để hợp tác đầu tư và khai thác các loại khoáng sản thuộc địa phận Tỉnh Nghệ An. Theo đó, TH1 thực hiện đầu tư trang thiết bị, tài sản, quản lý vận hành khai thác mỏ. Ngay sau khi ra sản phẩm, TH1 được quyền quyết định bán sản phẩm cho đến khi hoàn trả hết các khoản đầu tư. Sau khi hoàn vốn trên cơ sở chi phí thực tế, TH1 được quyền quyết định tỷ lệ góp vốn trong phạm vi từ 20% - 50%.</t>
  </si>
  <si>
    <t>Phí bảo trì tòa nhà 130 Nguyễn Đức Cảnh, Hoàng Mai, Hà Nội</t>
  </si>
  <si>
    <t>Các hình thức bảo đảm tiền vay: Khoản vay được thế chấp bằng tài sản bao gồm:
- Quyền sử dụng khu dịch vụ thương mại và văn phòng cho thuê tại 130 Nguyễn Đức Cảnh, Hà Nội;
- Quyền dử dụng đất và tài sản gắn liền trên đất tại số 07 Triệu Việt Vương, Hà Nội;
- Quyền thụ hưởng từ hợp đồng cho thuê tòa nhà tại số 07 Triệu Việt Vương;
- Tài sản gắn liền với đất tại Phường Đông Hải - Quận Hải An - Hải Phòng;
- Thế chấp tài sản hợp pháp của Bên thứ 3 tại Ngân hàng (nếu có);
- Toàn bộ số dư tiền gửi bằng VND và ngoại tệ tại Ngân hàng và các tổ chức tín dụng khác.</t>
  </si>
  <si>
    <t>Vốn góp của cổ đông khác</t>
  </si>
  <si>
    <t>Công ty hoạt động chủ yếu trong lĩnh vực kinh doanh xuất nhập khẩu, các hoạt động khác chiếm tỷ trọng không đáng kể trong kết quả hoạt động sản xuất kinh doanh và trong tổng giá trị tài sản của Công ty. Bên cạnh đó, toàn bộ hoạt động của Công ty được diễn ra trên lãnh thổ Việt Nam. Do vậy, Công ty không lập báo cáo bộ phận theo lĩnh vực kinh doanh và lĩnh vực địa lý.</t>
  </si>
  <si>
    <t/>
  </si>
  <si>
    <t>Hợp đồng hợp tác kinh doanh</t>
  </si>
  <si>
    <t>Hợp đồng hợp tác kinh doanh ngày 01/07/2011 giữa Công ty Cổ phần Xuất nhập khẩu Tổng hợp I Việt Nam (gọi tắt là TH1) và Công ty TNHH Kowa (gọi tắt là Kowa). Theo đó, TH1 cung cấp dịch vụ gia công quần áo và các sản phẩm may mặc khác dành riêng cho Kowa (bao gồm cả các yêu cầu của Đại lý, nhà phân phối, bán buôn, nhà thầu hay đối tác khác có liên quan thông qua đơn hàng của Kowa) và không được chấp nhận bất cứ đơn đặt hàng từ bất kỳ bên nào khác hay không được cung cấp dịch vụ cho bên khác hoặc thỏa thuận khác với bên thứ 3 sử dụng nhà máy, nhân lực và các tài sản liên quan. Hai bên cùng hợp tác điều hành hoạt động của Nhà máy trong việc cung cấp dịch vụ gia công may mặc và sản phẩm để đạt được hiệu quả vận hành tối đa của máy móc và nhân lực nhà máy đáp ứng các mục tiêu sản xuất. Lợi nhuận thu được từ hoạt động kinh doanh được phân bổ đều (50/50) cho các bên và được trả trong vòng 60 ngày sau kỳ kết thúc trước đó. TH1 phải đảm bảo rằng, toàn bộ nhà máy, máy móc thiết bị đều trong tình trạng hoạt động tốt và thuộc sở hữu của TH1, đồng thời phải duy trì tối thiểu 180 công nhân làm việc trong nhà máy.</t>
  </si>
  <si>
    <t>Hợp đồng hợp tác kinh doanh số 17/TH1-XD/HĐHTKD ngày 28/04/2011 giữa Công ty Cổ phần Xuất nhập khẩu Tổng hợp I Việt Nam (TH1) và Công ty Cổ phần Đầu tư Xăng dầu Việt Nam (gọi tắt là XDNA) để cùng nhau hợp tác đầu tư và khai thác các loại khoáng sản (quặng, thiếc hoặc các loại quặng khác nếu có) thuộc địa phận tỉnh Nghệ An. TH1 đồng ý đầu tư 100% vốn cho toàn bộ quá trình mua sắm trang thiết bị, xây dựng cơ sở hạ tầng, nhà xưởng, điện nước và các chi phí quản lý liên quan khác cho đến khi ra sản phẩm. Ngay khi có sản phẩm, TH1 được quyền định đoạt bán hàng cho đến khi thu hồi đủ các khoản đầu tư ban đầu. XDNA chịu trách nhiệm cung cấp đầy đủ thủ tục về pháp lý, các nghĩa vụ về thuế. Toàn bộ chi phí liên quan đến các điểm mỏ đã được cấp phép do XDNA bỏ ra trước khi ký hợp đồng sẽ được chấp nhận là khoản đầu tư dài hạn. Sau khi hoàn vốn, TH1 được quyền quyết định tỷ lệ góp vốn trong phạm vi từ 20%-50% và hưởng lợi nhuận sau thuế theo tỷ lệ vốn góp.</t>
  </si>
  <si>
    <t>13-42</t>
  </si>
  <si>
    <t>06-42</t>
  </si>
  <si>
    <t>Do khủng hoảng chung của nền kinh tế thế giới và trong nước và biến động về giá các mặt hàng nông sản làm tình hình sản xuất kinh doanh của Công ty gặp nhiều khó khăn, doanh thu bán hàng hóa và cung cấp dịch vụ năm 2013 giảm 343 tỷ đồng, tương đương 16,5%. Trong năm 2013, Dự án đầu tư xây dựng Trung tâm thương mại và Chung cư để bán tại 130 Nguyễn Đức Cảnh, Hoàng Mai, Hà Nội đi vào hoạt động và giao nhà cho người mua góp phần làm doanh thu bất động sản tăng 48 tỷ đồng, lợi nhuận sau thuế tăng lên từ hoạt động trên là 1,5 tỷ đồng.</t>
  </si>
  <si>
    <t>Tài sản cố định vô hình là quyền sử dụng đất không xác định thời hạn nên Công ty không thực hiện trích khấu hao theo quy định tại Thông tư 45/2013/TT-BTC ngày 25/04/2013 về hướng dẫn chế độ quản lý, sử dụng và trích khấu hao tài sản cố định.</t>
  </si>
  <si>
    <t>(đã được kiểm toán)</t>
  </si>
  <si>
    <t>(audited)</t>
  </si>
  <si>
    <t>Báo cáo của Ban Tổng Giám đốc</t>
  </si>
  <si>
    <t>Report of The Board of General Directors</t>
  </si>
  <si>
    <t>Báo cáo kiểm toán độc lập</t>
  </si>
  <si>
    <t>Independent Auditors’ report</t>
  </si>
  <si>
    <t>Báo cáo tài chính đã được kiểm toán</t>
  </si>
  <si>
    <t>Audited Financial statements</t>
  </si>
  <si>
    <t>BÁO CÁO CỦA BAN TỔNG GIÁM ĐỐC</t>
  </si>
  <si>
    <t>REPORT OF THE BOARD OF GENERAL DIRECTORS</t>
  </si>
  <si>
    <t>Ban Tổng Giám đốc Công ty Cổ phần Xuất nhập khẩu Tổng hợp I Việt Nam (sau đây gọi tắt là “Công ty”) trình bày Báo cáo của mình và Báo cáo tài chính của Công ty cho năm tài chính kết thúc ngày 31 tháng 12 năm 2013.</t>
  </si>
  <si>
    <t>The Board of General Directors of ABC Stock Company (“the Company”) presents its report and the Company’s Financial statements for the fiscal year ended as at 31 December 2013.</t>
  </si>
  <si>
    <t>Công ty Cổ phần Xuất nhập khẩu Tổng hợp I Việt Nam (tiền thân là Công ty Xuất nhập khẩu Tổng hợp I - doanh nghiệp Nhà nước trực thuộc Bộ Thương mại) được thành lập và hoạt động theo Giấy chứng nhận đăng ký doanh nghiệp công ty cổ phần số 0103011968 do Sở Kế hoạch và Đầu tư Thành phố Hà Nội cấp lần đầu ngày 05/05/2006, đăng ký thay đổi lần thứ 7 ngày 11/05/2012.</t>
  </si>
  <si>
    <t>ABC Stock Company which was established and operating activities under Business License No 0102030405 dated the 01 January 2010 issued by Vinh Phuc Department of Investment and Planning for the first time on 01 January 2010, 10th re-registered on 10 October 2011.</t>
  </si>
  <si>
    <t>Trụ sở chính của Công ty tại Số 46 Ngô Quyền, Phường Hàng Bài, Quận Hoàn Kiếm, Thành phố Hà Nội.</t>
  </si>
  <si>
    <t>The Company’s head office is located at Binh Xuyen Industrial Zone, Binh Xuyen District, Vinh Phuc Province.</t>
  </si>
  <si>
    <t>HỘI ĐỒNG QUẢN TRỊ, BAN TỔNG GIÁM ĐỐC VÀ BAN KIỂM SOÁT</t>
  </si>
  <si>
    <t>BOARD OF MANAGEMENT, BOARD OF GENERAL DIRECTORS AND BOARD OF CONTROLLERS</t>
  </si>
  <si>
    <t>Các thành viên của Hội đồng Quản trị trong năm và tại ngày lập báo cáo này bao gồm:</t>
  </si>
  <si>
    <t>The members of The Board of Management during the fiscal year and to the reporting date are:</t>
  </si>
  <si>
    <t>Các thành viên của Ban Tổng Giám đốc đã điều hành Công ty trong năm và tại ngày lập báo cáo này bao gồm:</t>
  </si>
  <si>
    <t>The members of The Board of General Directors in the fiscal year and to the reporting date are:</t>
  </si>
  <si>
    <t>Công ty TNHH Hãng Kiểm toán AASC đã thực hiện kiểm toán các Báo cáo tài chính cho Công ty.</t>
  </si>
  <si>
    <t>The auditors of the AASC Auditing Firm Company Limited take the audit of Financial statements for the Company.</t>
  </si>
  <si>
    <t>CÔNG BỐ TRÁCH NHIỆM CỦA BAN TỔNG GIÁM ĐỐC ĐỐI VỚI BÁO CÁO TÀI CHÍNH</t>
  </si>
  <si>
    <t>STATEMENT OF THE BOARD OF GENERAL DIRECTORS’ RESPONSIBILITY IN RESPECT OF THE FINANCIAL STATEMENTS</t>
  </si>
  <si>
    <t>Ban Tổng Giám đốc Công ty chịu trách nhiệm về việc lập Báo cáo tài chính phản ánh trung thực, hợp lý tình hình hoạt động, kết quả hoạt động kinh doanh và tình hình lưu chuyển tiền tệ của Công ty trong năm. Trong quá trình lập Báo cáo tài chính, Ban Tổng Giám đốc Công ty cam kết đã tuân thủ các yêu cầu sau:</t>
  </si>
  <si>
    <t>The Board of General Directors is responsible for the Financial statements of each financial year which give a true and fair view of the state of affairs of the Company and of results of its operation and its cash flows for the year. In preparing those Financial statements, The Board of General Directors is required to:</t>
  </si>
  <si>
    <t>Xây dựng và duy trì kiểm soát nội bộ mà Ban Tổng Giám đốc và Ban quản trị Công ty xác định là cần thiết để đảm bảo cho việc lập và trình bày báo cáo tài chính không còn sai sót trọng yếu do gian lận hoặc do nhầm lẫn;</t>
  </si>
  <si>
    <t>Establishment and maintenance of an internal control system which is determined neccessary by The Board of General Directors and Those charged with governance to ensure the preparation and presentation of Financial statements do not contain any material misstatement caused by errors or frauds;</t>
  </si>
  <si>
    <t>Nêu rõ các chuẩn mực kế toán được áp dụng có được tuân thủ hay không, có những áp dụng sai lệch trọng yếu đến mức cần phải công bố và giải thích trong Báo cáo tài chính hay không;</t>
  </si>
  <si>
    <t>State whether applicable accounting standards have been followed, subject to any material departures disclosed and explained in the Financial statements; and</t>
  </si>
  <si>
    <t>Lập và trình bày các Báo cáo tài chính trên cơ sở tuân thủ các chuẩn mực kế toán, chế độ kế toán và các quy định có liên quan hiện hành;</t>
  </si>
  <si>
    <t>Prepare the Financial statements on the basis of compliance with accounting standards and system and other related regulations</t>
  </si>
  <si>
    <t>Lập các Báo cáo tài chính dựa trên cơ sở hoạt động kinh doanh liên tục, trừ trường hợp không thể cho rằng Công ty sẽ tiếp tục hoạt động kinh doanh.</t>
  </si>
  <si>
    <t>Prepare the Financial statements on going concern basis unless it is inappropriate to presume that the Company will continue in business.</t>
  </si>
  <si>
    <t>Ban Tổng Giám đốc Công ty đảm bảo rằng các sổ kế toán được lưu giữ để phản ánh tình hình tài chính của Công ty, với mức độ trung thực, hợp lý tại bất cứ thời điểm nào và đảm bảo rằng Báo cáo tài chính tuân thủ các quy định hiện hành của Nhà nước. Đồng thời có trách nhiệm trong việc bảo đảm an toàn tài sản của Công ty và thực hiện các biện pháp thích hợp để ngăn chặn, phát hiện các hành vi gian lận và các vi phạm khác.</t>
  </si>
  <si>
    <t>The Board of General Directors is responsible for ensuring that proper accounting records are kept which disclosed, with reasonable accuracy at any time, the financial position of Company and to ensure that the accounting records comply with the registered accounting system. It is responsible for safeguarding the assets of the Company and hence for taking reasonable steps for the prevention and detection of fraud and other irregularities.</t>
  </si>
  <si>
    <t>Ban Tổng Giám đốc Công ty cam kết rằng Báo cáo tài chính đã phản ánh trung thực và hợp lý tình hình tài chính của Công ty tại thời điểm ngày 31 tháng 12 năm 2013, kết quả hoạt động kinh doanh và tình hình lưu chuyển tiền tệ cho năm tài chính kết thúc cùng ngày, phù hợp với chuẩn mực, chế độ kế toán Việt Nam và tuân thủ các quy định hiện hành có liên quan.</t>
  </si>
  <si>
    <t>We, The Board of General Directors, confirm that the Financial statements for the fiscal year ended as at 31 December 2013 prepared by us, give a true and fair view of the financial position at 31 December 2013, results of its operations and its cash flows in the year 2013 of Company accordance with the Vietnamese Accounting Standards and System and comply with relevant statutory requirements.</t>
  </si>
  <si>
    <t>Ban Tổng Giám đốc cam kết rằng Công ty không vi phạm nghĩa vụ công bố thông tin theo quy định tại Thông tư số 52/2012/TT-BTC ngày 05 tháng 04 năm 2012 của Bộ Tài chính hướng dẫn về việc công bố thông tin trên thị trường chứng khoán.</t>
  </si>
  <si>
    <t>The Board of General Directors pledges that the Company does not offend obligation of information disclosure under the regulation of Circular No. 52/2012/TT-BTC dated 05 April 2012 issued by Ministry of Finance guiding the disclosure of information on securities market.</t>
  </si>
  <si>
    <t>Hà Nội, ngày 10 tháng 02 năm 2014</t>
  </si>
  <si>
    <t>Vinh Phuc, 10 February 2014</t>
  </si>
  <si>
    <t>TM. Ban Tổng Giám đốc</t>
  </si>
  <si>
    <t>On behalf of The Board of General Directors</t>
  </si>
  <si>
    <t>Thay mặt Ban Tổng Giám đốc</t>
  </si>
  <si>
    <t>Số:              /2014/BC.KTTC-AASC.KT2</t>
  </si>
  <si>
    <t>No.:               /2014/BC.KTTC-AASC.KT2</t>
  </si>
  <si>
    <t>Quý Cổ đông, Hội đồng Quản trị và Ban Tổng Giám đốc</t>
  </si>
  <si>
    <t>Shareholders, The Board of Management and The Board of General Directors</t>
  </si>
  <si>
    <t>Chúng tôi đã kiểm toán Báo cáo tài chính kèm theo của Công ty Cổ phần Xuất nhập khẩu Tổng hợp I Việt Nam được lập ngày 10 tháng 02 năm 2014, từ trang 06 đến trang 42, bao gồm: Bảng cân đối kế toán tại ngày 31 tháng 12 năm 2013, Báo cáo kết quả hoạt động kinh doanh, Báo cáo lưu chuyển tiền tệ cho năm tài chính kết thúc cùng ngày và Bản Thuyết minh báo cáo tài chính.</t>
  </si>
  <si>
    <t>We have audited the Financial statements of ABC Stock Company prepared on 10 February 2014, as set out on pages 06 to 42, including: Statement of financial position as at 31 December 2013, Statement of comprehensive income, Statement of cash flows for the fiscal year ended as at 31 December 2013 and Notes to financial statements.</t>
  </si>
  <si>
    <t>Trách nhiệm của Ban Tổng Giám đốc</t>
  </si>
  <si>
    <t>The Board of General Directors’ responsibility</t>
  </si>
  <si>
    <t>Ban Tổng Giám đốc Công ty chịu trách nhiệm về việc lập và trình bày trung thực và hợp lý Báo cáo tài chính của Công ty theo chuẩn mực kế toán, chế độ kế toán Việt Nam và các quy định pháp lý có liên quan đến việc lập và trình bày Báo cáo tài chính và chịu trách nhiệm về kiểm soát nội bộ mà Ban Tổng Giám đốc xác định là cần thiết để đảm bảo cho việc lập và trình bày Báo cáo tài chính không có sai sót trọng yếu do gian lận hoặc nhầm lẫn.</t>
  </si>
  <si>
    <t>The Board of General Directors responsible for the preparation of Financial statements that give a true and fair view in accordance with Vietnamese Accounting Standards and System and comply with relevant statutory requirements and for such internal control as management determines is necessary to enable   the   preparation   of   Financial statements   that   are   free   from   material misstatement, whether due to fraud or error.</t>
  </si>
  <si>
    <t>Trách nhiệm của chúng tôi là đưa ra ý kiến về Báo cáo tài chính dựa trên kết quả của cuộc kiểm toán. Chúng tôi đã tiến hành kiểm toán theo các chuẩn mực kiểm toán Việt Nam. Các chuẩn mực này yêu cầu chúng tôi tuân thủ chuẩn mực và các quy định về đạo đức nghề nghiệp, lập kế hoạch và thực hiện cuộc kiểm toán để đạt được sự đảm bảo hợp lý về việc liệu Báo cáo tài chính của Công ty có còn sai sót trọng yếu hay không.</t>
  </si>
  <si>
    <t>Our responsibility is to express an opinion on these Financial statements based on our audit.  We conducted our  audit in accordance with Vietnamese Standards on Auditing. Those standards require that we comply with standards, ethical requirements and plan and perform the audit to obtain reasonable assurance about whether the Financial statements are free from material misstatement.</t>
  </si>
  <si>
    <t>Công việc kiểm toán bao gồm thực hiện các thủ tục nhằm thu thập các bằng chứng kiểm toán về các số liệu và thuyết minh trên Báo cáo tài chính. Các thủ tục kiểm toán được lựa chọn dựa trên xét đoán của kiểm toán viên, bao gồm đánh giá rủi ro có sai sót trọng yếu trong Báo cáo tài chính do gian lận hoặc nhầm lẫn. Khi thực hiện đánh giá các rủi ro này, kiểm toán viên đã xem xét kiểm soát nội bộ của Công ty liên quan đến việc lập và trình bày Báo cáo tài chính trung thực, hợp lý nhằm thiết kế các thủ tục kiểm toán phù hợp với tình hình thực tế, tuy nhiên không nhằm mục đích đưa ra ý kiến về hiệu quả của kiểm soát nội bộ của Công ty. Công việc kiểm toán cũng bao gồm đánh giá tính thích hợp của các chính sách kế toán được áp dụng và tính hợp lý của các ước tính kế toán của Ban Tổng Giám đốc cũng như đánh giá việc trình bày tổng thể Báo cáo tài chính.</t>
  </si>
  <si>
    <t>An audit involves performing procedures to obtain audit evidence about the amounts and disclosures in theFinancial statements. The procedures selected depend on the auditor’s judgment, including the assessment of the risks of material misstatement of the Financial statements, whether due to fraud or error. In making those risk assessments, the auditor considers internal control relevant to the entity’s preparation of Financial statements that give a true and fair view in order to design audit procedures that are appropriate in the circumstances, but not for the purpose of expressing an opinion on the effectiveness of the entity’s internal control. An audit also includes evaluating the appropriateness of accounting policies used and the reasonableness of accounting estimates  made  by  management,  as  well  as  evaluating  the  overall presentation of the Financial statements.</t>
  </si>
  <si>
    <t>Theo ý kiến của chúng tôi, Báo cáo tài chính đã phản ánh trung thực và hợp lý trên các khía cạnh trọng yếu tình hình tài chính của Công ty Cổ phần Xuất nhập khẩu Tổng hợp I Việt Nam tại ngày 31 tháng 12 năm 2013, cũng như kết quả hoạt động kinh doanh và tình hình lưu chuyển tiền tệ cho năm tài chính kết thúc ngày 31 tháng 12 năm 2013, phù hợp với chuẩn mực kế toán, chế độ kế toán Việt Nam và các quy định pháp lý có liên quan đến việc lập và trình bày Báo cáo tài chính.</t>
  </si>
  <si>
    <t>In our opinion, the Financial statements give a true and fair view, in all material respects, of the financial position of ABC Stock Company as at 31 December 2013, and of the results of its operations and its cash flows for the fiscal year ended as at 31 December 2013 in accordance with the Vietnamese Accounting Standards and System and comply with statutory requirements related to preparation and presentation of Financial statements.</t>
  </si>
  <si>
    <t>Hà Nội, ngày 06 tháng 03 năm 2014</t>
  </si>
  <si>
    <t>Ha Noi, 18 February 2014</t>
  </si>
  <si>
    <t>Tại ngày 31 tháng 12 năm 2013</t>
  </si>
  <si>
    <t>Lưu chuyển tiền thuần trong năm</t>
  </si>
  <si>
    <t>Net cash flows within the year</t>
  </si>
  <si>
    <t>Tiền và các khoản tương đương tiền đầu năm</t>
  </si>
  <si>
    <t>Cash and cash equivalents at the beginning of year</t>
  </si>
  <si>
    <t>Tiền và các khoản tương đương tiền cuối năm</t>
  </si>
  <si>
    <t>Cash and cash equivalents at the end of year</t>
  </si>
  <si>
    <t>Tại ngày 01/01/2013</t>
  </si>
  <si>
    <t>As at 01/01/2013</t>
  </si>
  <si>
    <t>Tại ngày 31/12/2013</t>
  </si>
  <si>
    <t>As at 31/12/2013</t>
  </si>
  <si>
    <t>Giá trị còn lại cuối năm của tài sản cố định hữu hình đã dùng thế chấp, cầm cố đảm bảo các khoản vay:</t>
  </si>
  <si>
    <t>Nguyên giá tài sản cố định cuối năm đã khấu hao hết nhưng vẫn còn sử dụng:</t>
  </si>
  <si>
    <t>Tại ngày 01/01/2012</t>
  </si>
  <si>
    <t>Lãi trong năm</t>
  </si>
  <si>
    <t>Tại ngày 31/12/2012</t>
  </si>
  <si>
    <t>2.8</t>
  </si>
  <si>
    <t>2.9</t>
  </si>
  <si>
    <t>2.10</t>
  </si>
  <si>
    <t>2.11</t>
  </si>
  <si>
    <t>2.12</t>
  </si>
  <si>
    <t>2.13</t>
  </si>
  <si>
    <t>2.14</t>
  </si>
  <si>
    <t>2.15</t>
  </si>
  <si>
    <t>2.16</t>
  </si>
  <si>
    <t>2.17</t>
  </si>
  <si>
    <t>2.18</t>
  </si>
  <si>
    <t>2.19</t>
  </si>
  <si>
    <t>Vốn điều lệ của Công ty là 125.948.570.000 đồng; tương đương 12.594.857 cổ phần, mệnh giá một cổ phần là 10.000 đồng.</t>
  </si>
  <si>
    <t>Thông tin về các công ty con, công ty liên kết, công ty liên doanh của Công ty xem chi tiết tại Thuyết minh số 13.</t>
  </si>
  <si>
    <t>Trong đó chi tiết số dư cuối năm bao gồm:</t>
  </si>
  <si>
    <t>Thông tin chi tiết về các công ty liên kết của Công ty vào ngày 31/12/2013 như sau:</t>
  </si>
  <si>
    <t>(Xem thuyết minh 17)</t>
  </si>
  <si>
    <t>Vốn góp đầu năm</t>
  </si>
  <si>
    <t>Vốn góp cuối năm</t>
  </si>
  <si>
    <t>Cổ tức, lợi nhuận chia trên lợi nhuận năm trước</t>
  </si>
  <si>
    <t>Cổ tức, lợi nhuận tạm chia trên lợi nhuận năm nay</t>
  </si>
  <si>
    <t>Lãi chênh lệch tỷ giá phát sinh trong năm</t>
  </si>
  <si>
    <t>Lãi chênh lệch tỷ giá do đánh giá lại số dư cuối năm</t>
  </si>
  <si>
    <t>Lỗ chênh lệch tỷ giá phát sinh trong năm</t>
  </si>
  <si>
    <t>Thuế thu nhập doanh nghiệp phải nộp đầu năm</t>
  </si>
  <si>
    <t>Thuế thu nhập doanh nghiệp đã nộp trong năm</t>
  </si>
  <si>
    <t>Thuế thu nhập doanh nghiệp phải nộp cuối năm</t>
  </si>
  <si>
    <t>Hoàn nhập tài sản thuế thu nhập hoãn lại đã được ghi nhận từ các năm trước</t>
  </si>
  <si>
    <t>Cổ phiếu phổ thông lưu hành bình quân trong năm</t>
  </si>
  <si>
    <t>Trong năm, Công ty có giao dịch với các bên liên quan như sau:</t>
  </si>
  <si>
    <t>Thu nhập của Ban Tổng Giám đốc và Hội đồng Quản trị</t>
  </si>
  <si>
    <t>Một số chỉ tiêu đã được phân loại lại cho phù hợp để so sánh với số liệu năm nay.</t>
  </si>
</sst>
</file>

<file path=xl/styles.xml><?xml version="1.0" encoding="utf-8"?>
<styleSheet xmlns="http://schemas.openxmlformats.org/spreadsheetml/2006/main">
  <numFmts count="9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6" formatCode="_-* #,##0_-;\-* #,##0_-;_-* &quot;-&quot;_-;_-@_-"/>
    <numFmt numFmtId="167" formatCode="_-* #,##0.00_-;\-* #,##0.00_-;_-* &quot;-&quot;??_-;_-@_-"/>
    <numFmt numFmtId="168" formatCode="_(* #,##0_);_(* \(#,##0\);_(* &quot;-&quot;??_);_(@_)"/>
    <numFmt numFmtId="169" formatCode="_-&quot;$&quot;* #,##0_-;\-&quot;$&quot;* #,##0_-;_-&quot;$&quot;* &quot;-&quot;_-;_-@_-"/>
    <numFmt numFmtId="170" formatCode="_-&quot;$&quot;* #,##0.00_-;\-&quot;$&quot;* #,##0.00_-;_-&quot;$&quot;* &quot;-&quot;??_-;_-@_-"/>
    <numFmt numFmtId="171" formatCode="#,##0;[Red]\(#,##0\);\-"/>
    <numFmt numFmtId="172" formatCode="#,##0.00;[Red]\(#,##0.00\);\-"/>
    <numFmt numFmtId="173" formatCode="dd\-mm\-yyyy"/>
    <numFmt numFmtId="174" formatCode="\$#,##0\ ;\(\$#,##0\)"/>
    <numFmt numFmtId="175" formatCode="#,###;[Red]\(#,###\)"/>
    <numFmt numFmtId="176" formatCode="#,##0.00\ &quot;®&quot;_);\(#,##0.00\ &quot;®&quot;\)"/>
    <numFmt numFmtId="177" formatCode="#,##0.00\ &quot;®&quot;_);[Red]\(#,##0.00\ &quot;®&quot;\)"/>
    <numFmt numFmtId="178" formatCode="#,##0\ &quot;F&quot;;[Red]\-#,##0\ &quot;F&quot;"/>
    <numFmt numFmtId="179" formatCode="#,##0.00\ &quot;F&quot;;\-#,##0.00\ &quot;F&quot;"/>
    <numFmt numFmtId="180" formatCode="#,##0.00\ &quot;F&quot;;[Red]\-#,##0.00\ &quot;F&quot;"/>
    <numFmt numFmtId="181" formatCode="_-* #,##0\ &quot;F&quot;_-;\-* #,##0\ &quot;F&quot;_-;_-* &quot;-&quot;\ &quot;F&quot;_-;_-@_-"/>
    <numFmt numFmtId="182" formatCode="#,##0\ "/>
    <numFmt numFmtId="183" formatCode="#,###"/>
    <numFmt numFmtId="184" formatCode="&quot;¡Ì&quot;#,##0;[Red]\-&quot;¡Ì&quot;#,##0"/>
    <numFmt numFmtId="185" formatCode="\t0.00%"/>
    <numFmt numFmtId="186" formatCode="\t#\ ??/??"/>
    <numFmt numFmtId="187" formatCode="#,##0;\(#,##0\)"/>
    <numFmt numFmtId="188" formatCode="#"/>
    <numFmt numFmtId="189" formatCode="_ &quot;R&quot;\ * #,##0_ ;_ &quot;R&quot;\ * \-#,##0_ ;_ &quot;R&quot;\ * &quot;-&quot;_ ;_ @_ "/>
    <numFmt numFmtId="190" formatCode="#,##0\ &quot;$&quot;_);[Red]\(#,##0\ &quot;$&quot;\)"/>
    <numFmt numFmtId="191" formatCode="&quot;$&quot;###,0&quot;.&quot;00_);[Red]\(&quot;$&quot;###,0&quot;.&quot;00\)"/>
    <numFmt numFmtId="192" formatCode="&quot;\&quot;#,##0;[Red]&quot;\&quot;\-#,##0"/>
    <numFmt numFmtId="193" formatCode="&quot;\&quot;#,##0.00;[Red]&quot;\&quot;\-#,##0.00"/>
    <numFmt numFmtId="194" formatCode="_(* #.##0_);_(* \(#.##0\);_(* &quot;-&quot;_);_(@_)"/>
    <numFmt numFmtId="195" formatCode="_(* #,##0.0_);_(* \(#,##0.0\);_(* &quot;-&quot;??_);_(@_)"/>
    <numFmt numFmtId="196" formatCode="##.##%"/>
    <numFmt numFmtId="197" formatCode="_ * #,##0.00_ ;_ * \-#,##0.00_ ;_ * &quot;-&quot;??_ ;_ @_ "/>
    <numFmt numFmtId="198" formatCode="_ * #,##0_ ;_ * \-#,##0_ ;_ * &quot;-&quot;_ ;_ @_ "/>
    <numFmt numFmtId="199" formatCode="##,###.##"/>
    <numFmt numFmtId="200" formatCode="#0.##"/>
    <numFmt numFmtId="201" formatCode="##,##0%"/>
    <numFmt numFmtId="202" formatCode="#,###%"/>
    <numFmt numFmtId="203" formatCode="##.##"/>
    <numFmt numFmtId="204" formatCode="###,###"/>
    <numFmt numFmtId="205" formatCode="###.###"/>
    <numFmt numFmtId="206" formatCode="##,###.####"/>
    <numFmt numFmtId="207" formatCode="##,##0.##"/>
    <numFmt numFmtId="208" formatCode="_-* #,##0\ _D_M_-;\-* #,##0\ _D_M_-;_-* &quot;-&quot;\ _D_M_-;_-@_-"/>
    <numFmt numFmtId="209" formatCode="_-* #,##0.00\ _D_M_-;\-* #,##0.00\ _D_M_-;_-* &quot;-&quot;??\ _D_M_-;_-@_-"/>
    <numFmt numFmtId="210" formatCode="_-* #,##0\ &quot;DM&quot;_-;\-* #,##0\ &quot;DM&quot;_-;_-* &quot;-&quot;\ &quot;DM&quot;_-;_-@_-"/>
    <numFmt numFmtId="211" formatCode="_-* #,##0.00\ &quot;DM&quot;_-;\-* #,##0.00\ &quot;DM&quot;_-;_-* &quot;-&quot;??\ &quot;DM&quot;_-;_-@_-"/>
    <numFmt numFmtId="212" formatCode="0.0%"/>
    <numFmt numFmtId="213" formatCode="d"/>
    <numFmt numFmtId="214" formatCode="mmm"/>
    <numFmt numFmtId="215" formatCode="0.000"/>
    <numFmt numFmtId="216" formatCode="0.0"/>
    <numFmt numFmtId="217" formatCode="0%_);\(0%\)"/>
    <numFmt numFmtId="218" formatCode="_-[$€-2]* #,##0.00_-;\-[$€-2]* #,##0.00_-;_-[$€-2]* &quot;-&quot;??_-"/>
    <numFmt numFmtId="219" formatCode="#,##0;[Red]&quot;-&quot;#,##0"/>
    <numFmt numFmtId="220" formatCode="#,##0.00;[Red]&quot;-&quot;#,##0.00"/>
    <numFmt numFmtId="221" formatCode="#,##0_)_%;\(#,##0\)_%;"/>
    <numFmt numFmtId="222" formatCode="_._.* #,##0.0_)_%;_._.* \(#,##0.0\)_%"/>
    <numFmt numFmtId="223" formatCode="#,##0.0_)_%;\(#,##0.0\)_%;\ \ .0_)_%"/>
    <numFmt numFmtId="224" formatCode="_._.* #,##0.00_)_%;_._.* \(#,##0.00\)_%"/>
    <numFmt numFmtId="225" formatCode="#,##0.00_)_%;\(#,##0.00\)_%;\ \ .00_)_%"/>
    <numFmt numFmtId="226" formatCode="_._.* #,##0.000_)_%;_._.* \(#,##0.000\)_%"/>
    <numFmt numFmtId="227" formatCode="#,##0.000_)_%;\(#,##0.000\)_%;\ \ .000_)_%"/>
    <numFmt numFmtId="228" formatCode="_-* #,##0.00\ _€_-;\-* #,##0.00\ _€_-;_-* &quot;-&quot;??\ _€_-;_-@_-"/>
    <numFmt numFmtId="229" formatCode="_._.* \(#,##0\)_%;_._.* #,##0_)_%;_._.* 0_)_%;_._.@_)_%"/>
    <numFmt numFmtId="230" formatCode="_._.&quot;$&quot;* \(#,##0\)_%;_._.&quot;$&quot;* #,##0_)_%;_._.&quot;$&quot;* 0_)_%;_._.@_)_%"/>
    <numFmt numFmtId="231" formatCode="* \(#,##0\);* #,##0_);&quot;-&quot;??_);@"/>
    <numFmt numFmtId="232" formatCode="&quot;$&quot;* #,##0_)_%;&quot;$&quot;* \(#,##0\)_%;&quot;$&quot;* &quot;-&quot;??_)_%;@_)_%"/>
    <numFmt numFmtId="233" formatCode="_._.&quot;$&quot;* #,##0.0_)_%;_._.&quot;$&quot;* \(#,##0.0\)_%"/>
    <numFmt numFmtId="234" formatCode="&quot;$&quot;* #,##0.0_)_%;&quot;$&quot;* \(#,##0.0\)_%;&quot;$&quot;* \ .0_)_%"/>
    <numFmt numFmtId="235" formatCode="_._.&quot;$&quot;* #,##0.00_)_%;_._.&quot;$&quot;* \(#,##0.00\)_%"/>
    <numFmt numFmtId="236" formatCode="&quot;$&quot;* #,##0.00_)_%;&quot;$&quot;* \(#,##0.00\)_%;&quot;$&quot;* \ .00_)_%"/>
    <numFmt numFmtId="237" formatCode="_._.&quot;$&quot;* #,##0.000_)_%;_._.&quot;$&quot;* \(#,##0.000\)_%"/>
    <numFmt numFmtId="238" formatCode="&quot;$&quot;* #,##0.000_)_%;&quot;$&quot;* \(#,##0.000\)_%;&quot;$&quot;* \ .000_)_%"/>
    <numFmt numFmtId="239" formatCode="* #,##0_);* \(#,##0\);&quot;-&quot;??_);@"/>
    <numFmt numFmtId="240" formatCode="0_)%;\(0\)%"/>
    <numFmt numFmtId="241" formatCode="_._._(* 0_)%;_._.* \(0\)%"/>
    <numFmt numFmtId="242" formatCode="_(0_)%;\(0\)%"/>
    <numFmt numFmtId="243" formatCode="_(0.0_)%;\(0.0\)%"/>
    <numFmt numFmtId="244" formatCode="_._._(* 0.0_)%;_._.* \(0.0\)%"/>
    <numFmt numFmtId="245" formatCode="_(0.00_)%;\(0.00\)%"/>
    <numFmt numFmtId="246" formatCode="_._._(* 0.00_)%;_._.* \(0.00\)%"/>
    <numFmt numFmtId="247" formatCode="_(0.000_)%;\(0.000\)%"/>
    <numFmt numFmtId="248" formatCode="_._._(* 0.000_)%;_._.* \(0.000\)%"/>
    <numFmt numFmtId="249" formatCode="###,0&quot;.&quot;00\ &quot;F&quot;;[Red]\-###,0&quot;.&quot;00\ &quot;F&quot;"/>
    <numFmt numFmtId="250" formatCode="#,##0;[Black]\(#,##0\);\-"/>
  </numFmts>
  <fonts count="151">
    <font>
      <sz val="10"/>
      <name val="Arial"/>
      <family val="0"/>
    </font>
    <font>
      <b/>
      <sz val="10"/>
      <name val="Arial"/>
      <family val="0"/>
    </font>
    <font>
      <i/>
      <sz val="10"/>
      <name val="Arial"/>
      <family val="0"/>
    </font>
    <font>
      <b/>
      <i/>
      <sz val="10"/>
      <name val="Arial"/>
      <family val="0"/>
    </font>
    <font>
      <sz val="14"/>
      <name val=".VnTime"/>
      <family val="2"/>
    </font>
    <font>
      <sz val="12"/>
      <name val="¹UAAA¼"/>
      <family val="3"/>
    </font>
    <font>
      <u val="single"/>
      <sz val="12"/>
      <color indexed="36"/>
      <name val=".VnTime"/>
      <family val="2"/>
    </font>
    <font>
      <b/>
      <sz val="12"/>
      <name val="Arial"/>
      <family val="2"/>
    </font>
    <font>
      <b/>
      <sz val="18"/>
      <name val="Arial"/>
      <family val="2"/>
    </font>
    <font>
      <u val="single"/>
      <sz val="12"/>
      <color indexed="12"/>
      <name val=".VnTime"/>
      <family val="2"/>
    </font>
    <font>
      <sz val="12"/>
      <name val=".VnTime"/>
      <family val="2"/>
    </font>
    <font>
      <sz val="10"/>
      <name val=".VnArial"/>
      <family val="2"/>
    </font>
    <font>
      <b/>
      <sz val="12"/>
      <name val=".VnTime"/>
      <family val="2"/>
    </font>
    <font>
      <b/>
      <sz val="10"/>
      <name val=".VnTime"/>
      <family val="2"/>
    </font>
    <font>
      <sz val="10"/>
      <name val=".VnTime"/>
      <family val="2"/>
    </font>
    <font>
      <sz val="9"/>
      <name val=".VnTime"/>
      <family val="2"/>
    </font>
    <font>
      <sz val="14"/>
      <name val="뼻뮝"/>
      <family val="3"/>
    </font>
    <font>
      <sz val="12"/>
      <name val="뼻뮝"/>
      <family val="3"/>
    </font>
    <font>
      <sz val="10"/>
      <name val="굴림체"/>
      <family val="3"/>
    </font>
    <font>
      <sz val="12"/>
      <name val="Arial"/>
      <family val="2"/>
    </font>
    <font>
      <sz val="9"/>
      <name val="Arial"/>
      <family val="2"/>
    </font>
    <font>
      <sz val="12"/>
      <name val="Courier"/>
      <family val="3"/>
    </font>
    <font>
      <sz val="10"/>
      <name val=" "/>
      <family val="1"/>
    </font>
    <font>
      <sz val="12"/>
      <name val="Times New Roman"/>
      <family val="1"/>
    </font>
    <font>
      <sz val="10"/>
      <name val="MS Sans Serif"/>
      <family val="2"/>
    </font>
    <font>
      <sz val="10"/>
      <name val="?? ??"/>
      <family val="1"/>
    </font>
    <font>
      <b/>
      <sz val="10"/>
      <name val="MS Sans Serif"/>
      <family val="2"/>
    </font>
    <font>
      <sz val="10"/>
      <name val="Times New Roman"/>
      <family val="1"/>
    </font>
    <font>
      <sz val="13"/>
      <name val=".VnTime"/>
      <family val="2"/>
    </font>
    <font>
      <sz val="8"/>
      <name val="Arial"/>
      <family val="2"/>
    </font>
    <font>
      <sz val="8"/>
      <color indexed="12"/>
      <name val="Helv"/>
      <family val="0"/>
    </font>
    <font>
      <sz val="10"/>
      <name val=".VnAvant"/>
      <family val="2"/>
    </font>
    <font>
      <sz val="7"/>
      <name val="Small Fonts"/>
      <family val="2"/>
    </font>
    <font>
      <b/>
      <i/>
      <sz val="16"/>
      <name val="Helv"/>
      <family val="2"/>
    </font>
    <font>
      <i/>
      <sz val="10"/>
      <name val="MS Sans Serif"/>
      <family val="2"/>
    </font>
    <font>
      <sz val="11"/>
      <name val="3C_Times_T"/>
      <family val="0"/>
    </font>
    <font>
      <b/>
      <sz val="13"/>
      <color indexed="8"/>
      <name val=".VnTimeH"/>
      <family val="2"/>
    </font>
    <font>
      <sz val="14"/>
      <name val=".VnArial"/>
      <family val="2"/>
    </font>
    <font>
      <sz val="11"/>
      <name val="‚l‚r ‚oƒSƒVƒbƒN"/>
      <family val="3"/>
    </font>
    <font>
      <sz val="14"/>
      <name val="Terminal"/>
      <family val="3"/>
    </font>
    <font>
      <b/>
      <sz val="10"/>
      <name val="Helv"/>
      <family val="0"/>
    </font>
    <font>
      <b/>
      <sz val="12"/>
      <name val="Helv"/>
      <family val="0"/>
    </font>
    <font>
      <b/>
      <sz val="11"/>
      <name val="Helv"/>
      <family val="0"/>
    </font>
    <font>
      <sz val="11"/>
      <name val="–¾’©"/>
      <family val="1"/>
    </font>
    <font>
      <sz val="8"/>
      <name val=".VnTime"/>
      <family val="2"/>
    </font>
    <font>
      <b/>
      <sz val="10"/>
      <name val="Times New Roman"/>
      <family val="1"/>
    </font>
    <font>
      <sz val="10"/>
      <color indexed="9"/>
      <name val="Times New Roman"/>
      <family val="1"/>
    </font>
    <font>
      <sz val="11"/>
      <name val="Times New Roman"/>
      <family val="1"/>
    </font>
    <font>
      <sz val="14"/>
      <name val="Times New Roman"/>
      <family val="1"/>
    </font>
    <font>
      <b/>
      <sz val="14"/>
      <name val="Times New Roman"/>
      <family val="1"/>
    </font>
    <font>
      <b/>
      <i/>
      <sz val="10"/>
      <name val="Times New Roman"/>
      <family val="1"/>
    </font>
    <font>
      <i/>
      <sz val="10"/>
      <name val="Times New Roman"/>
      <family val="1"/>
    </font>
    <font>
      <b/>
      <sz val="10"/>
      <color indexed="9"/>
      <name val="Times New Roman"/>
      <family val="1"/>
    </font>
    <font>
      <b/>
      <sz val="10"/>
      <color indexed="8"/>
      <name val="Times New Roman"/>
      <family val="1"/>
    </font>
    <font>
      <sz val="10"/>
      <color indexed="8"/>
      <name val="Times New Roman"/>
      <family val="1"/>
    </font>
    <font>
      <b/>
      <sz val="10"/>
      <color indexed="10"/>
      <name val="Times New Roman"/>
      <family val="1"/>
    </font>
    <font>
      <b/>
      <i/>
      <u val="single"/>
      <sz val="10"/>
      <name val="Times New Roman"/>
      <family val="1"/>
    </font>
    <font>
      <b/>
      <sz val="10"/>
      <color indexed="12"/>
      <name val="Times New Roman"/>
      <family val="1"/>
    </font>
    <font>
      <b/>
      <sz val="11"/>
      <name val="Times New Roman"/>
      <family val="1"/>
    </font>
    <font>
      <i/>
      <sz val="10"/>
      <color indexed="8"/>
      <name val="Times New Roman"/>
      <family val="1"/>
    </font>
    <font>
      <b/>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9"/>
      <name val="Times New Roman"/>
      <family val="1"/>
    </font>
    <font>
      <sz val="10"/>
      <color indexed="8"/>
      <name val="Arial"/>
      <family val="2"/>
    </font>
    <font>
      <b/>
      <sz val="12"/>
      <color indexed="8"/>
      <name val=".VnTime"/>
      <family val="2"/>
    </font>
    <font>
      <b/>
      <sz val="18"/>
      <color indexed="8"/>
      <name val="Cambria"/>
      <family val="1"/>
    </font>
    <font>
      <sz val="14"/>
      <color indexed="9"/>
      <name val="Times New Roman"/>
      <family val="1"/>
    </font>
    <font>
      <b/>
      <sz val="8"/>
      <name val="Tahoma"/>
      <family val="2"/>
    </font>
    <font>
      <sz val="8"/>
      <name val="Tahoma"/>
      <family val="2"/>
    </font>
    <font>
      <b/>
      <sz val="10"/>
      <name val="SVNtimes new roman"/>
      <family val="2"/>
    </font>
    <font>
      <sz val="16"/>
      <name val="AngsanaUPC"/>
      <family val="3"/>
    </font>
    <font>
      <sz val="12"/>
      <name val="????"/>
      <family val="1"/>
    </font>
    <font>
      <sz val="12"/>
      <name val="???"/>
      <family val="1"/>
    </font>
    <font>
      <sz val="12"/>
      <name val="|??¢¥¢¬¨Ï"/>
      <family val="1"/>
    </font>
    <font>
      <sz val="12"/>
      <name val="¹ÙÅÁÃ¼"/>
      <family val="1"/>
    </font>
    <font>
      <b/>
      <sz val="8"/>
      <color indexed="12"/>
      <name val="Arial"/>
      <family val="2"/>
    </font>
    <font>
      <sz val="8"/>
      <color indexed="8"/>
      <name val="Arial"/>
      <family val="2"/>
    </font>
    <font>
      <sz val="8"/>
      <name val="SVNtimes new roman"/>
      <family val="2"/>
    </font>
    <font>
      <sz val="11"/>
      <name val="VNcentury Gothic"/>
      <family val="2"/>
    </font>
    <font>
      <b/>
      <sz val="15"/>
      <name val="VNcentury Gothic"/>
      <family val="2"/>
    </font>
    <font>
      <sz val="12"/>
      <name val="SVNtimes new roman"/>
      <family val="2"/>
    </font>
    <font>
      <sz val="10"/>
      <name val="SVNtimes new roman"/>
      <family val="2"/>
    </font>
    <font>
      <sz val="10"/>
      <name val="Symbol"/>
      <family val="1"/>
    </font>
    <font>
      <sz val="10"/>
      <name val="VNtimes new roman"/>
      <family val="2"/>
    </font>
    <font>
      <sz val="8"/>
      <name val="Times New Roman"/>
      <family val="1"/>
    </font>
    <font>
      <sz val="11"/>
      <name val="µ¸¿ò"/>
      <family val="0"/>
    </font>
    <font>
      <sz val="10"/>
      <name val="VNI-Aptima"/>
      <family val="0"/>
    </font>
    <font>
      <sz val="11"/>
      <name val="VNarial"/>
      <family val="2"/>
    </font>
    <font>
      <sz val="10"/>
      <name val="MS Serif"/>
      <family val="1"/>
    </font>
    <font>
      <sz val="10"/>
      <name val="Courier"/>
      <family val="3"/>
    </font>
    <font>
      <sz val="10"/>
      <color indexed="16"/>
      <name val="MS Serif"/>
      <family val="1"/>
    </font>
    <font>
      <sz val="12"/>
      <name val="VNI-Aptima"/>
      <family val="0"/>
    </font>
    <font>
      <b/>
      <sz val="12"/>
      <name val="VN-NTime"/>
      <family val="0"/>
    </font>
    <font>
      <sz val="11"/>
      <color indexed="8"/>
      <name val="Times New Roman"/>
      <family val="2"/>
    </font>
    <font>
      <sz val="10"/>
      <name val="Tms Rmn"/>
      <family val="1"/>
    </font>
    <font>
      <b/>
      <sz val="8"/>
      <color indexed="8"/>
      <name val="Helv"/>
      <family val="2"/>
    </font>
    <font>
      <b/>
      <sz val="10"/>
      <color indexed="10"/>
      <name val="Arial"/>
      <family val="2"/>
    </font>
    <font>
      <sz val="22"/>
      <name val="ＭＳ 明朝"/>
      <family val="1"/>
    </font>
    <font>
      <sz val="12"/>
      <color indexed="8"/>
      <name val="바탕체"/>
      <family val="1"/>
    </font>
    <font>
      <sz val="12"/>
      <name val="바탕체"/>
      <family val="1"/>
    </font>
    <font>
      <sz val="14"/>
      <name val="ＭＳ 明朝"/>
      <family val="1"/>
    </font>
    <font>
      <b/>
      <i/>
      <sz val="10"/>
      <color indexed="9"/>
      <name val="Times New Roman"/>
      <family val="1"/>
    </font>
    <font>
      <b/>
      <sz val="9"/>
      <name val="Times New Roman"/>
      <family val="1"/>
    </font>
    <font>
      <vertAlign val="superscript"/>
      <sz val="10"/>
      <name val="Times New Roman"/>
      <family val="1"/>
    </font>
    <font>
      <sz val="9"/>
      <name val="Tahoma"/>
      <family val="2"/>
    </font>
    <font>
      <b/>
      <sz val="9"/>
      <name val="Tahoma"/>
      <family val="2"/>
    </font>
    <font>
      <sz val="10"/>
      <name val="VNI-Centur"/>
      <family val="0"/>
    </font>
    <font>
      <sz val="14"/>
      <name val="VnTime"/>
      <family val="0"/>
    </font>
    <font>
      <b/>
      <u val="single"/>
      <sz val="14"/>
      <color indexed="8"/>
      <name val=".VnBook-AntiquaH"/>
      <family val="2"/>
    </font>
    <font>
      <sz val="11"/>
      <name val=".VnTime"/>
      <family val="2"/>
    </font>
    <font>
      <sz val="12"/>
      <name val=".VnArial Narrow"/>
      <family val="2"/>
    </font>
    <font>
      <i/>
      <sz val="12"/>
      <color indexed="8"/>
      <name val=".VnBook-AntiquaH"/>
      <family val="2"/>
    </font>
    <font>
      <b/>
      <sz val="12"/>
      <color indexed="8"/>
      <name val=".VnBook-Antiqua"/>
      <family val="2"/>
    </font>
    <font>
      <i/>
      <sz val="12"/>
      <color indexed="8"/>
      <name val=".VnBook-Antiqua"/>
      <family val="2"/>
    </font>
    <font>
      <sz val="10"/>
      <name val="±¼¸²A¼"/>
      <family val="3"/>
    </font>
    <font>
      <b/>
      <sz val="11"/>
      <name val="Arial"/>
      <family val="2"/>
    </font>
    <font>
      <b/>
      <sz val="8"/>
      <name val="Arial"/>
      <family val="2"/>
    </font>
    <font>
      <u val="singleAccounting"/>
      <sz val="11"/>
      <name val="Times New Roman"/>
      <family val="1"/>
    </font>
    <font>
      <b/>
      <sz val="16"/>
      <name val="Times New Roman"/>
      <family val="1"/>
    </font>
    <font>
      <sz val="11"/>
      <color indexed="12"/>
      <name val="Times New Roman"/>
      <family val="1"/>
    </font>
    <font>
      <b/>
      <sz val="15"/>
      <color indexed="56"/>
      <name val="Calibri"/>
      <family val="2"/>
    </font>
    <font>
      <b/>
      <sz val="13"/>
      <color indexed="56"/>
      <name val="Calibri"/>
      <family val="2"/>
    </font>
    <font>
      <sz val="11"/>
      <color indexed="62"/>
      <name val="Calibri"/>
      <family val="2"/>
    </font>
    <font>
      <b/>
      <sz val="11"/>
      <color indexed="8"/>
      <name val="Calibri"/>
      <family val="2"/>
    </font>
    <font>
      <sz val="10"/>
      <color indexed="10"/>
      <name val="Times New Roman"/>
      <family val="1"/>
    </font>
    <font>
      <b/>
      <sz val="14"/>
      <name val="UTM Hanzel"/>
      <family val="1"/>
    </font>
    <font>
      <sz val="11"/>
      <name val="UTM Hanzel"/>
      <family val="1"/>
    </font>
    <font>
      <sz val="11"/>
      <name val="UTM Helve"/>
      <family val="1"/>
    </font>
    <font>
      <u val="single"/>
      <sz val="11"/>
      <color indexed="12"/>
      <name val="Calibri"/>
      <family val="2"/>
    </font>
    <font>
      <u val="single"/>
      <sz val="11"/>
      <color indexed="12"/>
      <name val="Times New Roman"/>
      <family val="2"/>
    </font>
    <font>
      <u val="single"/>
      <sz val="10"/>
      <color indexed="12"/>
      <name val="Arial"/>
      <family val="2"/>
    </font>
    <font>
      <u val="single"/>
      <sz val="11"/>
      <color theme="10"/>
      <name val="Calibri"/>
      <family val="2"/>
    </font>
    <font>
      <u val="single"/>
      <sz val="11"/>
      <color rgb="FF0000FF"/>
      <name val="Calibri"/>
      <family val="2"/>
    </font>
    <font>
      <u val="single"/>
      <sz val="11"/>
      <color theme="10"/>
      <name val="Times New Roman"/>
      <family val="2"/>
    </font>
    <font>
      <u val="single"/>
      <sz val="10"/>
      <color theme="10"/>
      <name val="Arial"/>
      <family val="2"/>
    </font>
    <font>
      <sz val="10"/>
      <color theme="0"/>
      <name val="Times New Roman"/>
      <family val="1"/>
    </font>
    <font>
      <b/>
      <sz val="10"/>
      <color theme="0"/>
      <name val="Times New Roman"/>
      <family val="1"/>
    </font>
    <font>
      <sz val="10"/>
      <color theme="1"/>
      <name val="Times New Roman"/>
      <family val="1"/>
    </font>
    <font>
      <b/>
      <sz val="10"/>
      <color rgb="FFFF0000"/>
      <name val="Times New Roman"/>
      <family val="1"/>
    </font>
  </fonts>
  <fills count="30">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gray125">
        <fgColor indexed="35"/>
      </patternFill>
    </fill>
    <fill>
      <patternFill patternType="solid">
        <fgColor rgb="FFFFFF00"/>
        <bgColor indexed="64"/>
      </patternFill>
    </fill>
  </fills>
  <borders count="33">
    <border>
      <left/>
      <right/>
      <top/>
      <bottom/>
      <diagonal/>
    </border>
    <border>
      <left style="thin"/>
      <right style="thin"/>
      <top style="dotted"/>
      <bottom style="dotted"/>
    </border>
    <border>
      <left style="thin"/>
      <right style="thin"/>
      <top style="thin"/>
      <bottom style="thin"/>
    </border>
    <border>
      <left style="thin"/>
      <right style="thin"/>
      <top style="thin"/>
      <bottom style="hair"/>
    </border>
    <border>
      <left style="thin">
        <color indexed="23"/>
      </left>
      <right style="thin">
        <color indexed="23"/>
      </right>
      <top style="thin">
        <color indexed="23"/>
      </top>
      <bottom style="thin">
        <color indexed="23"/>
      </bottom>
    </border>
    <border>
      <left>
        <color indexed="63"/>
      </left>
      <right>
        <color indexed="63"/>
      </right>
      <top>
        <color indexed="63"/>
      </top>
      <bottom style="hair"/>
    </border>
    <border>
      <left style="thin"/>
      <right style="thin"/>
      <top style="hair"/>
      <bottom style="hair"/>
    </border>
    <border>
      <left style="double">
        <color indexed="63"/>
      </left>
      <right style="double">
        <color indexed="63"/>
      </right>
      <top style="double">
        <color indexed="63"/>
      </top>
      <bottom style="double">
        <color indexed="63"/>
      </bottom>
    </border>
    <border>
      <left style="thin"/>
      <right style="thin"/>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style="medium"/>
      <bottom style="medium"/>
    </border>
    <border>
      <left>
        <color indexed="63"/>
      </left>
      <right>
        <color indexed="63"/>
      </right>
      <top style="thin"/>
      <bottom style="thin"/>
    </border>
    <border>
      <left/>
      <right/>
      <top/>
      <bottom style="mediu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n"/>
    </border>
    <border>
      <left>
        <color indexed="63"/>
      </left>
      <right>
        <color indexed="63"/>
      </right>
      <top>
        <color indexed="63"/>
      </top>
      <bottom style="double">
        <color indexed="52"/>
      </bottom>
    </border>
    <border>
      <left style="medium"/>
      <right style="medium"/>
      <top style="medium"/>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color indexed="63"/>
      </right>
      <top style="thin"/>
      <bottom style="thin"/>
    </border>
    <border>
      <left style="thin"/>
      <right style="thin"/>
      <top>
        <color indexed="63"/>
      </top>
      <bottom style="hair"/>
    </border>
    <border>
      <left>
        <color indexed="63"/>
      </left>
      <right>
        <color indexed="63"/>
      </right>
      <top style="double"/>
      <bottom>
        <color indexed="63"/>
      </bottom>
    </border>
    <border>
      <left/>
      <right/>
      <top style="thin">
        <color indexed="62"/>
      </top>
      <bottom style="double">
        <color indexed="62"/>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s>
  <cellStyleXfs count="449">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6" fontId="81" fillId="0" borderId="1">
      <alignment horizontal="center"/>
      <protection hidden="1"/>
    </xf>
    <xf numFmtId="196" fontId="81" fillId="0" borderId="1">
      <alignment horizontal="center"/>
      <protection hidden="1"/>
    </xf>
    <xf numFmtId="177" fontId="4" fillId="0" borderId="0" applyFont="0" applyFill="0" applyBorder="0" applyAlignment="0" applyProtection="0"/>
    <xf numFmtId="0" fontId="25" fillId="0" borderId="0" applyFont="0" applyFill="0" applyBorder="0" applyAlignment="0" applyProtection="0"/>
    <xf numFmtId="176" fontId="4"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2" fontId="82" fillId="0" borderId="0" applyFont="0" applyFill="0" applyBorder="0" applyAlignment="0" applyProtection="0"/>
    <xf numFmtId="44" fontId="82" fillId="0" borderId="0" applyFont="0" applyFill="0" applyBorder="0" applyAlignment="0" applyProtection="0"/>
    <xf numFmtId="41" fontId="0" fillId="0" borderId="0" applyFont="0" applyFill="0" applyBorder="0" applyAlignment="0" applyProtection="0"/>
    <xf numFmtId="166" fontId="83" fillId="0" borderId="0" applyFont="0" applyFill="0" applyBorder="0" applyAlignment="0" applyProtection="0"/>
    <xf numFmtId="167" fontId="83" fillId="0" borderId="0" applyFont="0" applyFill="0" applyBorder="0" applyAlignment="0" applyProtection="0"/>
    <xf numFmtId="6" fontId="21" fillId="0" borderId="0" applyFont="0" applyFill="0" applyBorder="0" applyAlignment="0" applyProtection="0"/>
    <xf numFmtId="0" fontId="8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5" fillId="0" borderId="0">
      <alignment/>
      <protection/>
    </xf>
    <xf numFmtId="0" fontId="0" fillId="0" borderId="0" applyNumberFormat="0" applyFill="0" applyBorder="0" applyAlignment="0" applyProtection="0"/>
    <xf numFmtId="0" fontId="118" fillId="0" borderId="0">
      <alignment/>
      <protection/>
    </xf>
    <xf numFmtId="0" fontId="75" fillId="0" borderId="0">
      <alignment vertical="top"/>
      <protection/>
    </xf>
    <xf numFmtId="0" fontId="75" fillId="0" borderId="0">
      <alignment vertical="top"/>
      <protection/>
    </xf>
    <xf numFmtId="0" fontId="75" fillId="0" borderId="0">
      <alignment vertical="top"/>
      <protection/>
    </xf>
    <xf numFmtId="0" fontId="24" fillId="0" borderId="0" applyFont="0" applyFill="0" applyBorder="0" applyAlignment="0" applyProtection="0"/>
    <xf numFmtId="0" fontId="0" fillId="0" borderId="0">
      <alignment/>
      <protection/>
    </xf>
    <xf numFmtId="0" fontId="24" fillId="0" borderId="0" applyFont="0" applyFill="0" applyBorder="0" applyAlignment="0" applyProtection="0"/>
    <xf numFmtId="0" fontId="75" fillId="0" borderId="0">
      <alignment vertical="top"/>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5" fillId="0" borderId="0">
      <alignment vertical="top"/>
      <protection/>
    </xf>
    <xf numFmtId="0" fontId="75" fillId="0" borderId="0">
      <alignment vertical="top"/>
      <protection/>
    </xf>
    <xf numFmtId="0" fontId="75" fillId="0" borderId="0">
      <alignment vertical="top"/>
      <protection/>
    </xf>
    <xf numFmtId="0" fontId="75" fillId="0" borderId="0">
      <alignment vertical="top"/>
      <protection/>
    </xf>
    <xf numFmtId="0" fontId="75" fillId="0" borderId="0">
      <alignment vertical="top"/>
      <protection/>
    </xf>
    <xf numFmtId="0" fontId="75" fillId="0" borderId="0">
      <alignment vertical="top"/>
      <protection/>
    </xf>
    <xf numFmtId="0" fontId="75" fillId="0" borderId="0">
      <alignment vertical="top"/>
      <protection/>
    </xf>
    <xf numFmtId="0" fontId="24" fillId="0" borderId="0" applyFont="0" applyFill="0" applyBorder="0" applyAlignment="0" applyProtection="0"/>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3" fontId="38" fillId="0" borderId="0" applyFont="0" applyFill="0" applyBorder="0" applyAlignment="0" applyProtection="0"/>
    <xf numFmtId="192" fontId="38" fillId="0" borderId="0" applyFont="0" applyFill="0" applyBorder="0" applyAlignment="0" applyProtection="0"/>
    <xf numFmtId="0" fontId="43" fillId="0" borderId="0">
      <alignment/>
      <protection/>
    </xf>
    <xf numFmtId="0" fontId="43" fillId="0" borderId="0">
      <alignment/>
      <protection/>
    </xf>
    <xf numFmtId="0" fontId="39" fillId="0" borderId="0">
      <alignment/>
      <protection/>
    </xf>
    <xf numFmtId="0" fontId="27" fillId="0" borderId="0">
      <alignment/>
      <protection/>
    </xf>
    <xf numFmtId="1" fontId="119" fillId="0" borderId="2" applyBorder="0" applyAlignment="0">
      <protection/>
    </xf>
    <xf numFmtId="0" fontId="120" fillId="2" borderId="0">
      <alignment/>
      <protection/>
    </xf>
    <xf numFmtId="0" fontId="121" fillId="2" borderId="0">
      <alignment/>
      <protection/>
    </xf>
    <xf numFmtId="0" fontId="121" fillId="2" borderId="0">
      <alignment/>
      <protection/>
    </xf>
    <xf numFmtId="0" fontId="120" fillId="2" borderId="0">
      <alignment/>
      <protection/>
    </xf>
    <xf numFmtId="0" fontId="122" fillId="0" borderId="3" applyFont="0" applyBorder="0" applyAlignment="0">
      <protection/>
    </xf>
    <xf numFmtId="0" fontId="123" fillId="2" borderId="0">
      <alignment/>
      <protection/>
    </xf>
    <xf numFmtId="0" fontId="121" fillId="2" borderId="0">
      <alignment/>
      <protection/>
    </xf>
    <xf numFmtId="0" fontId="121" fillId="2" borderId="0">
      <alignment/>
      <protection/>
    </xf>
    <xf numFmtId="0" fontId="123" fillId="2" borderId="0">
      <alignment/>
      <protection/>
    </xf>
    <xf numFmtId="0" fontId="10" fillId="0" borderId="0">
      <alignment/>
      <protection/>
    </xf>
    <xf numFmtId="0" fontId="61" fillId="3"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124" fillId="2" borderId="0">
      <alignment/>
      <protection/>
    </xf>
    <xf numFmtId="0" fontId="121" fillId="2" borderId="0">
      <alignment/>
      <protection/>
    </xf>
    <xf numFmtId="0" fontId="121" fillId="2" borderId="0">
      <alignment/>
      <protection/>
    </xf>
    <xf numFmtId="0" fontId="124" fillId="2" borderId="0">
      <alignment/>
      <protection/>
    </xf>
    <xf numFmtId="0" fontId="125" fillId="0" borderId="0">
      <alignment wrapText="1"/>
      <protection/>
    </xf>
    <xf numFmtId="0" fontId="121" fillId="0" borderId="0">
      <alignment wrapText="1"/>
      <protection/>
    </xf>
    <xf numFmtId="0" fontId="121" fillId="0" borderId="0">
      <alignment wrapText="1"/>
      <protection/>
    </xf>
    <xf numFmtId="0" fontId="125" fillId="0" borderId="0">
      <alignment wrapText="1"/>
      <protection/>
    </xf>
    <xf numFmtId="0" fontId="61" fillId="9"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14" fillId="0" borderId="0">
      <alignment/>
      <protection/>
    </xf>
    <xf numFmtId="0" fontId="62" fillId="13" borderId="0" applyNumberFormat="0" applyBorder="0" applyAlignment="0" applyProtection="0"/>
    <xf numFmtId="0" fontId="62" fillId="13"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0" fillId="0" borderId="0" applyFont="0" applyFill="0" applyBorder="0" applyAlignment="0" applyProtection="0"/>
    <xf numFmtId="0" fontId="5" fillId="0" borderId="0" applyFont="0" applyFill="0" applyBorder="0" applyAlignment="0" applyProtection="0"/>
    <xf numFmtId="193" fontId="86" fillId="0" borderId="0" applyFont="0" applyFill="0" applyBorder="0" applyAlignment="0" applyProtection="0"/>
    <xf numFmtId="216" fontId="0" fillId="0" borderId="0" applyFont="0" applyFill="0" applyBorder="0" applyAlignment="0" applyProtection="0"/>
    <xf numFmtId="0" fontId="5" fillId="0" borderId="0" applyFont="0" applyFill="0" applyBorder="0" applyAlignment="0" applyProtection="0"/>
    <xf numFmtId="192" fontId="86" fillId="0" borderId="0" applyFont="0" applyFill="0" applyBorder="0" applyAlignment="0" applyProtection="0"/>
    <xf numFmtId="0" fontId="96" fillId="0" borderId="0">
      <alignment horizontal="center" wrapText="1"/>
      <protection locked="0"/>
    </xf>
    <xf numFmtId="0" fontId="0" fillId="0" borderId="0" applyFont="0" applyFill="0" applyBorder="0" applyAlignment="0" applyProtection="0"/>
    <xf numFmtId="0" fontId="5" fillId="0" borderId="0" applyFont="0" applyFill="0" applyBorder="0" applyAlignment="0" applyProtection="0"/>
    <xf numFmtId="219" fontId="86" fillId="0" borderId="0" applyFont="0" applyFill="0" applyBorder="0" applyAlignment="0" applyProtection="0"/>
    <xf numFmtId="215" fontId="0" fillId="0" borderId="0" applyFont="0" applyFill="0" applyBorder="0" applyAlignment="0" applyProtection="0"/>
    <xf numFmtId="0" fontId="5" fillId="0" borderId="0" applyFont="0" applyFill="0" applyBorder="0" applyAlignment="0" applyProtection="0"/>
    <xf numFmtId="220" fontId="86" fillId="0" borderId="0" applyFont="0" applyFill="0" applyBorder="0" applyAlignment="0" applyProtection="0"/>
    <xf numFmtId="0" fontId="63" fillId="4" borderId="0" applyNumberFormat="0" applyBorder="0" applyAlignment="0" applyProtection="0"/>
    <xf numFmtId="0" fontId="63" fillId="4" borderId="0" applyNumberFormat="0" applyBorder="0" applyAlignment="0" applyProtection="0"/>
    <xf numFmtId="0" fontId="10" fillId="0" borderId="0">
      <alignment/>
      <protection/>
    </xf>
    <xf numFmtId="0" fontId="5" fillId="0" borderId="0">
      <alignment/>
      <protection/>
    </xf>
    <xf numFmtId="0" fontId="97" fillId="0" borderId="0">
      <alignment/>
      <protection/>
    </xf>
    <xf numFmtId="0" fontId="5" fillId="0" borderId="0">
      <alignment/>
      <protection/>
    </xf>
    <xf numFmtId="0" fontId="86" fillId="0" borderId="0">
      <alignment/>
      <protection/>
    </xf>
    <xf numFmtId="0" fontId="126" fillId="0" borderId="0">
      <alignment/>
      <protection/>
    </xf>
    <xf numFmtId="214" fontId="0" fillId="0" borderId="0" applyFill="0" applyBorder="0" applyAlignment="0">
      <protection/>
    </xf>
    <xf numFmtId="0" fontId="64" fillId="2" borderId="4" applyNumberFormat="0" applyAlignment="0" applyProtection="0"/>
    <xf numFmtId="0" fontId="64" fillId="2" borderId="4" applyNumberFormat="0" applyAlignment="0" applyProtection="0"/>
    <xf numFmtId="0" fontId="40" fillId="0" borderId="0">
      <alignment/>
      <protection/>
    </xf>
    <xf numFmtId="199" fontId="87" fillId="0" borderId="5" applyBorder="0">
      <alignment/>
      <protection/>
    </xf>
    <xf numFmtId="199" fontId="88" fillId="0" borderId="6">
      <alignment/>
      <protection locked="0"/>
    </xf>
    <xf numFmtId="0" fontId="127" fillId="0" borderId="0" applyFill="0" applyBorder="0" applyProtection="0">
      <alignment horizontal="center"/>
    </xf>
    <xf numFmtId="200" fontId="89" fillId="0" borderId="6">
      <alignment/>
      <protection/>
    </xf>
    <xf numFmtId="0" fontId="65" fillId="21" borderId="7" applyNumberFormat="0" applyAlignment="0" applyProtection="0"/>
    <xf numFmtId="0" fontId="65" fillId="21" borderId="7" applyNumberFormat="0" applyAlignment="0" applyProtection="0"/>
    <xf numFmtId="1" fontId="98" fillId="0" borderId="8" applyBorder="0">
      <alignment/>
      <protection/>
    </xf>
    <xf numFmtId="0" fontId="128" fillId="0" borderId="9">
      <alignment horizontal="center"/>
      <protection/>
    </xf>
    <xf numFmtId="43" fontId="0" fillId="0" borderId="0" applyFont="0" applyFill="0" applyBorder="0" applyAlignment="0" applyProtection="0"/>
    <xf numFmtId="221" fontId="0" fillId="0" borderId="0" applyFont="0" applyFill="0" applyBorder="0" applyAlignment="0" applyProtection="0"/>
    <xf numFmtId="41" fontId="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22" fontId="47" fillId="0" borderId="0" applyFont="0" applyFill="0" applyBorder="0" applyAlignment="0" applyProtection="0"/>
    <xf numFmtId="223" fontId="20" fillId="0" borderId="0" applyFont="0" applyFill="0" applyBorder="0" applyAlignment="0" applyProtection="0"/>
    <xf numFmtId="224" fontId="129" fillId="0" borderId="0" applyFont="0" applyFill="0" applyBorder="0" applyAlignment="0" applyProtection="0"/>
    <xf numFmtId="225" fontId="20" fillId="0" borderId="0" applyFont="0" applyFill="0" applyBorder="0" applyAlignment="0" applyProtection="0"/>
    <xf numFmtId="226" fontId="129" fillId="0" borderId="0" applyFont="0" applyFill="0" applyBorder="0" applyAlignment="0" applyProtection="0"/>
    <xf numFmtId="227" fontId="20" fillId="0" borderId="0" applyFont="0" applyFill="0" applyBorder="0" applyAlignment="0" applyProtection="0"/>
    <xf numFmtId="198" fontId="10" fillId="0" borderId="0" applyFont="0" applyFill="0" applyBorder="0" applyAlignment="0" applyProtection="0"/>
    <xf numFmtId="43"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198"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187" fontId="27" fillId="0" borderId="0">
      <alignment/>
      <protection/>
    </xf>
    <xf numFmtId="194" fontId="99" fillId="0" borderId="0">
      <alignment/>
      <protection/>
    </xf>
    <xf numFmtId="3" fontId="0" fillId="0" borderId="0" applyFont="0" applyFill="0" applyBorder="0" applyAlignment="0" applyProtection="0"/>
    <xf numFmtId="0" fontId="130" fillId="0" borderId="0" applyNumberFormat="0" applyFill="0" applyBorder="0" applyAlignment="0" applyProtection="0"/>
    <xf numFmtId="0" fontId="100" fillId="0" borderId="0" applyNumberFormat="0" applyAlignment="0">
      <protection/>
    </xf>
    <xf numFmtId="0" fontId="101" fillId="0" borderId="0" applyNumberFormat="0" applyAlignment="0">
      <protection/>
    </xf>
    <xf numFmtId="229" fontId="131" fillId="0" borderId="0" applyFill="0" applyBorder="0" applyProtection="0">
      <alignment/>
    </xf>
    <xf numFmtId="230" fontId="47" fillId="0" borderId="0" applyFont="0" applyFill="0" applyBorder="0" applyAlignment="0" applyProtection="0"/>
    <xf numFmtId="231" fontId="27" fillId="0" borderId="0" applyFill="0" applyBorder="0" applyProtection="0">
      <alignment/>
    </xf>
    <xf numFmtId="231" fontId="27" fillId="0" borderId="10" applyFill="0" applyProtection="0">
      <alignment/>
    </xf>
    <xf numFmtId="231" fontId="27" fillId="0" borderId="11" applyFill="0" applyProtection="0">
      <alignment/>
    </xf>
    <xf numFmtId="189" fontId="28" fillId="0" borderId="0" applyFont="0" applyFill="0" applyBorder="0" applyAlignment="0" applyProtection="0"/>
    <xf numFmtId="201" fontId="90" fillId="0" borderId="0">
      <alignment/>
      <protection locked="0"/>
    </xf>
    <xf numFmtId="202" fontId="90" fillId="0" borderId="0">
      <alignment/>
      <protection locked="0"/>
    </xf>
    <xf numFmtId="203" fontId="91" fillId="0" borderId="12">
      <alignment/>
      <protection locked="0"/>
    </xf>
    <xf numFmtId="204" fontId="90" fillId="0" borderId="0">
      <alignment/>
      <protection locked="0"/>
    </xf>
    <xf numFmtId="205" fontId="90" fillId="0" borderId="0">
      <alignment/>
      <protection locked="0"/>
    </xf>
    <xf numFmtId="204" fontId="90" fillId="0" borderId="0" applyNumberFormat="0">
      <alignment/>
      <protection locked="0"/>
    </xf>
    <xf numFmtId="204" fontId="90" fillId="0" borderId="0">
      <alignment/>
      <protection locked="0"/>
    </xf>
    <xf numFmtId="199" fontId="92" fillId="0" borderId="1">
      <alignment/>
      <protection/>
    </xf>
    <xf numFmtId="206" fontId="92" fillId="0" borderId="1">
      <alignment/>
      <protection/>
    </xf>
    <xf numFmtId="44" fontId="0" fillId="0" borderId="0" applyFont="0" applyFill="0" applyBorder="0" applyAlignment="0" applyProtection="0"/>
    <xf numFmtId="232" fontId="0" fillId="0" borderId="0" applyFont="0" applyFill="0" applyBorder="0" applyAlignment="0" applyProtection="0"/>
    <xf numFmtId="42" fontId="0" fillId="0" borderId="0" applyFont="0" applyFill="0" applyBorder="0" applyAlignment="0" applyProtection="0"/>
    <xf numFmtId="233" fontId="129" fillId="0" borderId="0" applyFont="0" applyFill="0" applyBorder="0" applyAlignment="0" applyProtection="0"/>
    <xf numFmtId="234" fontId="20" fillId="0" borderId="0" applyFont="0" applyFill="0" applyBorder="0" applyAlignment="0" applyProtection="0"/>
    <xf numFmtId="235" fontId="129" fillId="0" borderId="0" applyFont="0" applyFill="0" applyBorder="0" applyAlignment="0" applyProtection="0"/>
    <xf numFmtId="236" fontId="20" fillId="0" borderId="0" applyFont="0" applyFill="0" applyBorder="0" applyAlignment="0" applyProtection="0"/>
    <xf numFmtId="237" fontId="129" fillId="0" borderId="0" applyFont="0" applyFill="0" applyBorder="0" applyAlignment="0" applyProtection="0"/>
    <xf numFmtId="238" fontId="20" fillId="0" borderId="0" applyFont="0" applyFill="0" applyBorder="0" applyAlignment="0" applyProtection="0"/>
    <xf numFmtId="174" fontId="0" fillId="0" borderId="0" applyFont="0" applyFill="0" applyBorder="0" applyAlignment="0" applyProtection="0"/>
    <xf numFmtId="185" fontId="0" fillId="0" borderId="0">
      <alignment/>
      <protection/>
    </xf>
    <xf numFmtId="199" fontId="81" fillId="0" borderId="1">
      <alignment horizontal="center"/>
      <protection hidden="1"/>
    </xf>
    <xf numFmtId="207" fontId="93" fillId="0" borderId="1">
      <alignment horizontal="center"/>
      <protection hidden="1"/>
    </xf>
    <xf numFmtId="199" fontId="81" fillId="0" borderId="1">
      <alignment horizontal="center"/>
      <protection hidden="1"/>
    </xf>
    <xf numFmtId="2" fontId="81" fillId="0" borderId="1">
      <alignment horizontal="center"/>
      <protection hidden="1"/>
    </xf>
    <xf numFmtId="0" fontId="0" fillId="0" borderId="0" applyFont="0" applyFill="0" applyBorder="0" applyAlignment="0" applyProtection="0"/>
    <xf numFmtId="239" fontId="27" fillId="0" borderId="0" applyFill="0" applyBorder="0" applyProtection="0">
      <alignment/>
    </xf>
    <xf numFmtId="239" fontId="27" fillId="0" borderId="10" applyFill="0" applyProtection="0">
      <alignment/>
    </xf>
    <xf numFmtId="239" fontId="27" fillId="0" borderId="11" applyFill="0" applyProtection="0">
      <alignment/>
    </xf>
    <xf numFmtId="208" fontId="0" fillId="0" borderId="0" applyFont="0" applyFill="0" applyBorder="0" applyAlignment="0" applyProtection="0"/>
    <xf numFmtId="209" fontId="0" fillId="0" borderId="0" applyFont="0" applyFill="0" applyBorder="0" applyAlignment="0" applyProtection="0"/>
    <xf numFmtId="186" fontId="0" fillId="0" borderId="0">
      <alignment/>
      <protection/>
    </xf>
    <xf numFmtId="0" fontId="10" fillId="0" borderId="0" applyNumberFormat="0" applyBorder="0" applyAlignment="0">
      <protection/>
    </xf>
    <xf numFmtId="0" fontId="76" fillId="22"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102" fillId="0" borderId="0" applyNumberFormat="0" applyAlignment="0">
      <protection/>
    </xf>
    <xf numFmtId="218" fontId="10"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182" fontId="10" fillId="0" borderId="13" applyFont="0" applyFill="0" applyBorder="0" applyProtection="0">
      <alignment/>
    </xf>
    <xf numFmtId="0" fontId="67" fillId="5" borderId="0" applyNumberFormat="0" applyBorder="0" applyAlignment="0" applyProtection="0"/>
    <xf numFmtId="0" fontId="67" fillId="5" borderId="0" applyNumberFormat="0" applyBorder="0" applyAlignment="0" applyProtection="0"/>
    <xf numFmtId="38" fontId="29" fillId="2" borderId="0" applyNumberFormat="0" applyBorder="0" applyAlignment="0" applyProtection="0"/>
    <xf numFmtId="0" fontId="0" fillId="0" borderId="0">
      <alignment/>
      <protection/>
    </xf>
    <xf numFmtId="0" fontId="41" fillId="0" borderId="0">
      <alignment horizontal="left"/>
      <protection/>
    </xf>
    <xf numFmtId="0" fontId="7" fillId="0" borderId="14" applyNumberFormat="0" applyAlignment="0" applyProtection="0"/>
    <xf numFmtId="0" fontId="7" fillId="0" borderId="15">
      <alignment horizontal="left" vertical="center"/>
      <protection/>
    </xf>
    <xf numFmtId="14" fontId="1" fillId="7" borderId="16">
      <alignment horizontal="center" vertical="center" wrapText="1"/>
      <protection/>
    </xf>
    <xf numFmtId="0" fontId="8" fillId="0" borderId="0" applyNumberFormat="0" applyFill="0" applyBorder="0" applyAlignment="0" applyProtection="0"/>
    <xf numFmtId="0" fontId="132" fillId="0" borderId="17" applyNumberFormat="0" applyFill="0" applyAlignment="0" applyProtection="0"/>
    <xf numFmtId="0" fontId="7" fillId="0" borderId="0" applyNumberFormat="0" applyFill="0" applyBorder="0" applyAlignment="0" applyProtection="0"/>
    <xf numFmtId="0" fontId="133" fillId="0" borderId="18" applyNumberFormat="0" applyFill="0" applyAlignment="0" applyProtection="0"/>
    <xf numFmtId="0" fontId="68" fillId="0" borderId="19" applyNumberFormat="0" applyFill="0" applyAlignment="0" applyProtection="0"/>
    <xf numFmtId="0" fontId="68" fillId="0" borderId="1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27" fillId="0" borderId="0" applyFill="0" applyAlignment="0" applyProtection="0"/>
    <xf numFmtId="0" fontId="127" fillId="0" borderId="20" applyFill="0" applyAlignment="0" applyProtection="0"/>
    <xf numFmtId="0" fontId="8" fillId="0" borderId="0" applyProtection="0">
      <alignment/>
    </xf>
    <xf numFmtId="0" fontId="7" fillId="0" borderId="0" applyProtection="0">
      <alignment/>
    </xf>
    <xf numFmtId="0" fontId="9"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30" fillId="0" borderId="0">
      <alignment/>
      <protection/>
    </xf>
    <xf numFmtId="10" fontId="29" fillId="24" borderId="2" applyNumberFormat="0" applyBorder="0" applyAlignment="0" applyProtection="0"/>
    <xf numFmtId="0" fontId="134" fillId="8" borderId="4" applyNumberFormat="0" applyAlignment="0" applyProtection="0"/>
    <xf numFmtId="0" fontId="134" fillId="8" borderId="4" applyNumberFormat="0" applyAlignment="0" applyProtection="0"/>
    <xf numFmtId="0" fontId="134" fillId="8" borderId="4" applyNumberFormat="0" applyAlignment="0" applyProtection="0"/>
    <xf numFmtId="0" fontId="134" fillId="8" borderId="4" applyNumberFormat="0" applyAlignment="0" applyProtection="0"/>
    <xf numFmtId="214" fontId="103" fillId="25" borderId="0">
      <alignment/>
      <protection/>
    </xf>
    <xf numFmtId="0" fontId="69" fillId="0" borderId="21" applyNumberFormat="0" applyFill="0" applyAlignment="0" applyProtection="0"/>
    <xf numFmtId="0" fontId="69" fillId="0" borderId="21" applyNumberFormat="0" applyFill="0" applyAlignment="0" applyProtection="0"/>
    <xf numFmtId="214" fontId="103" fillId="26" borderId="0">
      <alignment/>
      <protection/>
    </xf>
    <xf numFmtId="199" fontId="29" fillId="0" borderId="5" applyFont="0">
      <alignment/>
      <protection/>
    </xf>
    <xf numFmtId="3" fontId="0" fillId="0" borderId="22">
      <alignment/>
      <protection/>
    </xf>
    <xf numFmtId="38" fontId="24" fillId="0" borderId="0" applyFont="0" applyFill="0" applyBorder="0" applyAlignment="0" applyProtection="0"/>
    <xf numFmtId="40" fontId="24"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42" fillId="0" borderId="16">
      <alignment/>
      <protection/>
    </xf>
    <xf numFmtId="183" fontId="31" fillId="0" borderId="3">
      <alignment/>
      <protection/>
    </xf>
    <xf numFmtId="169" fontId="0" fillId="0" borderId="0" applyFont="0" applyFill="0" applyBorder="0" applyAlignment="0" applyProtection="0"/>
    <xf numFmtId="170" fontId="0" fillId="0" borderId="0" applyFont="0" applyFill="0" applyBorder="0" applyAlignment="0" applyProtection="0"/>
    <xf numFmtId="190" fontId="24" fillId="0" borderId="0" applyFont="0" applyFill="0" applyBorder="0" applyAlignment="0" applyProtection="0"/>
    <xf numFmtId="191" fontId="2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9" fillId="0" borderId="0" applyNumberFormat="0" applyFont="0" applyFill="0" applyAlignment="0">
      <protection/>
    </xf>
    <xf numFmtId="0" fontId="92" fillId="0" borderId="0">
      <alignment horizontal="justify" vertical="top"/>
      <protection/>
    </xf>
    <xf numFmtId="0" fontId="70" fillId="27" borderId="0" applyNumberFormat="0" applyBorder="0" applyAlignment="0" applyProtection="0"/>
    <xf numFmtId="0" fontId="70" fillId="27" borderId="0" applyNumberFormat="0" applyBorder="0" applyAlignment="0" applyProtection="0"/>
    <xf numFmtId="0" fontId="28" fillId="0" borderId="2">
      <alignment/>
      <protection/>
    </xf>
    <xf numFmtId="0" fontId="27" fillId="0" borderId="0">
      <alignment/>
      <protection/>
    </xf>
    <xf numFmtId="37" fontId="32" fillId="0" borderId="0">
      <alignment/>
      <protection/>
    </xf>
    <xf numFmtId="0" fontId="104" fillId="0" borderId="2" applyNumberFormat="0" applyFont="0" applyFill="0" applyBorder="0" applyAlignment="0">
      <protection/>
    </xf>
    <xf numFmtId="0" fontId="33"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10" fillId="0" borderId="0">
      <alignment/>
      <protection/>
    </xf>
    <xf numFmtId="0" fontId="11" fillId="0" borderId="0">
      <alignment/>
      <protection/>
    </xf>
    <xf numFmtId="0" fontId="105" fillId="0" borderId="0">
      <alignment/>
      <protection/>
    </xf>
    <xf numFmtId="0" fontId="0" fillId="0" borderId="0">
      <alignment/>
      <protection/>
    </xf>
    <xf numFmtId="0" fontId="47"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0" fillId="0" borderId="0">
      <alignment/>
      <protection/>
    </xf>
    <xf numFmtId="0" fontId="10" fillId="0" borderId="0">
      <alignment/>
      <protection/>
    </xf>
    <xf numFmtId="0" fontId="10" fillId="0" borderId="0">
      <alignment/>
      <protection/>
    </xf>
    <xf numFmtId="0" fontId="11" fillId="0" borderId="0">
      <alignment/>
      <protection/>
    </xf>
    <xf numFmtId="0" fontId="11" fillId="0" borderId="0">
      <alignment/>
      <protection/>
    </xf>
    <xf numFmtId="0" fontId="10" fillId="0" borderId="0">
      <alignment/>
      <protection/>
    </xf>
    <xf numFmtId="0" fontId="0" fillId="0" borderId="0">
      <alignment/>
      <protection/>
    </xf>
    <xf numFmtId="0" fontId="10" fillId="0" borderId="0">
      <alignment/>
      <protection/>
    </xf>
    <xf numFmtId="0" fontId="10" fillId="24" borderId="23" applyNumberFormat="0" applyFont="0" applyAlignment="0" applyProtection="0"/>
    <xf numFmtId="0" fontId="11" fillId="24" borderId="23" applyNumberFormat="0" applyFont="0" applyAlignment="0" applyProtection="0"/>
    <xf numFmtId="167" fontId="43" fillId="0" borderId="0" applyFont="0" applyFill="0" applyBorder="0" applyAlignment="0" applyProtection="0"/>
    <xf numFmtId="166" fontId="43" fillId="0" borderId="0" applyFont="0" applyFill="0" applyBorder="0" applyAlignment="0" applyProtection="0"/>
    <xf numFmtId="0" fontId="28" fillId="0" borderId="0" applyNumberFormat="0" applyFill="0" applyBorder="0" applyAlignment="0" applyProtection="0"/>
    <xf numFmtId="0" fontId="10" fillId="0" borderId="0" applyNumberFormat="0" applyFill="0" applyBorder="0" applyAlignment="0" applyProtection="0"/>
    <xf numFmtId="0" fontId="0" fillId="0" borderId="0" applyFont="0" applyFill="0" applyBorder="0" applyAlignment="0" applyProtection="0"/>
    <xf numFmtId="0" fontId="27" fillId="0" borderId="0">
      <alignment/>
      <protection/>
    </xf>
    <xf numFmtId="0" fontId="71" fillId="2" borderId="24" applyNumberFormat="0" applyAlignment="0" applyProtection="0"/>
    <xf numFmtId="0" fontId="71" fillId="2" borderId="24" applyNumberFormat="0" applyAlignment="0" applyProtection="0"/>
    <xf numFmtId="14" fontId="96" fillId="0" borderId="0">
      <alignment horizontal="center" wrapText="1"/>
      <protection locked="0"/>
    </xf>
    <xf numFmtId="9" fontId="0" fillId="0" borderId="0" applyFont="0" applyFill="0" applyBorder="0" applyAlignment="0" applyProtection="0"/>
    <xf numFmtId="240" fontId="127" fillId="0" borderId="0" applyFont="0" applyFill="0" applyBorder="0" applyAlignment="0" applyProtection="0"/>
    <xf numFmtId="241" fontId="47" fillId="0" borderId="0" applyFont="0" applyFill="0" applyBorder="0" applyAlignment="0" applyProtection="0"/>
    <xf numFmtId="242" fontId="129" fillId="0" borderId="0" applyFont="0" applyFill="0" applyBorder="0" applyAlignment="0" applyProtection="0"/>
    <xf numFmtId="217" fontId="0" fillId="0" borderId="0" applyFont="0" applyFill="0" applyBorder="0" applyAlignment="0" applyProtection="0"/>
    <xf numFmtId="10" fontId="0" fillId="0" borderId="0" applyFont="0" applyFill="0" applyBorder="0" applyAlignment="0" applyProtection="0"/>
    <xf numFmtId="243" fontId="129" fillId="0" borderId="0" applyFont="0" applyFill="0" applyBorder="0" applyAlignment="0" applyProtection="0"/>
    <xf numFmtId="244" fontId="47" fillId="0" borderId="0" applyFont="0" applyFill="0" applyBorder="0" applyAlignment="0" applyProtection="0"/>
    <xf numFmtId="245" fontId="129" fillId="0" borderId="0" applyFont="0" applyFill="0" applyBorder="0" applyAlignment="0" applyProtection="0"/>
    <xf numFmtId="246" fontId="47" fillId="0" borderId="0" applyFont="0" applyFill="0" applyBorder="0" applyAlignment="0" applyProtection="0"/>
    <xf numFmtId="247" fontId="129" fillId="0" borderId="0" applyFont="0" applyFill="0" applyBorder="0" applyAlignment="0" applyProtection="0"/>
    <xf numFmtId="248" fontId="4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4" fillId="0" borderId="25" applyNumberFormat="0" applyBorder="0">
      <alignment/>
      <protection/>
    </xf>
    <xf numFmtId="5" fontId="106" fillId="0" borderId="0">
      <alignment/>
      <protection/>
    </xf>
    <xf numFmtId="0" fontId="24" fillId="0" borderId="0" applyNumberFormat="0" applyFont="0" applyFill="0" applyBorder="0" applyAlignment="0" applyProtection="0"/>
    <xf numFmtId="213" fontId="0" fillId="0" borderId="0" applyNumberFormat="0" applyFill="0" applyBorder="0" applyAlignment="0" applyProtection="0"/>
    <xf numFmtId="0" fontId="10" fillId="0" borderId="0" applyNumberFormat="0" applyFill="0" applyBorder="0" applyAlignment="0" applyProtection="0"/>
    <xf numFmtId="188" fontId="35" fillId="0" borderId="0" applyFont="0" applyFill="0" applyBorder="0" applyAlignment="0" applyProtection="0"/>
    <xf numFmtId="0" fontId="77" fillId="0" borderId="0" applyNumberForma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184" fontId="28" fillId="0" borderId="0" applyFont="0" applyFill="0" applyBorder="0" applyAlignment="0" applyProtection="0"/>
    <xf numFmtId="0" fontId="42" fillId="0" borderId="0">
      <alignment/>
      <protection/>
    </xf>
    <xf numFmtId="40" fontId="107" fillId="0" borderId="0" applyBorder="0">
      <alignment horizontal="right"/>
      <protection/>
    </xf>
    <xf numFmtId="0" fontId="94" fillId="0" borderId="0">
      <alignment/>
      <protection/>
    </xf>
    <xf numFmtId="180" fontId="28" fillId="0" borderId="26">
      <alignment horizontal="right" vertical="center"/>
      <protection/>
    </xf>
    <xf numFmtId="180" fontId="28" fillId="0" borderId="26">
      <alignment horizontal="right" vertical="center"/>
      <protection/>
    </xf>
    <xf numFmtId="180" fontId="28" fillId="0" borderId="26">
      <alignment horizontal="right" vertical="center"/>
      <protection/>
    </xf>
    <xf numFmtId="180" fontId="28" fillId="0" borderId="26">
      <alignment horizontal="right" vertical="center"/>
      <protection/>
    </xf>
    <xf numFmtId="180" fontId="28" fillId="0" borderId="26">
      <alignment horizontal="right" vertical="center"/>
      <protection/>
    </xf>
    <xf numFmtId="180" fontId="28" fillId="0" borderId="26">
      <alignment horizontal="right" vertical="center"/>
      <protection/>
    </xf>
    <xf numFmtId="180" fontId="28" fillId="0" borderId="26">
      <alignment horizontal="right" vertical="center"/>
      <protection/>
    </xf>
    <xf numFmtId="180" fontId="28" fillId="0" borderId="26">
      <alignment horizontal="right" vertical="center"/>
      <protection/>
    </xf>
    <xf numFmtId="249" fontId="28" fillId="0" borderId="26">
      <alignment horizontal="right" vertical="center"/>
      <protection/>
    </xf>
    <xf numFmtId="249" fontId="28" fillId="0" borderId="26">
      <alignment horizontal="right" vertical="center"/>
      <protection/>
    </xf>
    <xf numFmtId="249" fontId="28" fillId="0" borderId="26">
      <alignment horizontal="right" vertical="center"/>
      <protection/>
    </xf>
    <xf numFmtId="180" fontId="28" fillId="0" borderId="26">
      <alignment horizontal="right" vertical="center"/>
      <protection/>
    </xf>
    <xf numFmtId="180" fontId="28" fillId="0" borderId="26">
      <alignment horizontal="right" vertical="center"/>
      <protection/>
    </xf>
    <xf numFmtId="180" fontId="28" fillId="0" borderId="26">
      <alignment horizontal="right" vertical="center"/>
      <protection/>
    </xf>
    <xf numFmtId="180" fontId="28" fillId="0" borderId="26">
      <alignment horizontal="right" vertical="center"/>
      <protection/>
    </xf>
    <xf numFmtId="180" fontId="28" fillId="0" borderId="26">
      <alignment horizontal="right" vertical="center"/>
      <protection/>
    </xf>
    <xf numFmtId="199" fontId="92" fillId="0" borderId="1">
      <alignment/>
      <protection hidden="1"/>
    </xf>
    <xf numFmtId="181" fontId="28" fillId="0" borderId="26">
      <alignment horizontal="center"/>
      <protection/>
    </xf>
    <xf numFmtId="0" fontId="28" fillId="0" borderId="0" applyNumberFormat="0" applyFill="0" applyBorder="0" applyAlignment="0" applyProtection="0"/>
    <xf numFmtId="3" fontId="36" fillId="0" borderId="27" applyNumberFormat="0" applyBorder="0" applyAlignment="0">
      <protection/>
    </xf>
    <xf numFmtId="0" fontId="108" fillId="0" borderId="0" applyFill="0" applyBorder="0" applyProtection="0">
      <alignment horizontal="left" vertical="top"/>
    </xf>
    <xf numFmtId="0" fontId="72" fillId="0" borderId="0" applyNumberFormat="0" applyFill="0" applyBorder="0" applyAlignment="0" applyProtection="0"/>
    <xf numFmtId="0" fontId="72" fillId="0" borderId="0" applyNumberFormat="0" applyFill="0" applyBorder="0" applyAlignment="0" applyProtection="0"/>
    <xf numFmtId="0" fontId="0" fillId="0" borderId="28" applyNumberFormat="0" applyFont="0" applyFill="0" applyAlignment="0" applyProtection="0"/>
    <xf numFmtId="0" fontId="135" fillId="0" borderId="29" applyNumberFormat="0" applyFill="0" applyAlignment="0" applyProtection="0"/>
    <xf numFmtId="178" fontId="28" fillId="0" borderId="0">
      <alignment/>
      <protection/>
    </xf>
    <xf numFmtId="179" fontId="28" fillId="0" borderId="2">
      <alignment/>
      <protection/>
    </xf>
    <xf numFmtId="0" fontId="95" fillId="0" borderId="0">
      <alignment/>
      <protection/>
    </xf>
    <xf numFmtId="3" fontId="28" fillId="0" borderId="0" applyNumberFormat="0" applyBorder="0" applyAlignment="0" applyProtection="0"/>
    <xf numFmtId="3" fontId="119" fillId="0" borderId="0">
      <alignment/>
      <protection locked="0"/>
    </xf>
    <xf numFmtId="0" fontId="95" fillId="0" borderId="0">
      <alignment/>
      <protection/>
    </xf>
    <xf numFmtId="0" fontId="12" fillId="28" borderId="2">
      <alignment horizontal="left" vertical="center"/>
      <protection/>
    </xf>
    <xf numFmtId="5" fontId="13" fillId="0" borderId="9">
      <alignment horizontal="left" vertical="top"/>
      <protection/>
    </xf>
    <xf numFmtId="5" fontId="14" fillId="0" borderId="30">
      <alignment horizontal="left" vertical="top"/>
      <protection/>
    </xf>
    <xf numFmtId="0" fontId="15" fillId="0" borderId="30">
      <alignment horizontal="left" vertical="center"/>
      <protection/>
    </xf>
    <xf numFmtId="210" fontId="0" fillId="0" borderId="0" applyFont="0" applyFill="0" applyBorder="0" applyAlignment="0" applyProtection="0"/>
    <xf numFmtId="211"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0" applyNumberFormat="0" applyFill="0" applyBorder="0" applyAlignment="0" applyProtection="0"/>
    <xf numFmtId="0" fontId="109" fillId="0" borderId="0">
      <alignment vertical="center"/>
      <protection/>
    </xf>
    <xf numFmtId="42" fontId="82" fillId="0" borderId="0" applyFont="0" applyFill="0" applyBorder="0" applyAlignment="0" applyProtection="0"/>
    <xf numFmtId="44" fontId="82" fillId="0" borderId="0" applyFont="0" applyFill="0" applyBorder="0" applyAlignment="0" applyProtection="0"/>
    <xf numFmtId="0" fontId="82" fillId="0" borderId="0">
      <alignment/>
      <protection/>
    </xf>
    <xf numFmtId="0" fontId="22" fillId="0" borderId="0" applyFont="0" applyFill="0" applyBorder="0" applyAlignment="0" applyProtection="0"/>
    <xf numFmtId="0" fontId="22" fillId="0" borderId="0" applyFont="0" applyFill="0" applyBorder="0" applyAlignment="0" applyProtection="0"/>
    <xf numFmtId="0" fontId="23" fillId="0" borderId="0">
      <alignment vertical="center"/>
      <protection/>
    </xf>
    <xf numFmtId="40" fontId="16" fillId="0" borderId="0" applyFont="0" applyFill="0" applyBorder="0" applyAlignment="0" applyProtection="0"/>
    <xf numFmtId="38"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9" fontId="110" fillId="0" borderId="0" applyBorder="0" applyAlignment="0" applyProtection="0"/>
    <xf numFmtId="0" fontId="17" fillId="0" borderId="0">
      <alignment/>
      <protection/>
    </xf>
    <xf numFmtId="0" fontId="111" fillId="0" borderId="0" applyFont="0" applyFill="0" applyBorder="0" applyAlignment="0" applyProtection="0"/>
    <xf numFmtId="0" fontId="111"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8" fillId="0" borderId="0">
      <alignment/>
      <protection/>
    </xf>
    <xf numFmtId="0" fontId="0" fillId="0" borderId="0">
      <alignment/>
      <protection/>
    </xf>
    <xf numFmtId="0" fontId="19" fillId="0" borderId="0">
      <alignment/>
      <protection/>
    </xf>
    <xf numFmtId="166" fontId="20" fillId="0" borderId="0" applyFont="0" applyFill="0" applyBorder="0" applyAlignment="0" applyProtection="0"/>
    <xf numFmtId="167" fontId="2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0" fontId="112" fillId="0" borderId="0">
      <alignment/>
      <protection/>
    </xf>
    <xf numFmtId="169" fontId="20" fillId="0" borderId="0" applyFont="0" applyFill="0" applyBorder="0" applyAlignment="0" applyProtection="0"/>
    <xf numFmtId="6" fontId="21" fillId="0" borderId="0" applyFont="0" applyFill="0" applyBorder="0" applyAlignment="0" applyProtection="0"/>
    <xf numFmtId="170"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74">
    <xf numFmtId="0" fontId="0" fillId="0" borderId="0" xfId="0" applyAlignment="1">
      <alignment/>
    </xf>
    <xf numFmtId="0" fontId="0" fillId="0" borderId="0" xfId="437">
      <alignment/>
      <protection/>
    </xf>
    <xf numFmtId="0" fontId="0" fillId="0" borderId="0" xfId="0" applyAlignment="1" applyProtection="1">
      <alignment/>
      <protection hidden="1"/>
    </xf>
    <xf numFmtId="0" fontId="0" fillId="0" borderId="0" xfId="0" applyAlignment="1" applyProtection="1">
      <alignment/>
      <protection locked="0"/>
    </xf>
    <xf numFmtId="0" fontId="27" fillId="0" borderId="0" xfId="0" applyFont="1" applyAlignment="1">
      <alignment/>
    </xf>
    <xf numFmtId="0" fontId="45" fillId="0" borderId="0" xfId="0" applyFont="1" applyFill="1" applyBorder="1" applyAlignment="1">
      <alignment horizontal="right"/>
    </xf>
    <xf numFmtId="0" fontId="45" fillId="0" borderId="0" xfId="0" applyFont="1" applyFill="1" applyBorder="1" applyAlignment="1">
      <alignment horizontal="left"/>
    </xf>
    <xf numFmtId="0" fontId="27" fillId="0" borderId="0" xfId="0" applyFont="1" applyBorder="1" applyAlignment="1">
      <alignment horizontal="centerContinuous"/>
    </xf>
    <xf numFmtId="0" fontId="48" fillId="0" borderId="0" xfId="0" applyFont="1" applyAlignment="1">
      <alignment/>
    </xf>
    <xf numFmtId="0" fontId="49" fillId="0" borderId="0" xfId="0" applyFont="1" applyFill="1" applyBorder="1" applyAlignment="1">
      <alignment horizontal="centerContinuous"/>
    </xf>
    <xf numFmtId="0" fontId="48" fillId="0" borderId="0" xfId="0" applyFont="1" applyBorder="1" applyAlignment="1">
      <alignment horizontal="centerContinuous"/>
    </xf>
    <xf numFmtId="0" fontId="27" fillId="0" borderId="0" xfId="0" applyFont="1" applyBorder="1" applyAlignment="1">
      <alignment/>
    </xf>
    <xf numFmtId="38" fontId="27" fillId="0" borderId="0" xfId="0" applyNumberFormat="1" applyFont="1" applyBorder="1" applyAlignment="1">
      <alignment horizontal="right"/>
    </xf>
    <xf numFmtId="40" fontId="27" fillId="0" borderId="0" xfId="0" applyNumberFormat="1" applyFont="1" applyBorder="1" applyAlignment="1">
      <alignment horizontal="right"/>
    </xf>
    <xf numFmtId="171" fontId="27" fillId="0" borderId="0" xfId="0" applyNumberFormat="1" applyFont="1" applyBorder="1" applyAlignment="1">
      <alignment horizontal="right"/>
    </xf>
    <xf numFmtId="38" fontId="27" fillId="0" borderId="0" xfId="178" applyNumberFormat="1" applyFont="1" applyFill="1" applyBorder="1" applyAlignment="1">
      <alignment horizontal="right"/>
    </xf>
    <xf numFmtId="0" fontId="27" fillId="0" borderId="0" xfId="0" applyFont="1" applyFill="1" applyBorder="1" applyAlignment="1">
      <alignment horizontal="left"/>
    </xf>
    <xf numFmtId="1" fontId="27" fillId="0" borderId="0" xfId="0" applyNumberFormat="1" applyFont="1" applyBorder="1" applyAlignment="1">
      <alignment horizontal="center"/>
    </xf>
    <xf numFmtId="0" fontId="27" fillId="0" borderId="0" xfId="0" applyFont="1" applyBorder="1" applyAlignment="1">
      <alignment/>
    </xf>
    <xf numFmtId="171" fontId="27" fillId="0" borderId="0" xfId="178" applyNumberFormat="1" applyFont="1" applyBorder="1" applyAlignment="1">
      <alignment/>
    </xf>
    <xf numFmtId="171" fontId="27" fillId="0" borderId="0" xfId="0" applyNumberFormat="1" applyFont="1" applyBorder="1" applyAlignment="1">
      <alignment/>
    </xf>
    <xf numFmtId="0" fontId="27" fillId="0" borderId="0" xfId="0" applyFont="1" applyBorder="1" applyAlignment="1">
      <alignment horizontal="justify" vertical="top"/>
    </xf>
    <xf numFmtId="0" fontId="27" fillId="0" borderId="0" xfId="0" applyFont="1" applyAlignment="1">
      <alignment horizontal="justify" vertical="top"/>
    </xf>
    <xf numFmtId="0" fontId="45" fillId="0" borderId="0" xfId="0" applyFont="1" applyFill="1" applyAlignment="1">
      <alignment horizontal="left"/>
    </xf>
    <xf numFmtId="0" fontId="45" fillId="0" borderId="20" xfId="0" applyFont="1" applyFill="1" applyBorder="1" applyAlignment="1">
      <alignment horizontal="left"/>
    </xf>
    <xf numFmtId="0" fontId="27" fillId="0" borderId="20" xfId="0" applyFont="1" applyBorder="1" applyAlignment="1">
      <alignment/>
    </xf>
    <xf numFmtId="1" fontId="27" fillId="0" borderId="20" xfId="0" applyNumberFormat="1" applyFont="1" applyBorder="1" applyAlignment="1">
      <alignment horizontal="center"/>
    </xf>
    <xf numFmtId="171" fontId="27" fillId="0" borderId="20" xfId="178" applyNumberFormat="1" applyFont="1" applyBorder="1" applyAlignment="1">
      <alignment/>
    </xf>
    <xf numFmtId="0" fontId="27" fillId="0" borderId="20" xfId="0" applyFont="1" applyBorder="1" applyAlignment="1">
      <alignment horizontal="justify" vertical="top"/>
    </xf>
    <xf numFmtId="40" fontId="27" fillId="0" borderId="20" xfId="0" applyNumberFormat="1" applyFont="1" applyBorder="1" applyAlignment="1">
      <alignment horizontal="right"/>
    </xf>
    <xf numFmtId="38" fontId="27" fillId="0" borderId="20" xfId="0" applyNumberFormat="1" applyFont="1" applyBorder="1" applyAlignment="1">
      <alignment horizontal="right"/>
    </xf>
    <xf numFmtId="0" fontId="45" fillId="0" borderId="20" xfId="0" applyFont="1" applyFill="1" applyBorder="1" applyAlignment="1">
      <alignment horizontal="right"/>
    </xf>
    <xf numFmtId="0" fontId="27" fillId="0" borderId="0" xfId="0" applyFont="1" applyBorder="1" applyAlignment="1">
      <alignment horizontal="left" vertical="top"/>
    </xf>
    <xf numFmtId="0" fontId="27" fillId="0" borderId="0" xfId="0" applyFont="1" applyAlignment="1">
      <alignment/>
    </xf>
    <xf numFmtId="0" fontId="27" fillId="0" borderId="0" xfId="0" applyFont="1" applyAlignment="1">
      <alignment horizontal="justify"/>
    </xf>
    <xf numFmtId="0" fontId="27" fillId="0" borderId="0" xfId="0" applyFont="1" applyBorder="1" applyAlignment="1">
      <alignment horizontal="right" vertical="top"/>
    </xf>
    <xf numFmtId="0" fontId="27" fillId="0" borderId="0" xfId="0" applyFont="1" applyAlignment="1">
      <alignment horizontal="left" vertical="top"/>
    </xf>
    <xf numFmtId="0" fontId="27" fillId="0" borderId="0" xfId="0" applyFont="1" applyAlignment="1">
      <alignment horizontal="left" vertical="top" indent="2"/>
    </xf>
    <xf numFmtId="0" fontId="45" fillId="0" borderId="0" xfId="0" applyFont="1" applyFill="1" applyBorder="1" applyAlignment="1">
      <alignment horizontal="left" vertical="top"/>
    </xf>
    <xf numFmtId="0" fontId="45" fillId="0" borderId="0" xfId="0" applyFont="1" applyBorder="1" applyAlignment="1">
      <alignment horizontal="left"/>
    </xf>
    <xf numFmtId="0" fontId="50" fillId="0" borderId="0" xfId="0" applyFont="1" applyBorder="1" applyAlignment="1">
      <alignment horizontal="left"/>
    </xf>
    <xf numFmtId="0" fontId="27" fillId="0" borderId="0" xfId="0" applyFont="1" applyBorder="1" applyAlignment="1">
      <alignment horizontal="justify"/>
    </xf>
    <xf numFmtId="0" fontId="27" fillId="0" borderId="0" xfId="0" applyFont="1" applyBorder="1" applyAlignment="1">
      <alignment horizontal="left"/>
    </xf>
    <xf numFmtId="0" fontId="27" fillId="0" borderId="0" xfId="0" applyFont="1" applyBorder="1" applyAlignment="1" quotePrefix="1">
      <alignment horizontal="left"/>
    </xf>
    <xf numFmtId="0" fontId="27" fillId="0" borderId="0" xfId="0" applyFont="1" applyAlignment="1">
      <alignment horizontal="left"/>
    </xf>
    <xf numFmtId="0" fontId="27" fillId="0" borderId="0" xfId="0" applyFont="1" applyAlignment="1">
      <alignment horizontal="justify" wrapText="1"/>
    </xf>
    <xf numFmtId="0" fontId="45" fillId="0" borderId="0" xfId="0" applyFont="1" applyAlignment="1">
      <alignment horizontal="left"/>
    </xf>
    <xf numFmtId="40" fontId="27" fillId="0" borderId="0" xfId="0" applyNumberFormat="1" applyFont="1" applyBorder="1" applyAlignment="1">
      <alignment horizontal="left"/>
    </xf>
    <xf numFmtId="38" fontId="27" fillId="0" borderId="0" xfId="0" applyNumberFormat="1" applyFont="1" applyBorder="1" applyAlignment="1">
      <alignment horizontal="left"/>
    </xf>
    <xf numFmtId="0" fontId="27" fillId="0" borderId="0" xfId="0" applyFont="1" applyAlignment="1" quotePrefix="1">
      <alignment horizontal="left" indent="2"/>
    </xf>
    <xf numFmtId="0" fontId="27" fillId="0" borderId="0" xfId="0" applyFont="1" applyFill="1" applyBorder="1" applyAlignment="1">
      <alignment horizontal="justify"/>
    </xf>
    <xf numFmtId="0" fontId="27" fillId="0" borderId="0" xfId="0" applyFont="1" applyFill="1" applyAlignment="1">
      <alignment horizontal="left"/>
    </xf>
    <xf numFmtId="0" fontId="27" fillId="0" borderId="0" xfId="0" applyFont="1" applyFill="1" applyAlignment="1">
      <alignment horizontal="left" vertical="top"/>
    </xf>
    <xf numFmtId="0" fontId="45" fillId="0" borderId="0" xfId="0" applyFont="1" applyAlignment="1">
      <alignment horizontal="center"/>
    </xf>
    <xf numFmtId="40" fontId="45" fillId="0" borderId="0" xfId="0" applyNumberFormat="1" applyFont="1" applyBorder="1" applyAlignment="1">
      <alignment horizontal="left"/>
    </xf>
    <xf numFmtId="0" fontId="27" fillId="0" borderId="0" xfId="0" applyFont="1" applyBorder="1" applyAlignment="1">
      <alignment vertical="top"/>
    </xf>
    <xf numFmtId="0" fontId="27" fillId="0" borderId="0" xfId="0" applyFont="1" applyAlignment="1">
      <alignment vertical="top"/>
    </xf>
    <xf numFmtId="0" fontId="45" fillId="0" borderId="0" xfId="0" applyFont="1" applyAlignment="1">
      <alignment/>
    </xf>
    <xf numFmtId="0" fontId="52" fillId="0" borderId="0" xfId="0" applyFont="1" applyFill="1" applyBorder="1" applyAlignment="1">
      <alignment horizontal="left"/>
    </xf>
    <xf numFmtId="40" fontId="27" fillId="0" borderId="0" xfId="0" applyNumberFormat="1" applyFont="1" applyBorder="1" applyAlignment="1">
      <alignment horizontal="centerContinuous"/>
    </xf>
    <xf numFmtId="38" fontId="27" fillId="0" borderId="0" xfId="0" applyNumberFormat="1" applyFont="1" applyBorder="1" applyAlignment="1">
      <alignment horizontal="centerContinuous"/>
    </xf>
    <xf numFmtId="0" fontId="45" fillId="0" borderId="0" xfId="0" applyFont="1" applyFill="1" applyBorder="1" applyAlignment="1">
      <alignment horizontal="centerContinuous"/>
    </xf>
    <xf numFmtId="0" fontId="50" fillId="0" borderId="0" xfId="0" applyFont="1" applyAlignment="1">
      <alignment horizontal="centerContinuous"/>
    </xf>
    <xf numFmtId="0" fontId="45" fillId="0" borderId="0" xfId="0" applyFont="1" applyFill="1" applyBorder="1" applyAlignment="1">
      <alignment/>
    </xf>
    <xf numFmtId="40" fontId="27" fillId="0" borderId="0" xfId="0" applyNumberFormat="1" applyFont="1" applyBorder="1" applyAlignment="1">
      <alignment/>
    </xf>
    <xf numFmtId="175" fontId="45" fillId="0" borderId="0" xfId="178" applyNumberFormat="1" applyFont="1" applyFill="1" applyBorder="1" applyAlignment="1">
      <alignment/>
    </xf>
    <xf numFmtId="0" fontId="51" fillId="0" borderId="0" xfId="0" applyFont="1" applyAlignment="1">
      <alignment horizontal="justify" vertical="top"/>
    </xf>
    <xf numFmtId="0" fontId="27" fillId="0" borderId="0" xfId="0" applyFont="1" applyBorder="1" applyAlignment="1">
      <alignment horizontal="center"/>
    </xf>
    <xf numFmtId="0" fontId="27" fillId="0" borderId="0" xfId="0" applyFont="1" applyFill="1" applyBorder="1" applyAlignment="1">
      <alignment horizontal="center"/>
    </xf>
    <xf numFmtId="0" fontId="45" fillId="0" borderId="0" xfId="0" applyFont="1" applyAlignment="1">
      <alignment horizontal="centerContinuous"/>
    </xf>
    <xf numFmtId="0" fontId="27" fillId="0" borderId="0" xfId="0" applyFont="1" applyBorder="1" applyAlignment="1">
      <alignment horizontal="left" wrapText="1"/>
    </xf>
    <xf numFmtId="0" fontId="27" fillId="0" borderId="0" xfId="0" applyFont="1" applyBorder="1" applyAlignment="1">
      <alignment horizontal="left" vertical="top" wrapText="1"/>
    </xf>
    <xf numFmtId="1" fontId="27" fillId="0" borderId="0" xfId="0" applyNumberFormat="1" applyFont="1" applyBorder="1" applyAlignment="1">
      <alignment horizontal="right"/>
    </xf>
    <xf numFmtId="0" fontId="45" fillId="0" borderId="0" xfId="0" applyFont="1" applyBorder="1" applyAlignment="1">
      <alignment/>
    </xf>
    <xf numFmtId="0" fontId="50" fillId="0" borderId="0" xfId="330" applyFont="1" applyBorder="1" applyAlignment="1" applyProtection="1">
      <alignment horizontal="left"/>
      <protection locked="0"/>
    </xf>
    <xf numFmtId="0" fontId="45" fillId="0" borderId="0" xfId="330" applyFont="1" applyBorder="1" applyAlignment="1" applyProtection="1">
      <alignment horizontal="left"/>
      <protection locked="0"/>
    </xf>
    <xf numFmtId="0" fontId="45" fillId="0" borderId="0" xfId="330" applyFont="1" applyBorder="1" applyAlignment="1">
      <alignment horizontal="left"/>
      <protection/>
    </xf>
    <xf numFmtId="0" fontId="27" fillId="0" borderId="0" xfId="0" applyFont="1" applyBorder="1" applyAlignment="1" applyProtection="1">
      <alignment horizontal="centerContinuous"/>
      <protection locked="0"/>
    </xf>
    <xf numFmtId="171" fontId="45" fillId="0" borderId="0" xfId="178" applyNumberFormat="1" applyFont="1" applyBorder="1" applyAlignment="1" applyProtection="1">
      <alignment horizontal="right"/>
      <protection locked="0"/>
    </xf>
    <xf numFmtId="171" fontId="51" fillId="0" borderId="0" xfId="178" applyNumberFormat="1" applyFont="1" applyBorder="1" applyAlignment="1" applyProtection="1">
      <alignment horizontal="right"/>
      <protection locked="0"/>
    </xf>
    <xf numFmtId="171" fontId="45" fillId="0" borderId="0" xfId="178" applyNumberFormat="1" applyFont="1" applyBorder="1" applyAlignment="1">
      <alignment horizontal="right"/>
    </xf>
    <xf numFmtId="1" fontId="45" fillId="0" borderId="0" xfId="0" applyNumberFormat="1" applyFont="1" applyBorder="1" applyAlignment="1">
      <alignment horizontal="center"/>
    </xf>
    <xf numFmtId="173" fontId="45" fillId="0" borderId="0" xfId="0" applyNumberFormat="1" applyFont="1" applyBorder="1" applyAlignment="1">
      <alignment horizontal="right"/>
    </xf>
    <xf numFmtId="171" fontId="45" fillId="0" borderId="0" xfId="0" applyNumberFormat="1" applyFont="1" applyBorder="1" applyAlignment="1">
      <alignment horizontal="right"/>
    </xf>
    <xf numFmtId="38" fontId="45" fillId="0" borderId="0" xfId="0" applyNumberFormat="1" applyFont="1" applyBorder="1" applyAlignment="1">
      <alignment horizontal="left"/>
    </xf>
    <xf numFmtId="38" fontId="27" fillId="0" borderId="0" xfId="0" applyNumberFormat="1" applyFont="1" applyBorder="1" applyAlignment="1">
      <alignment/>
    </xf>
    <xf numFmtId="1" fontId="51" fillId="0" borderId="0" xfId="0" applyNumberFormat="1" applyFont="1" applyBorder="1" applyAlignment="1">
      <alignment horizontal="center"/>
    </xf>
    <xf numFmtId="38" fontId="51" fillId="0" borderId="0" xfId="0" applyNumberFormat="1" applyFont="1" applyBorder="1" applyAlignment="1">
      <alignment/>
    </xf>
    <xf numFmtId="171" fontId="27" fillId="0" borderId="0" xfId="178" applyNumberFormat="1" applyFont="1" applyBorder="1" applyAlignment="1">
      <alignment horizontal="center"/>
    </xf>
    <xf numFmtId="171" fontId="45" fillId="0" borderId="0" xfId="178" applyNumberFormat="1" applyFont="1" applyBorder="1" applyAlignment="1">
      <alignment/>
    </xf>
    <xf numFmtId="0" fontId="51" fillId="0" borderId="0" xfId="0" applyFont="1" applyBorder="1" applyAlignment="1">
      <alignment horizontal="center"/>
    </xf>
    <xf numFmtId="0" fontId="51" fillId="0" borderId="0" xfId="0" applyFont="1" applyBorder="1" applyAlignment="1">
      <alignment/>
    </xf>
    <xf numFmtId="171" fontId="27" fillId="0" borderId="0" xfId="178" applyNumberFormat="1" applyFont="1" applyFill="1" applyBorder="1" applyAlignment="1">
      <alignment/>
    </xf>
    <xf numFmtId="171" fontId="45" fillId="0" borderId="0" xfId="178" applyNumberFormat="1" applyFont="1" applyBorder="1" applyAlignment="1">
      <alignment horizontal="center"/>
    </xf>
    <xf numFmtId="171" fontId="27" fillId="0" borderId="0" xfId="0" applyNumberFormat="1" applyFont="1" applyBorder="1" applyAlignment="1">
      <alignment/>
    </xf>
    <xf numFmtId="171" fontId="51" fillId="0" borderId="0" xfId="178" applyNumberFormat="1" applyFont="1" applyFill="1" applyBorder="1" applyAlignment="1">
      <alignment/>
    </xf>
    <xf numFmtId="171" fontId="27" fillId="0" borderId="0" xfId="178" applyNumberFormat="1" applyFont="1" applyBorder="1" applyAlignment="1">
      <alignment horizontal="center" vertical="center"/>
    </xf>
    <xf numFmtId="38" fontId="51" fillId="0" borderId="0" xfId="0" applyNumberFormat="1" applyFont="1" applyBorder="1" applyAlignment="1">
      <alignment horizontal="left"/>
    </xf>
    <xf numFmtId="171" fontId="45" fillId="0" borderId="0" xfId="178" applyNumberFormat="1" applyFont="1" applyBorder="1" applyAlignment="1">
      <alignment horizontal="center" vertical="center"/>
    </xf>
    <xf numFmtId="1" fontId="27" fillId="0" borderId="0" xfId="0" applyNumberFormat="1" applyFont="1" applyFill="1" applyBorder="1" applyAlignment="1">
      <alignment horizontal="center"/>
    </xf>
    <xf numFmtId="38" fontId="27" fillId="0" borderId="0" xfId="0" applyNumberFormat="1" applyFont="1" applyFill="1" applyBorder="1" applyAlignment="1">
      <alignment/>
    </xf>
    <xf numFmtId="0" fontId="27" fillId="0" borderId="0" xfId="0" applyFont="1" applyFill="1" applyBorder="1" applyAlignment="1">
      <alignment/>
    </xf>
    <xf numFmtId="171" fontId="27" fillId="0" borderId="0" xfId="0" applyNumberFormat="1" applyFont="1" applyFill="1" applyBorder="1" applyAlignment="1">
      <alignment/>
    </xf>
    <xf numFmtId="1" fontId="45" fillId="0" borderId="0" xfId="0" applyNumberFormat="1" applyFont="1" applyBorder="1" applyAlignment="1">
      <alignment horizontal="left"/>
    </xf>
    <xf numFmtId="0" fontId="27" fillId="0" borderId="0" xfId="330" applyFont="1" applyBorder="1" applyAlignment="1">
      <alignment horizontal="center"/>
      <protection/>
    </xf>
    <xf numFmtId="0" fontId="27" fillId="0" borderId="0" xfId="330" applyFont="1" applyBorder="1">
      <alignment/>
      <protection/>
    </xf>
    <xf numFmtId="171" fontId="27" fillId="0" borderId="0" xfId="330" applyNumberFormat="1" applyFont="1" applyBorder="1" applyAlignment="1">
      <alignment horizontal="right"/>
      <protection/>
    </xf>
    <xf numFmtId="171" fontId="27" fillId="0" borderId="0" xfId="178" applyNumberFormat="1" applyFont="1" applyBorder="1" applyAlignment="1">
      <alignment horizontal="right"/>
    </xf>
    <xf numFmtId="172" fontId="27" fillId="0" borderId="0" xfId="330" applyNumberFormat="1" applyFont="1" applyBorder="1" applyAlignment="1">
      <alignment horizontal="right"/>
      <protection/>
    </xf>
    <xf numFmtId="0" fontId="27" fillId="0" borderId="0" xfId="330" applyFont="1" applyBorder="1" applyAlignment="1">
      <alignment horizontal="right"/>
      <protection/>
    </xf>
    <xf numFmtId="171" fontId="45" fillId="0" borderId="0" xfId="0" applyNumberFormat="1" applyFont="1" applyBorder="1" applyAlignment="1">
      <alignment horizontal="left"/>
    </xf>
    <xf numFmtId="171" fontId="45" fillId="0" borderId="0" xfId="178" applyNumberFormat="1" applyFont="1" applyBorder="1" applyAlignment="1">
      <alignment horizontal="left"/>
    </xf>
    <xf numFmtId="171" fontId="27" fillId="0" borderId="0" xfId="0" applyNumberFormat="1" applyFont="1" applyBorder="1" applyAlignment="1">
      <alignment horizontal="center"/>
    </xf>
    <xf numFmtId="171" fontId="45" fillId="0" borderId="0" xfId="0" applyNumberFormat="1" applyFont="1" applyBorder="1" applyAlignment="1">
      <alignment horizontal="center"/>
    </xf>
    <xf numFmtId="171" fontId="45" fillId="0" borderId="0" xfId="0" applyNumberFormat="1" applyFont="1" applyBorder="1" applyAlignment="1">
      <alignment/>
    </xf>
    <xf numFmtId="1" fontId="27" fillId="0" borderId="0" xfId="0" applyNumberFormat="1" applyFont="1" applyBorder="1" applyAlignment="1">
      <alignment horizontal="left"/>
    </xf>
    <xf numFmtId="14" fontId="53" fillId="0" borderId="0" xfId="0" applyNumberFormat="1" applyFont="1" applyAlignment="1">
      <alignment/>
    </xf>
    <xf numFmtId="0" fontId="54" fillId="0" borderId="0" xfId="0" applyFont="1" applyAlignment="1">
      <alignment horizontal="center" wrapText="1"/>
    </xf>
    <xf numFmtId="1" fontId="45" fillId="0" borderId="0" xfId="0" applyNumberFormat="1" applyFont="1" applyBorder="1" applyAlignment="1">
      <alignment horizontal="center" wrapText="1"/>
    </xf>
    <xf numFmtId="173" fontId="45" fillId="0" borderId="0" xfId="0" applyNumberFormat="1" applyFont="1" applyBorder="1" applyAlignment="1">
      <alignment horizontal="center" wrapText="1"/>
    </xf>
    <xf numFmtId="14" fontId="53" fillId="0" borderId="0" xfId="0" applyNumberFormat="1" applyFont="1" applyBorder="1" applyAlignment="1">
      <alignment/>
    </xf>
    <xf numFmtId="14" fontId="45" fillId="0" borderId="0" xfId="0" applyNumberFormat="1" applyFont="1" applyBorder="1" applyAlignment="1">
      <alignment horizontal="right"/>
    </xf>
    <xf numFmtId="0" fontId="27" fillId="0" borderId="0" xfId="0" applyFont="1" applyBorder="1" applyAlignment="1">
      <alignment horizontal="right"/>
    </xf>
    <xf numFmtId="49" fontId="45" fillId="0" borderId="0" xfId="0" applyNumberFormat="1" applyFont="1" applyBorder="1" applyAlignment="1">
      <alignment/>
    </xf>
    <xf numFmtId="168" fontId="27" fillId="0" borderId="0" xfId="178" applyNumberFormat="1" applyFont="1" applyBorder="1" applyAlignment="1">
      <alignment/>
    </xf>
    <xf numFmtId="168" fontId="27" fillId="0" borderId="0" xfId="178" applyNumberFormat="1" applyFont="1" applyBorder="1" applyAlignment="1">
      <alignment horizontal="center"/>
    </xf>
    <xf numFmtId="0" fontId="27" fillId="0" borderId="20" xfId="0" applyFont="1" applyBorder="1" applyAlignment="1">
      <alignment horizontal="center"/>
    </xf>
    <xf numFmtId="168" fontId="27" fillId="0" borderId="20" xfId="178" applyNumberFormat="1" applyFont="1" applyBorder="1" applyAlignment="1">
      <alignment/>
    </xf>
    <xf numFmtId="168" fontId="27" fillId="0" borderId="0" xfId="178" applyNumberFormat="1" applyFont="1" applyBorder="1" applyAlignment="1">
      <alignment/>
    </xf>
    <xf numFmtId="49" fontId="45" fillId="0" borderId="0" xfId="0" applyNumberFormat="1" applyFont="1" applyBorder="1" applyAlignment="1">
      <alignment horizontal="centerContinuous"/>
    </xf>
    <xf numFmtId="49" fontId="50" fillId="0" borderId="0" xfId="0" applyNumberFormat="1" applyFont="1" applyBorder="1" applyAlignment="1">
      <alignment horizontal="centerContinuous"/>
    </xf>
    <xf numFmtId="168" fontId="27" fillId="0" borderId="0" xfId="178" applyNumberFormat="1" applyFont="1" applyBorder="1" applyAlignment="1">
      <alignment horizontal="centerContinuous"/>
    </xf>
    <xf numFmtId="49" fontId="45" fillId="0" borderId="0" xfId="0" applyNumberFormat="1" applyFont="1" applyBorder="1" applyAlignment="1">
      <alignment/>
    </xf>
    <xf numFmtId="49" fontId="27" fillId="0" borderId="0" xfId="0" applyNumberFormat="1" applyFont="1" applyBorder="1" applyAlignment="1">
      <alignment/>
    </xf>
    <xf numFmtId="49" fontId="27" fillId="0" borderId="0" xfId="0" applyNumberFormat="1" applyFont="1" applyBorder="1" applyAlignment="1">
      <alignment horizontal="center"/>
    </xf>
    <xf numFmtId="171" fontId="27" fillId="0" borderId="0" xfId="178" applyNumberFormat="1" applyFont="1" applyBorder="1" applyAlignment="1">
      <alignment/>
    </xf>
    <xf numFmtId="0" fontId="45" fillId="0" borderId="0" xfId="0" applyFont="1" applyBorder="1" applyAlignment="1">
      <alignment horizontal="center"/>
    </xf>
    <xf numFmtId="38" fontId="45" fillId="0" borderId="0" xfId="178" applyNumberFormat="1" applyFont="1" applyBorder="1" applyAlignment="1">
      <alignment horizontal="center"/>
    </xf>
    <xf numFmtId="171" fontId="45" fillId="0" borderId="0" xfId="178" applyNumberFormat="1" applyFont="1" applyBorder="1" applyAlignment="1">
      <alignment/>
    </xf>
    <xf numFmtId="0" fontId="27" fillId="0" borderId="0" xfId="0" applyFont="1" applyBorder="1" applyAlignment="1">
      <alignment horizontal="center" vertical="top"/>
    </xf>
    <xf numFmtId="49" fontId="27" fillId="0" borderId="0" xfId="0" applyNumberFormat="1" applyFont="1" applyBorder="1" applyAlignment="1">
      <alignment wrapText="1"/>
    </xf>
    <xf numFmtId="49" fontId="51" fillId="0" borderId="0" xfId="0" applyNumberFormat="1" applyFont="1" applyBorder="1" applyAlignment="1">
      <alignment/>
    </xf>
    <xf numFmtId="171" fontId="51" fillId="0" borderId="0" xfId="178" applyNumberFormat="1" applyFont="1" applyBorder="1" applyAlignment="1">
      <alignment/>
    </xf>
    <xf numFmtId="49" fontId="45" fillId="0" borderId="0" xfId="0" applyNumberFormat="1" applyFont="1" applyBorder="1" applyAlignment="1">
      <alignment wrapText="1"/>
    </xf>
    <xf numFmtId="0" fontId="45" fillId="0" borderId="0" xfId="0" applyFont="1" applyBorder="1" applyAlignment="1">
      <alignment horizontal="right"/>
    </xf>
    <xf numFmtId="171" fontId="45" fillId="0" borderId="0" xfId="0" applyNumberFormat="1" applyFont="1" applyBorder="1" applyAlignment="1">
      <alignment/>
    </xf>
    <xf numFmtId="168" fontId="45" fillId="0" borderId="0" xfId="178" applyNumberFormat="1" applyFont="1" applyBorder="1" applyAlignment="1">
      <alignment/>
    </xf>
    <xf numFmtId="0" fontId="27" fillId="0" borderId="0" xfId="0" applyNumberFormat="1" applyFont="1" applyBorder="1" applyAlignment="1">
      <alignment horizontal="right"/>
    </xf>
    <xf numFmtId="38" fontId="27" fillId="0" borderId="0" xfId="178" applyNumberFormat="1" applyFont="1" applyBorder="1" applyAlignment="1">
      <alignment horizontal="center"/>
    </xf>
    <xf numFmtId="38" fontId="51" fillId="0" borderId="0" xfId="178" applyNumberFormat="1" applyFont="1" applyBorder="1" applyAlignment="1">
      <alignment horizontal="center"/>
    </xf>
    <xf numFmtId="0" fontId="45" fillId="0" borderId="0" xfId="0" applyFont="1" applyBorder="1" applyAlignment="1" quotePrefix="1">
      <alignment horizontal="center"/>
    </xf>
    <xf numFmtId="0" fontId="27" fillId="0" borderId="0" xfId="332" applyFont="1">
      <alignment/>
      <protection/>
    </xf>
    <xf numFmtId="0" fontId="27" fillId="0" borderId="20" xfId="332" applyFont="1" applyBorder="1">
      <alignment/>
      <protection/>
    </xf>
    <xf numFmtId="0" fontId="45" fillId="0" borderId="0" xfId="332" applyFont="1" applyAlignment="1">
      <alignment horizontal="justify" vertical="top" wrapText="1"/>
      <protection/>
    </xf>
    <xf numFmtId="0" fontId="27" fillId="0" borderId="0" xfId="332" applyFont="1" applyAlignment="1">
      <alignment horizontal="justify" vertical="top" wrapText="1"/>
      <protection/>
    </xf>
    <xf numFmtId="0" fontId="27" fillId="0" borderId="0" xfId="0" applyFont="1" applyAlignment="1">
      <alignment horizontal="center" vertical="top" wrapText="1"/>
    </xf>
    <xf numFmtId="0" fontId="27" fillId="0" borderId="0" xfId="0" applyFont="1" applyAlignment="1" quotePrefix="1">
      <alignment horizontal="center" vertical="top" wrapText="1"/>
    </xf>
    <xf numFmtId="0" fontId="27" fillId="0" borderId="0" xfId="332" applyFont="1" applyAlignment="1">
      <alignment vertical="top" wrapText="1"/>
      <protection/>
    </xf>
    <xf numFmtId="0" fontId="50" fillId="0" borderId="0" xfId="332" applyFont="1" applyAlignment="1">
      <alignment horizontal="justify" vertical="top" wrapText="1"/>
      <protection/>
    </xf>
    <xf numFmtId="0" fontId="45" fillId="0" borderId="0" xfId="332" applyFont="1" applyBorder="1" applyAlignment="1">
      <alignment horizontal="justify" vertical="top" wrapText="1"/>
      <protection/>
    </xf>
    <xf numFmtId="0" fontId="27" fillId="0" borderId="0" xfId="332" applyFont="1" applyBorder="1" applyAlignment="1">
      <alignment horizontal="justify" vertical="top" wrapText="1"/>
      <protection/>
    </xf>
    <xf numFmtId="0" fontId="27" fillId="0" borderId="0" xfId="0" applyFont="1" applyAlignment="1">
      <alignment horizontal="justify" vertical="top" wrapText="1"/>
    </xf>
    <xf numFmtId="40" fontId="27" fillId="0" borderId="0" xfId="0" applyNumberFormat="1" applyFont="1" applyAlignment="1">
      <alignment horizontal="right" wrapText="1"/>
    </xf>
    <xf numFmtId="38" fontId="27" fillId="0" borderId="0" xfId="0" applyNumberFormat="1" applyFont="1" applyAlignment="1">
      <alignment horizontal="right"/>
    </xf>
    <xf numFmtId="40" fontId="27" fillId="0" borderId="0" xfId="0" applyNumberFormat="1" applyFont="1" applyAlignment="1">
      <alignment horizontal="right"/>
    </xf>
    <xf numFmtId="168" fontId="27" fillId="0" borderId="0" xfId="178" applyNumberFormat="1" applyFont="1" applyFill="1" applyAlignment="1">
      <alignment/>
    </xf>
    <xf numFmtId="171" fontId="27" fillId="0" borderId="0" xfId="0" applyNumberFormat="1" applyFont="1" applyFill="1" applyAlignment="1">
      <alignment/>
    </xf>
    <xf numFmtId="168" fontId="27" fillId="0" borderId="0" xfId="178" applyNumberFormat="1" applyFont="1" applyFill="1" applyAlignment="1">
      <alignment horizontal="justify"/>
    </xf>
    <xf numFmtId="0" fontId="27" fillId="0" borderId="0" xfId="0" applyFont="1" applyFill="1" applyAlignment="1">
      <alignment horizontal="justify"/>
    </xf>
    <xf numFmtId="0" fontId="27" fillId="0" borderId="0" xfId="0" applyFont="1" applyFill="1" applyAlignment="1">
      <alignment horizontal="justify" vertical="top"/>
    </xf>
    <xf numFmtId="40" fontId="27" fillId="0" borderId="20" xfId="0" applyNumberFormat="1" applyFont="1" applyBorder="1" applyAlignment="1">
      <alignment horizontal="right" wrapText="1"/>
    </xf>
    <xf numFmtId="0" fontId="27" fillId="0" borderId="0" xfId="0" applyFont="1" applyBorder="1" applyAlignment="1">
      <alignment horizontal="justify" vertical="top" wrapText="1"/>
    </xf>
    <xf numFmtId="40" fontId="27" fillId="0" borderId="0" xfId="0" applyNumberFormat="1" applyFont="1" applyBorder="1" applyAlignment="1">
      <alignment horizontal="right" wrapText="1"/>
    </xf>
    <xf numFmtId="0" fontId="45" fillId="0" borderId="0" xfId="0" applyFont="1" applyBorder="1" applyAlignment="1">
      <alignment horizontal="justify" vertical="top" wrapText="1"/>
    </xf>
    <xf numFmtId="168" fontId="27" fillId="0" borderId="0" xfId="178" applyNumberFormat="1" applyFont="1" applyFill="1" applyBorder="1" applyAlignment="1">
      <alignment horizontal="justify"/>
    </xf>
    <xf numFmtId="0" fontId="45" fillId="0" borderId="0" xfId="0" applyFont="1" applyFill="1" applyBorder="1" applyAlignment="1">
      <alignment horizontal="justify"/>
    </xf>
    <xf numFmtId="0" fontId="45" fillId="0" borderId="0" xfId="0" applyFont="1" applyFill="1" applyBorder="1" applyAlignment="1">
      <alignment horizontal="justify" vertical="top"/>
    </xf>
    <xf numFmtId="0" fontId="45" fillId="0" borderId="0" xfId="0" applyFont="1" applyBorder="1" applyAlignment="1">
      <alignment horizontal="justify" vertical="top"/>
    </xf>
    <xf numFmtId="0" fontId="45" fillId="0" borderId="0" xfId="0" applyFont="1" applyFill="1" applyAlignment="1">
      <alignment horizontal="justify" vertical="top"/>
    </xf>
    <xf numFmtId="0" fontId="27" fillId="0" borderId="0" xfId="0" applyFont="1" applyFill="1" applyBorder="1" applyAlignment="1">
      <alignment horizontal="justify" vertical="top"/>
    </xf>
    <xf numFmtId="168" fontId="45" fillId="0" borderId="0" xfId="178" applyNumberFormat="1" applyFont="1" applyFill="1" applyBorder="1" applyAlignment="1">
      <alignment horizontal="right"/>
    </xf>
    <xf numFmtId="0" fontId="45" fillId="0" borderId="0" xfId="0" applyFont="1" applyFill="1" applyBorder="1" applyAlignment="1">
      <alignment horizontal="justify" vertical="top" wrapText="1"/>
    </xf>
    <xf numFmtId="171" fontId="45" fillId="0" borderId="0" xfId="178" applyNumberFormat="1" applyFont="1" applyFill="1" applyBorder="1" applyAlignment="1">
      <alignment horizontal="right"/>
    </xf>
    <xf numFmtId="171" fontId="45" fillId="0" borderId="0" xfId="178" applyNumberFormat="1" applyFont="1" applyFill="1" applyAlignment="1">
      <alignment horizontal="right"/>
    </xf>
    <xf numFmtId="171" fontId="45" fillId="0" borderId="0" xfId="0" applyNumberFormat="1" applyFont="1" applyFill="1" applyBorder="1" applyAlignment="1">
      <alignment horizontal="right"/>
    </xf>
    <xf numFmtId="171" fontId="45" fillId="0" borderId="0" xfId="0" applyNumberFormat="1" applyFont="1" applyFill="1" applyBorder="1" applyAlignment="1">
      <alignment horizontal="right" vertical="top" wrapText="1"/>
    </xf>
    <xf numFmtId="171" fontId="45" fillId="0" borderId="0" xfId="0" applyNumberFormat="1" applyFont="1" applyFill="1" applyBorder="1" applyAlignment="1">
      <alignment horizontal="right" wrapText="1"/>
    </xf>
    <xf numFmtId="171" fontId="27" fillId="0" borderId="0" xfId="0" applyNumberFormat="1" applyFont="1" applyFill="1" applyBorder="1" applyAlignment="1">
      <alignment horizontal="right" wrapText="1"/>
    </xf>
    <xf numFmtId="171" fontId="27" fillId="0" borderId="0" xfId="178" applyNumberFormat="1" applyFont="1" applyFill="1" applyAlignment="1">
      <alignment horizontal="right"/>
    </xf>
    <xf numFmtId="172" fontId="27" fillId="0" borderId="0" xfId="178" applyNumberFormat="1" applyFont="1" applyBorder="1" applyAlignment="1">
      <alignment horizontal="right"/>
    </xf>
    <xf numFmtId="168" fontId="45" fillId="0" borderId="0" xfId="178" applyNumberFormat="1" applyFont="1" applyFill="1" applyBorder="1" applyAlignment="1">
      <alignment/>
    </xf>
    <xf numFmtId="168" fontId="45" fillId="0" borderId="0" xfId="178" applyNumberFormat="1" applyFont="1" applyFill="1" applyBorder="1" applyAlignment="1">
      <alignment horizontal="justify"/>
    </xf>
    <xf numFmtId="168" fontId="27" fillId="0" borderId="0" xfId="178" applyNumberFormat="1" applyFont="1" applyFill="1" applyBorder="1" applyAlignment="1">
      <alignment/>
    </xf>
    <xf numFmtId="49" fontId="27" fillId="0" borderId="0" xfId="0" applyNumberFormat="1" applyFont="1" applyBorder="1" applyAlignment="1">
      <alignment/>
    </xf>
    <xf numFmtId="38" fontId="27" fillId="0" borderId="0" xfId="178" applyNumberFormat="1" applyFont="1" applyFill="1" applyAlignment="1">
      <alignment horizontal="right"/>
    </xf>
    <xf numFmtId="0" fontId="27" fillId="0" borderId="0" xfId="0" applyFont="1" applyFill="1" applyAlignment="1">
      <alignment horizontal="left" vertical="top" wrapText="1"/>
    </xf>
    <xf numFmtId="171" fontId="45" fillId="0" borderId="0" xfId="0" applyNumberFormat="1" applyFont="1" applyBorder="1" applyAlignment="1">
      <alignment horizontal="right" wrapText="1"/>
    </xf>
    <xf numFmtId="173" fontId="45" fillId="0" borderId="0" xfId="0" applyNumberFormat="1" applyFont="1" applyFill="1" applyBorder="1" applyAlignment="1">
      <alignment horizontal="right"/>
    </xf>
    <xf numFmtId="171" fontId="51" fillId="0" borderId="0" xfId="178" applyNumberFormat="1" applyFont="1" applyFill="1" applyBorder="1" applyAlignment="1" applyProtection="1">
      <alignment horizontal="right"/>
      <protection locked="0"/>
    </xf>
    <xf numFmtId="38" fontId="51" fillId="0" borderId="0" xfId="330" applyNumberFormat="1" applyFont="1" applyFill="1" applyBorder="1">
      <alignment/>
      <protection/>
    </xf>
    <xf numFmtId="171" fontId="51" fillId="0" borderId="0" xfId="0" applyNumberFormat="1" applyFont="1" applyFill="1" applyBorder="1" applyAlignment="1">
      <alignment horizontal="right" vertical="top" wrapText="1"/>
    </xf>
    <xf numFmtId="171" fontId="51" fillId="0" borderId="0" xfId="178" applyNumberFormat="1" applyFont="1" applyFill="1" applyBorder="1" applyAlignment="1">
      <alignment horizontal="right"/>
    </xf>
    <xf numFmtId="171" fontId="51" fillId="0" borderId="0" xfId="0" applyNumberFormat="1" applyFont="1" applyFill="1" applyBorder="1" applyAlignment="1">
      <alignment horizontal="right"/>
    </xf>
    <xf numFmtId="168" fontId="51" fillId="0" borderId="0" xfId="178" applyNumberFormat="1" applyFont="1" applyFill="1" applyBorder="1" applyAlignment="1">
      <alignment horizontal="justify"/>
    </xf>
    <xf numFmtId="0" fontId="50" fillId="0" borderId="0" xfId="0" applyFont="1" applyFill="1" applyBorder="1" applyAlignment="1">
      <alignment horizontal="justify"/>
    </xf>
    <xf numFmtId="171" fontId="27" fillId="0" borderId="0" xfId="0" applyNumberFormat="1" applyFont="1" applyBorder="1" applyAlignment="1">
      <alignment horizontal="right" wrapText="1"/>
    </xf>
    <xf numFmtId="0" fontId="45" fillId="0" borderId="0" xfId="0" applyFont="1" applyBorder="1" applyAlignment="1">
      <alignment/>
    </xf>
    <xf numFmtId="0" fontId="27" fillId="0" borderId="0" xfId="333" applyNumberFormat="1" applyFont="1" applyFill="1" applyBorder="1" applyAlignment="1">
      <alignment/>
      <protection/>
    </xf>
    <xf numFmtId="0" fontId="27" fillId="0" borderId="0" xfId="333" applyNumberFormat="1" applyFont="1" applyFill="1" applyBorder="1" applyAlignment="1">
      <alignment horizontal="center"/>
      <protection/>
    </xf>
    <xf numFmtId="0" fontId="27" fillId="0" borderId="0" xfId="329" applyNumberFormat="1" applyFont="1" applyFill="1" applyBorder="1" applyAlignment="1">
      <alignment/>
      <protection/>
    </xf>
    <xf numFmtId="0" fontId="27" fillId="0" borderId="0" xfId="329" applyNumberFormat="1" applyFont="1" applyFill="1" applyBorder="1" applyAlignment="1">
      <alignment horizontal="center"/>
      <protection/>
    </xf>
    <xf numFmtId="0" fontId="54" fillId="0" borderId="0" xfId="334" applyNumberFormat="1" applyFont="1" applyFill="1" applyBorder="1" applyAlignment="1">
      <alignment/>
      <protection/>
    </xf>
    <xf numFmtId="0" fontId="59" fillId="0" borderId="0" xfId="334" applyNumberFormat="1" applyFont="1" applyFill="1" applyBorder="1" applyAlignment="1">
      <alignment/>
      <protection/>
    </xf>
    <xf numFmtId="0" fontId="27" fillId="0" borderId="0" xfId="334" applyNumberFormat="1" applyFont="1" applyFill="1" applyBorder="1" applyAlignment="1">
      <alignment/>
      <protection/>
    </xf>
    <xf numFmtId="0" fontId="45" fillId="0" borderId="0" xfId="335" applyNumberFormat="1" applyFont="1" applyFill="1" applyBorder="1" applyAlignment="1" applyProtection="1">
      <alignment/>
      <protection hidden="1"/>
    </xf>
    <xf numFmtId="0" fontId="27" fillId="0" borderId="0" xfId="335" applyNumberFormat="1" applyFont="1" applyFill="1" applyBorder="1" applyAlignment="1" applyProtection="1">
      <alignment/>
      <protection hidden="1"/>
    </xf>
    <xf numFmtId="0" fontId="45" fillId="0" borderId="0" xfId="329" applyNumberFormat="1" applyFont="1" applyFill="1" applyBorder="1" applyAlignment="1">
      <alignment horizontal="left"/>
      <protection/>
    </xf>
    <xf numFmtId="0" fontId="27" fillId="0" borderId="0" xfId="329" applyNumberFormat="1" applyFont="1" applyFill="1" applyBorder="1" applyAlignment="1">
      <alignment horizontal="left"/>
      <protection/>
    </xf>
    <xf numFmtId="0" fontId="51" fillId="0" borderId="0" xfId="329" applyNumberFormat="1" applyFont="1" applyFill="1" applyBorder="1" applyAlignment="1">
      <alignment/>
      <protection/>
    </xf>
    <xf numFmtId="0" fontId="27" fillId="0" borderId="20" xfId="335" applyNumberFormat="1" applyFont="1" applyFill="1" applyBorder="1" applyAlignment="1" applyProtection="1">
      <alignment/>
      <protection hidden="1"/>
    </xf>
    <xf numFmtId="171" fontId="45" fillId="0" borderId="0" xfId="0" applyNumberFormat="1" applyFont="1" applyFill="1" applyBorder="1" applyAlignment="1">
      <alignment/>
    </xf>
    <xf numFmtId="3" fontId="27" fillId="0" borderId="0" xfId="333" applyNumberFormat="1" applyFont="1" applyFill="1" applyBorder="1" applyAlignment="1">
      <alignment/>
      <protection/>
    </xf>
    <xf numFmtId="3" fontId="51" fillId="0" borderId="0" xfId="333" applyNumberFormat="1" applyFont="1" applyFill="1" applyBorder="1" applyAlignment="1">
      <alignment/>
      <protection/>
    </xf>
    <xf numFmtId="0" fontId="45" fillId="0" borderId="0" xfId="329" applyNumberFormat="1" applyFont="1" applyFill="1" applyBorder="1" applyAlignment="1">
      <alignment/>
      <protection/>
    </xf>
    <xf numFmtId="0" fontId="45" fillId="0" borderId="0" xfId="333" applyNumberFormat="1" applyFont="1" applyFill="1" applyBorder="1" applyAlignment="1">
      <alignment/>
      <protection/>
    </xf>
    <xf numFmtId="0" fontId="53" fillId="0" borderId="0" xfId="334" applyNumberFormat="1" applyFont="1" applyFill="1" applyBorder="1" applyAlignment="1">
      <alignment/>
      <protection/>
    </xf>
    <xf numFmtId="3" fontId="45" fillId="0" borderId="0" xfId="333" applyNumberFormat="1" applyFont="1" applyFill="1" applyBorder="1" applyAlignment="1">
      <alignment/>
      <protection/>
    </xf>
    <xf numFmtId="0" fontId="60" fillId="0" borderId="0" xfId="334" applyNumberFormat="1" applyFont="1" applyFill="1" applyBorder="1" applyAlignment="1">
      <alignment/>
      <protection/>
    </xf>
    <xf numFmtId="3" fontId="50" fillId="0" borderId="0" xfId="333" applyNumberFormat="1" applyFont="1" applyFill="1" applyBorder="1" applyAlignment="1">
      <alignment/>
      <protection/>
    </xf>
    <xf numFmtId="195" fontId="27" fillId="0" borderId="0" xfId="178" applyNumberFormat="1" applyFont="1" applyFill="1" applyBorder="1" applyAlignment="1">
      <alignment/>
    </xf>
    <xf numFmtId="168" fontId="27" fillId="0" borderId="20" xfId="178" applyNumberFormat="1" applyFont="1" applyFill="1" applyBorder="1" applyAlignment="1" applyProtection="1">
      <alignment/>
      <protection hidden="1"/>
    </xf>
    <xf numFmtId="168" fontId="27" fillId="0" borderId="0" xfId="178" applyNumberFormat="1" applyFont="1" applyFill="1" applyBorder="1" applyAlignment="1" applyProtection="1">
      <alignment/>
      <protection hidden="1"/>
    </xf>
    <xf numFmtId="168" fontId="51" fillId="0" borderId="0" xfId="178" applyNumberFormat="1" applyFont="1" applyFill="1" applyBorder="1" applyAlignment="1">
      <alignment/>
    </xf>
    <xf numFmtId="168" fontId="27" fillId="0" borderId="0" xfId="178" applyNumberFormat="1" applyFont="1" applyFill="1" applyBorder="1" applyAlignment="1">
      <alignment horizontal="center"/>
    </xf>
    <xf numFmtId="168" fontId="27" fillId="0" borderId="0" xfId="178" applyNumberFormat="1" applyFont="1" applyFill="1" applyBorder="1" applyAlignment="1">
      <alignment horizontal="right"/>
    </xf>
    <xf numFmtId="0" fontId="53" fillId="0" borderId="0" xfId="0" applyFont="1" applyAlignment="1">
      <alignment horizontal="center" wrapText="1"/>
    </xf>
    <xf numFmtId="0" fontId="27" fillId="0" borderId="0" xfId="0" applyFont="1" applyFill="1" applyAlignment="1">
      <alignment horizontal="left" indent="2"/>
    </xf>
    <xf numFmtId="168" fontId="27" fillId="0" borderId="0" xfId="178" applyNumberFormat="1" applyFont="1" applyAlignment="1">
      <alignment/>
    </xf>
    <xf numFmtId="0" fontId="50" fillId="0" borderId="0" xfId="0" applyFont="1" applyAlignment="1" quotePrefix="1">
      <alignment horizontal="center" vertical="top" wrapText="1"/>
    </xf>
    <xf numFmtId="171" fontId="27" fillId="0" borderId="0" xfId="0" applyNumberFormat="1" applyFont="1" applyFill="1" applyBorder="1" applyAlignment="1">
      <alignment horizontal="right" vertical="top" wrapText="1"/>
    </xf>
    <xf numFmtId="171" fontId="27" fillId="0" borderId="0" xfId="178" applyNumberFormat="1" applyFont="1" applyFill="1" applyBorder="1" applyAlignment="1">
      <alignment horizontal="right"/>
    </xf>
    <xf numFmtId="171" fontId="27" fillId="0" borderId="0" xfId="0" applyNumberFormat="1" applyFont="1" applyFill="1" applyBorder="1" applyAlignment="1">
      <alignment horizontal="right"/>
    </xf>
    <xf numFmtId="38" fontId="45" fillId="0" borderId="0" xfId="330" applyNumberFormat="1" applyFont="1" applyFill="1" applyBorder="1" applyAlignment="1">
      <alignment/>
      <protection/>
    </xf>
    <xf numFmtId="0" fontId="45" fillId="0" borderId="0" xfId="0" applyFont="1" applyFill="1" applyAlignment="1">
      <alignment/>
    </xf>
    <xf numFmtId="0" fontId="27" fillId="0" borderId="0" xfId="0" applyFont="1" applyFill="1" applyAlignment="1">
      <alignment/>
    </xf>
    <xf numFmtId="168" fontId="27" fillId="0" borderId="20" xfId="178" applyNumberFormat="1" applyFont="1" applyFill="1" applyBorder="1" applyAlignment="1">
      <alignment/>
    </xf>
    <xf numFmtId="0" fontId="51" fillId="0" borderId="0" xfId="333" applyNumberFormat="1" applyFont="1" applyFill="1" applyBorder="1" applyAlignment="1">
      <alignment/>
      <protection/>
    </xf>
    <xf numFmtId="171" fontId="27" fillId="0" borderId="0" xfId="178" applyNumberFormat="1" applyFont="1" applyBorder="1" applyAlignment="1">
      <alignment vertical="center" wrapText="1"/>
    </xf>
    <xf numFmtId="168" fontId="45" fillId="0" borderId="0" xfId="178" applyNumberFormat="1" applyFont="1" applyFill="1" applyBorder="1" applyAlignment="1">
      <alignment horizontal="right" shrinkToFit="1"/>
    </xf>
    <xf numFmtId="37" fontId="51" fillId="0" borderId="0" xfId="329" applyNumberFormat="1" applyFont="1" applyFill="1" applyBorder="1" applyAlignment="1">
      <alignment/>
      <protection/>
    </xf>
    <xf numFmtId="168" fontId="45" fillId="0" borderId="20" xfId="178" applyNumberFormat="1" applyFont="1" applyFill="1" applyBorder="1" applyAlignment="1">
      <alignment horizontal="left" vertical="top"/>
    </xf>
    <xf numFmtId="168" fontId="45" fillId="0" borderId="0" xfId="178" applyNumberFormat="1" applyFont="1" applyBorder="1" applyAlignment="1">
      <alignment horizontal="left"/>
    </xf>
    <xf numFmtId="168" fontId="45" fillId="0" borderId="0" xfId="178" applyNumberFormat="1" applyFont="1" applyBorder="1" applyAlignment="1">
      <alignment horizontal="right" vertical="center" wrapText="1"/>
    </xf>
    <xf numFmtId="168" fontId="27" fillId="0" borderId="0" xfId="178" applyNumberFormat="1" applyFont="1" applyBorder="1" applyAlignment="1">
      <alignment horizontal="right" vertical="center" wrapText="1"/>
    </xf>
    <xf numFmtId="49" fontId="27" fillId="0" borderId="0" xfId="0" applyNumberFormat="1" applyFont="1" applyFill="1" applyBorder="1" applyAlignment="1">
      <alignment/>
    </xf>
    <xf numFmtId="0" fontId="27" fillId="0" borderId="0" xfId="332" applyFont="1" applyFill="1">
      <alignment/>
      <protection/>
    </xf>
    <xf numFmtId="0" fontId="27" fillId="0" borderId="0" xfId="332" applyFont="1" applyFill="1" applyAlignment="1">
      <alignment wrapText="1"/>
      <protection/>
    </xf>
    <xf numFmtId="171" fontId="50" fillId="0" borderId="0" xfId="0" applyNumberFormat="1" applyFont="1" applyFill="1" applyAlignment="1">
      <alignment vertical="top" wrapText="1"/>
    </xf>
    <xf numFmtId="171" fontId="27" fillId="0" borderId="0" xfId="0" applyNumberFormat="1" applyFont="1" applyFill="1" applyAlignment="1">
      <alignment vertical="top" wrapText="1"/>
    </xf>
    <xf numFmtId="171" fontId="45" fillId="0" borderId="0" xfId="0" applyNumberFormat="1" applyFont="1" applyFill="1" applyBorder="1" applyAlignment="1">
      <alignment vertical="center" wrapText="1"/>
    </xf>
    <xf numFmtId="0" fontId="27" fillId="0" borderId="0" xfId="329" applyNumberFormat="1" applyFont="1" applyFill="1" applyBorder="1" applyAlignment="1" quotePrefix="1">
      <alignment horizontal="center"/>
      <protection/>
    </xf>
    <xf numFmtId="194" fontId="27" fillId="0" borderId="0" xfId="329" applyNumberFormat="1" applyFont="1" applyFill="1" applyBorder="1" applyAlignment="1">
      <alignment/>
      <protection/>
    </xf>
    <xf numFmtId="0" fontId="48" fillId="0" borderId="0" xfId="0" applyFont="1" applyAlignment="1">
      <alignment horizontal="justify" vertical="top"/>
    </xf>
    <xf numFmtId="0" fontId="48" fillId="0" borderId="0" xfId="0" applyFont="1" applyBorder="1" applyAlignment="1">
      <alignment horizontal="justify" vertical="top"/>
    </xf>
    <xf numFmtId="0" fontId="48" fillId="0" borderId="0" xfId="0" applyFont="1" applyBorder="1" applyAlignment="1">
      <alignment horizontal="left" vertical="top"/>
    </xf>
    <xf numFmtId="40" fontId="48" fillId="0" borderId="0" xfId="0" applyNumberFormat="1" applyFont="1" applyBorder="1" applyAlignment="1">
      <alignment horizontal="right"/>
    </xf>
    <xf numFmtId="38" fontId="48" fillId="0" borderId="0" xfId="0" applyNumberFormat="1" applyFont="1" applyBorder="1" applyAlignment="1">
      <alignment horizontal="right"/>
    </xf>
    <xf numFmtId="0" fontId="48" fillId="0" borderId="0" xfId="0" applyFont="1" applyAlignment="1">
      <alignment horizontal="centerContinuous"/>
    </xf>
    <xf numFmtId="0" fontId="45" fillId="0" borderId="20" xfId="0" applyFont="1" applyBorder="1" applyAlignment="1">
      <alignment horizontal="left"/>
    </xf>
    <xf numFmtId="49" fontId="49" fillId="0" borderId="0" xfId="0" applyNumberFormat="1" applyFont="1" applyBorder="1" applyAlignment="1">
      <alignment horizontal="centerContinuous"/>
    </xf>
    <xf numFmtId="0" fontId="48" fillId="0" borderId="0" xfId="0" applyFont="1" applyBorder="1" applyAlignment="1">
      <alignment/>
    </xf>
    <xf numFmtId="0" fontId="48" fillId="0" borderId="0" xfId="0" applyFont="1" applyBorder="1" applyAlignment="1">
      <alignment/>
    </xf>
    <xf numFmtId="168" fontId="48" fillId="0" borderId="0" xfId="178" applyNumberFormat="1" applyFont="1" applyAlignment="1">
      <alignment/>
    </xf>
    <xf numFmtId="0" fontId="45" fillId="0" borderId="0" xfId="332" applyFont="1" applyBorder="1" applyAlignment="1">
      <alignment horizontal="center" vertical="top" wrapText="1"/>
      <protection/>
    </xf>
    <xf numFmtId="168" fontId="51" fillId="0" borderId="0" xfId="178" applyNumberFormat="1" applyFont="1" applyFill="1" applyBorder="1" applyAlignment="1">
      <alignment horizontal="right"/>
    </xf>
    <xf numFmtId="0" fontId="27" fillId="0" borderId="0" xfId="335" applyNumberFormat="1" applyFont="1" applyFill="1" applyBorder="1" applyAlignment="1" applyProtection="1">
      <alignment horizontal="justify" wrapText="1"/>
      <protection hidden="1"/>
    </xf>
    <xf numFmtId="37" fontId="27" fillId="0" borderId="0" xfId="329" applyNumberFormat="1" applyFont="1" applyFill="1" applyBorder="1" applyAlignment="1">
      <alignment/>
      <protection/>
    </xf>
    <xf numFmtId="38" fontId="27" fillId="0" borderId="0" xfId="0" applyNumberFormat="1" applyFont="1" applyBorder="1" applyAlignment="1">
      <alignment/>
    </xf>
    <xf numFmtId="0" fontId="50" fillId="0" borderId="0" xfId="0" applyFont="1" applyBorder="1" applyAlignment="1">
      <alignment/>
    </xf>
    <xf numFmtId="0" fontId="27" fillId="0" borderId="0" xfId="0" applyFont="1" applyBorder="1" applyAlignment="1" quotePrefix="1">
      <alignment/>
    </xf>
    <xf numFmtId="40" fontId="27" fillId="0" borderId="0" xfId="0" applyNumberFormat="1" applyFont="1" applyBorder="1" applyAlignment="1">
      <alignment horizontal="left" wrapText="1"/>
    </xf>
    <xf numFmtId="172" fontId="45" fillId="0" borderId="0" xfId="0" applyNumberFormat="1" applyFont="1" applyBorder="1" applyAlignment="1">
      <alignment horizontal="right"/>
    </xf>
    <xf numFmtId="0" fontId="47" fillId="0" borderId="0" xfId="0" applyFont="1" applyAlignment="1">
      <alignment/>
    </xf>
    <xf numFmtId="0" fontId="58" fillId="0" borderId="0" xfId="0" applyFont="1" applyAlignment="1">
      <alignment horizontal="centerContinuous"/>
    </xf>
    <xf numFmtId="0" fontId="58" fillId="0" borderId="0" xfId="0" applyFont="1" applyFill="1" applyBorder="1" applyAlignment="1">
      <alignment horizontal="centerContinuous"/>
    </xf>
    <xf numFmtId="0" fontId="47" fillId="0" borderId="0" xfId="0" applyFont="1" applyBorder="1" applyAlignment="1">
      <alignment horizontal="centerContinuous"/>
    </xf>
    <xf numFmtId="40" fontId="47" fillId="0" borderId="0" xfId="0" applyNumberFormat="1" applyFont="1" applyBorder="1" applyAlignment="1">
      <alignment horizontal="centerContinuous"/>
    </xf>
    <xf numFmtId="38" fontId="47" fillId="0" borderId="0" xfId="0" applyNumberFormat="1" applyFont="1" applyBorder="1" applyAlignment="1">
      <alignment horizontal="centerContinuous"/>
    </xf>
    <xf numFmtId="38" fontId="27" fillId="0" borderId="0" xfId="178" applyNumberFormat="1" applyFont="1" applyBorder="1" applyAlignment="1">
      <alignment/>
    </xf>
    <xf numFmtId="0" fontId="27" fillId="0" borderId="0" xfId="332" applyFont="1" applyBorder="1" applyAlignment="1">
      <alignment horizontal="center" vertical="top" wrapText="1"/>
      <protection/>
    </xf>
    <xf numFmtId="0" fontId="27" fillId="0" borderId="0" xfId="329" applyNumberFormat="1" applyFont="1" applyFill="1" applyBorder="1" applyAlignment="1" quotePrefix="1">
      <alignment horizontal="right"/>
      <protection/>
    </xf>
    <xf numFmtId="14" fontId="45" fillId="0" borderId="0" xfId="0" applyNumberFormat="1" applyFont="1" applyBorder="1" applyAlignment="1">
      <alignment horizontal="right" wrapText="1"/>
    </xf>
    <xf numFmtId="0" fontId="45" fillId="0" borderId="0" xfId="0" applyFont="1" applyAlignment="1">
      <alignment horizontal="justify" wrapText="1"/>
    </xf>
    <xf numFmtId="0" fontId="27" fillId="0" borderId="0" xfId="329" applyNumberFormat="1" applyFont="1" applyFill="1" applyBorder="1" applyAlignment="1">
      <alignment wrapText="1"/>
      <protection/>
    </xf>
    <xf numFmtId="0" fontId="51" fillId="0" borderId="0" xfId="0" applyFont="1" applyAlignment="1">
      <alignment horizontal="right"/>
    </xf>
    <xf numFmtId="0" fontId="45" fillId="0" borderId="0" xfId="0" applyFont="1" applyFill="1" applyAlignment="1">
      <alignment horizontal="center"/>
    </xf>
    <xf numFmtId="168" fontId="45" fillId="0" borderId="0" xfId="178" applyNumberFormat="1" applyFont="1" applyAlignment="1">
      <alignment horizontal="left"/>
    </xf>
    <xf numFmtId="0" fontId="51" fillId="0" borderId="0" xfId="0" applyFont="1" applyBorder="1" applyAlignment="1">
      <alignment horizontal="left"/>
    </xf>
    <xf numFmtId="0" fontId="51" fillId="0" borderId="0" xfId="0" applyFont="1" applyFill="1" applyBorder="1" applyAlignment="1">
      <alignment horizontal="left"/>
    </xf>
    <xf numFmtId="0" fontId="45" fillId="0" borderId="0" xfId="0" applyFont="1" applyFill="1" applyBorder="1" applyAlignment="1">
      <alignment horizontal="center"/>
    </xf>
    <xf numFmtId="171" fontId="27" fillId="0" borderId="0" xfId="330" applyNumberFormat="1" applyFont="1" applyFill="1" applyBorder="1" applyAlignment="1">
      <alignment horizontal="right"/>
      <protection/>
    </xf>
    <xf numFmtId="0" fontId="46" fillId="0" borderId="0" xfId="332" applyFont="1" applyFill="1">
      <alignment/>
      <protection/>
    </xf>
    <xf numFmtId="0" fontId="27" fillId="0" borderId="20" xfId="332" applyFont="1" applyFill="1" applyBorder="1">
      <alignment/>
      <protection/>
    </xf>
    <xf numFmtId="0" fontId="78" fillId="0" borderId="0" xfId="332" applyFont="1" applyFill="1">
      <alignment/>
      <protection/>
    </xf>
    <xf numFmtId="0" fontId="48" fillId="0" borderId="0" xfId="332" applyFont="1" applyFill="1">
      <alignment/>
      <protection/>
    </xf>
    <xf numFmtId="49" fontId="50" fillId="0" borderId="0" xfId="0" applyNumberFormat="1" applyFont="1" applyFill="1" applyBorder="1" applyAlignment="1">
      <alignment horizontal="centerContinuous" wrapText="1"/>
    </xf>
    <xf numFmtId="49" fontId="50" fillId="0" borderId="0" xfId="0" applyNumberFormat="1" applyFont="1" applyFill="1" applyBorder="1" applyAlignment="1">
      <alignment horizontal="centerContinuous"/>
    </xf>
    <xf numFmtId="0" fontId="51" fillId="0" borderId="0" xfId="332" applyFont="1" applyFill="1" applyAlignment="1">
      <alignment horizontal="right" wrapText="1"/>
      <protection/>
    </xf>
    <xf numFmtId="0" fontId="27" fillId="0" borderId="0" xfId="332" applyFont="1" applyFill="1" applyAlignment="1">
      <alignment horizontal="left" vertical="top" wrapText="1"/>
      <protection/>
    </xf>
    <xf numFmtId="0" fontId="27" fillId="0" borderId="0" xfId="332" applyFont="1" applyFill="1" applyAlignment="1">
      <alignment horizontal="left" vertical="top" wrapText="1" indent="2"/>
      <protection/>
    </xf>
    <xf numFmtId="0" fontId="27" fillId="0" borderId="0" xfId="332" applyFont="1" applyFill="1" applyAlignment="1">
      <alignment vertical="top" wrapText="1"/>
      <protection/>
    </xf>
    <xf numFmtId="49" fontId="45" fillId="0" borderId="0" xfId="332" applyNumberFormat="1" applyFont="1" applyFill="1" applyAlignment="1">
      <alignment horizontal="center" wrapText="1"/>
      <protection/>
    </xf>
    <xf numFmtId="0" fontId="27" fillId="0" borderId="0" xfId="332" applyFont="1" applyFill="1" applyAlignment="1">
      <alignment vertical="top"/>
      <protection/>
    </xf>
    <xf numFmtId="0" fontId="27" fillId="0" borderId="0" xfId="332" applyFont="1" applyFill="1" applyAlignment="1">
      <alignment horizontal="left" vertical="top"/>
      <protection/>
    </xf>
    <xf numFmtId="0" fontId="27" fillId="0" borderId="0" xfId="332" applyFont="1" applyFill="1" applyAlignment="1">
      <alignment horizontal="right" vertical="top" wrapText="1"/>
      <protection/>
    </xf>
    <xf numFmtId="41" fontId="27" fillId="0" borderId="0" xfId="332" applyNumberFormat="1" applyFont="1" applyFill="1">
      <alignment/>
      <protection/>
    </xf>
    <xf numFmtId="3" fontId="46" fillId="0" borderId="0" xfId="332" applyNumberFormat="1" applyFont="1" applyFill="1">
      <alignment/>
      <protection/>
    </xf>
    <xf numFmtId="0" fontId="51" fillId="0" borderId="0" xfId="332" applyFont="1" applyFill="1" applyAlignment="1">
      <alignment horizontal="right"/>
      <protection/>
    </xf>
    <xf numFmtId="0" fontId="45" fillId="0" borderId="0" xfId="332" applyFont="1" applyFill="1" applyAlignment="1">
      <alignment horizontal="left"/>
      <protection/>
    </xf>
    <xf numFmtId="0" fontId="45" fillId="0" borderId="0" xfId="332" applyFont="1" applyFill="1" applyAlignment="1">
      <alignment wrapText="1"/>
      <protection/>
    </xf>
    <xf numFmtId="0" fontId="45" fillId="0" borderId="0" xfId="332" applyFont="1" applyFill="1" applyAlignment="1">
      <alignment/>
      <protection/>
    </xf>
    <xf numFmtId="0" fontId="45" fillId="0" borderId="0" xfId="332" applyFont="1" applyFill="1">
      <alignment/>
      <protection/>
    </xf>
    <xf numFmtId="0" fontId="27" fillId="0" borderId="0" xfId="0" applyFont="1" applyFill="1" applyBorder="1" applyAlignment="1">
      <alignment horizontal="right"/>
    </xf>
    <xf numFmtId="0" fontId="27" fillId="0" borderId="0" xfId="332" applyFont="1" applyFill="1" applyBorder="1" applyAlignment="1">
      <alignment horizontal="justify" vertical="top" wrapText="1"/>
      <protection/>
    </xf>
    <xf numFmtId="0" fontId="51" fillId="0" borderId="0" xfId="332" applyFont="1" applyFill="1">
      <alignment/>
      <protection/>
    </xf>
    <xf numFmtId="168" fontId="51" fillId="0" borderId="0" xfId="178" applyNumberFormat="1" applyFont="1" applyAlignment="1">
      <alignment/>
    </xf>
    <xf numFmtId="0" fontId="51" fillId="0" borderId="0" xfId="332" applyFont="1">
      <alignment/>
      <protection/>
    </xf>
    <xf numFmtId="168" fontId="51" fillId="0" borderId="0" xfId="178" applyNumberFormat="1" applyFont="1" applyAlignment="1">
      <alignment horizontal="left"/>
    </xf>
    <xf numFmtId="168" fontId="27" fillId="0" borderId="0" xfId="178" applyNumberFormat="1" applyFont="1" applyAlignment="1">
      <alignment horizontal="left"/>
    </xf>
    <xf numFmtId="168" fontId="50" fillId="0" borderId="0" xfId="178" applyNumberFormat="1" applyFont="1" applyFill="1" applyBorder="1" applyAlignment="1">
      <alignment/>
    </xf>
    <xf numFmtId="0" fontId="45" fillId="0" borderId="0" xfId="329" applyNumberFormat="1" applyFont="1" applyFill="1" applyBorder="1" applyAlignment="1">
      <alignment horizontal="right"/>
      <protection/>
    </xf>
    <xf numFmtId="0" fontId="27" fillId="0" borderId="0" xfId="329" applyNumberFormat="1" applyFont="1" applyFill="1" applyBorder="1" applyAlignment="1" quotePrefix="1">
      <alignment/>
      <protection/>
    </xf>
    <xf numFmtId="0" fontId="59" fillId="0" borderId="0" xfId="334" applyNumberFormat="1" applyFont="1" applyFill="1" applyBorder="1" applyAlignment="1" quotePrefix="1">
      <alignment/>
      <protection/>
    </xf>
    <xf numFmtId="171" fontId="51" fillId="0" borderId="0" xfId="0" applyNumberFormat="1" applyFont="1" applyFill="1" applyBorder="1" applyAlignment="1">
      <alignment/>
    </xf>
    <xf numFmtId="0" fontId="60" fillId="0" borderId="0" xfId="334" applyNumberFormat="1" applyFont="1" applyFill="1" applyBorder="1" applyAlignment="1" quotePrefix="1">
      <alignment/>
      <protection/>
    </xf>
    <xf numFmtId="0" fontId="27" fillId="0" borderId="0" xfId="329" applyNumberFormat="1" applyFont="1" applyFill="1" applyBorder="1" applyAlignment="1">
      <alignment horizontal="right" wrapText="1"/>
      <protection/>
    </xf>
    <xf numFmtId="49" fontId="45" fillId="0" borderId="0" xfId="0" applyNumberFormat="1" applyFont="1" applyFill="1" applyBorder="1" applyAlignment="1">
      <alignment/>
    </xf>
    <xf numFmtId="49" fontId="51" fillId="0" borderId="0" xfId="0" applyNumberFormat="1" applyFont="1" applyFill="1" applyBorder="1" applyAlignment="1">
      <alignment/>
    </xf>
    <xf numFmtId="0" fontId="27" fillId="0" borderId="0" xfId="332" applyFont="1" applyBorder="1">
      <alignment/>
      <protection/>
    </xf>
    <xf numFmtId="0" fontId="27" fillId="0" borderId="0" xfId="0" applyFont="1" applyFill="1" applyAlignment="1">
      <alignment horizontal="justify" wrapText="1"/>
    </xf>
    <xf numFmtId="0" fontId="27" fillId="0" borderId="0" xfId="0" applyFont="1" applyFill="1" applyBorder="1" applyAlignment="1">
      <alignment/>
    </xf>
    <xf numFmtId="0" fontId="0" fillId="0" borderId="0" xfId="0" applyFont="1" applyFill="1" applyAlignment="1">
      <alignment horizontal="justify" wrapText="1"/>
    </xf>
    <xf numFmtId="14" fontId="45" fillId="0" borderId="0" xfId="0" applyNumberFormat="1" applyFont="1" applyFill="1" applyBorder="1" applyAlignment="1">
      <alignment/>
    </xf>
    <xf numFmtId="49" fontId="45" fillId="0" borderId="0" xfId="329" applyNumberFormat="1" applyFont="1" applyFill="1" applyBorder="1" applyAlignment="1">
      <alignment horizontal="left"/>
      <protection/>
    </xf>
    <xf numFmtId="168" fontId="45" fillId="0" borderId="0" xfId="178" applyNumberFormat="1" applyFont="1" applyFill="1" applyBorder="1" applyAlignment="1" applyProtection="1">
      <alignment horizontal="right"/>
      <protection hidden="1"/>
    </xf>
    <xf numFmtId="0" fontId="48" fillId="0" borderId="0" xfId="335" applyNumberFormat="1" applyFont="1" applyFill="1" applyBorder="1" applyAlignment="1" applyProtection="1">
      <alignment/>
      <protection hidden="1"/>
    </xf>
    <xf numFmtId="0" fontId="27" fillId="0" borderId="0" xfId="329" applyNumberFormat="1" applyFont="1" applyBorder="1" applyAlignment="1">
      <alignment/>
      <protection/>
    </xf>
    <xf numFmtId="0" fontId="45" fillId="0" borderId="0" xfId="329" applyNumberFormat="1" applyFont="1" applyBorder="1" applyAlignment="1">
      <alignment/>
      <protection/>
    </xf>
    <xf numFmtId="0" fontId="45" fillId="0" borderId="0" xfId="331" applyFont="1" applyFill="1" applyAlignment="1">
      <alignment/>
      <protection/>
    </xf>
    <xf numFmtId="0" fontId="51" fillId="0" borderId="0" xfId="329" applyNumberFormat="1" applyFont="1" applyBorder="1" applyAlignment="1">
      <alignment/>
      <protection/>
    </xf>
    <xf numFmtId="168" fontId="27" fillId="0" borderId="0" xfId="329" applyNumberFormat="1" applyFont="1" applyFill="1" applyBorder="1" applyAlignment="1">
      <alignment/>
      <protection/>
    </xf>
    <xf numFmtId="195" fontId="45" fillId="0" borderId="0" xfId="178" applyNumberFormat="1" applyFont="1" applyFill="1" applyBorder="1" applyAlignment="1">
      <alignment/>
    </xf>
    <xf numFmtId="0" fontId="45" fillId="0" borderId="0" xfId="329" applyNumberFormat="1" applyFont="1" applyFill="1" applyBorder="1" applyAlignment="1">
      <alignment horizontal="center"/>
      <protection/>
    </xf>
    <xf numFmtId="0" fontId="46" fillId="0" borderId="0" xfId="0" applyFont="1" applyBorder="1" applyAlignment="1">
      <alignment/>
    </xf>
    <xf numFmtId="0" fontId="46" fillId="0" borderId="0" xfId="0" applyFont="1" applyBorder="1" applyAlignment="1">
      <alignment/>
    </xf>
    <xf numFmtId="0" fontId="78" fillId="0" borderId="0" xfId="0" applyFont="1" applyBorder="1" applyAlignment="1">
      <alignment/>
    </xf>
    <xf numFmtId="171" fontId="46" fillId="0" borderId="0" xfId="0" applyNumberFormat="1" applyFont="1" applyBorder="1" applyAlignment="1">
      <alignment/>
    </xf>
    <xf numFmtId="0" fontId="52" fillId="0" borderId="0" xfId="0" applyFont="1" applyBorder="1" applyAlignment="1">
      <alignment/>
    </xf>
    <xf numFmtId="0" fontId="78" fillId="0" borderId="0" xfId="0" applyFont="1" applyBorder="1" applyAlignment="1">
      <alignment/>
    </xf>
    <xf numFmtId="0" fontId="53" fillId="0" borderId="0" xfId="0" applyFont="1" applyAlignment="1">
      <alignment horizontal="center"/>
    </xf>
    <xf numFmtId="0" fontId="45" fillId="0" borderId="0" xfId="330" applyFont="1" applyBorder="1" applyAlignment="1">
      <alignment horizontal="center"/>
      <protection/>
    </xf>
    <xf numFmtId="0" fontId="27" fillId="0" borderId="0" xfId="0" applyFont="1" applyBorder="1" applyAlignment="1" quotePrefix="1">
      <alignment horizontal="center"/>
    </xf>
    <xf numFmtId="0" fontId="45" fillId="0" borderId="0" xfId="0" applyFont="1" applyFill="1" applyAlignment="1">
      <alignment horizontal="right"/>
    </xf>
    <xf numFmtId="0" fontId="51" fillId="0" borderId="0" xfId="0" applyFont="1" applyAlignment="1">
      <alignment horizontal="justify" wrapText="1"/>
    </xf>
    <xf numFmtId="0" fontId="27" fillId="0" borderId="0" xfId="0" applyNumberFormat="1" applyFont="1" applyAlignment="1">
      <alignment horizontal="right" vertical="top"/>
    </xf>
    <xf numFmtId="0" fontId="50" fillId="0" borderId="0" xfId="0" applyFont="1" applyAlignment="1">
      <alignment/>
    </xf>
    <xf numFmtId="0" fontId="51" fillId="0" borderId="0" xfId="0" applyFont="1" applyBorder="1" applyAlignment="1">
      <alignment horizontal="justify" vertical="top"/>
    </xf>
    <xf numFmtId="171" fontId="51" fillId="0" borderId="0" xfId="0" applyNumberFormat="1" applyFont="1" applyFill="1" applyBorder="1" applyAlignment="1">
      <alignment horizontal="right" wrapText="1"/>
    </xf>
    <xf numFmtId="0" fontId="45" fillId="0" borderId="0" xfId="178" applyNumberFormat="1" applyFont="1" applyAlignment="1">
      <alignment horizontal="left"/>
    </xf>
    <xf numFmtId="49" fontId="45" fillId="0" borderId="0" xfId="178" applyNumberFormat="1" applyFont="1" applyAlignment="1">
      <alignment horizontal="left"/>
    </xf>
    <xf numFmtId="168" fontId="45" fillId="0" borderId="0" xfId="178" applyNumberFormat="1" applyFont="1" applyAlignment="1">
      <alignment/>
    </xf>
    <xf numFmtId="0" fontId="45" fillId="0" borderId="0" xfId="329" applyNumberFormat="1" applyFont="1" applyBorder="1" applyAlignment="1">
      <alignment vertical="top"/>
      <protection/>
    </xf>
    <xf numFmtId="168" fontId="51" fillId="0" borderId="0" xfId="178" applyNumberFormat="1" applyFont="1" applyAlignment="1">
      <alignment horizontal="right"/>
    </xf>
    <xf numFmtId="168" fontId="46" fillId="0" borderId="0" xfId="178" applyNumberFormat="1" applyFont="1" applyAlignment="1">
      <alignment horizontal="left" wrapText="1"/>
    </xf>
    <xf numFmtId="168" fontId="46" fillId="0" borderId="0" xfId="178" applyNumberFormat="1" applyFont="1" applyBorder="1" applyAlignment="1">
      <alignment horizontal="left" wrapText="1"/>
    </xf>
    <xf numFmtId="0" fontId="46" fillId="0" borderId="0" xfId="0" applyFont="1" applyFill="1" applyBorder="1" applyAlignment="1">
      <alignment horizontal="left"/>
    </xf>
    <xf numFmtId="0" fontId="46" fillId="0" borderId="0" xfId="0" applyFont="1" applyBorder="1" applyAlignment="1">
      <alignment horizontal="left"/>
    </xf>
    <xf numFmtId="0" fontId="46" fillId="0" borderId="0" xfId="0" applyFont="1" applyFill="1" applyBorder="1" applyAlignment="1">
      <alignment horizontal="left" vertical="top"/>
    </xf>
    <xf numFmtId="171" fontId="74" fillId="0" borderId="0" xfId="178" applyNumberFormat="1" applyFont="1" applyFill="1" applyBorder="1" applyAlignment="1" applyProtection="1">
      <alignment horizontal="left"/>
      <protection locked="0"/>
    </xf>
    <xf numFmtId="171" fontId="46" fillId="0" borderId="0" xfId="178" applyNumberFormat="1" applyFont="1" applyBorder="1" applyAlignment="1">
      <alignment horizontal="left"/>
    </xf>
    <xf numFmtId="171" fontId="46" fillId="0" borderId="0" xfId="0" applyNumberFormat="1" applyFont="1" applyBorder="1" applyAlignment="1">
      <alignment horizontal="left" wrapText="1"/>
    </xf>
    <xf numFmtId="38" fontId="46" fillId="0" borderId="0" xfId="178" applyNumberFormat="1" applyFont="1" applyFill="1" applyAlignment="1">
      <alignment horizontal="left"/>
    </xf>
    <xf numFmtId="171" fontId="46" fillId="0" borderId="0" xfId="178" applyNumberFormat="1" applyFont="1" applyFill="1" applyBorder="1" applyAlignment="1">
      <alignment horizontal="right"/>
    </xf>
    <xf numFmtId="168" fontId="46" fillId="0" borderId="0" xfId="178" applyNumberFormat="1" applyFont="1" applyFill="1" applyAlignment="1">
      <alignment horizontal="left"/>
    </xf>
    <xf numFmtId="0" fontId="27" fillId="0" borderId="0" xfId="0" applyNumberFormat="1" applyFont="1" applyFill="1" applyBorder="1" applyAlignment="1">
      <alignment horizontal="left"/>
    </xf>
    <xf numFmtId="0" fontId="45" fillId="0" borderId="0" xfId="0" applyNumberFormat="1" applyFont="1" applyFill="1" applyAlignment="1">
      <alignment horizontal="left"/>
    </xf>
    <xf numFmtId="0" fontId="50" fillId="0" borderId="0" xfId="329" applyNumberFormat="1" applyFont="1" applyFill="1" applyBorder="1" applyAlignment="1">
      <alignment horizontal="left"/>
      <protection/>
    </xf>
    <xf numFmtId="0" fontId="51" fillId="0" borderId="0" xfId="329" applyNumberFormat="1" applyFont="1" applyFill="1" applyBorder="1" applyAlignment="1">
      <alignment horizontal="left"/>
      <protection/>
    </xf>
    <xf numFmtId="49" fontId="27" fillId="0" borderId="0" xfId="0" applyNumberFormat="1" applyFont="1" applyBorder="1" applyAlignment="1">
      <alignment horizontal="left"/>
    </xf>
    <xf numFmtId="0" fontId="0" fillId="0" borderId="0" xfId="0" applyAlignment="1">
      <alignment horizontal="left" wrapText="1"/>
    </xf>
    <xf numFmtId="171" fontId="27" fillId="0" borderId="0" xfId="0" applyNumberFormat="1" applyFont="1" applyFill="1" applyBorder="1" applyAlignment="1">
      <alignment horizontal="justify" wrapText="1"/>
    </xf>
    <xf numFmtId="41" fontId="27" fillId="0" borderId="0" xfId="333" applyNumberFormat="1" applyFont="1" applyFill="1" applyBorder="1" applyAlignment="1">
      <alignment/>
      <protection/>
    </xf>
    <xf numFmtId="0" fontId="50" fillId="0" borderId="0" xfId="0" applyFont="1" applyFill="1" applyAlignment="1">
      <alignment horizontal="left"/>
    </xf>
    <xf numFmtId="43" fontId="45" fillId="0" borderId="0" xfId="178" applyFont="1" applyFill="1" applyBorder="1" applyAlignment="1">
      <alignment horizontal="right"/>
    </xf>
    <xf numFmtId="195" fontId="50" fillId="0" borderId="0" xfId="178" applyNumberFormat="1" applyFont="1" applyFill="1" applyBorder="1" applyAlignment="1">
      <alignment/>
    </xf>
    <xf numFmtId="0" fontId="27" fillId="0" borderId="0" xfId="332" applyFont="1" applyAlignment="1">
      <alignment horizontal="left" vertical="top"/>
      <protection/>
    </xf>
    <xf numFmtId="0" fontId="27" fillId="0" borderId="0" xfId="332" applyFont="1" applyFill="1" applyAlignment="1">
      <alignment horizontal="left"/>
      <protection/>
    </xf>
    <xf numFmtId="0" fontId="48" fillId="0" borderId="0" xfId="332" applyFont="1" applyFill="1" applyAlignment="1">
      <alignment horizontal="left"/>
      <protection/>
    </xf>
    <xf numFmtId="0" fontId="51" fillId="0" borderId="0" xfId="332" applyFont="1" applyFill="1" applyAlignment="1">
      <alignment horizontal="left"/>
      <protection/>
    </xf>
    <xf numFmtId="0" fontId="27" fillId="0" borderId="0" xfId="0" applyFont="1" applyFill="1" applyAlignment="1" quotePrefix="1">
      <alignment horizontal="left" indent="2"/>
    </xf>
    <xf numFmtId="0" fontId="45" fillId="0" borderId="0" xfId="0" applyFont="1" applyFill="1" applyAlignment="1">
      <alignment horizontal="left" vertical="top"/>
    </xf>
    <xf numFmtId="0" fontId="27" fillId="0" borderId="0" xfId="335" applyNumberFormat="1" applyFont="1" applyFill="1" applyBorder="1" applyAlignment="1" applyProtection="1">
      <alignment horizontal="justify" vertical="top" wrapText="1"/>
      <protection hidden="1"/>
    </xf>
    <xf numFmtId="0" fontId="45" fillId="0" borderId="0" xfId="335" applyNumberFormat="1" applyFont="1" applyFill="1" applyBorder="1" applyAlignment="1" applyProtection="1">
      <alignment vertical="top"/>
      <protection hidden="1"/>
    </xf>
    <xf numFmtId="0" fontId="27" fillId="0" borderId="0" xfId="335" applyNumberFormat="1" applyFont="1" applyFill="1" applyBorder="1" applyAlignment="1" applyProtection="1">
      <alignment vertical="top" wrapText="1"/>
      <protection hidden="1"/>
    </xf>
    <xf numFmtId="168" fontId="27" fillId="0" borderId="0" xfId="178" applyNumberFormat="1" applyFont="1" applyFill="1" applyBorder="1" applyAlignment="1" applyProtection="1">
      <alignment vertical="top"/>
      <protection hidden="1"/>
    </xf>
    <xf numFmtId="0" fontId="27" fillId="0" borderId="0" xfId="335" applyNumberFormat="1" applyFont="1" applyFill="1" applyBorder="1" applyAlignment="1" applyProtection="1">
      <alignment vertical="top"/>
      <protection hidden="1"/>
    </xf>
    <xf numFmtId="0" fontId="45" fillId="0" borderId="0" xfId="329" applyNumberFormat="1" applyFont="1" applyFill="1" applyBorder="1" applyAlignment="1">
      <alignment horizontal="left" vertical="top"/>
      <protection/>
    </xf>
    <xf numFmtId="168" fontId="27" fillId="0" borderId="0" xfId="178" applyNumberFormat="1" applyFont="1" applyFill="1" applyBorder="1" applyAlignment="1">
      <alignment vertical="top"/>
    </xf>
    <xf numFmtId="0" fontId="27" fillId="0" borderId="0" xfId="329" applyNumberFormat="1" applyFont="1" applyFill="1" applyBorder="1" applyAlignment="1">
      <alignment vertical="top"/>
      <protection/>
    </xf>
    <xf numFmtId="0" fontId="27" fillId="0" borderId="0" xfId="329" applyNumberFormat="1" applyFont="1" applyFill="1" applyBorder="1" applyAlignment="1">
      <alignment horizontal="left" vertical="top"/>
      <protection/>
    </xf>
    <xf numFmtId="168" fontId="27" fillId="0" borderId="0" xfId="178" applyNumberFormat="1" applyFont="1" applyFill="1" applyBorder="1" applyAlignment="1">
      <alignment horizontal="right" vertical="top"/>
    </xf>
    <xf numFmtId="0" fontId="27" fillId="0" borderId="0" xfId="335" applyNumberFormat="1" applyFont="1" applyFill="1" applyBorder="1" applyAlignment="1" applyProtection="1">
      <alignment horizontal="left" vertical="top"/>
      <protection hidden="1"/>
    </xf>
    <xf numFmtId="0" fontId="50" fillId="0" borderId="0" xfId="0" applyFont="1" applyBorder="1" applyAlignment="1">
      <alignment horizontal="center"/>
    </xf>
    <xf numFmtId="171" fontId="51" fillId="0" borderId="0" xfId="0" applyNumberFormat="1" applyFont="1" applyBorder="1" applyAlignment="1">
      <alignment/>
    </xf>
    <xf numFmtId="0" fontId="27" fillId="0" borderId="20" xfId="0" applyFont="1" applyFill="1" applyBorder="1" applyAlignment="1">
      <alignment horizontal="right"/>
    </xf>
    <xf numFmtId="0" fontId="27" fillId="0" borderId="20" xfId="0" applyFont="1" applyBorder="1" applyAlignment="1">
      <alignment horizontal="right"/>
    </xf>
    <xf numFmtId="0" fontId="27" fillId="0" borderId="0" xfId="332" applyFont="1" applyAlignment="1">
      <alignment horizontal="right"/>
      <protection/>
    </xf>
    <xf numFmtId="0" fontId="27" fillId="0" borderId="20" xfId="332" applyFont="1" applyBorder="1" applyAlignment="1">
      <alignment horizontal="right"/>
      <protection/>
    </xf>
    <xf numFmtId="0" fontId="27" fillId="0" borderId="0" xfId="332" applyFont="1" applyFill="1" applyAlignment="1">
      <alignment horizontal="right"/>
      <protection/>
    </xf>
    <xf numFmtId="168" fontId="46" fillId="0" borderId="0" xfId="178" applyNumberFormat="1" applyFont="1" applyAlignment="1">
      <alignment horizontal="right"/>
    </xf>
    <xf numFmtId="168" fontId="74" fillId="0" borderId="0" xfId="178" applyNumberFormat="1" applyFont="1" applyAlignment="1">
      <alignment horizontal="right"/>
    </xf>
    <xf numFmtId="0" fontId="27" fillId="0" borderId="0" xfId="0" applyFont="1" applyAlignment="1">
      <alignment/>
    </xf>
    <xf numFmtId="49" fontId="27" fillId="0" borderId="0" xfId="0" applyNumberFormat="1" applyFont="1" applyFill="1" applyBorder="1" applyAlignment="1">
      <alignment/>
    </xf>
    <xf numFmtId="49" fontId="27" fillId="0" borderId="0" xfId="0" applyNumberFormat="1" applyFont="1" applyBorder="1" applyAlignment="1">
      <alignment/>
    </xf>
    <xf numFmtId="0" fontId="27" fillId="0" borderId="0" xfId="0" applyFont="1" applyBorder="1" applyAlignment="1">
      <alignment horizontal="left" vertical="top"/>
    </xf>
    <xf numFmtId="0" fontId="27" fillId="0" borderId="0" xfId="329" applyNumberFormat="1" applyFont="1" applyFill="1" applyBorder="1" applyAlignment="1">
      <alignment horizontal="left"/>
      <protection/>
    </xf>
    <xf numFmtId="168" fontId="27" fillId="0" borderId="0" xfId="178" applyNumberFormat="1" applyFont="1" applyFill="1" applyBorder="1" applyAlignment="1">
      <alignment/>
    </xf>
    <xf numFmtId="0" fontId="27" fillId="0" borderId="0" xfId="332" applyFont="1" applyAlignment="1">
      <alignment horizontal="justify" vertical="top" wrapText="1"/>
      <protection/>
    </xf>
    <xf numFmtId="171" fontId="27" fillId="0" borderId="0" xfId="0" applyNumberFormat="1" applyFont="1" applyBorder="1" applyAlignment="1">
      <alignment/>
    </xf>
    <xf numFmtId="168" fontId="46" fillId="0" borderId="0" xfId="178" applyNumberFormat="1" applyFont="1" applyFill="1" applyAlignment="1">
      <alignment/>
    </xf>
    <xf numFmtId="168" fontId="74" fillId="0" borderId="0" xfId="178" applyNumberFormat="1" applyFont="1" applyFill="1" applyAlignment="1">
      <alignment/>
    </xf>
    <xf numFmtId="41" fontId="113" fillId="0" borderId="0" xfId="0" applyNumberFormat="1" applyFont="1" applyFill="1" applyBorder="1" applyAlignment="1">
      <alignment horizontal="right" vertical="top" wrapText="1"/>
    </xf>
    <xf numFmtId="41" fontId="113" fillId="0" borderId="0" xfId="0" applyNumberFormat="1" applyFont="1" applyFill="1" applyAlignment="1">
      <alignment horizontal="right" vertical="top" wrapText="1"/>
    </xf>
    <xf numFmtId="41" fontId="46" fillId="0" borderId="0" xfId="0" applyNumberFormat="1" applyFont="1" applyFill="1" applyBorder="1" applyAlignment="1">
      <alignment horizontal="right" vertical="top" wrapText="1"/>
    </xf>
    <xf numFmtId="41" fontId="46" fillId="0" borderId="0" xfId="0" applyNumberFormat="1" applyFont="1" applyFill="1" applyAlignment="1">
      <alignment horizontal="right" vertical="top" wrapText="1"/>
    </xf>
    <xf numFmtId="0" fontId="27" fillId="0" borderId="0" xfId="333" applyNumberFormat="1" applyFont="1" applyFill="1" applyBorder="1" applyAlignment="1">
      <alignment/>
      <protection/>
    </xf>
    <xf numFmtId="0" fontId="27" fillId="0" borderId="0" xfId="0" applyNumberFormat="1" applyFont="1" applyFill="1" applyAlignment="1" quotePrefix="1">
      <alignment horizontal="right" vertical="top"/>
    </xf>
    <xf numFmtId="40" fontId="27" fillId="0" borderId="0" xfId="0" applyNumberFormat="1" applyFont="1" applyFill="1" applyBorder="1" applyAlignment="1">
      <alignment horizontal="right"/>
    </xf>
    <xf numFmtId="168" fontId="46" fillId="0" borderId="0" xfId="178" applyNumberFormat="1" applyFont="1" applyFill="1" applyBorder="1" applyAlignment="1">
      <alignment/>
    </xf>
    <xf numFmtId="168" fontId="27" fillId="0" borderId="20" xfId="178" applyNumberFormat="1" applyFont="1" applyFill="1" applyBorder="1" applyAlignment="1">
      <alignment horizontal="center"/>
    </xf>
    <xf numFmtId="0" fontId="27" fillId="0" borderId="0" xfId="0" applyFont="1" applyAlignment="1">
      <alignment horizontal="left" vertical="top"/>
    </xf>
    <xf numFmtId="0" fontId="27" fillId="0" borderId="0" xfId="0" applyFont="1" applyFill="1" applyBorder="1" applyAlignment="1">
      <alignment horizontal="left"/>
    </xf>
    <xf numFmtId="0" fontId="27" fillId="0" borderId="0" xfId="0" applyFont="1" applyFill="1" applyAlignment="1">
      <alignment horizontal="left"/>
    </xf>
    <xf numFmtId="0" fontId="27" fillId="0" borderId="0" xfId="0" applyFont="1" applyAlignment="1">
      <alignment horizontal="left"/>
    </xf>
    <xf numFmtId="0" fontId="27" fillId="0" borderId="0" xfId="0" applyFont="1" applyBorder="1" applyAlignment="1">
      <alignment horizontal="left"/>
    </xf>
    <xf numFmtId="40" fontId="27" fillId="0" borderId="0" xfId="0" applyNumberFormat="1" applyFont="1" applyBorder="1" applyAlignment="1">
      <alignment horizontal="left"/>
    </xf>
    <xf numFmtId="0" fontId="27" fillId="0" borderId="0" xfId="0" applyFont="1" applyAlignment="1">
      <alignment horizontal="center"/>
    </xf>
    <xf numFmtId="0" fontId="45" fillId="0" borderId="10" xfId="0" applyFont="1" applyBorder="1" applyAlignment="1">
      <alignment horizontal="left"/>
    </xf>
    <xf numFmtId="0" fontId="27" fillId="0" borderId="10" xfId="0" applyFont="1" applyBorder="1" applyAlignment="1">
      <alignment horizontal="left"/>
    </xf>
    <xf numFmtId="0" fontId="45" fillId="0" borderId="10" xfId="0" applyFont="1" applyBorder="1" applyAlignment="1">
      <alignment/>
    </xf>
    <xf numFmtId="0" fontId="51" fillId="0" borderId="0" xfId="0" applyFont="1" applyAlignment="1">
      <alignment horizontal="left"/>
    </xf>
    <xf numFmtId="0" fontId="51" fillId="0" borderId="0" xfId="0" applyFont="1" applyAlignment="1">
      <alignment/>
    </xf>
    <xf numFmtId="0" fontId="27" fillId="0" borderId="0" xfId="0" applyFont="1" applyBorder="1" applyAlignment="1">
      <alignment/>
    </xf>
    <xf numFmtId="0" fontId="27" fillId="0" borderId="0" xfId="0" applyFont="1" applyBorder="1" applyAlignment="1">
      <alignment horizontal="justify" vertical="top"/>
    </xf>
    <xf numFmtId="40" fontId="27" fillId="0" borderId="0" xfId="0" applyNumberFormat="1" applyFont="1" applyBorder="1" applyAlignment="1">
      <alignment/>
    </xf>
    <xf numFmtId="0" fontId="27" fillId="0" borderId="0" xfId="0" applyFont="1" applyAlignment="1">
      <alignment horizontal="justify" vertical="top"/>
    </xf>
    <xf numFmtId="38" fontId="27" fillId="0" borderId="0" xfId="0" applyNumberFormat="1" applyFont="1" applyBorder="1" applyAlignment="1">
      <alignment horizontal="right"/>
    </xf>
    <xf numFmtId="0" fontId="27" fillId="0" borderId="10" xfId="0" applyFont="1" applyBorder="1" applyAlignment="1">
      <alignment/>
    </xf>
    <xf numFmtId="0" fontId="27" fillId="0" borderId="10" xfId="0" applyFont="1" applyBorder="1" applyAlignment="1">
      <alignment horizontal="left" vertical="top"/>
    </xf>
    <xf numFmtId="0" fontId="27" fillId="0" borderId="10" xfId="0" applyFont="1" applyBorder="1" applyAlignment="1">
      <alignment horizontal="justify" vertical="top"/>
    </xf>
    <xf numFmtId="0" fontId="45" fillId="0" borderId="10" xfId="0" applyFont="1" applyFill="1" applyBorder="1" applyAlignment="1">
      <alignment/>
    </xf>
    <xf numFmtId="40" fontId="27" fillId="0" borderId="10" xfId="0" applyNumberFormat="1" applyFont="1" applyBorder="1" applyAlignment="1">
      <alignment/>
    </xf>
    <xf numFmtId="0" fontId="45" fillId="0" borderId="10" xfId="0" applyFont="1" applyBorder="1" applyAlignment="1">
      <alignment horizontal="center"/>
    </xf>
    <xf numFmtId="175" fontId="45" fillId="0" borderId="10" xfId="178" applyNumberFormat="1" applyFont="1" applyFill="1" applyBorder="1" applyAlignment="1">
      <alignment/>
    </xf>
    <xf numFmtId="38" fontId="27" fillId="0" borderId="10" xfId="0" applyNumberFormat="1" applyFont="1" applyBorder="1" applyAlignment="1">
      <alignment horizontal="right"/>
    </xf>
    <xf numFmtId="0" fontId="27" fillId="0" borderId="0" xfId="0" applyFont="1" applyFill="1" applyBorder="1" applyAlignment="1">
      <alignment/>
    </xf>
    <xf numFmtId="0" fontId="27" fillId="0" borderId="0" xfId="0" applyFont="1" applyBorder="1" applyAlignment="1">
      <alignment horizontal="center"/>
    </xf>
    <xf numFmtId="38" fontId="27" fillId="0" borderId="0" xfId="178" applyNumberFormat="1" applyFont="1" applyFill="1" applyBorder="1" applyAlignment="1">
      <alignment horizontal="right"/>
    </xf>
    <xf numFmtId="175" fontId="27" fillId="0" borderId="0" xfId="178" applyNumberFormat="1" applyFont="1" applyFill="1" applyBorder="1" applyAlignment="1">
      <alignment/>
    </xf>
    <xf numFmtId="40" fontId="27" fillId="0" borderId="0" xfId="0" applyNumberFormat="1" applyFont="1" applyBorder="1" applyAlignment="1">
      <alignment horizontal="right"/>
    </xf>
    <xf numFmtId="1" fontId="27" fillId="0" borderId="0" xfId="0" applyNumberFormat="1" applyFont="1" applyBorder="1" applyAlignment="1">
      <alignment/>
    </xf>
    <xf numFmtId="168" fontId="27" fillId="0" borderId="0" xfId="178" applyNumberFormat="1" applyFont="1" applyBorder="1" applyAlignment="1">
      <alignment horizontal="left"/>
    </xf>
    <xf numFmtId="0" fontId="27" fillId="0" borderId="0" xfId="0" applyNumberFormat="1" applyFont="1" applyBorder="1" applyAlignment="1">
      <alignment horizontal="left"/>
    </xf>
    <xf numFmtId="49" fontId="27" fillId="0" borderId="20" xfId="0" applyNumberFormat="1" applyFont="1" applyBorder="1" applyAlignment="1">
      <alignment/>
    </xf>
    <xf numFmtId="49" fontId="27" fillId="0" borderId="20" xfId="0" applyNumberFormat="1" applyFont="1" applyBorder="1" applyAlignment="1">
      <alignment horizontal="center"/>
    </xf>
    <xf numFmtId="0" fontId="27" fillId="0" borderId="20" xfId="0" applyNumberFormat="1" applyFont="1" applyBorder="1" applyAlignment="1">
      <alignment horizontal="right"/>
    </xf>
    <xf numFmtId="14" fontId="45" fillId="0" borderId="20" xfId="0" applyNumberFormat="1" applyFont="1" applyBorder="1" applyAlignment="1">
      <alignment horizontal="right" wrapText="1"/>
    </xf>
    <xf numFmtId="171" fontId="27" fillId="0" borderId="20" xfId="0" applyNumberFormat="1" applyFont="1" applyBorder="1" applyAlignment="1">
      <alignment/>
    </xf>
    <xf numFmtId="0" fontId="27" fillId="0" borderId="0" xfId="332" applyFont="1" applyFill="1" applyAlignment="1">
      <alignment horizontal="left"/>
      <protection/>
    </xf>
    <xf numFmtId="49" fontId="27" fillId="0" borderId="0" xfId="332" applyNumberFormat="1" applyFont="1" applyFill="1" applyAlignment="1">
      <alignment horizontal="left" wrapText="1"/>
      <protection/>
    </xf>
    <xf numFmtId="0" fontId="27" fillId="0" borderId="20" xfId="332" applyFont="1" applyFill="1" applyBorder="1" applyAlignment="1">
      <alignment wrapText="1"/>
      <protection/>
    </xf>
    <xf numFmtId="0" fontId="27" fillId="0" borderId="20" xfId="332" applyFont="1" applyFill="1" applyBorder="1" applyAlignment="1">
      <alignment horizontal="right"/>
      <protection/>
    </xf>
    <xf numFmtId="171" fontId="45" fillId="0" borderId="0" xfId="0" applyNumberFormat="1" applyFont="1" applyFill="1" applyBorder="1" applyAlignment="1">
      <alignment horizontal="left"/>
    </xf>
    <xf numFmtId="171" fontId="27" fillId="0" borderId="0" xfId="0" applyNumberFormat="1" applyFont="1" applyFill="1" applyBorder="1" applyAlignment="1">
      <alignment horizontal="left"/>
    </xf>
    <xf numFmtId="168" fontId="27" fillId="0" borderId="0" xfId="178" applyNumberFormat="1" applyFont="1" applyFill="1" applyBorder="1" applyAlignment="1">
      <alignment horizontal="left"/>
    </xf>
    <xf numFmtId="0" fontId="45" fillId="0" borderId="20" xfId="329" applyNumberFormat="1" applyFont="1" applyFill="1" applyBorder="1" applyAlignment="1">
      <alignment horizontal="left"/>
      <protection/>
    </xf>
    <xf numFmtId="0" fontId="27" fillId="0" borderId="20" xfId="329" applyNumberFormat="1" applyFont="1" applyFill="1" applyBorder="1" applyAlignment="1">
      <alignment horizontal="left"/>
      <protection/>
    </xf>
    <xf numFmtId="0" fontId="27" fillId="0" borderId="20" xfId="329" applyNumberFormat="1" applyFont="1" applyFill="1" applyBorder="1" applyAlignment="1">
      <alignment horizontal="center"/>
      <protection/>
    </xf>
    <xf numFmtId="0" fontId="45" fillId="0" borderId="20" xfId="329" applyNumberFormat="1" applyFont="1" applyFill="1" applyBorder="1" applyAlignment="1">
      <alignment horizontal="center"/>
      <protection/>
    </xf>
    <xf numFmtId="0" fontId="27" fillId="0" borderId="20" xfId="329" applyNumberFormat="1" applyFont="1" applyFill="1" applyBorder="1" applyAlignment="1">
      <alignment/>
      <protection/>
    </xf>
    <xf numFmtId="171" fontId="45" fillId="0" borderId="20" xfId="0" applyNumberFormat="1" applyFont="1" applyFill="1" applyBorder="1" applyAlignment="1">
      <alignment/>
    </xf>
    <xf numFmtId="0" fontId="49" fillId="0" borderId="0" xfId="0" applyNumberFormat="1" applyFont="1" applyFill="1" applyBorder="1" applyAlignment="1">
      <alignment horizontal="centerContinuous"/>
    </xf>
    <xf numFmtId="0" fontId="78" fillId="0" borderId="0" xfId="178" applyNumberFormat="1" applyFont="1" applyAlignment="1">
      <alignment horizontal="right"/>
    </xf>
    <xf numFmtId="0" fontId="78" fillId="0" borderId="0" xfId="178" applyNumberFormat="1" applyFont="1" applyFill="1" applyAlignment="1">
      <alignment/>
    </xf>
    <xf numFmtId="0" fontId="48" fillId="0" borderId="0" xfId="178" applyNumberFormat="1" applyFont="1" applyAlignment="1">
      <alignment horizontal="left"/>
    </xf>
    <xf numFmtId="0" fontId="48" fillId="0" borderId="0" xfId="178" applyNumberFormat="1" applyFont="1" applyAlignment="1">
      <alignment/>
    </xf>
    <xf numFmtId="0" fontId="48" fillId="0" borderId="0" xfId="332" applyNumberFormat="1" applyFont="1">
      <alignment/>
      <protection/>
    </xf>
    <xf numFmtId="0" fontId="49" fillId="0" borderId="0" xfId="0" applyNumberFormat="1" applyFont="1" applyFill="1" applyBorder="1" applyAlignment="1">
      <alignment horizontal="center"/>
    </xf>
    <xf numFmtId="0" fontId="48" fillId="0" borderId="0" xfId="178" applyNumberFormat="1" applyFont="1" applyFill="1" applyBorder="1" applyAlignment="1" applyProtection="1">
      <alignment/>
      <protection hidden="1"/>
    </xf>
    <xf numFmtId="1" fontId="45" fillId="0" borderId="0" xfId="0" applyNumberFormat="1" applyFont="1" applyBorder="1" applyAlignment="1">
      <alignment horizontal="right" vertical="center"/>
    </xf>
    <xf numFmtId="14" fontId="45" fillId="0" borderId="0" xfId="0" applyNumberFormat="1" applyFont="1" applyBorder="1" applyAlignment="1">
      <alignment horizontal="right" vertical="center"/>
    </xf>
    <xf numFmtId="14" fontId="53" fillId="0" borderId="0" xfId="0" applyNumberFormat="1" applyFont="1" applyBorder="1" applyAlignment="1">
      <alignment horizontal="right" vertical="center"/>
    </xf>
    <xf numFmtId="0" fontId="27" fillId="0" borderId="0" xfId="0" applyFont="1" applyBorder="1" applyAlignment="1">
      <alignment horizontal="right" vertical="center"/>
    </xf>
    <xf numFmtId="0" fontId="46" fillId="0" borderId="0" xfId="0" applyFont="1" applyBorder="1" applyAlignment="1">
      <alignment horizontal="right" vertical="center"/>
    </xf>
    <xf numFmtId="0" fontId="45" fillId="0" borderId="0" xfId="0" applyFont="1" applyBorder="1" applyAlignment="1">
      <alignment horizontal="right" vertical="center"/>
    </xf>
    <xf numFmtId="14" fontId="45" fillId="0" borderId="20" xfId="0" applyNumberFormat="1" applyFont="1" applyBorder="1" applyAlignment="1">
      <alignment horizontal="right" vertical="center"/>
    </xf>
    <xf numFmtId="14" fontId="53" fillId="0" borderId="20" xfId="0" applyNumberFormat="1" applyFont="1" applyBorder="1" applyAlignment="1">
      <alignment horizontal="right" vertical="center"/>
    </xf>
    <xf numFmtId="0" fontId="45" fillId="0" borderId="0" xfId="0" applyFont="1" applyBorder="1" applyAlignment="1">
      <alignment horizontal="right" vertical="center" wrapText="1"/>
    </xf>
    <xf numFmtId="49" fontId="45" fillId="0" borderId="0" xfId="0" applyNumberFormat="1" applyFont="1" applyBorder="1" applyAlignment="1">
      <alignment horizontal="right" vertical="center" wrapText="1"/>
    </xf>
    <xf numFmtId="0" fontId="45" fillId="0" borderId="20" xfId="0" applyFont="1" applyBorder="1" applyAlignment="1">
      <alignment horizontal="right" vertical="center" wrapText="1"/>
    </xf>
    <xf numFmtId="0" fontId="27" fillId="0" borderId="0" xfId="0" applyFont="1" applyBorder="1" applyAlignment="1">
      <alignment horizontal="right" vertical="center" wrapText="1"/>
    </xf>
    <xf numFmtId="0" fontId="46" fillId="0" borderId="0" xfId="0" applyFont="1" applyBorder="1" applyAlignment="1">
      <alignment horizontal="right" vertical="center" wrapText="1"/>
    </xf>
    <xf numFmtId="0" fontId="27" fillId="0" borderId="0" xfId="332" applyFont="1" applyFill="1" applyBorder="1" applyAlignment="1">
      <alignment horizontal="right" vertical="center"/>
      <protection/>
    </xf>
    <xf numFmtId="0" fontId="45" fillId="0" borderId="20" xfId="332" applyFont="1" applyFill="1" applyBorder="1" applyAlignment="1">
      <alignment horizontal="right" vertical="center" wrapText="1"/>
      <protection/>
    </xf>
    <xf numFmtId="0" fontId="45" fillId="0" borderId="0" xfId="332" applyFont="1" applyFill="1" applyBorder="1" applyAlignment="1">
      <alignment horizontal="right" vertical="center" wrapText="1"/>
      <protection/>
    </xf>
    <xf numFmtId="0" fontId="46" fillId="0" borderId="0" xfId="332" applyFont="1" applyFill="1" applyBorder="1" applyAlignment="1">
      <alignment horizontal="right" vertical="center"/>
      <protection/>
    </xf>
    <xf numFmtId="0" fontId="45" fillId="0" borderId="0" xfId="332" applyFont="1" applyFill="1" applyBorder="1" applyAlignment="1">
      <alignment horizontal="right" vertical="center"/>
      <protection/>
    </xf>
    <xf numFmtId="168" fontId="46" fillId="0" borderId="0" xfId="178" applyNumberFormat="1" applyFont="1" applyBorder="1" applyAlignment="1">
      <alignment horizontal="right"/>
    </xf>
    <xf numFmtId="0" fontId="45" fillId="0" borderId="20" xfId="0" applyFont="1" applyFill="1" applyBorder="1" applyAlignment="1">
      <alignment horizontal="right" vertical="center" wrapText="1"/>
    </xf>
    <xf numFmtId="0" fontId="45" fillId="0" borderId="0" xfId="0" applyFont="1" applyFill="1" applyBorder="1" applyAlignment="1">
      <alignment horizontal="right" vertical="center" wrapText="1"/>
    </xf>
    <xf numFmtId="168" fontId="46" fillId="0" borderId="0" xfId="178" applyNumberFormat="1" applyFont="1" applyBorder="1" applyAlignment="1">
      <alignment horizontal="right" vertical="center" wrapText="1"/>
    </xf>
    <xf numFmtId="0" fontId="27" fillId="0" borderId="0" xfId="332" applyFont="1" applyBorder="1" applyAlignment="1">
      <alignment horizontal="right" vertical="center" wrapText="1"/>
      <protection/>
    </xf>
    <xf numFmtId="168" fontId="46" fillId="0" borderId="0" xfId="178" applyNumberFormat="1" applyFont="1" applyFill="1" applyBorder="1" applyAlignment="1">
      <alignment horizontal="right" vertical="center" wrapText="1"/>
    </xf>
    <xf numFmtId="168" fontId="27" fillId="0" borderId="0" xfId="178" applyNumberFormat="1" applyFont="1" applyBorder="1" applyAlignment="1">
      <alignment horizontal="right" vertical="center"/>
    </xf>
    <xf numFmtId="0" fontId="45" fillId="0" borderId="0" xfId="332" applyFont="1" applyBorder="1" applyAlignment="1">
      <alignment horizontal="left" vertical="center" wrapText="1"/>
      <protection/>
    </xf>
    <xf numFmtId="0" fontId="27" fillId="0" borderId="0" xfId="335" applyNumberFormat="1" applyFont="1" applyFill="1" applyBorder="1" applyAlignment="1" applyProtection="1">
      <alignment horizontal="justify" vertical="top" wrapText="1"/>
      <protection hidden="1"/>
    </xf>
    <xf numFmtId="171" fontId="27" fillId="0" borderId="0" xfId="178" applyNumberFormat="1" applyFont="1" applyFill="1" applyBorder="1" applyAlignment="1">
      <alignment horizontal="right"/>
    </xf>
    <xf numFmtId="171" fontId="27" fillId="0" borderId="0" xfId="0" applyNumberFormat="1" applyFont="1" applyFill="1" applyBorder="1" applyAlignment="1">
      <alignment horizontal="right"/>
    </xf>
    <xf numFmtId="168" fontId="27" fillId="0" borderId="0" xfId="178" applyNumberFormat="1" applyFont="1" applyFill="1" applyBorder="1" applyAlignment="1">
      <alignment horizontal="justify"/>
    </xf>
    <xf numFmtId="0" fontId="27" fillId="0" borderId="0" xfId="0" applyFont="1" applyFill="1" applyBorder="1" applyAlignment="1">
      <alignment horizontal="justify" vertical="top"/>
    </xf>
    <xf numFmtId="0" fontId="27" fillId="0" borderId="0" xfId="0" applyFont="1" applyFill="1" applyBorder="1" applyAlignment="1">
      <alignment horizontal="justify"/>
    </xf>
    <xf numFmtId="171" fontId="45" fillId="0" borderId="15" xfId="0" applyNumberFormat="1" applyFont="1" applyFill="1" applyBorder="1" applyAlignment="1">
      <alignment horizontal="right" wrapText="1"/>
    </xf>
    <xf numFmtId="171" fontId="52" fillId="0" borderId="0" xfId="178" applyNumberFormat="1" applyFont="1" applyFill="1" applyBorder="1" applyAlignment="1">
      <alignment horizontal="right"/>
    </xf>
    <xf numFmtId="171" fontId="51" fillId="0" borderId="10" xfId="0" applyNumberFormat="1" applyFont="1" applyFill="1" applyBorder="1" applyAlignment="1">
      <alignment horizontal="right" wrapText="1"/>
    </xf>
    <xf numFmtId="171" fontId="51" fillId="0" borderId="10" xfId="178" applyNumberFormat="1" applyFont="1" applyFill="1" applyBorder="1" applyAlignment="1">
      <alignment horizontal="right"/>
    </xf>
    <xf numFmtId="171" fontId="45" fillId="0" borderId="11" xfId="0" applyNumberFormat="1" applyFont="1" applyFill="1" applyBorder="1" applyAlignment="1">
      <alignment horizontal="right"/>
    </xf>
    <xf numFmtId="38" fontId="46" fillId="0" borderId="0" xfId="330" applyNumberFormat="1" applyFont="1" applyFill="1" applyBorder="1" applyAlignment="1">
      <alignment horizontal="right" vertical="center" wrapText="1"/>
      <protection/>
    </xf>
    <xf numFmtId="0" fontId="46" fillId="0" borderId="0" xfId="0" applyFont="1" applyFill="1" applyBorder="1" applyAlignment="1">
      <alignment horizontal="right" vertical="center" wrapText="1"/>
    </xf>
    <xf numFmtId="0" fontId="27" fillId="0" borderId="0" xfId="329" applyNumberFormat="1" applyFont="1" applyFill="1" applyBorder="1" applyAlignment="1">
      <alignment horizontal="right" wrapText="1"/>
      <protection/>
    </xf>
    <xf numFmtId="171" fontId="27" fillId="0" borderId="0" xfId="332" applyNumberFormat="1" applyFont="1" applyBorder="1" applyAlignment="1">
      <alignment horizontal="right" vertical="top" wrapText="1"/>
      <protection/>
    </xf>
    <xf numFmtId="171" fontId="27" fillId="0" borderId="0" xfId="332" applyNumberFormat="1" applyFont="1" applyBorder="1" applyAlignment="1">
      <alignment horizontal="justify" vertical="top" wrapText="1"/>
      <protection/>
    </xf>
    <xf numFmtId="171" fontId="27" fillId="0" borderId="0" xfId="332" applyNumberFormat="1" applyFont="1" applyFill="1" applyBorder="1" applyAlignment="1">
      <alignment horizontal="right" vertical="top" wrapText="1"/>
      <protection/>
    </xf>
    <xf numFmtId="171" fontId="45" fillId="0" borderId="0" xfId="0" applyNumberFormat="1" applyFont="1" applyBorder="1" applyAlignment="1">
      <alignment horizontal="right" vertical="top" wrapText="1"/>
    </xf>
    <xf numFmtId="171" fontId="27" fillId="0" borderId="0" xfId="0" applyNumberFormat="1" applyFont="1" applyAlignment="1">
      <alignment vertical="top" wrapText="1"/>
    </xf>
    <xf numFmtId="171" fontId="45" fillId="0" borderId="0" xfId="0" applyNumberFormat="1" applyFont="1" applyFill="1" applyAlignment="1">
      <alignment horizontal="right" vertical="top" wrapText="1"/>
    </xf>
    <xf numFmtId="171" fontId="50" fillId="0" borderId="0" xfId="0" applyNumberFormat="1" applyFont="1" applyAlignment="1">
      <alignment horizontal="right" vertical="top" wrapText="1"/>
    </xf>
    <xf numFmtId="171" fontId="27" fillId="0" borderId="0" xfId="0" applyNumberFormat="1" applyFont="1" applyAlignment="1">
      <alignment vertical="top" wrapText="1"/>
    </xf>
    <xf numFmtId="171" fontId="50" fillId="0" borderId="0" xfId="0" applyNumberFormat="1" applyFont="1" applyFill="1" applyAlignment="1">
      <alignment horizontal="right" vertical="top" wrapText="1"/>
    </xf>
    <xf numFmtId="171" fontId="27" fillId="0" borderId="0" xfId="0" applyNumberFormat="1" applyFont="1" applyFill="1" applyAlignment="1">
      <alignment horizontal="right" vertical="top" wrapText="1"/>
    </xf>
    <xf numFmtId="171" fontId="27" fillId="0" borderId="0" xfId="0" applyNumberFormat="1" applyFont="1" applyBorder="1" applyAlignment="1">
      <alignment horizontal="right" vertical="top" wrapText="1"/>
    </xf>
    <xf numFmtId="171" fontId="45" fillId="0" borderId="0" xfId="0" applyNumberFormat="1" applyFont="1" applyAlignment="1">
      <alignment horizontal="right" vertical="center" wrapText="1"/>
    </xf>
    <xf numFmtId="171" fontId="45" fillId="0" borderId="0" xfId="0" applyNumberFormat="1" applyFont="1" applyBorder="1" applyAlignment="1">
      <alignment horizontal="right" vertical="center" wrapText="1"/>
    </xf>
    <xf numFmtId="171" fontId="45" fillId="0" borderId="0" xfId="0" applyNumberFormat="1" applyFont="1" applyFill="1" applyBorder="1" applyAlignment="1">
      <alignment horizontal="right" vertical="center" wrapText="1"/>
    </xf>
    <xf numFmtId="171" fontId="27" fillId="0" borderId="0" xfId="332" applyNumberFormat="1" applyFont="1" applyAlignment="1">
      <alignment horizontal="right"/>
      <protection/>
    </xf>
    <xf numFmtId="171" fontId="27" fillId="0" borderId="0" xfId="332" applyNumberFormat="1" applyFont="1">
      <alignment/>
      <protection/>
    </xf>
    <xf numFmtId="171" fontId="27" fillId="0" borderId="0" xfId="332" applyNumberFormat="1" applyFont="1" applyFill="1" applyAlignment="1">
      <alignment horizontal="right"/>
      <protection/>
    </xf>
    <xf numFmtId="171" fontId="27" fillId="0" borderId="0" xfId="0" applyNumberFormat="1" applyFont="1" applyAlignment="1">
      <alignment horizontal="right" vertical="top" wrapText="1"/>
    </xf>
    <xf numFmtId="171" fontId="27" fillId="0" borderId="0" xfId="0" applyNumberFormat="1" applyFont="1" applyAlignment="1">
      <alignment horizontal="right" vertical="top" wrapText="1"/>
    </xf>
    <xf numFmtId="0" fontId="27" fillId="0" borderId="0" xfId="330" applyFont="1" applyBorder="1">
      <alignment/>
      <protection/>
    </xf>
    <xf numFmtId="38" fontId="27" fillId="0" borderId="0" xfId="0" applyNumberFormat="1" applyFont="1" applyBorder="1" applyAlignment="1">
      <alignment/>
    </xf>
    <xf numFmtId="0" fontId="27" fillId="0" borderId="0" xfId="335" applyNumberFormat="1" applyFont="1" applyFill="1" applyBorder="1" applyAlignment="1" applyProtection="1">
      <alignment vertical="top"/>
      <protection hidden="1"/>
    </xf>
    <xf numFmtId="0" fontId="27" fillId="0" borderId="0" xfId="329" applyNumberFormat="1" applyFont="1" applyFill="1" applyBorder="1" applyAlignment="1">
      <alignment/>
      <protection/>
    </xf>
    <xf numFmtId="171" fontId="46" fillId="0" borderId="0" xfId="178" applyNumberFormat="1" applyFont="1" applyFill="1" applyBorder="1" applyAlignment="1">
      <alignment horizontal="right" vertical="top"/>
    </xf>
    <xf numFmtId="0" fontId="27" fillId="0" borderId="0" xfId="329" applyNumberFormat="1" applyFont="1" applyFill="1" applyBorder="1" applyAlignment="1">
      <alignment vertical="top"/>
      <protection/>
    </xf>
    <xf numFmtId="1" fontId="27" fillId="0" borderId="0" xfId="0" applyNumberFormat="1" applyFont="1" applyBorder="1" applyAlignment="1">
      <alignment horizontal="center"/>
    </xf>
    <xf numFmtId="38" fontId="45" fillId="0" borderId="0" xfId="0" applyNumberFormat="1" applyFont="1" applyBorder="1" applyAlignment="1">
      <alignment/>
    </xf>
    <xf numFmtId="171" fontId="45" fillId="0" borderId="11" xfId="178" applyNumberFormat="1" applyFont="1" applyBorder="1" applyAlignment="1">
      <alignment/>
    </xf>
    <xf numFmtId="49" fontId="50" fillId="0" borderId="0" xfId="0" applyNumberFormat="1" applyFont="1" applyFill="1" applyBorder="1" applyAlignment="1">
      <alignment horizontal="right"/>
    </xf>
    <xf numFmtId="41" fontId="27" fillId="0" borderId="0" xfId="332" applyNumberFormat="1" applyFont="1" applyFill="1" applyAlignment="1">
      <alignment horizontal="right"/>
      <protection/>
    </xf>
    <xf numFmtId="0" fontId="45" fillId="0" borderId="0" xfId="332" applyFont="1" applyFill="1" applyAlignment="1">
      <alignment horizontal="right"/>
      <protection/>
    </xf>
    <xf numFmtId="0" fontId="27" fillId="0" borderId="0" xfId="332" applyFont="1" applyFill="1" applyAlignment="1">
      <alignment horizontal="right"/>
      <protection/>
    </xf>
    <xf numFmtId="171" fontId="45" fillId="0" borderId="0" xfId="178" applyNumberFormat="1" applyFont="1" applyFill="1" applyBorder="1" applyAlignment="1">
      <alignment/>
    </xf>
    <xf numFmtId="10" fontId="45" fillId="0" borderId="0" xfId="348" applyNumberFormat="1" applyFont="1" applyBorder="1" applyAlignment="1">
      <alignment horizontal="right" vertical="center"/>
    </xf>
    <xf numFmtId="0" fontId="45" fillId="0" borderId="0" xfId="0" applyFont="1" applyFill="1" applyBorder="1" applyAlignment="1">
      <alignment vertical="center"/>
    </xf>
    <xf numFmtId="10" fontId="45" fillId="0" borderId="0" xfId="348" applyNumberFormat="1" applyFont="1" applyBorder="1" applyAlignment="1">
      <alignment/>
    </xf>
    <xf numFmtId="10" fontId="27" fillId="0" borderId="0" xfId="348" applyNumberFormat="1" applyFont="1" applyBorder="1" applyAlignment="1">
      <alignment/>
    </xf>
    <xf numFmtId="10" fontId="45" fillId="0" borderId="0" xfId="348" applyNumberFormat="1" applyFont="1" applyFill="1" applyBorder="1" applyAlignment="1">
      <alignment/>
    </xf>
    <xf numFmtId="10" fontId="27" fillId="0" borderId="0" xfId="348" applyNumberFormat="1" applyFont="1" applyFill="1" applyBorder="1" applyAlignment="1">
      <alignment/>
    </xf>
    <xf numFmtId="10" fontId="27" fillId="0" borderId="0" xfId="348" applyNumberFormat="1" applyFont="1" applyBorder="1" applyAlignment="1">
      <alignment horizontal="right"/>
    </xf>
    <xf numFmtId="10" fontId="27" fillId="0" borderId="0" xfId="348" applyNumberFormat="1" applyFont="1" applyFill="1" applyBorder="1" applyAlignment="1">
      <alignment horizontal="right"/>
    </xf>
    <xf numFmtId="0" fontId="45" fillId="0" borderId="0" xfId="0" applyFont="1" applyFill="1" applyBorder="1" applyAlignment="1">
      <alignment horizontal="center" vertical="center"/>
    </xf>
    <xf numFmtId="10" fontId="45" fillId="0" borderId="0" xfId="348" applyNumberFormat="1" applyFont="1" applyBorder="1" applyAlignment="1">
      <alignment/>
    </xf>
    <xf numFmtId="10" fontId="27" fillId="0" borderId="0" xfId="348" applyNumberFormat="1" applyFont="1" applyBorder="1" applyAlignment="1">
      <alignment/>
    </xf>
    <xf numFmtId="10" fontId="27" fillId="0" borderId="0" xfId="348" applyNumberFormat="1" applyFont="1" applyBorder="1" applyAlignment="1">
      <alignment vertical="center" wrapText="1"/>
    </xf>
    <xf numFmtId="10" fontId="45" fillId="0" borderId="11" xfId="348" applyNumberFormat="1" applyFont="1" applyBorder="1" applyAlignment="1">
      <alignment/>
    </xf>
    <xf numFmtId="10" fontId="45" fillId="0" borderId="0" xfId="348" applyNumberFormat="1" applyFont="1" applyBorder="1" applyAlignment="1">
      <alignment horizontal="right"/>
    </xf>
    <xf numFmtId="168" fontId="27" fillId="0" borderId="0" xfId="178" applyNumberFormat="1" applyFont="1" applyFill="1" applyBorder="1" applyAlignment="1">
      <alignment horizontal="right"/>
    </xf>
    <xf numFmtId="0" fontId="27" fillId="0" borderId="0" xfId="0" applyFont="1" applyFill="1" applyBorder="1" applyAlignment="1">
      <alignment vertical="center"/>
    </xf>
    <xf numFmtId="10" fontId="27" fillId="0" borderId="0" xfId="348" applyNumberFormat="1" applyFont="1" applyBorder="1" applyAlignment="1">
      <alignment horizontal="right" vertical="center"/>
    </xf>
    <xf numFmtId="171" fontId="46" fillId="0" borderId="0" xfId="0" applyNumberFormat="1" applyFont="1" applyBorder="1" applyAlignment="1">
      <alignment horizontal="right" vertical="center"/>
    </xf>
    <xf numFmtId="171" fontId="46" fillId="0" borderId="0" xfId="178" applyNumberFormat="1" applyFont="1" applyFill="1" applyAlignment="1">
      <alignment horizontal="right" vertical="center" wrapText="1"/>
    </xf>
    <xf numFmtId="171" fontId="46" fillId="0" borderId="0" xfId="178" applyNumberFormat="1" applyFont="1" applyAlignment="1">
      <alignment horizontal="right" wrapText="1"/>
    </xf>
    <xf numFmtId="171" fontId="46" fillId="0" borderId="0" xfId="178" applyNumberFormat="1" applyFont="1" applyBorder="1" applyAlignment="1">
      <alignment horizontal="right" wrapText="1"/>
    </xf>
    <xf numFmtId="171" fontId="46" fillId="0" borderId="0" xfId="178" applyNumberFormat="1" applyFont="1" applyFill="1" applyAlignment="1">
      <alignment horizontal="right"/>
    </xf>
    <xf numFmtId="171" fontId="46" fillId="0" borderId="0" xfId="178" applyNumberFormat="1" applyFont="1" applyFill="1" applyAlignment="1">
      <alignment horizontal="right" vertical="center"/>
    </xf>
    <xf numFmtId="0" fontId="27" fillId="0" borderId="0" xfId="329" applyNumberFormat="1" applyFont="1" applyFill="1" applyBorder="1" applyAlignment="1">
      <alignment horizontal="right"/>
      <protection/>
    </xf>
    <xf numFmtId="0" fontId="51" fillId="0" borderId="0" xfId="329" applyNumberFormat="1" applyFont="1" applyFill="1" applyBorder="1" applyAlignment="1">
      <alignment horizontal="right"/>
      <protection/>
    </xf>
    <xf numFmtId="0" fontId="27" fillId="0" borderId="0" xfId="178" applyNumberFormat="1" applyFont="1" applyFill="1" applyBorder="1" applyAlignment="1">
      <alignment horizontal="right"/>
    </xf>
    <xf numFmtId="0" fontId="27" fillId="0" borderId="0" xfId="178" applyNumberFormat="1" applyFont="1" applyFill="1" applyBorder="1" applyAlignment="1">
      <alignment/>
    </xf>
    <xf numFmtId="0" fontId="45" fillId="0" borderId="0" xfId="0" applyNumberFormat="1" applyFont="1" applyFill="1" applyAlignment="1">
      <alignment horizontal="right"/>
    </xf>
    <xf numFmtId="0" fontId="27" fillId="0" borderId="0" xfId="0" applyFont="1" applyFill="1" applyBorder="1" applyAlignment="1">
      <alignment horizontal="justify" wrapText="1"/>
    </xf>
    <xf numFmtId="171" fontId="45" fillId="0" borderId="0" xfId="178" applyNumberFormat="1" applyFont="1" applyFill="1" applyBorder="1" applyAlignment="1">
      <alignment horizontal="right" shrinkToFit="1"/>
    </xf>
    <xf numFmtId="171" fontId="27" fillId="0" borderId="20" xfId="178" applyNumberFormat="1" applyFont="1" applyFill="1" applyBorder="1" applyAlignment="1">
      <alignment horizontal="right"/>
    </xf>
    <xf numFmtId="171" fontId="27" fillId="0" borderId="0" xfId="0" applyNumberFormat="1" applyFont="1" applyFill="1" applyAlignment="1">
      <alignment horizontal="right"/>
    </xf>
    <xf numFmtId="171" fontId="51" fillId="0" borderId="20" xfId="178" applyNumberFormat="1" applyFont="1" applyFill="1" applyBorder="1" applyAlignment="1">
      <alignment horizontal="right"/>
    </xf>
    <xf numFmtId="171" fontId="27" fillId="0" borderId="0" xfId="329" applyNumberFormat="1" applyFont="1" applyFill="1" applyBorder="1" applyAlignment="1">
      <alignment horizontal="right"/>
      <protection/>
    </xf>
    <xf numFmtId="171" fontId="27" fillId="0" borderId="0" xfId="329" applyNumberFormat="1" applyFont="1" applyBorder="1" applyAlignment="1">
      <alignment horizontal="right"/>
      <protection/>
    </xf>
    <xf numFmtId="171" fontId="45" fillId="0" borderId="0" xfId="329" applyNumberFormat="1" applyFont="1" applyFill="1" applyBorder="1" applyAlignment="1">
      <alignment horizontal="right"/>
      <protection/>
    </xf>
    <xf numFmtId="171" fontId="51" fillId="0" borderId="0" xfId="329" applyNumberFormat="1" applyFont="1" applyBorder="1" applyAlignment="1">
      <alignment horizontal="right"/>
      <protection/>
    </xf>
    <xf numFmtId="171" fontId="51" fillId="0" borderId="0" xfId="329" applyNumberFormat="1" applyFont="1" applyFill="1" applyBorder="1" applyAlignment="1">
      <alignment horizontal="right"/>
      <protection/>
    </xf>
    <xf numFmtId="171" fontId="45" fillId="0" borderId="0" xfId="329" applyNumberFormat="1" applyFont="1" applyBorder="1" applyAlignment="1">
      <alignment horizontal="right"/>
      <protection/>
    </xf>
    <xf numFmtId="171" fontId="0" fillId="0" borderId="0" xfId="0" applyNumberFormat="1" applyFont="1" applyFill="1" applyAlignment="1">
      <alignment horizontal="right" wrapText="1"/>
    </xf>
    <xf numFmtId="0" fontId="45" fillId="0" borderId="0" xfId="333" applyNumberFormat="1" applyFont="1" applyFill="1" applyBorder="1" applyAlignment="1">
      <alignment horizontal="right"/>
      <protection/>
    </xf>
    <xf numFmtId="49" fontId="27" fillId="0" borderId="0" xfId="329" applyNumberFormat="1" applyFont="1" applyFill="1" applyBorder="1" applyAlignment="1">
      <alignment horizontal="left"/>
      <protection/>
    </xf>
    <xf numFmtId="171" fontId="46" fillId="0" borderId="0" xfId="178" applyNumberFormat="1" applyFont="1" applyFill="1" applyBorder="1" applyAlignment="1" applyProtection="1">
      <alignment horizontal="right"/>
      <protection hidden="1"/>
    </xf>
    <xf numFmtId="171" fontId="46" fillId="0" borderId="0" xfId="178" applyNumberFormat="1" applyFont="1" applyFill="1" applyBorder="1" applyAlignment="1" quotePrefix="1">
      <alignment horizontal="right"/>
    </xf>
    <xf numFmtId="171" fontId="78" fillId="0" borderId="0" xfId="178" applyNumberFormat="1" applyFont="1" applyFill="1" applyBorder="1" applyAlignment="1" applyProtection="1">
      <alignment horizontal="right"/>
      <protection hidden="1"/>
    </xf>
    <xf numFmtId="171" fontId="46" fillId="0" borderId="0" xfId="178" applyNumberFormat="1" applyFont="1" applyFill="1" applyBorder="1" applyAlignment="1" applyProtection="1">
      <alignment horizontal="right" vertical="top"/>
      <protection hidden="1"/>
    </xf>
    <xf numFmtId="171" fontId="46" fillId="0" borderId="0" xfId="178" applyNumberFormat="1" applyFont="1" applyFill="1" applyBorder="1" applyAlignment="1">
      <alignment horizontal="right" shrinkToFit="1"/>
    </xf>
    <xf numFmtId="171" fontId="46" fillId="0" borderId="0" xfId="178" applyNumberFormat="1" applyFont="1" applyFill="1" applyBorder="1" applyAlignment="1">
      <alignment horizontal="right" wrapText="1"/>
    </xf>
    <xf numFmtId="168" fontId="27" fillId="0" borderId="0" xfId="178" applyNumberFormat="1" applyFont="1" applyFill="1" applyBorder="1" applyAlignment="1">
      <alignment horizontal="center" wrapText="1"/>
    </xf>
    <xf numFmtId="168" fontId="27" fillId="0" borderId="0" xfId="178" applyNumberFormat="1" applyFont="1" applyFill="1" applyBorder="1" applyAlignment="1">
      <alignment horizontal="center"/>
    </xf>
    <xf numFmtId="0" fontId="0" fillId="0" borderId="0" xfId="0" applyFont="1" applyAlignment="1">
      <alignment horizontal="justify" wrapText="1"/>
    </xf>
    <xf numFmtId="168" fontId="27" fillId="0" borderId="0" xfId="178" applyNumberFormat="1" applyFont="1" applyFill="1" applyBorder="1" applyAlignment="1">
      <alignment horizontal="left" wrapText="1"/>
    </xf>
    <xf numFmtId="171" fontId="27" fillId="0" borderId="0" xfId="178" applyNumberFormat="1" applyFont="1" applyFill="1" applyBorder="1" applyAlignment="1">
      <alignment horizontal="right" wrapText="1"/>
    </xf>
    <xf numFmtId="0" fontId="27" fillId="0" borderId="0" xfId="329" applyNumberFormat="1" applyFont="1" applyFill="1" applyBorder="1" applyAlignment="1">
      <alignment wrapText="1"/>
      <protection/>
    </xf>
    <xf numFmtId="0" fontId="27" fillId="0" borderId="0" xfId="329" applyNumberFormat="1" applyFont="1" applyFill="1" applyBorder="1" applyAlignment="1">
      <alignment horizontal="left" wrapText="1"/>
      <protection/>
    </xf>
    <xf numFmtId="0" fontId="0" fillId="0" borderId="0" xfId="0" applyFont="1" applyAlignment="1">
      <alignment wrapText="1"/>
    </xf>
    <xf numFmtId="168" fontId="27" fillId="0" borderId="0" xfId="178" applyNumberFormat="1" applyFont="1" applyFill="1" applyBorder="1" applyAlignment="1">
      <alignment wrapText="1"/>
    </xf>
    <xf numFmtId="171" fontId="27" fillId="0" borderId="0" xfId="178" applyNumberFormat="1" applyFont="1" applyFill="1" applyBorder="1" applyAlignment="1">
      <alignment/>
    </xf>
    <xf numFmtId="0" fontId="27" fillId="0" borderId="0" xfId="329" applyNumberFormat="1" applyFont="1" applyBorder="1" applyAlignment="1">
      <alignment/>
      <protection/>
    </xf>
    <xf numFmtId="9" fontId="27" fillId="0" borderId="0" xfId="348" applyFont="1" applyFill="1" applyBorder="1" applyAlignment="1">
      <alignment horizontal="right"/>
    </xf>
    <xf numFmtId="9" fontId="27" fillId="0" borderId="0" xfId="348" applyFont="1" applyFill="1" applyBorder="1" applyAlignment="1">
      <alignment/>
    </xf>
    <xf numFmtId="0" fontId="27" fillId="0" borderId="0" xfId="0" applyFont="1" applyFill="1" applyAlignment="1">
      <alignment/>
    </xf>
    <xf numFmtId="49" fontId="27" fillId="0" borderId="0" xfId="0" applyNumberFormat="1" applyFont="1" applyBorder="1" applyAlignment="1">
      <alignment wrapText="1"/>
    </xf>
    <xf numFmtId="171" fontId="27" fillId="0" borderId="20" xfId="178" applyNumberFormat="1" applyFont="1" applyFill="1" applyBorder="1" applyAlignment="1">
      <alignment horizontal="right"/>
    </xf>
    <xf numFmtId="171" fontId="27" fillId="0" borderId="0" xfId="329" applyNumberFormat="1" applyFont="1" applyBorder="1" applyAlignment="1">
      <alignment horizontal="right"/>
      <protection/>
    </xf>
    <xf numFmtId="9" fontId="27" fillId="0" borderId="0" xfId="333" applyNumberFormat="1" applyFont="1" applyFill="1" applyBorder="1" applyAlignment="1">
      <alignment/>
      <protection/>
    </xf>
    <xf numFmtId="41" fontId="27" fillId="0" borderId="0" xfId="333" applyNumberFormat="1" applyFont="1" applyFill="1" applyBorder="1" applyAlignment="1">
      <alignment/>
      <protection/>
    </xf>
    <xf numFmtId="0" fontId="27" fillId="0" borderId="0" xfId="329" applyNumberFormat="1" applyFont="1" applyFill="1" applyBorder="1" applyAlignment="1">
      <alignment horizontal="right"/>
      <protection/>
    </xf>
    <xf numFmtId="0" fontId="27" fillId="0" borderId="0" xfId="331" applyFont="1" applyFill="1" applyAlignment="1">
      <alignment/>
      <protection/>
    </xf>
    <xf numFmtId="0" fontId="0" fillId="0" borderId="0" xfId="0" applyFont="1" applyBorder="1" applyAlignment="1">
      <alignment horizontal="right" wrapText="1"/>
    </xf>
    <xf numFmtId="171" fontId="27" fillId="0" borderId="0" xfId="0" applyNumberFormat="1" applyFont="1" applyFill="1" applyBorder="1" applyAlignment="1">
      <alignment/>
    </xf>
    <xf numFmtId="168" fontId="27" fillId="0" borderId="0" xfId="178" applyNumberFormat="1" applyFont="1" applyFill="1" applyBorder="1" applyAlignment="1">
      <alignment horizontal="right" wrapText="1"/>
    </xf>
    <xf numFmtId="3" fontId="27" fillId="0" borderId="0" xfId="333" applyNumberFormat="1" applyFont="1" applyFill="1" applyBorder="1" applyAlignment="1">
      <alignment/>
      <protection/>
    </xf>
    <xf numFmtId="0" fontId="27" fillId="0" borderId="0" xfId="0" applyFont="1" applyFill="1" applyAlignment="1" quotePrefix="1">
      <alignment vertical="top"/>
    </xf>
    <xf numFmtId="0" fontId="27" fillId="0" borderId="0" xfId="0" applyFont="1" applyFill="1" applyAlignment="1">
      <alignment horizontal="right" vertical="top"/>
    </xf>
    <xf numFmtId="38" fontId="27" fillId="0" borderId="0" xfId="330" applyNumberFormat="1" applyFont="1" applyFill="1" applyBorder="1" applyAlignment="1">
      <alignment/>
      <protection/>
    </xf>
    <xf numFmtId="0" fontId="27" fillId="0" borderId="0" xfId="0" applyFont="1" applyFill="1" applyAlignment="1">
      <alignment horizontal="justify" wrapText="1"/>
    </xf>
    <xf numFmtId="171" fontId="27" fillId="0" borderId="0" xfId="0" applyNumberFormat="1" applyFont="1" applyFill="1" applyBorder="1" applyAlignment="1">
      <alignment horizontal="left" wrapText="1"/>
    </xf>
    <xf numFmtId="0" fontId="27" fillId="0" borderId="0" xfId="0" applyFont="1" applyFill="1" applyBorder="1" applyAlignment="1">
      <alignment horizontal="right" wrapText="1"/>
    </xf>
    <xf numFmtId="0" fontId="27" fillId="0" borderId="0" xfId="0" applyFont="1" applyFill="1" applyBorder="1" applyAlignment="1">
      <alignment horizontal="right"/>
    </xf>
    <xf numFmtId="0" fontId="0" fillId="0" borderId="0" xfId="0" applyFont="1" applyFill="1" applyAlignment="1">
      <alignment horizontal="justify" wrapText="1"/>
    </xf>
    <xf numFmtId="0" fontId="45" fillId="0" borderId="0" xfId="333" applyNumberFormat="1" applyFont="1" applyFill="1" applyBorder="1" applyAlignment="1">
      <alignment horizontal="center"/>
      <protection/>
    </xf>
    <xf numFmtId="49" fontId="27" fillId="0" borderId="0" xfId="0" applyNumberFormat="1" applyFont="1" applyFill="1" applyBorder="1" applyAlignment="1">
      <alignment shrinkToFit="1"/>
    </xf>
    <xf numFmtId="168" fontId="27" fillId="0" borderId="0" xfId="178" applyNumberFormat="1" applyFont="1" applyFill="1" applyBorder="1" applyAlignment="1">
      <alignment horizontal="right" shrinkToFit="1"/>
    </xf>
    <xf numFmtId="49" fontId="27" fillId="0" borderId="0" xfId="0" applyNumberFormat="1" applyFont="1" applyFill="1" applyBorder="1" applyAlignment="1">
      <alignment horizontal="left"/>
    </xf>
    <xf numFmtId="0" fontId="27" fillId="0" borderId="0" xfId="334" applyNumberFormat="1" applyFont="1" applyFill="1" applyBorder="1" applyAlignment="1">
      <alignment/>
      <protection/>
    </xf>
    <xf numFmtId="49" fontId="27" fillId="0" borderId="0" xfId="329" applyNumberFormat="1" applyFont="1" applyFill="1" applyBorder="1" applyAlignment="1">
      <alignment vertical="top"/>
      <protection/>
    </xf>
    <xf numFmtId="0" fontId="27" fillId="0" borderId="0" xfId="329" applyNumberFormat="1" applyFont="1" applyFill="1" applyBorder="1" applyAlignment="1" quotePrefix="1">
      <alignment vertical="top" wrapText="1"/>
      <protection/>
    </xf>
    <xf numFmtId="49" fontId="27" fillId="0" borderId="0" xfId="0" applyNumberFormat="1" applyFont="1" applyFill="1" applyBorder="1" applyAlignment="1">
      <alignment horizontal="right" shrinkToFit="1"/>
    </xf>
    <xf numFmtId="38" fontId="27" fillId="0" borderId="0" xfId="330" applyNumberFormat="1" applyFont="1" applyFill="1" applyBorder="1" applyAlignment="1">
      <alignment wrapText="1"/>
      <protection/>
    </xf>
    <xf numFmtId="38" fontId="27" fillId="0" borderId="0" xfId="330" applyNumberFormat="1" applyFont="1" applyFill="1" applyBorder="1" applyAlignment="1">
      <alignment horizontal="center" wrapText="1"/>
      <protection/>
    </xf>
    <xf numFmtId="168" fontId="0" fillId="0" borderId="0" xfId="178" applyNumberFormat="1" applyFont="1" applyAlignment="1">
      <alignment horizontal="right" vertical="center" wrapText="1"/>
    </xf>
    <xf numFmtId="168" fontId="54" fillId="0" borderId="20" xfId="178" applyNumberFormat="1" applyFont="1" applyBorder="1" applyAlignment="1">
      <alignment horizontal="right" vertical="center" wrapText="1"/>
    </xf>
    <xf numFmtId="168" fontId="54" fillId="0" borderId="0" xfId="178" applyNumberFormat="1" applyFont="1" applyBorder="1" applyAlignment="1">
      <alignment horizontal="right" vertical="center" wrapText="1"/>
    </xf>
    <xf numFmtId="168" fontId="54" fillId="0" borderId="0" xfId="178" applyNumberFormat="1" applyFont="1" applyAlignment="1">
      <alignment horizontal="right" vertical="center" wrapText="1"/>
    </xf>
    <xf numFmtId="168" fontId="46" fillId="0" borderId="0" xfId="178" applyNumberFormat="1" applyFont="1" applyFill="1" applyAlignment="1">
      <alignment horizontal="right" vertical="center" wrapText="1"/>
    </xf>
    <xf numFmtId="0" fontId="27" fillId="0" borderId="0" xfId="0" applyFont="1" applyFill="1" applyBorder="1" applyAlignment="1">
      <alignment horizontal="justify" vertical="top" wrapText="1"/>
    </xf>
    <xf numFmtId="173" fontId="27" fillId="0" borderId="0" xfId="0" applyNumberFormat="1" applyFont="1" applyFill="1" applyBorder="1" applyAlignment="1">
      <alignment horizontal="right"/>
    </xf>
    <xf numFmtId="168" fontId="27" fillId="0" borderId="0" xfId="178" applyNumberFormat="1" applyFont="1" applyFill="1" applyAlignment="1">
      <alignment/>
    </xf>
    <xf numFmtId="171" fontId="27" fillId="0" borderId="0" xfId="0" applyNumberFormat="1" applyFont="1" applyFill="1" applyAlignment="1">
      <alignment/>
    </xf>
    <xf numFmtId="0" fontId="27" fillId="0" borderId="0" xfId="0" applyFont="1" applyFill="1" applyBorder="1" applyAlignment="1">
      <alignment horizontal="right" vertical="center"/>
    </xf>
    <xf numFmtId="0" fontId="27" fillId="0" borderId="0" xfId="0" applyFont="1" applyFill="1" applyBorder="1" applyAlignment="1">
      <alignment horizontal="left" vertical="center"/>
    </xf>
    <xf numFmtId="0" fontId="27" fillId="0" borderId="0" xfId="0" applyFont="1" applyFill="1" applyBorder="1" applyAlignment="1">
      <alignment horizontal="right" vertical="center" wrapText="1"/>
    </xf>
    <xf numFmtId="38" fontId="27" fillId="0" borderId="0" xfId="330" applyNumberFormat="1" applyFont="1" applyFill="1" applyBorder="1" applyAlignment="1">
      <alignment horizontal="right" vertical="center" wrapText="1"/>
      <protection/>
    </xf>
    <xf numFmtId="171" fontId="27" fillId="0" borderId="0" xfId="0" applyNumberFormat="1" applyFont="1" applyFill="1" applyBorder="1" applyAlignment="1">
      <alignment horizontal="right" vertical="center"/>
    </xf>
    <xf numFmtId="168" fontId="27" fillId="0" borderId="0" xfId="178" applyNumberFormat="1" applyFont="1" applyFill="1" applyAlignment="1">
      <alignment horizontal="right" vertical="center"/>
    </xf>
    <xf numFmtId="171" fontId="27" fillId="0" borderId="0" xfId="0" applyNumberFormat="1" applyFont="1" applyFill="1" applyAlignment="1">
      <alignment horizontal="right" vertical="center"/>
    </xf>
    <xf numFmtId="168" fontId="27" fillId="0" borderId="0" xfId="178" applyNumberFormat="1" applyFont="1" applyFill="1" applyBorder="1" applyAlignment="1">
      <alignment horizontal="right" vertical="center"/>
    </xf>
    <xf numFmtId="171" fontId="27" fillId="0" borderId="0" xfId="178" applyNumberFormat="1" applyFont="1" applyFill="1" applyBorder="1" applyAlignment="1">
      <alignment horizontal="right" vertical="center"/>
    </xf>
    <xf numFmtId="171" fontId="27" fillId="0" borderId="0" xfId="178" applyNumberFormat="1" applyFont="1" applyFill="1" applyBorder="1" applyAlignment="1">
      <alignment horizontal="right" vertical="top"/>
    </xf>
    <xf numFmtId="171" fontId="27" fillId="0" borderId="0" xfId="333" applyNumberFormat="1" applyFont="1" applyFill="1" applyBorder="1" applyAlignment="1">
      <alignment horizontal="right"/>
      <protection/>
    </xf>
    <xf numFmtId="171" fontId="27" fillId="0" borderId="0" xfId="178" applyNumberFormat="1" applyFont="1" applyBorder="1" applyAlignment="1">
      <alignment/>
    </xf>
    <xf numFmtId="171" fontId="52" fillId="0" borderId="0" xfId="0" applyNumberFormat="1" applyFont="1" applyBorder="1" applyAlignment="1">
      <alignment/>
    </xf>
    <xf numFmtId="171" fontId="27" fillId="0" borderId="0" xfId="178" applyNumberFormat="1" applyFont="1" applyBorder="1" applyAlignment="1">
      <alignment/>
    </xf>
    <xf numFmtId="0" fontId="27" fillId="0" borderId="0" xfId="0" applyFont="1" applyBorder="1" applyAlignment="1">
      <alignment/>
    </xf>
    <xf numFmtId="171" fontId="27" fillId="0" borderId="0" xfId="178" applyNumberFormat="1" applyFont="1" applyBorder="1" applyAlignment="1">
      <alignment horizontal="center"/>
    </xf>
    <xf numFmtId="10" fontId="27" fillId="0" borderId="0" xfId="348" applyNumberFormat="1" applyFont="1" applyBorder="1" applyAlignment="1">
      <alignment/>
    </xf>
    <xf numFmtId="171" fontId="27" fillId="0" borderId="0" xfId="329" applyNumberFormat="1" applyFont="1" applyFill="1" applyBorder="1" applyAlignment="1">
      <alignment horizontal="right"/>
      <protection/>
    </xf>
    <xf numFmtId="38" fontId="27" fillId="0" borderId="0" xfId="330" applyNumberFormat="1" applyFont="1" applyFill="1" applyBorder="1" applyAlignment="1">
      <alignment horizontal="left"/>
      <protection/>
    </xf>
    <xf numFmtId="171" fontId="27" fillId="0" borderId="0" xfId="329" applyNumberFormat="1" applyFont="1" applyFill="1" applyBorder="1" applyAlignment="1">
      <alignment/>
      <protection/>
    </xf>
    <xf numFmtId="171" fontId="45" fillId="0" borderId="0" xfId="329" applyNumberFormat="1" applyFont="1" applyFill="1" applyBorder="1" applyAlignment="1">
      <alignment/>
      <protection/>
    </xf>
    <xf numFmtId="171" fontId="45" fillId="0" borderId="0" xfId="178" applyNumberFormat="1" applyFont="1" applyFill="1" applyBorder="1" applyAlignment="1" applyProtection="1">
      <alignment horizontal="centerContinuous"/>
      <protection hidden="1"/>
    </xf>
    <xf numFmtId="171" fontId="45" fillId="0" borderId="0" xfId="178" applyNumberFormat="1" applyFont="1" applyFill="1" applyBorder="1" applyAlignment="1" applyProtection="1">
      <alignment/>
      <protection hidden="1"/>
    </xf>
    <xf numFmtId="171" fontId="49" fillId="0" borderId="0" xfId="178" applyNumberFormat="1" applyFont="1" applyFill="1" applyBorder="1" applyAlignment="1" applyProtection="1">
      <alignment/>
      <protection hidden="1"/>
    </xf>
    <xf numFmtId="171" fontId="45" fillId="0" borderId="0" xfId="178" applyNumberFormat="1" applyFont="1" applyFill="1" applyBorder="1" applyAlignment="1" applyProtection="1">
      <alignment vertical="top"/>
      <protection hidden="1"/>
    </xf>
    <xf numFmtId="171" fontId="45" fillId="0" borderId="0" xfId="178" applyNumberFormat="1" applyFont="1" applyFill="1" applyBorder="1" applyAlignment="1">
      <alignment vertical="top"/>
    </xf>
    <xf numFmtId="171" fontId="27" fillId="0" borderId="0" xfId="178" applyNumberFormat="1" applyFont="1" applyFill="1" applyBorder="1" applyAlignment="1">
      <alignment vertical="top"/>
    </xf>
    <xf numFmtId="171" fontId="27" fillId="0" borderId="0" xfId="329" applyNumberFormat="1" applyFont="1" applyFill="1" applyBorder="1" applyAlignment="1">
      <alignment vertical="top"/>
      <protection/>
    </xf>
    <xf numFmtId="171" fontId="50" fillId="0" borderId="0" xfId="178" applyNumberFormat="1" applyFont="1" applyFill="1" applyBorder="1" applyAlignment="1">
      <alignment/>
    </xf>
    <xf numFmtId="171" fontId="27" fillId="0" borderId="0" xfId="329" applyNumberFormat="1" applyFont="1" applyFill="1" applyBorder="1" applyAlignment="1">
      <alignment/>
      <protection/>
    </xf>
    <xf numFmtId="171" fontId="114" fillId="0" borderId="0" xfId="178" applyNumberFormat="1" applyFont="1" applyFill="1" applyBorder="1" applyAlignment="1">
      <alignment/>
    </xf>
    <xf numFmtId="171" fontId="45" fillId="0" borderId="0" xfId="178" applyNumberFormat="1" applyFont="1" applyFill="1" applyBorder="1" applyAlignment="1">
      <alignment horizontal="left"/>
    </xf>
    <xf numFmtId="0" fontId="27" fillId="0" borderId="0" xfId="335" applyNumberFormat="1" applyFont="1" applyFill="1" applyBorder="1" applyAlignment="1" applyProtection="1">
      <alignment/>
      <protection hidden="1"/>
    </xf>
    <xf numFmtId="171" fontId="27" fillId="0" borderId="0" xfId="329" applyNumberFormat="1" applyFont="1" applyBorder="1" applyAlignment="1">
      <alignment/>
      <protection/>
    </xf>
    <xf numFmtId="171" fontId="27" fillId="0" borderId="0" xfId="335" applyNumberFormat="1" applyFont="1" applyFill="1" applyBorder="1" applyAlignment="1" applyProtection="1">
      <alignment horizontal="right"/>
      <protection hidden="1"/>
    </xf>
    <xf numFmtId="171" fontId="48" fillId="0" borderId="0" xfId="335" applyNumberFormat="1" applyFont="1" applyFill="1" applyBorder="1" applyAlignment="1" applyProtection="1">
      <alignment horizontal="right"/>
      <protection hidden="1"/>
    </xf>
    <xf numFmtId="171" fontId="27" fillId="0" borderId="0" xfId="335" applyNumberFormat="1" applyFont="1" applyFill="1" applyBorder="1" applyAlignment="1" applyProtection="1">
      <alignment horizontal="right" vertical="top"/>
      <protection hidden="1"/>
    </xf>
    <xf numFmtId="171" fontId="27" fillId="0" borderId="0" xfId="329" applyNumberFormat="1" applyFont="1" applyFill="1" applyBorder="1" applyAlignment="1">
      <alignment horizontal="right" vertical="top"/>
      <protection/>
    </xf>
    <xf numFmtId="171" fontId="27" fillId="0" borderId="0" xfId="329" applyNumberFormat="1" applyFont="1" applyFill="1" applyBorder="1" applyAlignment="1">
      <alignment horizontal="right" wrapText="1"/>
      <protection/>
    </xf>
    <xf numFmtId="171" fontId="45" fillId="0" borderId="0" xfId="329" applyNumberFormat="1" applyFont="1" applyBorder="1" applyAlignment="1">
      <alignment/>
      <protection/>
    </xf>
    <xf numFmtId="171" fontId="45" fillId="0" borderId="11" xfId="329" applyNumberFormat="1" applyFont="1" applyFill="1" applyBorder="1" applyAlignment="1">
      <alignment/>
      <protection/>
    </xf>
    <xf numFmtId="9" fontId="27" fillId="0" borderId="0" xfId="348" applyNumberFormat="1" applyFont="1" applyFill="1" applyBorder="1" applyAlignment="1">
      <alignment horizontal="right"/>
    </xf>
    <xf numFmtId="0" fontId="45" fillId="0" borderId="0" xfId="332" applyFont="1" applyAlignment="1">
      <alignment horizontal="center" wrapText="1"/>
      <protection/>
    </xf>
    <xf numFmtId="0" fontId="45" fillId="0" borderId="0" xfId="332" applyFont="1" applyBorder="1" applyAlignment="1">
      <alignment horizontal="justify" wrapText="1"/>
      <protection/>
    </xf>
    <xf numFmtId="0" fontId="45" fillId="0" borderId="0" xfId="332" applyFont="1" applyAlignment="1">
      <alignment horizontal="justify" wrapText="1"/>
      <protection/>
    </xf>
    <xf numFmtId="171" fontId="45" fillId="0" borderId="0" xfId="0" applyNumberFormat="1" applyFont="1" applyAlignment="1">
      <alignment vertical="center" wrapText="1"/>
    </xf>
    <xf numFmtId="168" fontId="52" fillId="0" borderId="0" xfId="178" applyNumberFormat="1" applyFont="1" applyAlignment="1">
      <alignment wrapText="1"/>
    </xf>
    <xf numFmtId="168" fontId="45" fillId="0" borderId="0" xfId="178" applyNumberFormat="1" applyFont="1" applyAlignment="1">
      <alignment wrapText="1"/>
    </xf>
    <xf numFmtId="41" fontId="52" fillId="0" borderId="0" xfId="0" applyNumberFormat="1" applyFont="1" applyFill="1" applyBorder="1" applyAlignment="1">
      <alignment horizontal="right" vertical="center" wrapText="1"/>
    </xf>
    <xf numFmtId="0" fontId="45" fillId="0" borderId="0" xfId="332" applyFont="1" applyAlignment="1">
      <alignment wrapText="1"/>
      <protection/>
    </xf>
    <xf numFmtId="171" fontId="45" fillId="0" borderId="0" xfId="0" applyNumberFormat="1" applyFont="1" applyBorder="1" applyAlignment="1">
      <alignment wrapText="1"/>
    </xf>
    <xf numFmtId="171" fontId="45" fillId="0" borderId="0" xfId="332" applyNumberFormat="1" applyFont="1" applyFill="1">
      <alignment/>
      <protection/>
    </xf>
    <xf numFmtId="0" fontId="27" fillId="0" borderId="0" xfId="0" applyFont="1" applyAlignment="1">
      <alignment/>
    </xf>
    <xf numFmtId="172" fontId="27" fillId="0" borderId="0" xfId="178" applyNumberFormat="1" applyFont="1" applyBorder="1" applyAlignment="1">
      <alignment/>
    </xf>
    <xf numFmtId="171" fontId="45" fillId="0" borderId="0" xfId="178" applyNumberFormat="1" applyFont="1" applyAlignment="1">
      <alignment horizontal="right" wrapText="1"/>
    </xf>
    <xf numFmtId="171" fontId="45" fillId="0" borderId="0" xfId="178" applyNumberFormat="1" applyFont="1" applyBorder="1" applyAlignment="1">
      <alignment horizontal="right" wrapText="1"/>
    </xf>
    <xf numFmtId="171" fontId="45" fillId="0" borderId="0" xfId="178" applyNumberFormat="1" applyFont="1" applyAlignment="1">
      <alignment/>
    </xf>
    <xf numFmtId="171" fontId="27" fillId="0" borderId="0" xfId="178" applyNumberFormat="1" applyFont="1" applyAlignment="1">
      <alignment horizontal="right" vertical="center" wrapText="1"/>
    </xf>
    <xf numFmtId="171" fontId="27" fillId="0" borderId="0" xfId="178" applyNumberFormat="1" applyFont="1" applyFill="1" applyAlignment="1">
      <alignment horizontal="right" vertical="center"/>
    </xf>
    <xf numFmtId="171" fontId="27" fillId="0" borderId="0" xfId="178" applyNumberFormat="1" applyFont="1" applyFill="1" applyAlignment="1">
      <alignment horizontal="right"/>
    </xf>
    <xf numFmtId="171" fontId="50" fillId="0" borderId="0" xfId="178" applyNumberFormat="1" applyFont="1" applyFill="1" applyAlignment="1">
      <alignment horizontal="right"/>
    </xf>
    <xf numFmtId="0" fontId="0" fillId="0" borderId="0" xfId="0" applyFont="1" applyBorder="1" applyAlignment="1">
      <alignment horizontal="left"/>
    </xf>
    <xf numFmtId="171" fontId="27" fillId="0" borderId="20" xfId="0" applyNumberFormat="1" applyFont="1" applyFill="1" applyBorder="1" applyAlignment="1">
      <alignment horizontal="left"/>
    </xf>
    <xf numFmtId="171" fontId="27" fillId="0" borderId="10" xfId="0" applyNumberFormat="1" applyFont="1" applyFill="1" applyBorder="1" applyAlignment="1">
      <alignment horizontal="left"/>
    </xf>
    <xf numFmtId="0" fontId="27" fillId="0" borderId="0" xfId="0" applyFont="1" applyFill="1" applyBorder="1" applyAlignment="1">
      <alignment horizontal="left" vertical="top"/>
    </xf>
    <xf numFmtId="0" fontId="45" fillId="0" borderId="0" xfId="0" applyFont="1" applyFill="1" applyBorder="1" applyAlignment="1">
      <alignment vertical="top"/>
    </xf>
    <xf numFmtId="0" fontId="50" fillId="0" borderId="0" xfId="330" applyFont="1" applyBorder="1" applyAlignment="1" applyProtection="1">
      <alignment/>
      <protection locked="0"/>
    </xf>
    <xf numFmtId="0" fontId="45" fillId="0" borderId="0" xfId="330" applyFont="1" applyBorder="1" applyAlignment="1">
      <alignment/>
      <protection/>
    </xf>
    <xf numFmtId="1" fontId="45" fillId="0" borderId="0" xfId="0" applyNumberFormat="1" applyFont="1" applyBorder="1" applyAlignment="1">
      <alignment/>
    </xf>
    <xf numFmtId="1" fontId="27" fillId="0" borderId="0" xfId="0" applyNumberFormat="1" applyFont="1" applyBorder="1" applyAlignment="1">
      <alignment/>
    </xf>
    <xf numFmtId="1" fontId="27" fillId="0" borderId="0" xfId="0" applyNumberFormat="1" applyFont="1" applyFill="1" applyBorder="1" applyAlignment="1">
      <alignment/>
    </xf>
    <xf numFmtId="1" fontId="46" fillId="0" borderId="0" xfId="0" applyNumberFormat="1" applyFont="1" applyBorder="1" applyAlignment="1">
      <alignment/>
    </xf>
    <xf numFmtId="0" fontId="27" fillId="0" borderId="0" xfId="330" applyFont="1" applyBorder="1" applyAlignment="1">
      <alignment/>
      <protection/>
    </xf>
    <xf numFmtId="0" fontId="27" fillId="0" borderId="0" xfId="330" applyFont="1" applyBorder="1" applyAlignment="1">
      <alignment/>
      <protection/>
    </xf>
    <xf numFmtId="49" fontId="50" fillId="0" borderId="0" xfId="0" applyNumberFormat="1" applyFont="1" applyBorder="1" applyAlignment="1">
      <alignment horizontal="left"/>
    </xf>
    <xf numFmtId="49" fontId="45" fillId="0" borderId="0" xfId="0" applyNumberFormat="1" applyFont="1" applyBorder="1" applyAlignment="1">
      <alignment horizontal="left"/>
    </xf>
    <xf numFmtId="0" fontId="27" fillId="0" borderId="20" xfId="0" applyFont="1" applyBorder="1" applyAlignment="1">
      <alignment horizontal="left"/>
    </xf>
    <xf numFmtId="49" fontId="50" fillId="0" borderId="0" xfId="0" applyNumberFormat="1" applyFont="1" applyBorder="1" applyAlignment="1">
      <alignment/>
    </xf>
    <xf numFmtId="0" fontId="51" fillId="0" borderId="0" xfId="0" applyFont="1" applyBorder="1" applyAlignment="1">
      <alignment/>
    </xf>
    <xf numFmtId="0" fontId="27" fillId="0" borderId="20" xfId="0" applyFont="1" applyBorder="1" applyAlignment="1">
      <alignment/>
    </xf>
    <xf numFmtId="0" fontId="27" fillId="0" borderId="0" xfId="332" applyFont="1" applyFill="1" applyAlignment="1">
      <alignment horizontal="left" vertical="top"/>
      <protection/>
    </xf>
    <xf numFmtId="0" fontId="27" fillId="0" borderId="20" xfId="332" applyFont="1" applyFill="1" applyBorder="1" applyAlignment="1">
      <alignment horizontal="left"/>
      <protection/>
    </xf>
    <xf numFmtId="0" fontId="27" fillId="0" borderId="0" xfId="332" applyFont="1" applyAlignment="1">
      <alignment/>
      <protection/>
    </xf>
    <xf numFmtId="0" fontId="27" fillId="0" borderId="0" xfId="332" applyFont="1" applyBorder="1" applyAlignment="1">
      <alignment/>
      <protection/>
    </xf>
    <xf numFmtId="0" fontId="45" fillId="0" borderId="0" xfId="332" applyFont="1" applyAlignment="1">
      <alignment vertical="top" wrapText="1"/>
      <protection/>
    </xf>
    <xf numFmtId="0" fontId="27" fillId="0" borderId="0" xfId="332" applyFont="1" applyAlignment="1">
      <alignment vertical="top" wrapText="1"/>
      <protection/>
    </xf>
    <xf numFmtId="0" fontId="45" fillId="0" borderId="0" xfId="332" applyFont="1" applyBorder="1" applyAlignment="1">
      <alignment vertical="top" wrapText="1"/>
      <protection/>
    </xf>
    <xf numFmtId="0" fontId="45" fillId="0" borderId="20" xfId="0" applyFont="1" applyBorder="1" applyAlignment="1">
      <alignment/>
    </xf>
    <xf numFmtId="0" fontId="27" fillId="0" borderId="0" xfId="330" applyFont="1" applyBorder="1" applyAlignment="1">
      <alignment horizontal="left"/>
      <protection/>
    </xf>
    <xf numFmtId="0" fontId="27" fillId="0" borderId="0" xfId="330" applyFont="1" applyBorder="1" applyAlignment="1">
      <alignment horizontal="left"/>
      <protection/>
    </xf>
    <xf numFmtId="49" fontId="27" fillId="0" borderId="0" xfId="332" applyNumberFormat="1" applyFont="1" applyFill="1" applyAlignment="1">
      <alignment horizontal="center" wrapText="1"/>
      <protection/>
    </xf>
    <xf numFmtId="49" fontId="27" fillId="0" borderId="0" xfId="332" applyNumberFormat="1" applyFont="1" applyFill="1" applyAlignment="1">
      <alignment horizontal="center" vertical="top" wrapText="1"/>
      <protection/>
    </xf>
    <xf numFmtId="0" fontId="27" fillId="0" borderId="0" xfId="332" applyFont="1" applyFill="1" applyAlignment="1">
      <alignment horizontal="center" vertical="top"/>
      <protection/>
    </xf>
    <xf numFmtId="49" fontId="27" fillId="0" borderId="20" xfId="332" applyNumberFormat="1" applyFont="1" applyFill="1" applyBorder="1" applyAlignment="1">
      <alignment horizontal="center" wrapText="1"/>
      <protection/>
    </xf>
    <xf numFmtId="49" fontId="27" fillId="0" borderId="0" xfId="332" applyNumberFormat="1" applyFont="1" applyFill="1" applyBorder="1" applyAlignment="1">
      <alignment horizontal="center" wrapText="1"/>
      <protection/>
    </xf>
    <xf numFmtId="0" fontId="27" fillId="0" borderId="0" xfId="332" applyFont="1">
      <alignment/>
      <protection/>
    </xf>
    <xf numFmtId="0" fontId="27" fillId="0" borderId="0" xfId="332" applyFont="1" applyBorder="1" applyAlignment="1">
      <alignment horizontal="center"/>
      <protection/>
    </xf>
    <xf numFmtId="0" fontId="27" fillId="0" borderId="0" xfId="332" applyFont="1" applyAlignment="1">
      <alignment horizontal="center" vertical="top" wrapText="1"/>
      <protection/>
    </xf>
    <xf numFmtId="0" fontId="27" fillId="0" borderId="0" xfId="0" applyFont="1" applyAlignment="1" quotePrefix="1">
      <alignment horizontal="center" vertical="top" wrapText="1"/>
    </xf>
    <xf numFmtId="0" fontId="27" fillId="0" borderId="0" xfId="0" applyFont="1" applyAlignment="1">
      <alignment horizontal="center" vertical="top" wrapText="1"/>
    </xf>
    <xf numFmtId="0" fontId="27" fillId="0" borderId="20" xfId="332" applyFont="1" applyBorder="1">
      <alignment/>
      <protection/>
    </xf>
    <xf numFmtId="171" fontId="45" fillId="0" borderId="0" xfId="0" applyNumberFormat="1" applyFont="1" applyFill="1" applyBorder="1" applyAlignment="1">
      <alignment wrapText="1"/>
    </xf>
    <xf numFmtId="0" fontId="45" fillId="0" borderId="0" xfId="332" applyFont="1" applyFill="1" applyAlignment="1">
      <alignment horizontal="center"/>
      <protection/>
    </xf>
    <xf numFmtId="171" fontId="147" fillId="0" borderId="0" xfId="178" applyNumberFormat="1" applyFont="1" applyFill="1" applyBorder="1" applyAlignment="1">
      <alignment horizontal="right" wrapText="1"/>
    </xf>
    <xf numFmtId="168" fontId="27" fillId="0" borderId="0" xfId="178" applyNumberFormat="1" applyFont="1" applyAlignment="1">
      <alignment horizontal="justify" vertical="top"/>
    </xf>
    <xf numFmtId="168" fontId="27" fillId="0" borderId="0" xfId="178" applyNumberFormat="1" applyFont="1" applyAlignment="1">
      <alignment horizontal="left" vertical="top" wrapText="1"/>
    </xf>
    <xf numFmtId="168" fontId="27" fillId="0" borderId="0" xfId="178" applyNumberFormat="1" applyFont="1" applyBorder="1" applyAlignment="1">
      <alignment horizontal="left" vertical="top" wrapText="1"/>
    </xf>
    <xf numFmtId="168" fontId="27" fillId="0" borderId="0" xfId="178" applyNumberFormat="1" applyFont="1" applyAlignment="1">
      <alignment horizontal="justify" vertical="top" wrapText="1"/>
    </xf>
    <xf numFmtId="168" fontId="27" fillId="0" borderId="0" xfId="178" applyNumberFormat="1" applyFont="1" applyBorder="1" applyAlignment="1">
      <alignment horizontal="justify" vertical="top" wrapText="1"/>
    </xf>
    <xf numFmtId="168" fontId="27" fillId="0" borderId="0" xfId="178" applyNumberFormat="1" applyFont="1" applyAlignment="1">
      <alignment horizontal="right" wrapText="1"/>
    </xf>
    <xf numFmtId="168" fontId="27" fillId="0" borderId="0" xfId="178" applyNumberFormat="1" applyFont="1" applyBorder="1" applyAlignment="1">
      <alignment horizontal="right" wrapText="1"/>
    </xf>
    <xf numFmtId="168" fontId="27" fillId="0" borderId="0" xfId="178" applyNumberFormat="1" applyFont="1" applyAlignment="1">
      <alignment horizontal="right"/>
    </xf>
    <xf numFmtId="168" fontId="27" fillId="0" borderId="0" xfId="178" applyNumberFormat="1" applyFont="1" applyFill="1" applyAlignment="1">
      <alignment horizontal="justify"/>
    </xf>
    <xf numFmtId="168" fontId="27" fillId="0" borderId="0" xfId="178" applyNumberFormat="1" applyFont="1" applyFill="1" applyAlignment="1">
      <alignment horizontal="justify" vertical="top"/>
    </xf>
    <xf numFmtId="168" fontId="27" fillId="0" borderId="20" xfId="178" applyNumberFormat="1" applyFont="1" applyBorder="1" applyAlignment="1">
      <alignment horizontal="justify" vertical="top" wrapText="1"/>
    </xf>
    <xf numFmtId="168" fontId="27" fillId="0" borderId="20" xfId="178" applyNumberFormat="1" applyFont="1" applyBorder="1" applyAlignment="1">
      <alignment horizontal="right" wrapText="1"/>
    </xf>
    <xf numFmtId="0" fontId="27" fillId="0" borderId="20" xfId="0" applyFont="1" applyBorder="1" applyAlignment="1">
      <alignment horizontal="right"/>
    </xf>
    <xf numFmtId="168" fontId="27" fillId="0" borderId="0" xfId="178" applyNumberFormat="1" applyFont="1" applyBorder="1" applyAlignment="1">
      <alignment horizontal="right"/>
    </xf>
    <xf numFmtId="168" fontId="27" fillId="0" borderId="0" xfId="178" applyNumberFormat="1" applyFont="1" applyBorder="1" applyAlignment="1">
      <alignment horizontal="justify" vertical="top"/>
    </xf>
    <xf numFmtId="168" fontId="27" fillId="0" borderId="0" xfId="178" applyNumberFormat="1" applyFont="1" applyFill="1" applyBorder="1" applyAlignment="1">
      <alignment/>
    </xf>
    <xf numFmtId="168" fontId="27" fillId="0" borderId="0" xfId="178" applyNumberFormat="1" applyFont="1" applyFill="1" applyBorder="1" applyAlignment="1">
      <alignment horizontal="justify" vertical="top"/>
    </xf>
    <xf numFmtId="168" fontId="0" fillId="0" borderId="0" xfId="178" applyNumberFormat="1" applyFont="1" applyAlignment="1">
      <alignment/>
    </xf>
    <xf numFmtId="168" fontId="0" fillId="0" borderId="0" xfId="178" applyNumberFormat="1" applyFont="1" applyAlignment="1">
      <alignment horizontal="left"/>
    </xf>
    <xf numFmtId="168" fontId="0" fillId="0" borderId="0" xfId="178" applyNumberFormat="1" applyFont="1" applyBorder="1" applyAlignment="1">
      <alignment/>
    </xf>
    <xf numFmtId="168" fontId="0" fillId="0" borderId="0" xfId="178" applyNumberFormat="1" applyFont="1" applyAlignment="1">
      <alignment horizontal="right"/>
    </xf>
    <xf numFmtId="168" fontId="53" fillId="0" borderId="20" xfId="178" applyNumberFormat="1" applyFont="1" applyBorder="1" applyAlignment="1">
      <alignment horizontal="right" vertical="center" wrapText="1"/>
    </xf>
    <xf numFmtId="168" fontId="53" fillId="0" borderId="0" xfId="178" applyNumberFormat="1" applyFont="1" applyBorder="1" applyAlignment="1">
      <alignment horizontal="right" vertical="center" wrapText="1"/>
    </xf>
    <xf numFmtId="168" fontId="0" fillId="0" borderId="0" xfId="178" applyNumberFormat="1" applyFont="1" applyAlignment="1">
      <alignment vertical="center"/>
    </xf>
    <xf numFmtId="168" fontId="27" fillId="0" borderId="0" xfId="178" applyNumberFormat="1" applyFont="1" applyBorder="1" applyAlignment="1">
      <alignment horizontal="right" vertical="center" wrapText="1"/>
    </xf>
    <xf numFmtId="0" fontId="27" fillId="0" borderId="0" xfId="329" applyNumberFormat="1" applyFont="1" applyBorder="1" applyAlignment="1">
      <alignment vertical="top"/>
      <protection/>
    </xf>
    <xf numFmtId="171" fontId="27" fillId="0" borderId="0" xfId="329" applyNumberFormat="1" applyFont="1" applyBorder="1" applyAlignment="1">
      <alignment vertical="top"/>
      <protection/>
    </xf>
    <xf numFmtId="38" fontId="45" fillId="0" borderId="0" xfId="330" applyNumberFormat="1" applyFont="1" applyFill="1" applyBorder="1" applyAlignment="1">
      <alignment horizontal="right" vertical="center" wrapText="1"/>
      <protection/>
    </xf>
    <xf numFmtId="171" fontId="27" fillId="0" borderId="0" xfId="332" applyNumberFormat="1" applyFont="1" applyAlignment="1">
      <alignment horizontal="justify" vertical="top" wrapText="1"/>
      <protection/>
    </xf>
    <xf numFmtId="171" fontId="27" fillId="0" borderId="0" xfId="332" applyNumberFormat="1" applyFont="1" applyAlignment="1">
      <alignment horizontal="right" vertical="top" wrapText="1"/>
      <protection/>
    </xf>
    <xf numFmtId="171" fontId="27" fillId="0" borderId="0" xfId="332" applyNumberFormat="1" applyFont="1" applyFill="1" applyAlignment="1">
      <alignment horizontal="right" vertical="top" wrapText="1"/>
      <protection/>
    </xf>
    <xf numFmtId="171" fontId="27" fillId="0" borderId="0" xfId="0" applyNumberFormat="1" applyFont="1" applyBorder="1" applyAlignment="1">
      <alignment vertical="top" wrapText="1"/>
    </xf>
    <xf numFmtId="171" fontId="45" fillId="0" borderId="11" xfId="0" applyNumberFormat="1" applyFont="1" applyBorder="1" applyAlignment="1">
      <alignment horizontal="right" vertical="top" wrapText="1"/>
    </xf>
    <xf numFmtId="171" fontId="45" fillId="0" borderId="11" xfId="0" applyNumberFormat="1" applyFont="1" applyFill="1" applyBorder="1" applyAlignment="1">
      <alignment horizontal="right" vertical="top" wrapText="1"/>
    </xf>
    <xf numFmtId="171" fontId="46" fillId="0" borderId="0" xfId="195" applyNumberFormat="1" applyFont="1" applyFill="1" applyBorder="1" applyAlignment="1">
      <alignment horizontal="right"/>
    </xf>
    <xf numFmtId="171" fontId="52" fillId="0" borderId="0" xfId="195" applyNumberFormat="1" applyFont="1" applyFill="1" applyBorder="1" applyAlignment="1">
      <alignment horizontal="right"/>
    </xf>
    <xf numFmtId="171" fontId="45" fillId="0" borderId="0" xfId="195" applyNumberFormat="1" applyFont="1" applyFill="1" applyBorder="1" applyAlignment="1">
      <alignment horizontal="right"/>
    </xf>
    <xf numFmtId="168" fontId="45" fillId="0" borderId="0" xfId="195" applyNumberFormat="1" applyFont="1" applyFill="1" applyBorder="1" applyAlignment="1">
      <alignment/>
    </xf>
    <xf numFmtId="168" fontId="27" fillId="0" borderId="0" xfId="195" applyNumberFormat="1" applyFont="1" applyFill="1" applyBorder="1" applyAlignment="1">
      <alignment horizontal="right"/>
    </xf>
    <xf numFmtId="171" fontId="27" fillId="0" borderId="0" xfId="195" applyNumberFormat="1" applyFont="1" applyFill="1" applyBorder="1" applyAlignment="1">
      <alignment horizontal="right"/>
    </xf>
    <xf numFmtId="168" fontId="27" fillId="0" borderId="0" xfId="195" applyNumberFormat="1" applyFont="1" applyFill="1" applyBorder="1" applyAlignment="1">
      <alignment/>
    </xf>
    <xf numFmtId="171" fontId="45" fillId="0" borderId="0" xfId="195" applyNumberFormat="1" applyFont="1" applyFill="1" applyBorder="1" applyAlignment="1">
      <alignment/>
    </xf>
    <xf numFmtId="171" fontId="27" fillId="0" borderId="0" xfId="195" applyNumberFormat="1" applyFont="1" applyFill="1" applyBorder="1" applyAlignment="1">
      <alignment/>
    </xf>
    <xf numFmtId="171" fontId="27" fillId="0" borderId="0" xfId="178" applyNumberFormat="1" applyFont="1" applyFill="1" applyBorder="1" applyAlignment="1">
      <alignment horizontal="right" vertical="top"/>
    </xf>
    <xf numFmtId="0" fontId="27" fillId="0" borderId="0" xfId="0" applyFont="1" applyAlignment="1">
      <alignment horizontal="justify" wrapText="1"/>
    </xf>
    <xf numFmtId="0" fontId="45" fillId="0" borderId="0" xfId="0" applyNumberFormat="1" applyFont="1" applyBorder="1" applyAlignment="1">
      <alignment horizontal="center"/>
    </xf>
    <xf numFmtId="0" fontId="27" fillId="0" borderId="0" xfId="0" applyFont="1" applyAlignment="1">
      <alignment horizontal="justify"/>
    </xf>
    <xf numFmtId="0" fontId="51" fillId="0" borderId="0" xfId="0" applyFont="1" applyAlignment="1">
      <alignment horizontal="center"/>
    </xf>
    <xf numFmtId="175" fontId="45" fillId="0" borderId="0" xfId="195" applyNumberFormat="1" applyFont="1" applyFill="1" applyBorder="1" applyAlignment="1">
      <alignment/>
    </xf>
    <xf numFmtId="175" fontId="27" fillId="0" borderId="0" xfId="195" applyNumberFormat="1" applyFont="1" applyFill="1" applyBorder="1" applyAlignment="1">
      <alignment/>
    </xf>
    <xf numFmtId="171" fontId="51" fillId="0" borderId="0" xfId="330" applyNumberFormat="1" applyFont="1" applyFill="1" applyBorder="1" applyAlignment="1">
      <alignment horizontal="right"/>
      <protection/>
    </xf>
    <xf numFmtId="171" fontId="51" fillId="0" borderId="0" xfId="195" applyNumberFormat="1" applyFont="1" applyBorder="1" applyAlignment="1">
      <alignment horizontal="right"/>
    </xf>
    <xf numFmtId="0" fontId="45" fillId="0" borderId="0" xfId="330" applyFont="1" applyBorder="1" applyAlignment="1">
      <alignment horizontal="right"/>
      <protection/>
    </xf>
    <xf numFmtId="171" fontId="45" fillId="0" borderId="0" xfId="330" applyNumberFormat="1" applyFont="1" applyBorder="1" applyAlignment="1">
      <alignment horizontal="center"/>
      <protection/>
    </xf>
    <xf numFmtId="172" fontId="27" fillId="0" borderId="0" xfId="330" applyNumberFormat="1" applyFont="1" applyBorder="1" applyAlignment="1">
      <alignment horizontal="center"/>
      <protection/>
    </xf>
    <xf numFmtId="171" fontId="27" fillId="0" borderId="0" xfId="330" applyNumberFormat="1" applyFont="1" applyBorder="1" applyAlignment="1">
      <alignment horizontal="center"/>
      <protection/>
    </xf>
    <xf numFmtId="171" fontId="27" fillId="0" borderId="0" xfId="330" applyNumberFormat="1" applyFont="1" applyFill="1" applyBorder="1" applyAlignment="1">
      <alignment horizontal="center"/>
      <protection/>
    </xf>
    <xf numFmtId="0" fontId="45" fillId="0" borderId="0" xfId="330" applyFont="1" applyBorder="1">
      <alignment/>
      <protection/>
    </xf>
    <xf numFmtId="171" fontId="45" fillId="0" borderId="0" xfId="330" applyNumberFormat="1" applyFont="1" applyBorder="1" applyAlignment="1">
      <alignment horizontal="right"/>
      <protection/>
    </xf>
    <xf numFmtId="172" fontId="45" fillId="0" borderId="0" xfId="330" applyNumberFormat="1" applyFont="1" applyBorder="1" applyAlignment="1">
      <alignment horizontal="center"/>
      <protection/>
    </xf>
    <xf numFmtId="41" fontId="45" fillId="0" borderId="0" xfId="195" applyNumberFormat="1" applyFont="1" applyBorder="1" applyAlignment="1">
      <alignment/>
    </xf>
    <xf numFmtId="41" fontId="45" fillId="0" borderId="0" xfId="0" applyNumberFormat="1" applyFont="1" applyBorder="1" applyAlignment="1">
      <alignment/>
    </xf>
    <xf numFmtId="41" fontId="45" fillId="0" borderId="0" xfId="0" applyNumberFormat="1" applyFont="1" applyBorder="1" applyAlignment="1">
      <alignment horizontal="center"/>
    </xf>
    <xf numFmtId="49" fontId="45" fillId="0" borderId="0" xfId="0" applyNumberFormat="1" applyFont="1" applyBorder="1" applyAlignment="1">
      <alignment horizontal="center"/>
    </xf>
    <xf numFmtId="0" fontId="27" fillId="0" borderId="0" xfId="0" applyNumberFormat="1" applyFont="1" applyBorder="1" applyAlignment="1">
      <alignment/>
    </xf>
    <xf numFmtId="0" fontId="27" fillId="0" borderId="0" xfId="0" applyNumberFormat="1" applyFont="1" applyBorder="1" applyAlignment="1">
      <alignment/>
    </xf>
    <xf numFmtId="0" fontId="27" fillId="0" borderId="0" xfId="0" applyNumberFormat="1" applyFont="1" applyBorder="1" applyAlignment="1">
      <alignment horizontal="center"/>
    </xf>
    <xf numFmtId="0" fontId="45" fillId="0" borderId="0" xfId="195" applyNumberFormat="1" applyFont="1" applyBorder="1" applyAlignment="1">
      <alignment/>
    </xf>
    <xf numFmtId="0" fontId="45" fillId="0" borderId="0" xfId="0" applyNumberFormat="1" applyFont="1" applyBorder="1" applyAlignment="1">
      <alignment/>
    </xf>
    <xf numFmtId="0" fontId="45" fillId="0" borderId="0" xfId="0" applyNumberFormat="1" applyFont="1" applyBorder="1" applyAlignment="1">
      <alignment/>
    </xf>
    <xf numFmtId="0" fontId="27" fillId="0" borderId="0" xfId="178" applyNumberFormat="1" applyFont="1" applyBorder="1" applyAlignment="1">
      <alignment horizontal="center"/>
    </xf>
    <xf numFmtId="0" fontId="45" fillId="0" borderId="0" xfId="195" applyNumberFormat="1" applyFont="1" applyBorder="1" applyAlignment="1">
      <alignment horizontal="center"/>
    </xf>
    <xf numFmtId="0" fontId="45" fillId="0" borderId="0" xfId="178" applyNumberFormat="1" applyFont="1" applyBorder="1" applyAlignment="1">
      <alignment horizontal="center"/>
    </xf>
    <xf numFmtId="0" fontId="46" fillId="0" borderId="0" xfId="0" applyNumberFormat="1" applyFont="1" applyBorder="1" applyAlignment="1">
      <alignment/>
    </xf>
    <xf numFmtId="0" fontId="52" fillId="0" borderId="0" xfId="0" applyNumberFormat="1" applyFont="1" applyBorder="1" applyAlignment="1">
      <alignment/>
    </xf>
    <xf numFmtId="0" fontId="45" fillId="0" borderId="0" xfId="0" applyNumberFormat="1" applyFont="1" applyBorder="1" applyAlignment="1">
      <alignment horizontal="right"/>
    </xf>
    <xf numFmtId="0" fontId="45" fillId="0" borderId="0" xfId="0" applyNumberFormat="1" applyFont="1" applyBorder="1" applyAlignment="1">
      <alignment horizontal="left"/>
    </xf>
    <xf numFmtId="171" fontId="27" fillId="0" borderId="0" xfId="332" applyNumberFormat="1" applyFont="1" applyFill="1">
      <alignment/>
      <protection/>
    </xf>
    <xf numFmtId="171" fontId="45" fillId="0" borderId="0" xfId="332" applyNumberFormat="1" applyFont="1" applyFill="1" applyAlignment="1">
      <alignment horizontal="center"/>
      <protection/>
    </xf>
    <xf numFmtId="0" fontId="27" fillId="0" borderId="0" xfId="332" applyFont="1" applyFill="1">
      <alignment/>
      <protection/>
    </xf>
    <xf numFmtId="0" fontId="27" fillId="0" borderId="0" xfId="332" applyFont="1" applyFill="1" applyAlignment="1">
      <alignment wrapText="1"/>
      <protection/>
    </xf>
    <xf numFmtId="0" fontId="45" fillId="0" borderId="0" xfId="332" applyFont="1" applyFill="1" applyAlignment="1">
      <alignment horizontal="center" wrapText="1"/>
      <protection/>
    </xf>
    <xf numFmtId="0" fontId="27" fillId="0" borderId="0" xfId="332" applyNumberFormat="1" applyFont="1" applyFill="1" applyAlignment="1">
      <alignment horizontal="center" wrapText="1"/>
      <protection/>
    </xf>
    <xf numFmtId="0" fontId="27" fillId="0" borderId="0" xfId="332" applyNumberFormat="1" applyFont="1" applyFill="1">
      <alignment/>
      <protection/>
    </xf>
    <xf numFmtId="0" fontId="27" fillId="0" borderId="0" xfId="332" applyNumberFormat="1" applyFont="1" applyFill="1" applyAlignment="1">
      <alignment horizontal="left"/>
      <protection/>
    </xf>
    <xf numFmtId="41" fontId="27" fillId="0" borderId="0" xfId="332" applyNumberFormat="1" applyFont="1" applyFill="1">
      <alignment/>
      <protection/>
    </xf>
    <xf numFmtId="0" fontId="45" fillId="0" borderId="0" xfId="332" applyNumberFormat="1" applyFont="1" applyFill="1" applyAlignment="1">
      <alignment horizontal="left"/>
      <protection/>
    </xf>
    <xf numFmtId="0" fontId="45" fillId="0" borderId="0" xfId="332" applyFont="1" applyFill="1" applyAlignment="1">
      <alignment horizontal="right" wrapText="1"/>
      <protection/>
    </xf>
    <xf numFmtId="41" fontId="45" fillId="0" borderId="0" xfId="332" applyNumberFormat="1" applyFont="1" applyFill="1" applyAlignment="1">
      <alignment horizontal="center"/>
      <protection/>
    </xf>
    <xf numFmtId="0" fontId="27" fillId="0" borderId="0" xfId="332" applyFont="1" applyFill="1" applyAlignment="1">
      <alignment horizontal="right" wrapText="1"/>
      <protection/>
    </xf>
    <xf numFmtId="171" fontId="0" fillId="0" borderId="0" xfId="0" applyNumberFormat="1" applyFont="1" applyFill="1" applyAlignment="1">
      <alignment horizontal="right" wrapText="1"/>
    </xf>
    <xf numFmtId="171" fontId="45" fillId="0" borderId="0" xfId="0" applyNumberFormat="1" applyFont="1" applyFill="1" applyAlignment="1">
      <alignment horizontal="center"/>
    </xf>
    <xf numFmtId="171" fontId="45" fillId="0" borderId="0" xfId="329" applyNumberFormat="1" applyFont="1" applyFill="1" applyBorder="1" applyAlignment="1">
      <alignment horizontal="center"/>
      <protection/>
    </xf>
    <xf numFmtId="14" fontId="45" fillId="0" borderId="20" xfId="0" applyNumberFormat="1" applyFont="1" applyBorder="1" applyAlignment="1">
      <alignment horizontal="right" vertical="center" wrapText="1"/>
    </xf>
    <xf numFmtId="171" fontId="27" fillId="0" borderId="0" xfId="178" applyNumberFormat="1" applyFont="1" applyAlignment="1">
      <alignment vertical="center"/>
    </xf>
    <xf numFmtId="171" fontId="45" fillId="0" borderId="11" xfId="195" applyNumberFormat="1" applyFont="1" applyBorder="1" applyAlignment="1">
      <alignment/>
    </xf>
    <xf numFmtId="171" fontId="45" fillId="0" borderId="0" xfId="195" applyNumberFormat="1" applyFont="1" applyBorder="1" applyAlignment="1">
      <alignment/>
    </xf>
    <xf numFmtId="172" fontId="45" fillId="0" borderId="0" xfId="195" applyNumberFormat="1" applyFont="1" applyFill="1" applyBorder="1" applyAlignment="1">
      <alignment horizontal="right"/>
    </xf>
    <xf numFmtId="168" fontId="27" fillId="0" borderId="0" xfId="195" applyNumberFormat="1" applyFont="1" applyFill="1" applyBorder="1" applyAlignment="1">
      <alignment horizontal="justify"/>
    </xf>
    <xf numFmtId="171" fontId="45" fillId="0" borderId="0" xfId="195" applyNumberFormat="1" applyFont="1" applyFill="1" applyAlignment="1">
      <alignment horizontal="right"/>
    </xf>
    <xf numFmtId="168" fontId="45" fillId="0" borderId="0" xfId="195" applyNumberFormat="1" applyFont="1" applyFill="1" applyBorder="1" applyAlignment="1">
      <alignment horizontal="justify"/>
    </xf>
    <xf numFmtId="168" fontId="45" fillId="0" borderId="0" xfId="195" applyNumberFormat="1" applyFont="1" applyFill="1" applyBorder="1" applyAlignment="1">
      <alignment horizontal="right"/>
    </xf>
    <xf numFmtId="194" fontId="27" fillId="0" borderId="0" xfId="329" applyNumberFormat="1" applyFont="1" applyFill="1" applyBorder="1" applyAlignment="1">
      <alignment/>
      <protection/>
    </xf>
    <xf numFmtId="37" fontId="27" fillId="0" borderId="0" xfId="329" applyNumberFormat="1" applyFont="1" applyFill="1" applyBorder="1" applyAlignment="1">
      <alignment/>
      <protection/>
    </xf>
    <xf numFmtId="0" fontId="1" fillId="0" borderId="0" xfId="0" applyFont="1" applyAlignment="1">
      <alignment wrapText="1"/>
    </xf>
    <xf numFmtId="37" fontId="45" fillId="0" borderId="28" xfId="329" applyNumberFormat="1" applyFont="1" applyFill="1" applyBorder="1" applyAlignment="1">
      <alignment/>
      <protection/>
    </xf>
    <xf numFmtId="37" fontId="45" fillId="0" borderId="0" xfId="329" applyNumberFormat="1" applyFont="1" applyFill="1" applyBorder="1" applyAlignment="1">
      <alignment/>
      <protection/>
    </xf>
    <xf numFmtId="168" fontId="0" fillId="0" borderId="0" xfId="178" applyNumberFormat="1" applyFont="1" applyAlignment="1">
      <alignment/>
    </xf>
    <xf numFmtId="168" fontId="0" fillId="0" borderId="0" xfId="178" applyNumberFormat="1" applyFont="1" applyBorder="1" applyAlignment="1">
      <alignment/>
    </xf>
    <xf numFmtId="171" fontId="45" fillId="0" borderId="0" xfId="178" applyNumberFormat="1" applyFont="1" applyAlignment="1">
      <alignment/>
    </xf>
    <xf numFmtId="168" fontId="51" fillId="0" borderId="0" xfId="178" applyNumberFormat="1" applyFont="1" applyAlignment="1">
      <alignment/>
    </xf>
    <xf numFmtId="171" fontId="27" fillId="0" borderId="0" xfId="178" applyNumberFormat="1" applyFont="1" applyAlignment="1">
      <alignment horizontal="right" wrapText="1"/>
    </xf>
    <xf numFmtId="168" fontId="0" fillId="0" borderId="0" xfId="195" applyNumberFormat="1" applyFont="1" applyAlignment="1">
      <alignment/>
    </xf>
    <xf numFmtId="168" fontId="53" fillId="0" borderId="0" xfId="195" applyNumberFormat="1" applyFont="1" applyAlignment="1">
      <alignment wrapText="1"/>
    </xf>
    <xf numFmtId="171" fontId="45" fillId="0" borderId="0" xfId="195" applyNumberFormat="1" applyFont="1" applyBorder="1" applyAlignment="1">
      <alignment horizontal="right" wrapText="1"/>
    </xf>
    <xf numFmtId="168" fontId="45" fillId="0" borderId="0" xfId="195" applyNumberFormat="1" applyFont="1" applyAlignment="1">
      <alignment horizontal="right" wrapText="1"/>
    </xf>
    <xf numFmtId="171" fontId="46" fillId="0" borderId="0" xfId="195" applyNumberFormat="1" applyFont="1" applyFill="1" applyAlignment="1">
      <alignment horizontal="right"/>
    </xf>
    <xf numFmtId="168" fontId="46" fillId="0" borderId="0" xfId="195" applyNumberFormat="1" applyFont="1" applyFill="1" applyAlignment="1">
      <alignment horizontal="left"/>
    </xf>
    <xf numFmtId="171" fontId="45" fillId="0" borderId="0" xfId="195" applyNumberFormat="1" applyFont="1" applyAlignment="1">
      <alignment/>
    </xf>
    <xf numFmtId="168" fontId="54" fillId="0" borderId="0" xfId="178" applyNumberFormat="1" applyFont="1" applyAlignment="1">
      <alignment horizontal="justify" wrapText="1"/>
    </xf>
    <xf numFmtId="171" fontId="27" fillId="0" borderId="0" xfId="178" applyNumberFormat="1" applyFont="1" applyBorder="1" applyAlignment="1">
      <alignment horizontal="right" wrapText="1"/>
    </xf>
    <xf numFmtId="168" fontId="54" fillId="0" borderId="0" xfId="178" applyNumberFormat="1" applyFont="1" applyAlignment="1">
      <alignment wrapText="1"/>
    </xf>
    <xf numFmtId="171" fontId="45" fillId="0" borderId="15" xfId="195" applyNumberFormat="1" applyFont="1" applyBorder="1" applyAlignment="1">
      <alignment horizontal="right" wrapText="1"/>
    </xf>
    <xf numFmtId="171" fontId="27" fillId="0" borderId="20" xfId="178" applyNumberFormat="1" applyFont="1" applyBorder="1" applyAlignment="1">
      <alignment horizontal="right" wrapText="1"/>
    </xf>
    <xf numFmtId="171" fontId="45" fillId="0" borderId="11" xfId="195" applyNumberFormat="1" applyFont="1" applyBorder="1" applyAlignment="1">
      <alignment horizontal="right" wrapText="1"/>
    </xf>
    <xf numFmtId="168" fontId="45" fillId="0" borderId="0" xfId="178" applyNumberFormat="1" applyFont="1" applyBorder="1" applyAlignment="1">
      <alignment horizontal="left" wrapText="1"/>
    </xf>
    <xf numFmtId="168" fontId="53" fillId="0" borderId="0" xfId="178" applyNumberFormat="1" applyFont="1" applyAlignment="1">
      <alignment wrapText="1"/>
    </xf>
    <xf numFmtId="168" fontId="45" fillId="0" borderId="0" xfId="178" applyNumberFormat="1" applyFont="1" applyBorder="1" applyAlignment="1">
      <alignment horizontal="right" wrapText="1"/>
    </xf>
    <xf numFmtId="171" fontId="45" fillId="0" borderId="0" xfId="329" applyNumberFormat="1" applyFont="1" applyBorder="1" applyAlignment="1">
      <alignment vertical="center"/>
      <protection/>
    </xf>
    <xf numFmtId="0" fontId="27" fillId="0" borderId="0" xfId="332" applyFont="1" applyAlignment="1">
      <alignment horizontal="center" vertical="top" wrapText="1"/>
      <protection/>
    </xf>
    <xf numFmtId="171" fontId="27" fillId="0" borderId="0" xfId="332" applyNumberFormat="1" applyFont="1" applyFill="1" applyAlignment="1">
      <alignment vertical="top" wrapText="1"/>
      <protection/>
    </xf>
    <xf numFmtId="168" fontId="46" fillId="0" borderId="0" xfId="178" applyNumberFormat="1" applyFont="1" applyAlignment="1">
      <alignment horizontal="right" vertical="top" wrapText="1"/>
    </xf>
    <xf numFmtId="168" fontId="27" fillId="0" borderId="0" xfId="178" applyNumberFormat="1" applyFont="1" applyAlignment="1">
      <alignment vertical="top" wrapText="1"/>
    </xf>
    <xf numFmtId="168" fontId="46" fillId="0" borderId="0" xfId="178" applyNumberFormat="1" applyFont="1" applyFill="1" applyAlignment="1">
      <alignment vertical="top" wrapText="1"/>
    </xf>
    <xf numFmtId="168" fontId="27" fillId="0" borderId="0" xfId="178" applyNumberFormat="1" applyFont="1" applyAlignment="1">
      <alignment horizontal="left" vertical="top"/>
    </xf>
    <xf numFmtId="0" fontId="27" fillId="0" borderId="0" xfId="332" applyFont="1" applyAlignment="1">
      <alignment horizontal="left" vertical="top" wrapText="1"/>
      <protection/>
    </xf>
    <xf numFmtId="0" fontId="50" fillId="0" borderId="0" xfId="0" applyFont="1" applyAlignment="1">
      <alignment horizontal="center" vertical="top" wrapText="1"/>
    </xf>
    <xf numFmtId="0" fontId="50" fillId="0" borderId="0" xfId="332" applyFont="1" applyAlignment="1">
      <alignment horizontal="left" vertical="top"/>
      <protection/>
    </xf>
    <xf numFmtId="41" fontId="46" fillId="0" borderId="0" xfId="332" applyNumberFormat="1" applyFont="1" applyFill="1" applyBorder="1" applyAlignment="1">
      <alignment horizontal="right" vertical="top" wrapText="1"/>
      <protection/>
    </xf>
    <xf numFmtId="168" fontId="27" fillId="0" borderId="0" xfId="178" applyNumberFormat="1" applyFont="1" applyAlignment="1">
      <alignment vertical="top" wrapText="1"/>
    </xf>
    <xf numFmtId="171" fontId="45" fillId="0" borderId="0" xfId="0" applyNumberFormat="1" applyFont="1" applyFill="1" applyAlignment="1">
      <alignment vertical="top" wrapText="1"/>
    </xf>
    <xf numFmtId="41" fontId="52" fillId="0" borderId="0" xfId="0" applyNumberFormat="1" applyFont="1" applyFill="1" applyBorder="1" applyAlignment="1">
      <alignment horizontal="right" vertical="top" wrapText="1"/>
    </xf>
    <xf numFmtId="0" fontId="27" fillId="0" borderId="0" xfId="332" applyFont="1" applyAlignment="1">
      <alignment horizontal="center" vertical="top"/>
      <protection/>
    </xf>
    <xf numFmtId="0" fontId="45" fillId="0" borderId="0" xfId="332" applyFont="1" applyBorder="1" applyAlignment="1">
      <alignment horizontal="center" vertical="top"/>
      <protection/>
    </xf>
    <xf numFmtId="0" fontId="45" fillId="0" borderId="0" xfId="332" applyFont="1" applyBorder="1" applyAlignment="1">
      <alignment horizontal="left" vertical="top"/>
      <protection/>
    </xf>
    <xf numFmtId="0" fontId="45" fillId="0" borderId="0" xfId="332" applyFont="1" applyAlignment="1">
      <alignment horizontal="center" vertical="top" wrapText="1"/>
      <protection/>
    </xf>
    <xf numFmtId="171" fontId="45" fillId="0" borderId="0" xfId="0" applyNumberFormat="1" applyFont="1" applyFill="1" applyBorder="1" applyAlignment="1">
      <alignment vertical="top" wrapText="1"/>
    </xf>
    <xf numFmtId="0" fontId="27" fillId="0" borderId="0" xfId="332" applyFont="1" applyBorder="1" applyAlignment="1">
      <alignment horizontal="center" vertical="top"/>
      <protection/>
    </xf>
    <xf numFmtId="0" fontId="27" fillId="0" borderId="0" xfId="332" applyFont="1" applyBorder="1" applyAlignment="1">
      <alignment horizontal="left" vertical="top"/>
      <protection/>
    </xf>
    <xf numFmtId="0" fontId="27" fillId="0" borderId="0" xfId="332" applyFont="1" applyFill="1" applyBorder="1" applyAlignment="1">
      <alignment vertical="top" wrapText="1"/>
      <protection/>
    </xf>
    <xf numFmtId="0" fontId="27" fillId="0" borderId="0" xfId="332" applyFont="1" applyBorder="1" applyAlignment="1">
      <alignment horizontal="center" vertical="top" wrapText="1"/>
      <protection/>
    </xf>
    <xf numFmtId="168" fontId="46" fillId="0" borderId="0" xfId="195" applyNumberFormat="1" applyFont="1" applyAlignment="1">
      <alignment horizontal="right" vertical="top" wrapText="1"/>
    </xf>
    <xf numFmtId="168" fontId="27" fillId="0" borderId="0" xfId="195" applyNumberFormat="1" applyFont="1" applyAlignment="1">
      <alignment vertical="top" wrapText="1"/>
    </xf>
    <xf numFmtId="41" fontId="52" fillId="0" borderId="0" xfId="0" applyNumberFormat="1" applyFont="1" applyFill="1" applyBorder="1" applyAlignment="1">
      <alignment horizontal="right" vertical="top" wrapText="1"/>
    </xf>
    <xf numFmtId="168" fontId="27" fillId="0" borderId="0" xfId="195" applyNumberFormat="1" applyFont="1" applyAlignment="1">
      <alignment horizontal="left" vertical="top"/>
    </xf>
    <xf numFmtId="49" fontId="45" fillId="0" borderId="0" xfId="332" applyNumberFormat="1" applyFont="1" applyFill="1" applyAlignment="1">
      <alignment horizontal="center" vertical="top" wrapText="1"/>
      <protection/>
    </xf>
    <xf numFmtId="0" fontId="45" fillId="0" borderId="0" xfId="332" applyFont="1" applyFill="1" applyAlignment="1">
      <alignment horizontal="left" vertical="top"/>
      <protection/>
    </xf>
    <xf numFmtId="0" fontId="45" fillId="0" borderId="0" xfId="332" applyFont="1" applyFill="1" applyAlignment="1">
      <alignment horizontal="justify" vertical="top" wrapText="1"/>
      <protection/>
    </xf>
    <xf numFmtId="41" fontId="27" fillId="0" borderId="0" xfId="332" applyNumberFormat="1" applyFont="1" applyFill="1" applyAlignment="1">
      <alignment horizontal="right" vertical="top" wrapText="1"/>
      <protection/>
    </xf>
    <xf numFmtId="41" fontId="27" fillId="0" borderId="0" xfId="332" applyNumberFormat="1" applyFont="1" applyFill="1" applyAlignment="1">
      <alignment vertical="top" wrapText="1"/>
      <protection/>
    </xf>
    <xf numFmtId="171" fontId="46" fillId="0" borderId="0" xfId="332" applyNumberFormat="1" applyFont="1" applyFill="1" applyAlignment="1">
      <alignment vertical="top"/>
      <protection/>
    </xf>
    <xf numFmtId="171" fontId="27" fillId="0" borderId="0" xfId="332" applyNumberFormat="1" applyFont="1" applyFill="1" applyAlignment="1">
      <alignment vertical="top"/>
      <protection/>
    </xf>
    <xf numFmtId="0" fontId="27" fillId="0" borderId="0" xfId="332" applyFont="1" applyFill="1" applyAlignment="1">
      <alignment horizontal="justify" vertical="top" wrapText="1"/>
      <protection/>
    </xf>
    <xf numFmtId="171" fontId="46" fillId="0" borderId="0" xfId="0" applyNumberFormat="1" applyFont="1" applyBorder="1" applyAlignment="1">
      <alignment vertical="top" wrapText="1"/>
    </xf>
    <xf numFmtId="0" fontId="45" fillId="0" borderId="0" xfId="332" applyFont="1" applyFill="1" applyAlignment="1">
      <alignment horizontal="center" vertical="top"/>
      <protection/>
    </xf>
    <xf numFmtId="0" fontId="50" fillId="0" borderId="0" xfId="332" applyFont="1" applyFill="1" applyAlignment="1">
      <alignment horizontal="left" vertical="top"/>
      <protection/>
    </xf>
    <xf numFmtId="0" fontId="27" fillId="0" borderId="0" xfId="332" applyFont="1" applyFill="1" applyAlignment="1">
      <alignment horizontal="justify" vertical="top" wrapText="1"/>
      <protection/>
    </xf>
    <xf numFmtId="0" fontId="50" fillId="0" borderId="0" xfId="332" applyFont="1" applyFill="1" applyAlignment="1">
      <alignment vertical="top"/>
      <protection/>
    </xf>
    <xf numFmtId="0" fontId="50" fillId="0" borderId="0" xfId="332" applyFont="1" applyFill="1" applyAlignment="1">
      <alignment horizontal="justify" vertical="top" wrapText="1"/>
      <protection/>
    </xf>
    <xf numFmtId="0" fontId="50" fillId="0" borderId="0" xfId="332" applyFont="1" applyFill="1" applyAlignment="1">
      <alignment horizontal="right" vertical="top" wrapText="1"/>
      <protection/>
    </xf>
    <xf numFmtId="171" fontId="27" fillId="0" borderId="0" xfId="0" applyNumberFormat="1" applyFont="1" applyBorder="1" applyAlignment="1">
      <alignment horizontal="right" vertical="top" wrapText="1"/>
    </xf>
    <xf numFmtId="0" fontId="27" fillId="0" borderId="0" xfId="332" applyFont="1" applyFill="1" applyBorder="1" applyAlignment="1">
      <alignment vertical="top"/>
      <protection/>
    </xf>
    <xf numFmtId="0" fontId="45" fillId="0" borderId="0" xfId="332" applyFont="1" applyFill="1" applyBorder="1" applyAlignment="1">
      <alignment horizontal="left" vertical="top"/>
      <protection/>
    </xf>
    <xf numFmtId="0" fontId="45" fillId="0" borderId="0" xfId="332" applyFont="1" applyFill="1" applyBorder="1" applyAlignment="1">
      <alignment horizontal="justify" vertical="top" wrapText="1"/>
      <protection/>
    </xf>
    <xf numFmtId="0" fontId="27" fillId="0" borderId="0" xfId="332" applyFont="1" applyFill="1" applyBorder="1" applyAlignment="1">
      <alignment horizontal="left" vertical="top"/>
      <protection/>
    </xf>
    <xf numFmtId="0" fontId="27" fillId="0" borderId="0" xfId="332" applyFont="1" applyFill="1" applyBorder="1" applyAlignment="1">
      <alignment horizontal="center" vertical="top" wrapText="1"/>
      <protection/>
    </xf>
    <xf numFmtId="0" fontId="27" fillId="0" borderId="0" xfId="332" applyFont="1" applyFill="1" applyBorder="1" applyAlignment="1">
      <alignment horizontal="right" vertical="top" wrapText="1"/>
      <protection/>
    </xf>
    <xf numFmtId="0" fontId="27" fillId="0" borderId="0" xfId="332" applyFont="1" applyFill="1" applyAlignment="1">
      <alignment horizontal="center" vertical="top" wrapText="1"/>
      <protection/>
    </xf>
    <xf numFmtId="0" fontId="27" fillId="0" borderId="0" xfId="332" applyFont="1" applyFill="1" applyAlignment="1">
      <alignment vertical="top"/>
      <protection/>
    </xf>
    <xf numFmtId="0" fontId="27" fillId="0" borderId="0" xfId="332" applyFont="1" applyFill="1" applyBorder="1" applyAlignment="1">
      <alignment horizontal="left" vertical="top"/>
      <protection/>
    </xf>
    <xf numFmtId="0" fontId="45" fillId="0" borderId="0" xfId="332" applyFont="1" applyFill="1" applyBorder="1" applyAlignment="1">
      <alignment horizontal="center" vertical="top" wrapText="1"/>
      <protection/>
    </xf>
    <xf numFmtId="0" fontId="27" fillId="0" borderId="0" xfId="332" applyFont="1" applyFill="1" applyBorder="1" applyAlignment="1">
      <alignment vertical="top"/>
      <protection/>
    </xf>
    <xf numFmtId="0" fontId="27" fillId="0" borderId="0" xfId="332" applyFont="1" applyFill="1" applyBorder="1" applyAlignment="1">
      <alignment horizontal="justify" vertical="top" wrapText="1"/>
      <protection/>
    </xf>
    <xf numFmtId="171" fontId="27" fillId="0" borderId="0" xfId="0" applyNumberFormat="1" applyFont="1" applyBorder="1" applyAlignment="1">
      <alignment vertical="top" wrapText="1"/>
    </xf>
    <xf numFmtId="171" fontId="27" fillId="0" borderId="0" xfId="332" applyNumberFormat="1" applyFont="1" applyFill="1" applyAlignment="1">
      <alignment vertical="top"/>
      <protection/>
    </xf>
    <xf numFmtId="0" fontId="27" fillId="0" borderId="0" xfId="329" applyNumberFormat="1" applyFont="1" applyFill="1" applyBorder="1" applyAlignment="1">
      <alignment horizontal="left" vertical="top"/>
      <protection/>
    </xf>
    <xf numFmtId="168" fontId="27" fillId="0" borderId="0" xfId="195" applyNumberFormat="1" applyFont="1" applyFill="1" applyBorder="1" applyAlignment="1">
      <alignment vertical="top"/>
    </xf>
    <xf numFmtId="171" fontId="27" fillId="0" borderId="0" xfId="195" applyNumberFormat="1" applyFont="1" applyFill="1" applyBorder="1" applyAlignment="1">
      <alignment horizontal="right" vertical="top"/>
    </xf>
    <xf numFmtId="171" fontId="46" fillId="0" borderId="0" xfId="195" applyNumberFormat="1" applyFont="1" applyFill="1" applyBorder="1" applyAlignment="1">
      <alignment horizontal="right" vertical="top"/>
    </xf>
    <xf numFmtId="171" fontId="45" fillId="0" borderId="0" xfId="195" applyNumberFormat="1" applyFont="1" applyFill="1" applyBorder="1" applyAlignment="1">
      <alignment horizontal="right" vertical="top"/>
    </xf>
    <xf numFmtId="0" fontId="27" fillId="0" borderId="0" xfId="0" applyFont="1" applyFill="1" applyAlignment="1">
      <alignment horizontal="left" vertical="top"/>
    </xf>
    <xf numFmtId="0" fontId="27" fillId="0" borderId="0" xfId="0" applyFont="1" applyFill="1" applyAlignment="1" quotePrefix="1">
      <alignment horizontal="right" vertical="top"/>
    </xf>
    <xf numFmtId="0" fontId="54" fillId="0" borderId="0" xfId="178" applyNumberFormat="1" applyFont="1" applyAlignment="1">
      <alignment horizontal="left" vertical="center"/>
    </xf>
    <xf numFmtId="0" fontId="45" fillId="0" borderId="0" xfId="329" applyNumberFormat="1" applyFont="1" applyFill="1" applyBorder="1" applyAlignment="1">
      <alignment vertical="top"/>
      <protection/>
    </xf>
    <xf numFmtId="0" fontId="49" fillId="0" borderId="0" xfId="0" applyFont="1" applyAlignment="1">
      <alignment horizontal="left"/>
    </xf>
    <xf numFmtId="0" fontId="45" fillId="0" borderId="0" xfId="330" applyNumberFormat="1" applyFont="1" applyFill="1" applyBorder="1" applyAlignment="1">
      <alignment/>
      <protection/>
    </xf>
    <xf numFmtId="0" fontId="45" fillId="0" borderId="0" xfId="0" applyNumberFormat="1" applyFont="1" applyFill="1" applyBorder="1" applyAlignment="1">
      <alignment horizontal="left"/>
    </xf>
    <xf numFmtId="0" fontId="27" fillId="0" borderId="0" xfId="330" applyNumberFormat="1" applyFont="1" applyFill="1" applyBorder="1" applyAlignment="1">
      <alignment/>
      <protection/>
    </xf>
    <xf numFmtId="0" fontId="45" fillId="0" borderId="0" xfId="0" applyNumberFormat="1" applyFont="1" applyFill="1" applyBorder="1" applyAlignment="1">
      <alignment/>
    </xf>
    <xf numFmtId="0" fontId="27" fillId="0" borderId="0" xfId="0" applyNumberFormat="1" applyFont="1" applyBorder="1" applyAlignment="1">
      <alignment/>
    </xf>
    <xf numFmtId="49" fontId="27" fillId="0" borderId="0" xfId="178" applyNumberFormat="1" applyFont="1" applyBorder="1" applyAlignment="1">
      <alignment/>
    </xf>
    <xf numFmtId="168" fontId="27" fillId="0" borderId="0" xfId="178" applyNumberFormat="1" applyFont="1" applyBorder="1" applyAlignment="1">
      <alignment horizontal="left" wrapText="1"/>
    </xf>
    <xf numFmtId="171" fontId="27" fillId="0" borderId="0" xfId="178" applyNumberFormat="1" applyFont="1" applyAlignment="1">
      <alignment/>
    </xf>
    <xf numFmtId="10" fontId="27" fillId="0" borderId="0" xfId="348" applyNumberFormat="1" applyFont="1" applyBorder="1" applyAlignment="1">
      <alignment horizontal="right" wrapText="1"/>
    </xf>
    <xf numFmtId="168" fontId="45" fillId="0" borderId="0" xfId="178" applyNumberFormat="1" applyFont="1" applyFill="1" applyBorder="1" applyAlignment="1">
      <alignment horizontal="left" vertical="top"/>
    </xf>
    <xf numFmtId="168" fontId="45" fillId="0" borderId="0" xfId="178" applyNumberFormat="1" applyFont="1" applyFill="1" applyBorder="1" applyAlignment="1">
      <alignment vertical="top"/>
    </xf>
    <xf numFmtId="171" fontId="45" fillId="0" borderId="0" xfId="329" applyNumberFormat="1" applyFont="1" applyFill="1" applyBorder="1" applyAlignment="1">
      <alignment horizontal="right" vertical="top"/>
      <protection/>
    </xf>
    <xf numFmtId="49" fontId="27" fillId="0" borderId="0" xfId="178" applyNumberFormat="1" applyFont="1" applyFill="1" applyBorder="1" applyAlignment="1">
      <alignment horizontal="left" vertical="top"/>
    </xf>
    <xf numFmtId="168" fontId="27" fillId="0" borderId="0" xfId="178" applyNumberFormat="1" applyFont="1" applyFill="1" applyBorder="1" applyAlignment="1">
      <alignment horizontal="left" vertical="top"/>
    </xf>
    <xf numFmtId="171" fontId="27" fillId="0" borderId="0" xfId="178" applyNumberFormat="1" applyFont="1" applyFill="1" applyBorder="1" applyAlignment="1">
      <alignment horizontal="right" vertical="top" wrapText="1"/>
    </xf>
    <xf numFmtId="168" fontId="27" fillId="0" borderId="0" xfId="178" applyNumberFormat="1" applyFont="1" applyFill="1" applyBorder="1" applyAlignment="1">
      <alignment horizontal="center" vertical="top" wrapText="1"/>
    </xf>
    <xf numFmtId="49" fontId="45" fillId="0" borderId="0" xfId="178" applyNumberFormat="1" applyFont="1" applyFill="1" applyBorder="1" applyAlignment="1">
      <alignment horizontal="left" vertical="top"/>
    </xf>
    <xf numFmtId="171" fontId="45" fillId="0" borderId="0" xfId="178" applyNumberFormat="1" applyFont="1" applyFill="1" applyBorder="1" applyAlignment="1">
      <alignment horizontal="right" vertical="top"/>
    </xf>
    <xf numFmtId="0" fontId="0" fillId="0" borderId="0" xfId="0" applyFont="1" applyAlignment="1">
      <alignment horizontal="left" vertical="top"/>
    </xf>
    <xf numFmtId="0" fontId="45" fillId="0" borderId="0" xfId="0" applyFont="1" applyFill="1" applyAlignment="1">
      <alignment vertical="top"/>
    </xf>
    <xf numFmtId="168" fontId="27" fillId="0" borderId="0" xfId="178" applyNumberFormat="1" applyFont="1" applyFill="1" applyBorder="1" applyAlignment="1">
      <alignment vertical="top"/>
    </xf>
    <xf numFmtId="0" fontId="27" fillId="0" borderId="0" xfId="335" applyNumberFormat="1" applyFont="1" applyFill="1" applyBorder="1" applyAlignment="1" applyProtection="1">
      <alignment vertical="top" wrapText="1"/>
      <protection hidden="1"/>
    </xf>
    <xf numFmtId="171" fontId="45" fillId="0" borderId="0" xfId="195" applyNumberFormat="1" applyFont="1" applyFill="1" applyBorder="1" applyAlignment="1" applyProtection="1">
      <alignment vertical="top"/>
      <protection hidden="1"/>
    </xf>
    <xf numFmtId="168" fontId="27" fillId="0" borderId="0" xfId="195" applyNumberFormat="1" applyFont="1" applyFill="1" applyBorder="1" applyAlignment="1" applyProtection="1">
      <alignment vertical="top"/>
      <protection hidden="1"/>
    </xf>
    <xf numFmtId="171" fontId="46" fillId="0" borderId="0" xfId="195" applyNumberFormat="1" applyFont="1" applyFill="1" applyBorder="1" applyAlignment="1" applyProtection="1">
      <alignment horizontal="right" vertical="top"/>
      <protection hidden="1"/>
    </xf>
    <xf numFmtId="0" fontId="45" fillId="0" borderId="0" xfId="0" applyFont="1" applyBorder="1" applyAlignment="1">
      <alignment horizontal="left" vertical="center" wrapText="1"/>
    </xf>
    <xf numFmtId="0" fontId="48" fillId="0" borderId="0" xfId="0" applyFont="1" applyBorder="1" applyAlignment="1">
      <alignment horizontal="left"/>
    </xf>
    <xf numFmtId="171" fontId="46" fillId="0" borderId="0" xfId="0" applyNumberFormat="1" applyFont="1" applyFill="1" applyBorder="1" applyAlignment="1">
      <alignment horizontal="right" vertical="center" wrapText="1"/>
    </xf>
    <xf numFmtId="171" fontId="147" fillId="0" borderId="0" xfId="178" applyNumberFormat="1" applyFont="1" applyFill="1" applyBorder="1" applyAlignment="1">
      <alignment horizontal="right" wrapText="1"/>
    </xf>
    <xf numFmtId="171" fontId="27" fillId="0" borderId="0" xfId="178" applyNumberFormat="1" applyFont="1" applyFill="1" applyBorder="1" applyAlignment="1">
      <alignment shrinkToFit="1"/>
    </xf>
    <xf numFmtId="49" fontId="45" fillId="0" borderId="0" xfId="333" applyNumberFormat="1" applyFont="1" applyFill="1" applyBorder="1" applyAlignment="1">
      <alignment/>
      <protection/>
    </xf>
    <xf numFmtId="14" fontId="27" fillId="0" borderId="0" xfId="333" applyNumberFormat="1" applyFont="1" applyFill="1" applyBorder="1" applyAlignment="1">
      <alignment/>
      <protection/>
    </xf>
    <xf numFmtId="171" fontId="27" fillId="0" borderId="0" xfId="195" applyNumberFormat="1" applyFont="1" applyFill="1" applyBorder="1" applyAlignment="1">
      <alignment shrinkToFit="1"/>
    </xf>
    <xf numFmtId="0" fontId="0" fillId="0" borderId="0" xfId="0" applyFont="1" applyBorder="1" applyAlignment="1">
      <alignment/>
    </xf>
    <xf numFmtId="0" fontId="0" fillId="0" borderId="0" xfId="0" applyFont="1" applyAlignment="1">
      <alignment horizontal="justify"/>
    </xf>
    <xf numFmtId="0" fontId="2" fillId="0" borderId="0" xfId="0" applyFont="1" applyAlignment="1">
      <alignment horizontal="justify"/>
    </xf>
    <xf numFmtId="171" fontId="74" fillId="0" borderId="0" xfId="178" applyNumberFormat="1" applyFont="1" applyFill="1" applyBorder="1" applyAlignment="1">
      <alignment horizontal="right"/>
    </xf>
    <xf numFmtId="0" fontId="27" fillId="0" borderId="0" xfId="329" applyNumberFormat="1" applyFont="1" applyFill="1" applyBorder="1" applyAlignment="1" quotePrefix="1">
      <alignment horizontal="right"/>
      <protection/>
    </xf>
    <xf numFmtId="0" fontId="27" fillId="0" borderId="0" xfId="195" applyNumberFormat="1" applyFont="1" applyFill="1" applyBorder="1" applyAlignment="1">
      <alignment horizontal="right"/>
    </xf>
    <xf numFmtId="171" fontId="114" fillId="0" borderId="0" xfId="178" applyNumberFormat="1" applyFont="1" applyFill="1" applyBorder="1" applyAlignment="1">
      <alignment horizontal="right"/>
    </xf>
    <xf numFmtId="0" fontId="27" fillId="0" borderId="0" xfId="0" applyNumberFormat="1" applyFont="1" applyFill="1" applyBorder="1" applyAlignment="1">
      <alignment/>
    </xf>
    <xf numFmtId="171" fontId="27" fillId="0" borderId="20" xfId="195" applyNumberFormat="1" applyFont="1" applyFill="1" applyBorder="1" applyAlignment="1">
      <alignment horizontal="right"/>
    </xf>
    <xf numFmtId="171" fontId="45" fillId="0" borderId="0" xfId="195" applyNumberFormat="1" applyFont="1" applyFill="1" applyBorder="1" applyAlignment="1">
      <alignment vertical="top"/>
    </xf>
    <xf numFmtId="171" fontId="27" fillId="0" borderId="0" xfId="195" applyNumberFormat="1" applyFont="1" applyFill="1" applyBorder="1" applyAlignment="1">
      <alignment vertical="top"/>
    </xf>
    <xf numFmtId="168" fontId="1" fillId="0" borderId="0" xfId="178" applyNumberFormat="1" applyFont="1" applyAlignment="1">
      <alignment horizontal="right" vertical="center" wrapText="1"/>
    </xf>
    <xf numFmtId="0" fontId="53" fillId="0" borderId="0" xfId="178" applyNumberFormat="1" applyFont="1" applyAlignment="1">
      <alignment horizontal="left" vertical="center"/>
    </xf>
    <xf numFmtId="168" fontId="53" fillId="0" borderId="0" xfId="178" applyNumberFormat="1" applyFont="1" applyAlignment="1">
      <alignment horizontal="right" vertical="center" wrapText="1"/>
    </xf>
    <xf numFmtId="168" fontId="52" fillId="0" borderId="0" xfId="178" applyNumberFormat="1" applyFont="1" applyFill="1" applyAlignment="1">
      <alignment horizontal="right" vertical="center" wrapText="1"/>
    </xf>
    <xf numFmtId="171" fontId="45" fillId="0" borderId="0" xfId="178" applyNumberFormat="1" applyFont="1" applyAlignment="1">
      <alignment horizontal="right" vertical="center" wrapText="1"/>
    </xf>
    <xf numFmtId="0" fontId="51" fillId="0" borderId="0" xfId="0" applyFont="1" applyAlignment="1" quotePrefix="1">
      <alignment horizontal="center" vertical="top" wrapText="1"/>
    </xf>
    <xf numFmtId="0" fontId="51" fillId="0" borderId="0" xfId="332" applyFont="1" applyAlignment="1">
      <alignment vertical="top" wrapText="1"/>
      <protection/>
    </xf>
    <xf numFmtId="0" fontId="51" fillId="0" borderId="0" xfId="332" applyFont="1" applyAlignment="1">
      <alignment horizontal="justify" vertical="top" wrapText="1"/>
      <protection/>
    </xf>
    <xf numFmtId="0" fontId="51" fillId="0" borderId="0" xfId="332" applyFont="1" applyAlignment="1">
      <alignment horizontal="center" vertical="top" wrapText="1"/>
      <protection/>
    </xf>
    <xf numFmtId="171" fontId="51" fillId="0" borderId="0" xfId="0" applyNumberFormat="1" applyFont="1" applyAlignment="1">
      <alignment vertical="top" wrapText="1"/>
    </xf>
    <xf numFmtId="171" fontId="51" fillId="0" borderId="0" xfId="0" applyNumberFormat="1" applyFont="1" applyFill="1" applyAlignment="1">
      <alignment horizontal="right" vertical="top" wrapText="1"/>
    </xf>
    <xf numFmtId="171" fontId="51" fillId="0" borderId="0" xfId="0" applyNumberFormat="1" applyFont="1" applyAlignment="1">
      <alignment horizontal="right" vertical="top" wrapText="1"/>
    </xf>
    <xf numFmtId="171" fontId="51" fillId="0" borderId="0" xfId="0" applyNumberFormat="1" applyFont="1" applyFill="1" applyAlignment="1">
      <alignment vertical="top" wrapText="1"/>
    </xf>
    <xf numFmtId="168" fontId="74" fillId="0" borderId="0" xfId="178" applyNumberFormat="1" applyFont="1" applyAlignment="1">
      <alignment horizontal="right" vertical="top" wrapText="1"/>
    </xf>
    <xf numFmtId="168" fontId="51" fillId="0" borderId="0" xfId="178" applyNumberFormat="1" applyFont="1" applyAlignment="1">
      <alignment vertical="top" wrapText="1"/>
    </xf>
    <xf numFmtId="41" fontId="74" fillId="0" borderId="0" xfId="0" applyNumberFormat="1" applyFont="1" applyFill="1" applyBorder="1" applyAlignment="1">
      <alignment horizontal="right" vertical="top" wrapText="1"/>
    </xf>
    <xf numFmtId="0" fontId="51" fillId="0" borderId="0" xfId="332" applyFont="1" applyAlignment="1">
      <alignment horizontal="left" vertical="top"/>
      <protection/>
    </xf>
    <xf numFmtId="171" fontId="51" fillId="0" borderId="0" xfId="0" applyNumberFormat="1" applyFont="1" applyBorder="1" applyAlignment="1">
      <alignment horizontal="right" vertical="top" wrapText="1"/>
    </xf>
    <xf numFmtId="41" fontId="74" fillId="0" borderId="0" xfId="0" applyNumberFormat="1" applyFont="1" applyFill="1" applyAlignment="1">
      <alignment horizontal="right" vertical="top" wrapText="1"/>
    </xf>
    <xf numFmtId="168" fontId="51" fillId="0" borderId="0" xfId="178" applyNumberFormat="1" applyFont="1" applyAlignment="1">
      <alignment horizontal="left" vertical="top"/>
    </xf>
    <xf numFmtId="0" fontId="51" fillId="0" borderId="0" xfId="332" applyFont="1" applyAlignment="1">
      <alignment horizontal="left" vertical="top" wrapText="1"/>
      <protection/>
    </xf>
    <xf numFmtId="0" fontId="51" fillId="0" borderId="0" xfId="0" applyFont="1" applyAlignment="1">
      <alignment horizontal="center" vertical="top" wrapText="1"/>
    </xf>
    <xf numFmtId="171" fontId="51" fillId="0" borderId="0" xfId="0" applyNumberFormat="1" applyFont="1" applyBorder="1" applyAlignment="1" quotePrefix="1">
      <alignment horizontal="right" vertical="top" wrapText="1"/>
    </xf>
    <xf numFmtId="49" fontId="51" fillId="0" borderId="0" xfId="332" applyNumberFormat="1" applyFont="1" applyFill="1" applyAlignment="1">
      <alignment horizontal="center" vertical="top" wrapText="1"/>
      <protection/>
    </xf>
    <xf numFmtId="0" fontId="51" fillId="0" borderId="0" xfId="332" applyFont="1" applyFill="1" applyAlignment="1">
      <alignment vertical="top"/>
      <protection/>
    </xf>
    <xf numFmtId="0" fontId="51" fillId="0" borderId="0" xfId="332" applyFont="1" applyFill="1" applyAlignment="1">
      <alignment horizontal="left" vertical="top"/>
      <protection/>
    </xf>
    <xf numFmtId="0" fontId="51" fillId="0" borderId="0" xfId="332" applyFont="1" applyFill="1" applyAlignment="1">
      <alignment horizontal="justify" vertical="top" wrapText="1"/>
      <protection/>
    </xf>
    <xf numFmtId="0" fontId="51" fillId="0" borderId="0" xfId="332" applyFont="1" applyFill="1" applyAlignment="1">
      <alignment horizontal="right" vertical="top" wrapText="1"/>
      <protection/>
    </xf>
    <xf numFmtId="171" fontId="51" fillId="0" borderId="0" xfId="0" applyNumberFormat="1" applyFont="1" applyBorder="1" applyAlignment="1">
      <alignment vertical="top" wrapText="1"/>
    </xf>
    <xf numFmtId="171" fontId="51" fillId="0" borderId="0" xfId="332" applyNumberFormat="1" applyFont="1" applyFill="1" applyAlignment="1">
      <alignment vertical="top"/>
      <protection/>
    </xf>
    <xf numFmtId="168" fontId="51" fillId="0" borderId="0" xfId="178" applyNumberFormat="1" applyFont="1" applyAlignment="1">
      <alignment horizontal="left" vertical="top" wrapText="1"/>
    </xf>
    <xf numFmtId="171" fontId="51" fillId="0" borderId="0" xfId="332" applyNumberFormat="1" applyFont="1" applyAlignment="1">
      <alignment horizontal="right" vertical="top" wrapText="1"/>
      <protection/>
    </xf>
    <xf numFmtId="0" fontId="27" fillId="0" borderId="0" xfId="0" applyFont="1" applyFill="1" applyBorder="1" applyAlignment="1">
      <alignment horizontal="left" vertical="top"/>
    </xf>
    <xf numFmtId="0" fontId="45" fillId="0" borderId="0" xfId="0" applyFont="1" applyBorder="1" applyAlignment="1">
      <alignment horizontal="left" vertical="top"/>
    </xf>
    <xf numFmtId="171" fontId="51" fillId="0" borderId="0" xfId="178" applyNumberFormat="1" applyFont="1" applyFill="1" applyBorder="1" applyAlignment="1" applyProtection="1">
      <alignment horizontal="left"/>
      <protection locked="0"/>
    </xf>
    <xf numFmtId="38" fontId="27" fillId="0" borderId="0" xfId="330" applyNumberFormat="1" applyFont="1" applyFill="1" applyBorder="1" applyAlignment="1">
      <alignment horizontal="left" vertical="center" wrapText="1"/>
      <protection/>
    </xf>
    <xf numFmtId="0" fontId="27" fillId="0" borderId="0" xfId="0" applyFont="1" applyFill="1" applyBorder="1" applyAlignment="1">
      <alignment horizontal="left" vertical="center" wrapText="1"/>
    </xf>
    <xf numFmtId="171" fontId="45" fillId="0" borderId="0" xfId="195" applyNumberFormat="1" applyFont="1" applyFill="1" applyBorder="1" applyAlignment="1">
      <alignment horizontal="left"/>
    </xf>
    <xf numFmtId="171" fontId="45" fillId="0" borderId="0" xfId="0" applyNumberFormat="1" applyFont="1" applyFill="1" applyBorder="1" applyAlignment="1">
      <alignment horizontal="left" wrapText="1"/>
    </xf>
    <xf numFmtId="171" fontId="27" fillId="0" borderId="0" xfId="178" applyNumberFormat="1" applyFont="1" applyFill="1" applyAlignment="1">
      <alignment horizontal="left"/>
    </xf>
    <xf numFmtId="171" fontId="51" fillId="0" borderId="0" xfId="0" applyNumberFormat="1" applyFont="1" applyFill="1" applyBorder="1" applyAlignment="1">
      <alignment horizontal="left" wrapText="1"/>
    </xf>
    <xf numFmtId="171" fontId="27" fillId="0" borderId="0" xfId="0" applyNumberFormat="1" applyFont="1" applyFill="1" applyBorder="1" applyAlignment="1">
      <alignment horizontal="left" wrapText="1"/>
    </xf>
    <xf numFmtId="171" fontId="27" fillId="0" borderId="0" xfId="178" applyNumberFormat="1" applyFont="1" applyBorder="1" applyAlignment="1">
      <alignment horizontal="left"/>
    </xf>
    <xf numFmtId="171" fontId="45" fillId="0" borderId="0" xfId="0" applyNumberFormat="1" applyFont="1" applyBorder="1" applyAlignment="1">
      <alignment horizontal="left" wrapText="1"/>
    </xf>
    <xf numFmtId="38" fontId="27" fillId="0" borderId="0" xfId="178" applyNumberFormat="1" applyFont="1" applyFill="1" applyAlignment="1">
      <alignment horizontal="left"/>
    </xf>
    <xf numFmtId="0" fontId="45" fillId="0" borderId="0" xfId="332" applyFont="1" applyAlignment="1">
      <alignment horizontal="left" vertical="top"/>
      <protection/>
    </xf>
    <xf numFmtId="0" fontId="27" fillId="0" borderId="0" xfId="178" applyNumberFormat="1" applyFont="1" applyBorder="1" applyAlignment="1">
      <alignment/>
    </xf>
    <xf numFmtId="0" fontId="46" fillId="0" borderId="0" xfId="0" applyNumberFormat="1" applyFont="1" applyBorder="1" applyAlignment="1">
      <alignment horizontal="left"/>
    </xf>
    <xf numFmtId="0" fontId="27" fillId="0" borderId="0" xfId="178" applyNumberFormat="1" applyFont="1" applyBorder="1" applyAlignment="1">
      <alignment horizontal="left"/>
    </xf>
    <xf numFmtId="0" fontId="27" fillId="0" borderId="0" xfId="0" applyNumberFormat="1" applyFont="1" applyBorder="1" applyAlignment="1">
      <alignment horizontal="left"/>
    </xf>
    <xf numFmtId="0" fontId="45" fillId="0" borderId="0" xfId="178" applyNumberFormat="1" applyFont="1" applyBorder="1" applyAlignment="1">
      <alignment/>
    </xf>
    <xf numFmtId="0" fontId="51" fillId="0" borderId="0" xfId="178" applyNumberFormat="1" applyFont="1" applyBorder="1" applyAlignment="1">
      <alignment horizontal="left"/>
    </xf>
    <xf numFmtId="0" fontId="51" fillId="0" borderId="0" xfId="0" applyNumberFormat="1" applyFont="1" applyBorder="1" applyAlignment="1">
      <alignment horizontal="left"/>
    </xf>
    <xf numFmtId="0" fontId="51" fillId="0" borderId="0" xfId="0" applyNumberFormat="1" applyFont="1" applyBorder="1" applyAlignment="1">
      <alignment/>
    </xf>
    <xf numFmtId="0" fontId="50" fillId="0" borderId="0" xfId="0" applyNumberFormat="1" applyFont="1" applyBorder="1" applyAlignment="1">
      <alignment horizontal="left"/>
    </xf>
    <xf numFmtId="0" fontId="51" fillId="0" borderId="0" xfId="178" applyNumberFormat="1" applyFont="1" applyBorder="1" applyAlignment="1">
      <alignment/>
    </xf>
    <xf numFmtId="0" fontId="74" fillId="0" borderId="0" xfId="0" applyNumberFormat="1" applyFont="1" applyBorder="1" applyAlignment="1">
      <alignment horizontal="left"/>
    </xf>
    <xf numFmtId="0" fontId="45" fillId="0" borderId="0" xfId="178" applyNumberFormat="1" applyFont="1" applyFill="1" applyBorder="1" applyAlignment="1">
      <alignment horizontal="left"/>
    </xf>
    <xf numFmtId="0" fontId="27" fillId="0" borderId="0" xfId="178" applyNumberFormat="1" applyFont="1" applyFill="1" applyBorder="1" applyAlignment="1">
      <alignment horizontal="left"/>
    </xf>
    <xf numFmtId="0" fontId="46" fillId="0" borderId="0" xfId="178" applyNumberFormat="1" applyFont="1" applyFill="1" applyBorder="1" applyAlignment="1">
      <alignment horizontal="right"/>
    </xf>
    <xf numFmtId="0" fontId="27" fillId="0" borderId="0" xfId="0" applyNumberFormat="1" applyFont="1" applyFill="1" applyBorder="1" applyAlignment="1">
      <alignment horizontal="left"/>
    </xf>
    <xf numFmtId="0" fontId="27" fillId="0" borderId="0" xfId="178" applyNumberFormat="1" applyFont="1" applyFill="1" applyBorder="1" applyAlignment="1">
      <alignment horizontal="left"/>
    </xf>
    <xf numFmtId="0" fontId="51" fillId="0" borderId="0" xfId="178" applyNumberFormat="1" applyFont="1" applyFill="1" applyBorder="1" applyAlignment="1">
      <alignment horizontal="left"/>
    </xf>
    <xf numFmtId="0" fontId="51" fillId="0" borderId="0" xfId="0" applyNumberFormat="1" applyFont="1" applyFill="1" applyAlignment="1">
      <alignment horizontal="left"/>
    </xf>
    <xf numFmtId="0" fontId="74" fillId="0" borderId="0" xfId="178" applyNumberFormat="1" applyFont="1" applyFill="1" applyBorder="1" applyAlignment="1">
      <alignment horizontal="right"/>
    </xf>
    <xf numFmtId="0" fontId="27" fillId="0" borderId="0" xfId="332" applyNumberFormat="1" applyFont="1" applyAlignment="1">
      <alignment horizontal="left"/>
      <protection/>
    </xf>
    <xf numFmtId="0" fontId="27" fillId="0" borderId="0" xfId="332" applyNumberFormat="1" applyFont="1" applyFill="1" applyAlignment="1">
      <alignment horizontal="left"/>
      <protection/>
    </xf>
    <xf numFmtId="0" fontId="46" fillId="0" borderId="0" xfId="178" applyNumberFormat="1" applyFont="1" applyAlignment="1">
      <alignment horizontal="left"/>
    </xf>
    <xf numFmtId="0" fontId="27" fillId="0" borderId="0" xfId="178" applyNumberFormat="1" applyFont="1" applyAlignment="1">
      <alignment/>
    </xf>
    <xf numFmtId="0" fontId="46" fillId="0" borderId="0" xfId="178" applyNumberFormat="1" applyFont="1" applyFill="1" applyAlignment="1">
      <alignment horizontal="left"/>
    </xf>
    <xf numFmtId="0" fontId="27" fillId="0" borderId="0" xfId="178" applyNumberFormat="1" applyFont="1" applyAlignment="1">
      <alignment horizontal="left"/>
    </xf>
    <xf numFmtId="0" fontId="27" fillId="0" borderId="0" xfId="332" applyNumberFormat="1" applyFont="1" applyAlignment="1">
      <alignment horizontal="left"/>
      <protection/>
    </xf>
    <xf numFmtId="0" fontId="46" fillId="0" borderId="0" xfId="178" applyNumberFormat="1" applyFont="1" applyFill="1" applyAlignment="1">
      <alignment horizontal="left"/>
    </xf>
    <xf numFmtId="0" fontId="27" fillId="0" borderId="0" xfId="178" applyNumberFormat="1" applyFont="1" applyAlignment="1">
      <alignment horizontal="left"/>
    </xf>
    <xf numFmtId="0" fontId="51" fillId="0" borderId="0" xfId="332" applyNumberFormat="1" applyFont="1" applyAlignment="1">
      <alignment horizontal="left"/>
      <protection/>
    </xf>
    <xf numFmtId="0" fontId="51" fillId="0" borderId="0" xfId="332" applyNumberFormat="1" applyFont="1" applyAlignment="1">
      <alignment/>
      <protection/>
    </xf>
    <xf numFmtId="0" fontId="51" fillId="0" borderId="0" xfId="332" applyNumberFormat="1" applyFont="1" applyFill="1" applyAlignment="1">
      <alignment horizontal="left"/>
      <protection/>
    </xf>
    <xf numFmtId="0" fontId="74" fillId="0" borderId="0" xfId="178" applyNumberFormat="1" applyFont="1" applyAlignment="1">
      <alignment horizontal="left"/>
    </xf>
    <xf numFmtId="0" fontId="51" fillId="0" borderId="0" xfId="178" applyNumberFormat="1" applyFont="1" applyAlignment="1">
      <alignment/>
    </xf>
    <xf numFmtId="0" fontId="74" fillId="0" borderId="0" xfId="178" applyNumberFormat="1" applyFont="1" applyFill="1" applyAlignment="1">
      <alignment horizontal="left"/>
    </xf>
    <xf numFmtId="0" fontId="51" fillId="0" borderId="0" xfId="178" applyNumberFormat="1" applyFont="1" applyAlignment="1">
      <alignment horizontal="left"/>
    </xf>
    <xf numFmtId="0" fontId="45" fillId="0" borderId="0" xfId="332" applyNumberFormat="1" applyFont="1" applyFill="1" applyAlignment="1">
      <alignment horizontal="right"/>
      <protection/>
    </xf>
    <xf numFmtId="0" fontId="27" fillId="0" borderId="0" xfId="332" applyNumberFormat="1" applyFont="1" applyFill="1" applyAlignment="1">
      <alignment horizontal="right"/>
      <protection/>
    </xf>
    <xf numFmtId="0" fontId="46" fillId="0" borderId="0" xfId="332" applyNumberFormat="1" applyFont="1" applyFill="1" applyAlignment="1">
      <alignment horizontal="left"/>
      <protection/>
    </xf>
    <xf numFmtId="0" fontId="51" fillId="0" borderId="0" xfId="332" applyNumberFormat="1" applyFont="1" applyFill="1" applyAlignment="1">
      <alignment horizontal="right"/>
      <protection/>
    </xf>
    <xf numFmtId="0" fontId="27" fillId="0" borderId="0" xfId="178" applyNumberFormat="1" applyFont="1" applyBorder="1" applyAlignment="1">
      <alignment horizontal="left"/>
    </xf>
    <xf numFmtId="0" fontId="50" fillId="0" borderId="0" xfId="0" applyNumberFormat="1" applyFont="1" applyBorder="1" applyAlignment="1">
      <alignment horizontal="center"/>
    </xf>
    <xf numFmtId="171" fontId="46" fillId="0" borderId="0" xfId="0" applyNumberFormat="1" applyFont="1" applyBorder="1" applyAlignment="1">
      <alignment wrapText="1"/>
    </xf>
    <xf numFmtId="168" fontId="46" fillId="0" borderId="0" xfId="178" applyNumberFormat="1" applyFont="1" applyAlignment="1">
      <alignment wrapText="1"/>
    </xf>
    <xf numFmtId="171" fontId="46" fillId="0" borderId="0" xfId="178" applyNumberFormat="1" applyFont="1" applyFill="1" applyBorder="1" applyAlignment="1" applyProtection="1">
      <alignment horizontal="left"/>
      <protection locked="0"/>
    </xf>
    <xf numFmtId="171" fontId="27" fillId="0" borderId="0" xfId="195" applyNumberFormat="1" applyFont="1" applyAlignment="1">
      <alignment horizontal="right" wrapText="1"/>
    </xf>
    <xf numFmtId="171" fontId="27" fillId="0" borderId="0" xfId="195" applyNumberFormat="1" applyFont="1" applyBorder="1" applyAlignment="1">
      <alignment horizontal="right" wrapText="1"/>
    </xf>
    <xf numFmtId="168" fontId="27" fillId="0" borderId="0" xfId="195" applyNumberFormat="1" applyFont="1" applyAlignment="1">
      <alignment horizontal="right" wrapText="1"/>
    </xf>
    <xf numFmtId="168" fontId="54" fillId="0" borderId="0" xfId="195" applyNumberFormat="1" applyFont="1" applyAlignment="1">
      <alignment wrapText="1"/>
    </xf>
    <xf numFmtId="0" fontId="27" fillId="0" borderId="0" xfId="178" applyNumberFormat="1" applyFont="1" applyFill="1" applyBorder="1" applyAlignment="1">
      <alignment horizontal="right"/>
    </xf>
    <xf numFmtId="0" fontId="0" fillId="0" borderId="0" xfId="0" applyFont="1" applyFill="1" applyAlignment="1">
      <alignment wrapText="1"/>
    </xf>
    <xf numFmtId="0" fontId="0" fillId="0" borderId="0" xfId="0" applyFont="1" applyFill="1" applyAlignment="1">
      <alignment/>
    </xf>
    <xf numFmtId="38" fontId="27" fillId="0" borderId="0" xfId="330" applyNumberFormat="1" applyFont="1" applyFill="1" applyBorder="1" applyAlignment="1">
      <alignment horizontal="left" wrapText="1"/>
      <protection/>
    </xf>
    <xf numFmtId="0" fontId="45" fillId="0" borderId="0" xfId="0" applyFont="1" applyFill="1" applyBorder="1" applyAlignment="1">
      <alignment horizontal="justify" wrapText="1"/>
    </xf>
    <xf numFmtId="168" fontId="27" fillId="0" borderId="0" xfId="178" applyNumberFormat="1" applyFont="1" applyFill="1" applyAlignment="1">
      <alignment/>
    </xf>
    <xf numFmtId="171" fontId="27" fillId="0" borderId="0" xfId="0" applyNumberFormat="1" applyFont="1" applyFill="1" applyAlignment="1">
      <alignment/>
    </xf>
    <xf numFmtId="168" fontId="45" fillId="0" borderId="0" xfId="195" applyNumberFormat="1" applyFont="1" applyFill="1" applyAlignment="1">
      <alignment/>
    </xf>
    <xf numFmtId="171" fontId="45" fillId="0" borderId="0" xfId="0" applyNumberFormat="1" applyFont="1" applyFill="1" applyAlignment="1">
      <alignment/>
    </xf>
    <xf numFmtId="0" fontId="50" fillId="0" borderId="0" xfId="0" applyFont="1" applyFill="1" applyBorder="1" applyAlignment="1">
      <alignment horizontal="left"/>
    </xf>
    <xf numFmtId="168" fontId="50" fillId="0" borderId="0" xfId="178" applyNumberFormat="1" applyFont="1" applyFill="1" applyAlignment="1">
      <alignment/>
    </xf>
    <xf numFmtId="171" fontId="50" fillId="0" borderId="0" xfId="0" applyNumberFormat="1" applyFont="1" applyFill="1" applyAlignment="1">
      <alignment/>
    </xf>
    <xf numFmtId="168" fontId="45" fillId="0" borderId="0" xfId="178" applyNumberFormat="1" applyFont="1" applyFill="1" applyAlignment="1">
      <alignment/>
    </xf>
    <xf numFmtId="168" fontId="27" fillId="0" borderId="0" xfId="178" applyNumberFormat="1" applyFont="1" applyFill="1" applyBorder="1" applyAlignment="1">
      <alignment horizontal="right" vertical="top"/>
    </xf>
    <xf numFmtId="0" fontId="27" fillId="0" borderId="0" xfId="0" applyFont="1" applyFill="1" applyBorder="1" applyAlignment="1">
      <alignment vertical="top"/>
    </xf>
    <xf numFmtId="49" fontId="27" fillId="0" borderId="0" xfId="0" applyNumberFormat="1" applyFont="1" applyFill="1" applyBorder="1" applyAlignment="1">
      <alignment vertical="top"/>
    </xf>
    <xf numFmtId="0" fontId="27" fillId="29" borderId="0" xfId="0" applyFont="1" applyFill="1" applyAlignment="1">
      <alignment horizontal="justify" wrapText="1"/>
    </xf>
    <xf numFmtId="0" fontId="0" fillId="0" borderId="0" xfId="0" applyAlignment="1">
      <alignment horizontal="justify" vertical="top" wrapText="1"/>
    </xf>
    <xf numFmtId="0" fontId="27" fillId="0" borderId="0" xfId="0" applyFont="1" applyFill="1" applyAlignment="1">
      <alignment horizontal="justify" vertical="top" wrapText="1"/>
    </xf>
    <xf numFmtId="0" fontId="27" fillId="0" borderId="0" xfId="0" applyFont="1" applyFill="1" applyAlignment="1">
      <alignment horizontal="justify" vertical="top" wrapText="1"/>
    </xf>
    <xf numFmtId="0" fontId="45" fillId="0" borderId="0" xfId="0" applyNumberFormat="1" applyFont="1" applyFill="1" applyAlignment="1">
      <alignment horizontal="left" vertical="top"/>
    </xf>
    <xf numFmtId="171" fontId="46" fillId="0" borderId="0" xfId="178" applyNumberFormat="1" applyFont="1" applyFill="1" applyBorder="1" applyAlignment="1" applyProtection="1">
      <alignment horizontal="right" vertical="top" wrapText="1"/>
      <protection hidden="1"/>
    </xf>
    <xf numFmtId="171" fontId="27" fillId="0" borderId="0" xfId="178" applyNumberFormat="1" applyFont="1" applyFill="1" applyBorder="1" applyAlignment="1" applyProtection="1">
      <alignment vertical="top"/>
      <protection hidden="1"/>
    </xf>
    <xf numFmtId="171" fontId="27" fillId="0" borderId="0" xfId="178" applyNumberFormat="1" applyFont="1" applyFill="1" applyBorder="1" applyAlignment="1" applyProtection="1">
      <alignment horizontal="right" vertical="top"/>
      <protection hidden="1"/>
    </xf>
    <xf numFmtId="171" fontId="46" fillId="0" borderId="0" xfId="195" applyNumberFormat="1" applyFont="1" applyFill="1" applyBorder="1" applyAlignment="1" applyProtection="1">
      <alignment horizontal="right" vertical="top" wrapText="1"/>
      <protection hidden="1"/>
    </xf>
    <xf numFmtId="168" fontId="45" fillId="0" borderId="0" xfId="178" applyNumberFormat="1" applyFont="1" applyFill="1" applyBorder="1" applyAlignment="1" applyProtection="1">
      <alignment vertical="top"/>
      <protection hidden="1"/>
    </xf>
    <xf numFmtId="168" fontId="27" fillId="0" borderId="0" xfId="178" applyNumberFormat="1" applyFont="1" applyFill="1" applyBorder="1" applyAlignment="1" applyProtection="1">
      <alignment horizontal="left" vertical="top"/>
      <protection hidden="1"/>
    </xf>
    <xf numFmtId="0" fontId="27" fillId="0" borderId="0" xfId="0" applyFont="1" applyFill="1" applyAlignment="1">
      <alignment vertical="top"/>
    </xf>
    <xf numFmtId="0" fontId="27" fillId="0" borderId="0" xfId="0" applyFont="1" applyFill="1" applyAlignment="1">
      <alignment vertical="top"/>
    </xf>
    <xf numFmtId="0" fontId="51" fillId="0" borderId="0" xfId="0" applyFont="1" applyFill="1" applyAlignment="1">
      <alignment vertical="top"/>
    </xf>
    <xf numFmtId="0" fontId="51" fillId="0" borderId="0" xfId="0" applyFont="1" applyFill="1" applyAlignment="1">
      <alignment horizontal="left" vertical="top"/>
    </xf>
    <xf numFmtId="168" fontId="45" fillId="0" borderId="0" xfId="195" applyNumberFormat="1" applyFont="1" applyFill="1" applyBorder="1" applyAlignment="1">
      <alignment vertical="top"/>
    </xf>
    <xf numFmtId="0" fontId="27" fillId="0" borderId="0" xfId="329" applyNumberFormat="1" applyFont="1" applyFill="1" applyBorder="1" applyAlignment="1">
      <alignment horizontal="justify" vertical="top"/>
      <protection/>
    </xf>
    <xf numFmtId="168" fontId="27" fillId="0" borderId="0" xfId="178" applyNumberFormat="1" applyFont="1" applyFill="1" applyBorder="1" applyAlignment="1">
      <alignment horizontal="justify" vertical="top"/>
    </xf>
    <xf numFmtId="0" fontId="57" fillId="0" borderId="0" xfId="0" applyFont="1" applyFill="1" applyAlignment="1">
      <alignment vertical="top"/>
    </xf>
    <xf numFmtId="0" fontId="50" fillId="0" borderId="0" xfId="0" applyFont="1" applyFill="1" applyAlignment="1">
      <alignment vertical="top"/>
    </xf>
    <xf numFmtId="168" fontId="27" fillId="29" borderId="0" xfId="195" applyNumberFormat="1" applyFont="1" applyFill="1" applyBorder="1" applyAlignment="1">
      <alignment vertical="top"/>
    </xf>
    <xf numFmtId="195" fontId="45" fillId="0" borderId="0" xfId="178" applyNumberFormat="1" applyFont="1" applyFill="1" applyBorder="1" applyAlignment="1">
      <alignment vertical="top"/>
    </xf>
    <xf numFmtId="0" fontId="27" fillId="0" borderId="0" xfId="329" applyNumberFormat="1" applyFont="1" applyFill="1" applyAlignment="1">
      <alignment horizontal="justify" vertical="top" wrapText="1"/>
      <protection/>
    </xf>
    <xf numFmtId="0" fontId="0" fillId="0" borderId="0" xfId="0" applyFont="1" applyFill="1" applyBorder="1" applyAlignment="1">
      <alignment horizontal="right" wrapText="1"/>
    </xf>
    <xf numFmtId="38" fontId="45" fillId="0" borderId="0" xfId="0" applyNumberFormat="1" applyFont="1" applyBorder="1" applyAlignment="1">
      <alignment horizontal="left" vertical="center"/>
    </xf>
    <xf numFmtId="49" fontId="45" fillId="0" borderId="0" xfId="0" applyNumberFormat="1" applyFont="1" applyBorder="1" applyAlignment="1">
      <alignment horizontal="left" vertical="center" wrapText="1"/>
    </xf>
    <xf numFmtId="0" fontId="45" fillId="0" borderId="0" xfId="332" applyFont="1" applyFill="1" applyBorder="1" applyAlignment="1">
      <alignment horizontal="left" vertical="center" wrapText="1"/>
      <protection/>
    </xf>
    <xf numFmtId="0" fontId="45" fillId="0" borderId="0" xfId="332" applyFont="1" applyFill="1" applyAlignment="1">
      <alignment vertical="top"/>
      <protection/>
    </xf>
    <xf numFmtId="0" fontId="45" fillId="0" borderId="0" xfId="332" applyFont="1" applyFill="1" applyBorder="1" applyAlignment="1">
      <alignment vertical="top"/>
      <protection/>
    </xf>
    <xf numFmtId="0" fontId="45" fillId="0" borderId="0" xfId="332" applyFont="1" applyAlignment="1">
      <alignment vertical="top"/>
      <protection/>
    </xf>
    <xf numFmtId="0" fontId="50" fillId="0" borderId="0" xfId="332" applyFont="1" applyAlignment="1">
      <alignment vertical="top"/>
      <protection/>
    </xf>
    <xf numFmtId="0" fontId="27" fillId="0" borderId="0" xfId="332" applyFont="1" applyAlignment="1">
      <alignment vertical="top"/>
      <protection/>
    </xf>
    <xf numFmtId="0" fontId="51" fillId="0" borderId="0" xfId="332" applyFont="1" applyAlignment="1">
      <alignment vertical="top"/>
      <protection/>
    </xf>
    <xf numFmtId="0" fontId="45" fillId="0" borderId="0" xfId="332" applyFont="1" applyBorder="1" applyAlignment="1">
      <alignment vertical="top"/>
      <protection/>
    </xf>
    <xf numFmtId="0" fontId="27" fillId="0" borderId="0" xfId="332" applyFont="1" applyBorder="1" applyAlignment="1">
      <alignment vertical="top"/>
      <protection/>
    </xf>
    <xf numFmtId="0" fontId="27" fillId="0" borderId="0" xfId="332" applyFont="1" applyAlignment="1">
      <alignment horizontal="left" vertical="top"/>
      <protection/>
    </xf>
    <xf numFmtId="0" fontId="45" fillId="0" borderId="0" xfId="330" applyFont="1" applyBorder="1" applyAlignment="1">
      <alignment horizontal="centerContinuous"/>
      <protection/>
    </xf>
    <xf numFmtId="0" fontId="45" fillId="0" borderId="0" xfId="0" applyFont="1" applyBorder="1" applyAlignment="1">
      <alignment horizontal="centerContinuous"/>
    </xf>
    <xf numFmtId="1" fontId="1" fillId="0" borderId="0" xfId="0" applyNumberFormat="1" applyFont="1" applyBorder="1" applyAlignment="1">
      <alignment horizontal="centerContinuous"/>
    </xf>
    <xf numFmtId="1" fontId="45" fillId="0" borderId="0" xfId="0" applyNumberFormat="1" applyFont="1" applyBorder="1" applyAlignment="1">
      <alignment horizontal="centerContinuous"/>
    </xf>
    <xf numFmtId="171" fontId="45" fillId="0" borderId="0" xfId="178" applyNumberFormat="1" applyFont="1" applyBorder="1" applyAlignment="1">
      <alignment horizontal="centerContinuous"/>
    </xf>
    <xf numFmtId="0" fontId="45" fillId="0" borderId="0" xfId="0" applyNumberFormat="1" applyFont="1" applyBorder="1" applyAlignment="1">
      <alignment horizontal="centerContinuous"/>
    </xf>
    <xf numFmtId="0" fontId="45" fillId="0" borderId="0" xfId="332" applyFont="1" applyFill="1" applyAlignment="1">
      <alignment horizontal="centerContinuous"/>
      <protection/>
    </xf>
    <xf numFmtId="0" fontId="45" fillId="0" borderId="0" xfId="332" applyFont="1" applyFill="1" applyAlignment="1">
      <alignment horizontal="centerContinuous" wrapText="1"/>
      <protection/>
    </xf>
    <xf numFmtId="0" fontId="45" fillId="0" borderId="0" xfId="332" applyNumberFormat="1" applyFont="1" applyFill="1" applyAlignment="1">
      <alignment horizontal="centerContinuous"/>
      <protection/>
    </xf>
    <xf numFmtId="0" fontId="27" fillId="0" borderId="0" xfId="332" applyFont="1" applyAlignment="1">
      <alignment horizontal="centerContinuous"/>
      <protection/>
    </xf>
    <xf numFmtId="0" fontId="27" fillId="0" borderId="0" xfId="0" applyFont="1" applyBorder="1" applyAlignment="1">
      <alignment horizontal="justify"/>
    </xf>
    <xf numFmtId="0" fontId="27" fillId="0" borderId="0" xfId="0" applyFont="1" applyFill="1" applyAlignment="1">
      <alignment/>
    </xf>
    <xf numFmtId="0" fontId="74" fillId="0" borderId="0" xfId="0" applyFont="1" applyBorder="1" applyAlignment="1">
      <alignment/>
    </xf>
    <xf numFmtId="168" fontId="74" fillId="0" borderId="0" xfId="178" applyNumberFormat="1" applyFont="1" applyFill="1" applyAlignment="1">
      <alignment/>
    </xf>
    <xf numFmtId="0" fontId="50" fillId="0" borderId="0" xfId="0" applyFont="1" applyFill="1" applyAlignment="1">
      <alignment horizontal="center"/>
    </xf>
    <xf numFmtId="171" fontId="50" fillId="0" borderId="0" xfId="178" applyNumberFormat="1" applyFont="1" applyFill="1" applyBorder="1" applyAlignment="1" applyProtection="1">
      <alignment/>
      <protection hidden="1"/>
    </xf>
    <xf numFmtId="168" fontId="51" fillId="0" borderId="0" xfId="178" applyNumberFormat="1" applyFont="1" applyFill="1" applyBorder="1" applyAlignment="1" applyProtection="1">
      <alignment/>
      <protection hidden="1"/>
    </xf>
    <xf numFmtId="171" fontId="74" fillId="0" borderId="0" xfId="178" applyNumberFormat="1" applyFont="1" applyFill="1" applyBorder="1" applyAlignment="1" applyProtection="1">
      <alignment horizontal="right"/>
      <protection hidden="1"/>
    </xf>
    <xf numFmtId="171" fontId="51" fillId="0" borderId="0" xfId="335" applyNumberFormat="1" applyFont="1" applyFill="1" applyBorder="1" applyAlignment="1" applyProtection="1">
      <alignment horizontal="right"/>
      <protection hidden="1"/>
    </xf>
    <xf numFmtId="0" fontId="51" fillId="0" borderId="0" xfId="335" applyNumberFormat="1" applyFont="1" applyFill="1" applyBorder="1" applyAlignment="1" applyProtection="1">
      <alignment/>
      <protection hidden="1"/>
    </xf>
    <xf numFmtId="0" fontId="50" fillId="0" borderId="0" xfId="332" applyFont="1" applyAlignment="1">
      <alignment vertical="top" wrapText="1"/>
      <protection/>
    </xf>
    <xf numFmtId="10" fontId="51" fillId="0" borderId="0" xfId="348" applyNumberFormat="1" applyFont="1" applyBorder="1" applyAlignment="1">
      <alignment/>
    </xf>
    <xf numFmtId="171" fontId="74" fillId="0" borderId="0" xfId="0" applyNumberFormat="1" applyFont="1" applyBorder="1" applyAlignment="1">
      <alignment/>
    </xf>
    <xf numFmtId="0" fontId="50" fillId="0" borderId="0" xfId="332" applyFont="1" applyFill="1" applyAlignment="1">
      <alignment horizontal="center" vertical="top"/>
      <protection/>
    </xf>
    <xf numFmtId="171" fontId="50" fillId="0" borderId="0" xfId="0" applyNumberFormat="1" applyFont="1" applyBorder="1" applyAlignment="1">
      <alignment horizontal="right" vertical="top"/>
    </xf>
    <xf numFmtId="171" fontId="51" fillId="0" borderId="0" xfId="0" applyNumberFormat="1" applyFont="1" applyBorder="1" applyAlignment="1">
      <alignment horizontal="left" vertical="top"/>
    </xf>
    <xf numFmtId="171" fontId="51" fillId="0" borderId="0" xfId="332" applyNumberFormat="1" applyFont="1" applyFill="1" applyAlignment="1">
      <alignment horizontal="left" vertical="top"/>
      <protection/>
    </xf>
    <xf numFmtId="171" fontId="50" fillId="0" borderId="0" xfId="0" applyNumberFormat="1" applyFont="1" applyBorder="1" applyAlignment="1">
      <alignment horizontal="right" vertical="top" wrapText="1"/>
    </xf>
    <xf numFmtId="0" fontId="50" fillId="0" borderId="0" xfId="332" applyFont="1" applyAlignment="1">
      <alignment horizontal="center" vertical="top"/>
      <protection/>
    </xf>
    <xf numFmtId="171" fontId="27" fillId="0" borderId="0" xfId="0" applyNumberFormat="1" applyFont="1" applyFill="1" applyBorder="1" applyAlignment="1">
      <alignment horizontal="right" wrapText="1"/>
    </xf>
    <xf numFmtId="171" fontId="27" fillId="0" borderId="0" xfId="195" applyNumberFormat="1" applyFont="1" applyAlignment="1">
      <alignment/>
    </xf>
    <xf numFmtId="0" fontId="49" fillId="0" borderId="0" xfId="0" applyFont="1" applyAlignment="1">
      <alignment/>
    </xf>
    <xf numFmtId="195" fontId="27" fillId="0" borderId="0" xfId="178" applyNumberFormat="1" applyFont="1" applyFill="1" applyBorder="1" applyAlignment="1">
      <alignment/>
    </xf>
    <xf numFmtId="0" fontId="27" fillId="0" borderId="0" xfId="0" applyFont="1" applyBorder="1" applyAlignment="1" quotePrefix="1">
      <alignment horizontal="center"/>
    </xf>
    <xf numFmtId="49" fontId="27" fillId="0" borderId="0" xfId="0" applyNumberFormat="1" applyFont="1" applyBorder="1" applyAlignment="1">
      <alignment/>
    </xf>
    <xf numFmtId="38" fontId="27" fillId="0" borderId="0" xfId="178" applyNumberFormat="1" applyFont="1" applyBorder="1" applyAlignment="1">
      <alignment horizontal="center"/>
    </xf>
    <xf numFmtId="10" fontId="27" fillId="0" borderId="0" xfId="348" applyNumberFormat="1" applyFont="1" applyBorder="1" applyAlignment="1">
      <alignment/>
    </xf>
    <xf numFmtId="168" fontId="27" fillId="0" borderId="0" xfId="195" applyNumberFormat="1" applyFont="1" applyFill="1" applyBorder="1" applyAlignment="1">
      <alignment horizontal="center" wrapText="1"/>
    </xf>
    <xf numFmtId="49" fontId="27" fillId="0" borderId="0" xfId="195" applyNumberFormat="1" applyFont="1" applyFill="1" applyBorder="1" applyAlignment="1">
      <alignment horizontal="left" wrapText="1"/>
    </xf>
    <xf numFmtId="168" fontId="27" fillId="0" borderId="0" xfId="195" applyNumberFormat="1" applyFont="1" applyFill="1" applyBorder="1" applyAlignment="1">
      <alignment horizontal="right" wrapText="1"/>
    </xf>
    <xf numFmtId="49" fontId="27" fillId="0" borderId="0" xfId="195" applyNumberFormat="1" applyFont="1" applyFill="1" applyBorder="1" applyAlignment="1">
      <alignment horizontal="left"/>
    </xf>
    <xf numFmtId="10" fontId="27" fillId="0" borderId="0" xfId="361" applyNumberFormat="1" applyFont="1" applyFill="1" applyBorder="1" applyAlignment="1">
      <alignment vertical="top"/>
    </xf>
    <xf numFmtId="168" fontId="27" fillId="0" borderId="0" xfId="195" applyNumberFormat="1" applyFont="1" applyFill="1" applyBorder="1" applyAlignment="1">
      <alignment horizontal="center"/>
    </xf>
    <xf numFmtId="14" fontId="27" fillId="0" borderId="0" xfId="330" applyNumberFormat="1" applyFont="1" applyBorder="1" applyAlignment="1">
      <alignment horizontal="center"/>
      <protection/>
    </xf>
    <xf numFmtId="168" fontId="27" fillId="0" borderId="0" xfId="195" applyNumberFormat="1" applyFont="1" applyFill="1" applyBorder="1" applyAlignment="1">
      <alignment wrapText="1"/>
    </xf>
    <xf numFmtId="0" fontId="27" fillId="0" borderId="0" xfId="0" applyFont="1" applyFill="1" applyBorder="1" applyAlignment="1">
      <alignment horizontal="centerContinuous"/>
    </xf>
    <xf numFmtId="0" fontId="27" fillId="0" borderId="0" xfId="0" applyFont="1" applyBorder="1" applyAlignment="1">
      <alignment horizontal="centerContinuous"/>
    </xf>
    <xf numFmtId="40" fontId="27" fillId="0" borderId="0" xfId="0" applyNumberFormat="1" applyFont="1" applyBorder="1" applyAlignment="1">
      <alignment horizontal="centerContinuous"/>
    </xf>
    <xf numFmtId="38" fontId="27" fillId="0" borderId="0" xfId="0" applyNumberFormat="1" applyFont="1" applyBorder="1" applyAlignment="1">
      <alignment horizontal="centerContinuous"/>
    </xf>
    <xf numFmtId="0" fontId="49" fillId="0" borderId="0" xfId="0" applyFont="1" applyBorder="1" applyAlignment="1">
      <alignment horizontal="centerContinuous"/>
    </xf>
    <xf numFmtId="40" fontId="49" fillId="0" borderId="0" xfId="0" applyNumberFormat="1" applyFont="1" applyBorder="1" applyAlignment="1">
      <alignment horizontal="centerContinuous"/>
    </xf>
    <xf numFmtId="38" fontId="49" fillId="0" borderId="0" xfId="0" applyNumberFormat="1" applyFont="1" applyBorder="1" applyAlignment="1">
      <alignment horizontal="centerContinuous"/>
    </xf>
    <xf numFmtId="0" fontId="47" fillId="0" borderId="0" xfId="0" applyFont="1" applyAlignment="1">
      <alignment horizontal="left"/>
    </xf>
    <xf numFmtId="0" fontId="47" fillId="0" borderId="0" xfId="0" applyFont="1" applyFill="1" applyBorder="1" applyAlignment="1">
      <alignment horizontal="centerContinuous"/>
    </xf>
    <xf numFmtId="0" fontId="27" fillId="29" borderId="0" xfId="335" applyNumberFormat="1" applyFont="1" applyFill="1" applyBorder="1" applyAlignment="1" applyProtection="1">
      <alignment horizontal="justify" vertical="top" wrapText="1"/>
      <protection hidden="1"/>
    </xf>
    <xf numFmtId="40" fontId="27" fillId="0" borderId="20" xfId="0" applyNumberFormat="1" applyFont="1" applyBorder="1" applyAlignment="1">
      <alignment/>
    </xf>
    <xf numFmtId="0" fontId="27" fillId="0" borderId="0" xfId="0" applyFont="1" applyFill="1" applyAlignment="1" quotePrefix="1">
      <alignment horizontal="right" vertical="top"/>
    </xf>
    <xf numFmtId="171" fontId="27" fillId="0" borderId="0" xfId="329" applyNumberFormat="1" applyFont="1" applyBorder="1" applyAlignment="1">
      <alignment horizontal="right" vertical="top"/>
      <protection/>
    </xf>
    <xf numFmtId="38" fontId="147" fillId="0" borderId="0" xfId="330" applyNumberFormat="1" applyFont="1" applyFill="1" applyBorder="1" applyAlignment="1">
      <alignment wrapText="1"/>
      <protection/>
    </xf>
    <xf numFmtId="168" fontId="147" fillId="0" borderId="0" xfId="178" applyNumberFormat="1" applyFont="1" applyFill="1" applyBorder="1" applyAlignment="1">
      <alignment/>
    </xf>
    <xf numFmtId="171" fontId="147" fillId="0" borderId="0" xfId="333" applyNumberFormat="1" applyFont="1" applyFill="1" applyBorder="1" applyAlignment="1">
      <alignment horizontal="right"/>
      <protection/>
    </xf>
    <xf numFmtId="0" fontId="147" fillId="0" borderId="0" xfId="333" applyNumberFormat="1" applyFont="1" applyFill="1" applyBorder="1" applyAlignment="1">
      <alignment/>
      <protection/>
    </xf>
    <xf numFmtId="168" fontId="147" fillId="0" borderId="0" xfId="195" applyNumberFormat="1" applyFont="1" applyFill="1" applyBorder="1" applyAlignment="1">
      <alignment/>
    </xf>
    <xf numFmtId="168" fontId="148" fillId="0" borderId="0" xfId="195" applyNumberFormat="1" applyFont="1" applyFill="1" applyBorder="1" applyAlignment="1">
      <alignment/>
    </xf>
    <xf numFmtId="168" fontId="148" fillId="0" borderId="0" xfId="178" applyNumberFormat="1" applyFont="1" applyFill="1" applyBorder="1" applyAlignment="1">
      <alignment/>
    </xf>
    <xf numFmtId="250" fontId="27" fillId="0" borderId="0" xfId="195" applyNumberFormat="1" applyFont="1" applyAlignment="1">
      <alignment horizontal="right" wrapText="1"/>
    </xf>
    <xf numFmtId="3" fontId="27" fillId="0" borderId="0" xfId="178" applyNumberFormat="1" applyFont="1" applyBorder="1" applyAlignment="1">
      <alignment/>
    </xf>
    <xf numFmtId="171" fontId="27" fillId="0" borderId="0" xfId="329" applyNumberFormat="1" applyFont="1" applyFill="1" applyBorder="1" applyAlignment="1">
      <alignment horizontal="right" wrapText="1"/>
      <protection/>
    </xf>
    <xf numFmtId="171" fontId="27" fillId="0" borderId="0" xfId="329" applyNumberFormat="1" applyFont="1" applyFill="1" applyBorder="1" applyAlignment="1" quotePrefix="1">
      <alignment horizontal="right"/>
      <protection/>
    </xf>
    <xf numFmtId="49" fontId="27" fillId="0" borderId="0" xfId="0" applyNumberFormat="1" applyFont="1" applyBorder="1" applyAlignment="1">
      <alignment vertical="top"/>
    </xf>
    <xf numFmtId="0" fontId="45" fillId="0" borderId="0" xfId="0" applyFont="1" applyFill="1" applyAlignment="1">
      <alignment horizontal="left" vertical="center"/>
    </xf>
    <xf numFmtId="0" fontId="45" fillId="0" borderId="0" xfId="329" applyNumberFormat="1" applyFont="1" applyFill="1" applyBorder="1" applyAlignment="1">
      <alignment horizontal="left" vertical="center"/>
      <protection/>
    </xf>
    <xf numFmtId="49" fontId="45" fillId="0" borderId="0" xfId="0" applyNumberFormat="1" applyFont="1" applyBorder="1" applyAlignment="1">
      <alignment vertical="center"/>
    </xf>
    <xf numFmtId="0" fontId="45" fillId="0" borderId="0" xfId="329" applyNumberFormat="1" applyFont="1" applyFill="1" applyBorder="1" applyAlignment="1">
      <alignment vertical="center"/>
      <protection/>
    </xf>
    <xf numFmtId="171" fontId="45" fillId="0" borderId="0" xfId="329" applyNumberFormat="1" applyFont="1" applyBorder="1" applyAlignment="1">
      <alignment horizontal="right" vertical="center"/>
      <protection/>
    </xf>
    <xf numFmtId="171" fontId="45" fillId="0" borderId="0" xfId="195" applyNumberFormat="1" applyFont="1" applyFill="1" applyBorder="1" applyAlignment="1">
      <alignment horizontal="right" vertical="center"/>
    </xf>
    <xf numFmtId="171" fontId="45" fillId="0" borderId="0" xfId="329" applyNumberFormat="1" applyFont="1" applyFill="1" applyBorder="1" applyAlignment="1">
      <alignment horizontal="right" vertical="center"/>
      <protection/>
    </xf>
    <xf numFmtId="168" fontId="45" fillId="0" borderId="0" xfId="178" applyNumberFormat="1" applyFont="1" applyFill="1" applyBorder="1" applyAlignment="1">
      <alignment vertical="center"/>
    </xf>
    <xf numFmtId="171" fontId="45" fillId="0" borderId="0" xfId="178" applyNumberFormat="1" applyFont="1" applyFill="1" applyBorder="1" applyAlignment="1">
      <alignment vertical="center"/>
    </xf>
    <xf numFmtId="171" fontId="52" fillId="0" borderId="0" xfId="178" applyNumberFormat="1" applyFont="1" applyFill="1" applyBorder="1" applyAlignment="1">
      <alignment horizontal="right" vertical="center"/>
    </xf>
    <xf numFmtId="0" fontId="45" fillId="0" borderId="0" xfId="329" applyNumberFormat="1" applyFont="1" applyBorder="1" applyAlignment="1">
      <alignment vertical="center"/>
      <protection/>
    </xf>
    <xf numFmtId="0" fontId="51" fillId="0" borderId="0" xfId="0" applyFont="1" applyFill="1" applyAlignment="1">
      <alignment horizontal="left"/>
    </xf>
    <xf numFmtId="49" fontId="51" fillId="0" borderId="0" xfId="0" applyNumberFormat="1" applyFont="1" applyFill="1" applyBorder="1" applyAlignment="1" quotePrefix="1">
      <alignment/>
    </xf>
    <xf numFmtId="250" fontId="27" fillId="0" borderId="0" xfId="178" applyNumberFormat="1" applyFont="1" applyFill="1" applyBorder="1" applyAlignment="1">
      <alignment horizontal="right"/>
    </xf>
    <xf numFmtId="171" fontId="27" fillId="29" borderId="0" xfId="0" applyNumberFormat="1" applyFont="1" applyFill="1" applyBorder="1" applyAlignment="1">
      <alignment horizontal="right" wrapText="1"/>
    </xf>
    <xf numFmtId="250" fontId="27" fillId="0" borderId="0" xfId="178" applyNumberFormat="1" applyFont="1" applyFill="1" applyAlignment="1">
      <alignment horizontal="right"/>
    </xf>
    <xf numFmtId="250" fontId="27" fillId="0" borderId="0" xfId="0" applyNumberFormat="1" applyFont="1" applyFill="1" applyBorder="1" applyAlignment="1">
      <alignment horizontal="right" wrapText="1"/>
    </xf>
    <xf numFmtId="171" fontId="148" fillId="0" borderId="0" xfId="178" applyNumberFormat="1" applyFont="1" applyFill="1" applyBorder="1" applyAlignment="1">
      <alignment horizontal="right"/>
    </xf>
    <xf numFmtId="171" fontId="148" fillId="0" borderId="0" xfId="333" applyNumberFormat="1" applyFont="1" applyFill="1" applyBorder="1" applyAlignment="1">
      <alignment horizontal="right"/>
      <protection/>
    </xf>
    <xf numFmtId="171" fontId="148" fillId="0" borderId="0" xfId="329" applyNumberFormat="1" applyFont="1" applyFill="1" applyBorder="1" applyAlignment="1">
      <alignment horizontal="right"/>
      <protection/>
    </xf>
    <xf numFmtId="250" fontId="27" fillId="0" borderId="0" xfId="178" applyNumberFormat="1" applyFont="1" applyBorder="1" applyAlignment="1">
      <alignment horizontal="right" wrapText="1"/>
    </xf>
    <xf numFmtId="250" fontId="27" fillId="0" borderId="0" xfId="178" applyNumberFormat="1" applyFont="1" applyAlignment="1">
      <alignment horizontal="right" wrapText="1"/>
    </xf>
    <xf numFmtId="250" fontId="27" fillId="0" borderId="20" xfId="178" applyNumberFormat="1" applyFont="1" applyBorder="1" applyAlignment="1">
      <alignment horizontal="right" wrapText="1"/>
    </xf>
    <xf numFmtId="250" fontId="45" fillId="0" borderId="0" xfId="178" applyNumberFormat="1" applyFont="1" applyBorder="1" applyAlignment="1">
      <alignment horizontal="right"/>
    </xf>
    <xf numFmtId="250" fontId="27" fillId="0" borderId="0" xfId="178" applyNumberFormat="1" applyFont="1" applyBorder="1" applyAlignment="1">
      <alignment/>
    </xf>
    <xf numFmtId="250" fontId="27" fillId="0" borderId="0" xfId="178" applyNumberFormat="1" applyFont="1" applyBorder="1" applyAlignment="1">
      <alignment vertical="center" wrapText="1"/>
    </xf>
    <xf numFmtId="0" fontId="137" fillId="0" borderId="0" xfId="0" applyFont="1" applyAlignment="1">
      <alignment horizontal="left"/>
    </xf>
    <xf numFmtId="0" fontId="138" fillId="0" borderId="0" xfId="0" applyFont="1" applyAlignment="1">
      <alignment horizontal="left"/>
    </xf>
    <xf numFmtId="0" fontId="139" fillId="0" borderId="0" xfId="0" applyFont="1" applyAlignment="1">
      <alignment horizontal="left"/>
    </xf>
    <xf numFmtId="171" fontId="27" fillId="0" borderId="0" xfId="195" applyNumberFormat="1" applyFont="1" applyFill="1" applyBorder="1" applyAlignment="1">
      <alignment wrapText="1" shrinkToFit="1"/>
    </xf>
    <xf numFmtId="0" fontId="0" fillId="0" borderId="0" xfId="0" applyFont="1" applyFill="1" applyAlignment="1">
      <alignment wrapText="1" shrinkToFit="1"/>
    </xf>
    <xf numFmtId="171" fontId="50" fillId="0" borderId="0" xfId="0" applyNumberFormat="1" applyFont="1" applyFill="1" applyBorder="1" applyAlignment="1">
      <alignment/>
    </xf>
    <xf numFmtId="0" fontId="27" fillId="0" borderId="0" xfId="0" applyFont="1" applyFill="1" applyAlignment="1" applyProtection="1">
      <alignment horizontal="justify" vertical="top" wrapText="1"/>
      <protection locked="0"/>
    </xf>
    <xf numFmtId="250" fontId="27" fillId="0" borderId="0" xfId="178" applyNumberFormat="1" applyFont="1" applyBorder="1" applyAlignment="1">
      <alignment/>
    </xf>
    <xf numFmtId="250" fontId="27" fillId="0" borderId="0" xfId="178" applyNumberFormat="1" applyFont="1" applyBorder="1" applyAlignment="1">
      <alignment/>
    </xf>
    <xf numFmtId="0" fontId="27" fillId="0" borderId="20" xfId="335" applyNumberFormat="1" applyFont="1" applyFill="1" applyBorder="1" applyAlignment="1" applyProtection="1">
      <alignment vertical="top"/>
      <protection hidden="1"/>
    </xf>
    <xf numFmtId="49" fontId="27" fillId="0" borderId="20" xfId="195" applyNumberFormat="1" applyFont="1" applyFill="1" applyBorder="1" applyAlignment="1">
      <alignment/>
    </xf>
    <xf numFmtId="168" fontId="27" fillId="0" borderId="20" xfId="195" applyNumberFormat="1" applyFont="1" applyFill="1" applyBorder="1" applyAlignment="1">
      <alignment wrapText="1"/>
    </xf>
    <xf numFmtId="49" fontId="51" fillId="0" borderId="0" xfId="0" applyNumberFormat="1" applyFont="1" applyFill="1" applyBorder="1" applyAlignment="1">
      <alignment vertical="top"/>
    </xf>
    <xf numFmtId="0" fontId="27" fillId="0" borderId="0" xfId="333" applyNumberFormat="1" applyFont="1" applyFill="1" applyBorder="1" applyAlignment="1">
      <alignment vertical="top"/>
      <protection/>
    </xf>
    <xf numFmtId="171" fontId="51" fillId="0" borderId="0" xfId="178" applyNumberFormat="1" applyFont="1" applyFill="1" applyBorder="1" applyAlignment="1">
      <alignment horizontal="right" vertical="top"/>
    </xf>
    <xf numFmtId="0" fontId="51" fillId="0" borderId="0" xfId="333" applyNumberFormat="1" applyFont="1" applyFill="1" applyBorder="1" applyAlignment="1">
      <alignment vertical="top"/>
      <protection/>
    </xf>
    <xf numFmtId="171" fontId="51" fillId="0" borderId="0" xfId="178" applyNumberFormat="1" applyFont="1" applyFill="1" applyBorder="1" applyAlignment="1">
      <alignment vertical="top"/>
    </xf>
    <xf numFmtId="0" fontId="50" fillId="0" borderId="0" xfId="329" applyNumberFormat="1" applyFont="1" applyFill="1" applyBorder="1" applyAlignment="1">
      <alignment horizontal="left" vertical="top"/>
      <protection/>
    </xf>
    <xf numFmtId="0" fontId="51" fillId="0" borderId="0" xfId="329" applyNumberFormat="1" applyFont="1" applyBorder="1" applyAlignment="1">
      <alignment vertical="top"/>
      <protection/>
    </xf>
    <xf numFmtId="0" fontId="51" fillId="0" borderId="0" xfId="329" applyNumberFormat="1" applyFont="1" applyFill="1" applyBorder="1" applyAlignment="1">
      <alignment vertical="top"/>
      <protection/>
    </xf>
    <xf numFmtId="168" fontId="51" fillId="0" borderId="0" xfId="178" applyNumberFormat="1" applyFont="1" applyFill="1" applyBorder="1" applyAlignment="1">
      <alignment horizontal="right" vertical="top"/>
    </xf>
    <xf numFmtId="168" fontId="50" fillId="0" borderId="0" xfId="178" applyNumberFormat="1" applyFont="1" applyFill="1" applyBorder="1" applyAlignment="1">
      <alignment vertical="top"/>
    </xf>
    <xf numFmtId="171" fontId="74" fillId="0" borderId="0" xfId="178" applyNumberFormat="1" applyFont="1" applyFill="1" applyBorder="1" applyAlignment="1">
      <alignment horizontal="right" vertical="top"/>
    </xf>
    <xf numFmtId="171" fontId="51" fillId="0" borderId="0" xfId="329" applyNumberFormat="1" applyFont="1" applyFill="1" applyBorder="1" applyAlignment="1">
      <alignment horizontal="right" vertical="top"/>
      <protection/>
    </xf>
    <xf numFmtId="171" fontId="46" fillId="0" borderId="0" xfId="178" applyNumberFormat="1" applyFont="1" applyFill="1" applyBorder="1" applyAlignment="1">
      <alignment horizontal="right" vertical="center"/>
    </xf>
    <xf numFmtId="0" fontId="27" fillId="0" borderId="0" xfId="329" applyNumberFormat="1" applyFont="1" applyFill="1" applyBorder="1" applyAlignment="1">
      <alignment vertical="center"/>
      <protection/>
    </xf>
    <xf numFmtId="250" fontId="45" fillId="0" borderId="0" xfId="195" applyNumberFormat="1" applyFont="1" applyFill="1" applyBorder="1" applyAlignment="1">
      <alignment horizontal="right"/>
    </xf>
    <xf numFmtId="49" fontId="45" fillId="0" borderId="0" xfId="178" applyNumberFormat="1" applyFont="1" applyFill="1" applyBorder="1" applyAlignment="1">
      <alignment horizontal="left"/>
    </xf>
    <xf numFmtId="168" fontId="45" fillId="0" borderId="0" xfId="178" applyNumberFormat="1" applyFont="1" applyFill="1" applyBorder="1" applyAlignment="1">
      <alignment horizontal="left"/>
    </xf>
    <xf numFmtId="0" fontId="27" fillId="0" borderId="0" xfId="329" applyNumberFormat="1" applyFont="1" applyFill="1" applyBorder="1" applyAlignment="1" quotePrefix="1">
      <alignment horizontal="left"/>
      <protection/>
    </xf>
    <xf numFmtId="0" fontId="0" fillId="0" borderId="0" xfId="0" applyFont="1" applyAlignment="1">
      <alignment horizontal="left"/>
    </xf>
    <xf numFmtId="171" fontId="27" fillId="0" borderId="0" xfId="0" applyNumberFormat="1" applyFont="1" applyFill="1" applyBorder="1" applyAlignment="1">
      <alignment horizontal="right" vertical="top"/>
    </xf>
    <xf numFmtId="250" fontId="27" fillId="0" borderId="0" xfId="178" applyNumberFormat="1" applyFont="1" applyFill="1" applyBorder="1" applyAlignment="1">
      <alignment horizontal="right"/>
    </xf>
    <xf numFmtId="250" fontId="51" fillId="0" borderId="0" xfId="178" applyNumberFormat="1" applyFont="1" applyFill="1" applyBorder="1" applyAlignment="1">
      <alignment horizontal="right"/>
    </xf>
    <xf numFmtId="250" fontId="51" fillId="0" borderId="0" xfId="178" applyNumberFormat="1" applyFont="1" applyFill="1" applyBorder="1" applyAlignment="1">
      <alignment horizontal="right" vertical="top"/>
    </xf>
    <xf numFmtId="250" fontId="27" fillId="0" borderId="0" xfId="0" applyNumberFormat="1" applyFont="1" applyBorder="1" applyAlignment="1">
      <alignment horizontal="right" vertical="top" wrapText="1"/>
    </xf>
    <xf numFmtId="250" fontId="50" fillId="0" borderId="0" xfId="0" applyNumberFormat="1" applyFont="1" applyBorder="1" applyAlignment="1">
      <alignment horizontal="right" vertical="top"/>
    </xf>
    <xf numFmtId="250" fontId="27" fillId="0" borderId="0" xfId="332" applyNumberFormat="1" applyFont="1" applyFill="1" applyAlignment="1">
      <alignment horizontal="right" vertical="top" wrapText="1"/>
      <protection/>
    </xf>
    <xf numFmtId="250" fontId="50" fillId="0" borderId="0" xfId="0" applyNumberFormat="1" applyFont="1" applyBorder="1" applyAlignment="1">
      <alignment horizontal="right" vertical="top" wrapText="1"/>
    </xf>
    <xf numFmtId="250" fontId="45" fillId="0" borderId="0" xfId="0" applyNumberFormat="1" applyFont="1" applyBorder="1" applyAlignment="1">
      <alignment horizontal="right" vertical="top" wrapText="1"/>
    </xf>
    <xf numFmtId="0" fontId="59" fillId="0" borderId="0" xfId="0" applyFont="1" applyAlignment="1">
      <alignment horizontal="center" wrapText="1"/>
    </xf>
    <xf numFmtId="0" fontId="51" fillId="0" borderId="0" xfId="0" applyFont="1" applyBorder="1" applyAlignment="1">
      <alignment/>
    </xf>
    <xf numFmtId="1" fontId="51" fillId="0" borderId="0" xfId="0" applyNumberFormat="1" applyFont="1" applyBorder="1" applyAlignment="1">
      <alignment/>
    </xf>
    <xf numFmtId="38" fontId="51" fillId="0" borderId="0" xfId="0" applyNumberFormat="1" applyFont="1" applyBorder="1" applyAlignment="1">
      <alignment/>
    </xf>
    <xf numFmtId="1" fontId="51" fillId="0" borderId="0" xfId="0" applyNumberFormat="1" applyFont="1" applyBorder="1" applyAlignment="1">
      <alignment horizontal="center"/>
    </xf>
    <xf numFmtId="171" fontId="51" fillId="0" borderId="0" xfId="178" applyNumberFormat="1" applyFont="1" applyBorder="1" applyAlignment="1">
      <alignment horizontal="center"/>
    </xf>
    <xf numFmtId="171" fontId="51" fillId="0" borderId="0" xfId="178" applyNumberFormat="1" applyFont="1" applyBorder="1" applyAlignment="1">
      <alignment/>
    </xf>
    <xf numFmtId="250" fontId="51" fillId="0" borderId="0" xfId="178" applyNumberFormat="1" applyFont="1" applyBorder="1" applyAlignment="1">
      <alignment/>
    </xf>
    <xf numFmtId="171" fontId="74" fillId="0" borderId="0" xfId="0" applyNumberFormat="1" applyFont="1" applyBorder="1" applyAlignment="1">
      <alignment/>
    </xf>
    <xf numFmtId="171" fontId="27" fillId="0" borderId="0" xfId="178" applyNumberFormat="1" applyFont="1" applyBorder="1" applyAlignment="1">
      <alignment horizontal="left"/>
    </xf>
    <xf numFmtId="171" fontId="27" fillId="0" borderId="0" xfId="0" applyNumberFormat="1" applyFont="1" applyBorder="1" applyAlignment="1">
      <alignment horizontal="left"/>
    </xf>
    <xf numFmtId="171" fontId="149" fillId="0" borderId="0" xfId="178" applyNumberFormat="1" applyFont="1" applyFill="1" applyBorder="1" applyAlignment="1">
      <alignment horizontal="right"/>
    </xf>
    <xf numFmtId="171" fontId="50" fillId="0" borderId="0" xfId="332" applyNumberFormat="1" applyFont="1" applyFill="1" applyAlignment="1">
      <alignment vertical="top"/>
      <protection/>
    </xf>
    <xf numFmtId="250" fontId="45" fillId="0" borderId="15" xfId="195" applyNumberFormat="1" applyFont="1" applyBorder="1" applyAlignment="1">
      <alignment horizontal="right" wrapText="1"/>
    </xf>
    <xf numFmtId="250" fontId="45" fillId="0" borderId="0" xfId="195" applyNumberFormat="1" applyFont="1" applyBorder="1" applyAlignment="1">
      <alignment horizontal="right" wrapText="1"/>
    </xf>
    <xf numFmtId="250" fontId="45" fillId="0" borderId="11" xfId="195" applyNumberFormat="1" applyFont="1" applyBorder="1" applyAlignment="1">
      <alignment horizontal="right" wrapText="1"/>
    </xf>
    <xf numFmtId="10" fontId="27" fillId="0" borderId="0" xfId="329" applyNumberFormat="1" applyFont="1" applyFill="1" applyBorder="1" applyAlignment="1">
      <alignment horizontal="right"/>
      <protection/>
    </xf>
    <xf numFmtId="37" fontId="45" fillId="0" borderId="0" xfId="329" applyNumberFormat="1" applyFont="1" applyFill="1" applyBorder="1" applyAlignment="1">
      <alignment vertical="top"/>
      <protection/>
    </xf>
    <xf numFmtId="171" fontId="52" fillId="0" borderId="0" xfId="178" applyNumberFormat="1" applyFont="1" applyFill="1" applyBorder="1" applyAlignment="1">
      <alignment horizontal="right" vertical="top"/>
    </xf>
    <xf numFmtId="0" fontId="27" fillId="0" borderId="20" xfId="0" applyFont="1" applyFill="1" applyBorder="1" applyAlignment="1">
      <alignment horizontal="right"/>
    </xf>
    <xf numFmtId="0" fontId="27" fillId="0" borderId="0" xfId="333" applyNumberFormat="1" applyFont="1" applyFill="1" applyBorder="1" applyAlignment="1">
      <alignment vertical="top"/>
      <protection/>
    </xf>
    <xf numFmtId="0" fontId="27" fillId="0" borderId="0" xfId="329" applyNumberFormat="1" applyFont="1" applyBorder="1" applyAlignment="1">
      <alignment vertical="top"/>
      <protection/>
    </xf>
    <xf numFmtId="171" fontId="45" fillId="0" borderId="0" xfId="178" applyNumberFormat="1" applyFont="1" applyFill="1" applyBorder="1" applyAlignment="1">
      <alignment horizontal="right" vertical="top" shrinkToFit="1"/>
    </xf>
    <xf numFmtId="168" fontId="45" fillId="0" borderId="0" xfId="178" applyNumberFormat="1" applyFont="1" applyFill="1" applyBorder="1" applyAlignment="1">
      <alignment horizontal="right" vertical="top" shrinkToFit="1"/>
    </xf>
    <xf numFmtId="171" fontId="27" fillId="0" borderId="0" xfId="178" applyNumberFormat="1" applyFont="1" applyFill="1" applyAlignment="1">
      <alignment horizontal="right" vertical="top"/>
    </xf>
    <xf numFmtId="0" fontId="27" fillId="29" borderId="0" xfId="335" applyNumberFormat="1" applyFont="1" applyFill="1" applyBorder="1" applyAlignment="1" applyProtection="1">
      <alignment vertical="top" wrapText="1"/>
      <protection hidden="1"/>
    </xf>
    <xf numFmtId="0" fontId="27" fillId="0" borderId="0" xfId="0" applyFont="1" applyFill="1" applyBorder="1" applyAlignment="1">
      <alignment horizontal="left" wrapText="1"/>
    </xf>
    <xf numFmtId="0" fontId="27" fillId="0" borderId="20" xfId="0" applyFont="1" applyFill="1" applyBorder="1" applyAlignment="1">
      <alignment horizontal="left" wrapText="1"/>
    </xf>
    <xf numFmtId="0" fontId="0" fillId="0" borderId="0" xfId="0" applyFont="1" applyAlignment="1">
      <alignment wrapText="1"/>
    </xf>
    <xf numFmtId="0" fontId="0" fillId="0" borderId="20" xfId="0" applyFont="1" applyBorder="1" applyAlignment="1">
      <alignment wrapText="1"/>
    </xf>
    <xf numFmtId="0" fontId="51" fillId="0" borderId="0" xfId="0" applyFont="1" applyAlignment="1">
      <alignment horizontal="center"/>
    </xf>
    <xf numFmtId="0" fontId="27" fillId="0" borderId="0" xfId="0" applyFont="1" applyAlignment="1">
      <alignment horizontal="justify" vertical="top" wrapText="1"/>
    </xf>
    <xf numFmtId="0" fontId="27" fillId="0" borderId="0" xfId="0" applyFont="1" applyAlignment="1">
      <alignment horizontal="justify" vertical="top" wrapText="1"/>
    </xf>
    <xf numFmtId="0" fontId="27" fillId="0" borderId="0" xfId="0" applyFont="1" applyFill="1" applyAlignment="1">
      <alignment horizontal="justify" vertical="top" wrapText="1"/>
    </xf>
    <xf numFmtId="0" fontId="27" fillId="0" borderId="0" xfId="0" applyFont="1" applyFill="1" applyAlignment="1">
      <alignment horizontal="justify" vertical="top" wrapText="1"/>
    </xf>
    <xf numFmtId="0" fontId="27" fillId="29" borderId="0" xfId="0" applyFont="1" applyFill="1" applyAlignment="1">
      <alignment horizontal="justify" vertical="top" wrapText="1"/>
    </xf>
    <xf numFmtId="0" fontId="49" fillId="0" borderId="0" xfId="0" applyFont="1" applyAlignment="1">
      <alignment horizontal="center"/>
    </xf>
    <xf numFmtId="0" fontId="27" fillId="0" borderId="0" xfId="0" applyFont="1" applyFill="1" applyBorder="1" applyAlignment="1">
      <alignment horizontal="left"/>
    </xf>
    <xf numFmtId="0" fontId="45" fillId="0" borderId="0" xfId="0" applyFont="1" applyAlignment="1">
      <alignment horizontal="justify" wrapText="1"/>
    </xf>
    <xf numFmtId="0" fontId="49" fillId="0" borderId="0" xfId="0" applyFont="1" applyAlignment="1">
      <alignment horizontal="center" wrapText="1"/>
    </xf>
    <xf numFmtId="0" fontId="45" fillId="0" borderId="20" xfId="0" applyFont="1" applyFill="1" applyBorder="1" applyAlignment="1">
      <alignment horizontal="center" vertical="center"/>
    </xf>
    <xf numFmtId="0" fontId="49" fillId="0" borderId="0" xfId="0" applyFont="1" applyBorder="1" applyAlignment="1" applyProtection="1">
      <alignment horizontal="center"/>
      <protection locked="0"/>
    </xf>
    <xf numFmtId="38" fontId="45" fillId="0" borderId="0" xfId="0" applyNumberFormat="1" applyFont="1" applyBorder="1" applyAlignment="1">
      <alignment horizontal="left" vertical="center"/>
    </xf>
    <xf numFmtId="0" fontId="50" fillId="0" borderId="0" xfId="330" applyFont="1" applyBorder="1" applyAlignment="1" applyProtection="1">
      <alignment horizontal="center"/>
      <protection locked="0"/>
    </xf>
    <xf numFmtId="1" fontId="45" fillId="0" borderId="0" xfId="0" applyNumberFormat="1" applyFont="1" applyBorder="1" applyAlignment="1">
      <alignment horizontal="center" vertical="center" wrapText="1"/>
    </xf>
    <xf numFmtId="0" fontId="150" fillId="0" borderId="31" xfId="360" applyNumberFormat="1" applyFont="1" applyBorder="1" applyAlignment="1">
      <alignment horizontal="center" vertical="center"/>
    </xf>
    <xf numFmtId="0" fontId="150" fillId="0" borderId="32" xfId="360" applyNumberFormat="1" applyFont="1" applyBorder="1" applyAlignment="1">
      <alignment horizontal="center" vertical="center"/>
    </xf>
    <xf numFmtId="0" fontId="45" fillId="0" borderId="0" xfId="0" applyFont="1" applyBorder="1" applyAlignment="1">
      <alignment horizontal="right" vertical="center"/>
    </xf>
    <xf numFmtId="173" fontId="45" fillId="0" borderId="0" xfId="0" applyNumberFormat="1" applyFont="1" applyBorder="1" applyAlignment="1">
      <alignment horizontal="center" vertical="center" wrapText="1"/>
    </xf>
    <xf numFmtId="0" fontId="45" fillId="0" borderId="0" xfId="0" applyFont="1" applyBorder="1" applyAlignment="1">
      <alignment horizontal="right" vertical="center" wrapText="1"/>
    </xf>
    <xf numFmtId="0" fontId="50" fillId="0" borderId="0" xfId="0" applyNumberFormat="1" applyFont="1" applyBorder="1" applyAlignment="1">
      <alignment horizontal="center"/>
    </xf>
    <xf numFmtId="0" fontId="45" fillId="0" borderId="0" xfId="0" applyFont="1" applyBorder="1" applyAlignment="1">
      <alignment horizontal="center" vertical="center" wrapText="1"/>
    </xf>
    <xf numFmtId="49" fontId="45" fillId="0" borderId="0" xfId="0" applyNumberFormat="1" applyFont="1" applyBorder="1" applyAlignment="1">
      <alignment horizontal="left" vertical="center" wrapText="1"/>
    </xf>
    <xf numFmtId="0" fontId="49" fillId="0" borderId="0" xfId="0" applyNumberFormat="1" applyFont="1" applyBorder="1" applyAlignment="1">
      <alignment horizontal="center"/>
    </xf>
    <xf numFmtId="0" fontId="45" fillId="0" borderId="0" xfId="0" applyFont="1" applyBorder="1" applyAlignment="1">
      <alignment horizontal="left" vertical="center" wrapText="1"/>
    </xf>
    <xf numFmtId="168" fontId="45" fillId="0" borderId="0" xfId="178" applyNumberFormat="1" applyFont="1" applyBorder="1" applyAlignment="1">
      <alignment horizontal="right" vertical="center" wrapText="1"/>
    </xf>
    <xf numFmtId="49" fontId="50" fillId="0" borderId="0" xfId="0" applyNumberFormat="1" applyFont="1" applyBorder="1" applyAlignment="1">
      <alignment horizontal="center"/>
    </xf>
    <xf numFmtId="0" fontId="45" fillId="0" borderId="0" xfId="332" applyFont="1" applyBorder="1" applyAlignment="1">
      <alignment horizontal="center" vertical="center" wrapText="1"/>
      <protection/>
    </xf>
    <xf numFmtId="0" fontId="45" fillId="0" borderId="0" xfId="332" applyFont="1" applyBorder="1" applyAlignment="1">
      <alignment horizontal="left" vertical="center" wrapText="1"/>
      <protection/>
    </xf>
    <xf numFmtId="0" fontId="27" fillId="0" borderId="0" xfId="0" applyFont="1" applyFill="1" applyBorder="1" applyAlignment="1">
      <alignment horizontal="left" wrapText="1"/>
    </xf>
    <xf numFmtId="0" fontId="27" fillId="0" borderId="20" xfId="0" applyFont="1" applyFill="1" applyBorder="1" applyAlignment="1">
      <alignment horizontal="left" wrapText="1"/>
    </xf>
    <xf numFmtId="0" fontId="27" fillId="0" borderId="0" xfId="332" applyFont="1" applyAlignment="1">
      <alignment horizontal="left" vertical="top" wrapText="1"/>
      <protection/>
    </xf>
    <xf numFmtId="0" fontId="0" fillId="0" borderId="0" xfId="0" applyAlignment="1">
      <alignment vertical="top" wrapText="1"/>
    </xf>
    <xf numFmtId="0" fontId="50" fillId="0" borderId="0" xfId="332" applyFont="1" applyAlignment="1">
      <alignment vertical="top" wrapText="1"/>
      <protection/>
    </xf>
    <xf numFmtId="0" fontId="2" fillId="0" borderId="0" xfId="0" applyFont="1" applyAlignment="1">
      <alignment vertical="top" wrapText="1"/>
    </xf>
    <xf numFmtId="0" fontId="50" fillId="0" borderId="0" xfId="332" applyFont="1" applyAlignment="1">
      <alignment horizontal="left" vertical="top" wrapText="1"/>
      <protection/>
    </xf>
    <xf numFmtId="0" fontId="27" fillId="0" borderId="0" xfId="332" applyFont="1" applyAlignment="1">
      <alignment vertical="top" wrapText="1"/>
      <protection/>
    </xf>
    <xf numFmtId="0" fontId="27" fillId="0" borderId="0" xfId="332" applyFont="1" applyAlignment="1">
      <alignment vertical="top" wrapText="1"/>
      <protection/>
    </xf>
    <xf numFmtId="49" fontId="45" fillId="0" borderId="0" xfId="332" applyNumberFormat="1" applyFont="1" applyFill="1" applyBorder="1" applyAlignment="1">
      <alignment horizontal="center" vertical="center" wrapText="1"/>
      <protection/>
    </xf>
    <xf numFmtId="0" fontId="45" fillId="0" borderId="0" xfId="332" applyFont="1" applyFill="1" applyBorder="1" applyAlignment="1">
      <alignment horizontal="center" vertical="center" wrapText="1"/>
      <protection/>
    </xf>
    <xf numFmtId="0" fontId="45" fillId="0" borderId="0" xfId="332" applyFont="1" applyFill="1" applyBorder="1" applyAlignment="1">
      <alignment horizontal="right" vertical="center"/>
      <protection/>
    </xf>
    <xf numFmtId="0" fontId="27" fillId="0" borderId="0" xfId="332" applyFont="1" applyFill="1" applyAlignment="1">
      <alignment horizontal="left" vertical="top" wrapText="1"/>
      <protection/>
    </xf>
    <xf numFmtId="0" fontId="45" fillId="0" borderId="0" xfId="332" applyFont="1" applyFill="1" applyBorder="1" applyAlignment="1">
      <alignment horizontal="left" vertical="center" wrapText="1"/>
      <protection/>
    </xf>
    <xf numFmtId="49" fontId="45" fillId="0" borderId="0" xfId="332" applyNumberFormat="1" applyFont="1" applyFill="1" applyBorder="1" applyAlignment="1">
      <alignment horizontal="left" vertical="center" wrapText="1"/>
      <protection/>
    </xf>
    <xf numFmtId="0" fontId="27" fillId="0" borderId="0" xfId="332" applyFont="1" applyFill="1" applyAlignment="1">
      <alignment vertical="top" wrapText="1"/>
      <protection/>
    </xf>
    <xf numFmtId="0" fontId="27" fillId="0" borderId="0" xfId="332" applyFont="1" applyFill="1" applyAlignment="1">
      <alignment vertical="top" wrapText="1"/>
      <protection/>
    </xf>
    <xf numFmtId="49" fontId="27" fillId="0" borderId="0" xfId="0" applyNumberFormat="1" applyFont="1" applyFill="1" applyAlignment="1">
      <alignment horizontal="center" vertical="top"/>
    </xf>
    <xf numFmtId="0" fontId="27" fillId="0" borderId="0" xfId="0" applyFont="1" applyFill="1" applyAlignment="1">
      <alignment horizontal="center" vertical="top"/>
    </xf>
    <xf numFmtId="171" fontId="27" fillId="0" borderId="0" xfId="178" applyNumberFormat="1" applyFont="1" applyFill="1" applyAlignment="1">
      <alignment horizontal="right"/>
    </xf>
    <xf numFmtId="10" fontId="27" fillId="0" borderId="0" xfId="348" applyNumberFormat="1" applyFont="1" applyFill="1" applyBorder="1" applyAlignment="1">
      <alignment horizontal="right" vertical="top"/>
    </xf>
    <xf numFmtId="171" fontId="27" fillId="0" borderId="0" xfId="195" applyNumberFormat="1" applyFont="1" applyFill="1" applyBorder="1" applyAlignment="1">
      <alignment horizontal="right" vertical="top"/>
    </xf>
    <xf numFmtId="0" fontId="27" fillId="0" borderId="0" xfId="335" applyNumberFormat="1" applyFont="1" applyFill="1" applyBorder="1" applyAlignment="1" applyProtection="1">
      <alignment horizontal="justify" vertical="top" wrapText="1"/>
      <protection hidden="1"/>
    </xf>
    <xf numFmtId="171" fontId="27" fillId="0" borderId="0" xfId="178" applyNumberFormat="1" applyFont="1" applyFill="1" applyAlignment="1">
      <alignment horizontal="right" vertical="top"/>
    </xf>
    <xf numFmtId="171" fontId="27" fillId="0" borderId="0" xfId="195" applyNumberFormat="1" applyFont="1" applyFill="1" applyBorder="1" applyAlignment="1">
      <alignment horizontal="right"/>
    </xf>
    <xf numFmtId="0" fontId="27" fillId="0" borderId="0" xfId="329" applyNumberFormat="1" applyFont="1" applyFill="1" applyBorder="1" applyAlignment="1">
      <alignment horizontal="right" wrapText="1"/>
      <protection/>
    </xf>
    <xf numFmtId="0" fontId="27" fillId="0" borderId="0" xfId="329" applyNumberFormat="1" applyFont="1" applyFill="1" applyBorder="1" applyAlignment="1" quotePrefix="1">
      <alignment horizontal="right"/>
      <protection/>
    </xf>
    <xf numFmtId="171" fontId="27" fillId="0" borderId="0" xfId="178" applyNumberFormat="1" applyFont="1" applyFill="1" applyBorder="1" applyAlignment="1">
      <alignment horizontal="right"/>
    </xf>
    <xf numFmtId="171" fontId="27" fillId="0" borderId="0" xfId="178" applyNumberFormat="1" applyFont="1" applyFill="1" applyBorder="1" applyAlignment="1">
      <alignment/>
    </xf>
    <xf numFmtId="0" fontId="27" fillId="0" borderId="0" xfId="329" applyNumberFormat="1" applyFont="1" applyFill="1" applyBorder="1" applyAlignment="1">
      <alignment horizontal="justify" vertical="top" wrapText="1"/>
      <protection/>
    </xf>
    <xf numFmtId="0" fontId="27" fillId="0" borderId="0" xfId="329" applyNumberFormat="1" applyFont="1" applyFill="1" applyBorder="1" applyAlignment="1">
      <alignment horizontal="justify" wrapText="1"/>
      <protection/>
    </xf>
    <xf numFmtId="0" fontId="51" fillId="0" borderId="0" xfId="329" applyNumberFormat="1" applyFont="1" applyFill="1" applyBorder="1" applyAlignment="1">
      <alignment horizontal="justify" vertical="top" wrapText="1"/>
      <protection/>
    </xf>
    <xf numFmtId="4" fontId="27" fillId="0" borderId="0" xfId="329" applyNumberFormat="1" applyFont="1" applyFill="1" applyBorder="1" applyAlignment="1">
      <alignment horizontal="justify" vertical="top" wrapText="1"/>
      <protection/>
    </xf>
    <xf numFmtId="171" fontId="45" fillId="0" borderId="11" xfId="195" applyNumberFormat="1" applyFont="1" applyFill="1" applyBorder="1" applyAlignment="1">
      <alignment horizontal="right"/>
    </xf>
    <xf numFmtId="250" fontId="27" fillId="0" borderId="0" xfId="178" applyNumberFormat="1" applyFont="1" applyFill="1" applyBorder="1" applyAlignment="1">
      <alignment horizontal="right"/>
    </xf>
    <xf numFmtId="171" fontId="27" fillId="0" borderId="0" xfId="178" applyNumberFormat="1" applyFont="1" applyFill="1" applyBorder="1" applyAlignment="1">
      <alignment horizontal="right" vertical="top"/>
    </xf>
    <xf numFmtId="250" fontId="45" fillId="0" borderId="11" xfId="195" applyNumberFormat="1" applyFont="1" applyFill="1" applyBorder="1" applyAlignment="1">
      <alignment horizontal="right"/>
    </xf>
    <xf numFmtId="168" fontId="45" fillId="0" borderId="0" xfId="178" applyNumberFormat="1" applyFont="1" applyFill="1" applyBorder="1" applyAlignment="1">
      <alignment horizontal="right"/>
    </xf>
    <xf numFmtId="0" fontId="27" fillId="0" borderId="0" xfId="329" applyNumberFormat="1" applyFont="1" applyFill="1" applyBorder="1" applyAlignment="1">
      <alignment horizontal="left"/>
      <protection/>
    </xf>
    <xf numFmtId="171" fontId="27" fillId="0" borderId="0" xfId="0" applyNumberFormat="1" applyFont="1" applyFill="1" applyBorder="1" applyAlignment="1">
      <alignment horizontal="justify" vertical="top" wrapText="1"/>
    </xf>
    <xf numFmtId="171" fontId="51" fillId="0" borderId="0" xfId="178" applyNumberFormat="1" applyFont="1" applyFill="1" applyBorder="1" applyAlignment="1">
      <alignment/>
    </xf>
    <xf numFmtId="171" fontId="27" fillId="0" borderId="0" xfId="178" applyNumberFormat="1" applyFont="1" applyFill="1" applyBorder="1" applyAlignment="1">
      <alignment horizontal="right"/>
    </xf>
    <xf numFmtId="250" fontId="51" fillId="0" borderId="0" xfId="178" applyNumberFormat="1" applyFont="1" applyFill="1" applyBorder="1" applyAlignment="1">
      <alignment horizontal="right"/>
    </xf>
    <xf numFmtId="171" fontId="51" fillId="0" borderId="0" xfId="178" applyNumberFormat="1" applyFont="1" applyFill="1" applyBorder="1" applyAlignment="1">
      <alignment horizontal="right" vertical="top"/>
    </xf>
    <xf numFmtId="171" fontId="51" fillId="0" borderId="0" xfId="178" applyNumberFormat="1" applyFont="1" applyFill="1" applyBorder="1" applyAlignment="1">
      <alignment horizontal="right"/>
    </xf>
    <xf numFmtId="250" fontId="51" fillId="0" borderId="0" xfId="178" applyNumberFormat="1" applyFont="1" applyFill="1" applyBorder="1" applyAlignment="1">
      <alignment horizontal="right" vertical="top"/>
    </xf>
    <xf numFmtId="171" fontId="51" fillId="0" borderId="0" xfId="178" applyNumberFormat="1" applyFont="1" applyFill="1" applyBorder="1" applyAlignment="1">
      <alignment vertical="top"/>
    </xf>
    <xf numFmtId="9" fontId="27" fillId="0" borderId="0" xfId="348" applyFont="1" applyFill="1" applyBorder="1" applyAlignment="1">
      <alignment horizontal="right"/>
    </xf>
    <xf numFmtId="9" fontId="27" fillId="0" borderId="0" xfId="348" applyFont="1" applyFill="1" applyBorder="1" applyAlignment="1">
      <alignment/>
    </xf>
    <xf numFmtId="0" fontId="27" fillId="0" borderId="0" xfId="0" applyFont="1" applyBorder="1" applyAlignment="1">
      <alignment horizontal="justify" wrapText="1"/>
    </xf>
    <xf numFmtId="0" fontId="0" fillId="0" borderId="0" xfId="0" applyFont="1" applyBorder="1" applyAlignment="1">
      <alignment horizontal="justify" wrapText="1"/>
    </xf>
    <xf numFmtId="168" fontId="27" fillId="0" borderId="0" xfId="178" applyNumberFormat="1" applyFont="1" applyFill="1" applyBorder="1" applyAlignment="1">
      <alignment/>
    </xf>
    <xf numFmtId="0" fontId="27" fillId="0" borderId="20" xfId="329" applyNumberFormat="1" applyFont="1" applyFill="1" applyBorder="1" applyAlignment="1">
      <alignment horizontal="right" wrapText="1"/>
      <protection/>
    </xf>
    <xf numFmtId="0" fontId="27" fillId="0" borderId="0" xfId="0" applyFont="1" applyFill="1" applyAlignment="1" applyProtection="1">
      <alignment horizontal="justify" vertical="top" wrapText="1"/>
      <protection locked="0"/>
    </xf>
    <xf numFmtId="171" fontId="45" fillId="0" borderId="0" xfId="195" applyNumberFormat="1" applyFont="1" applyFill="1" applyBorder="1" applyAlignment="1">
      <alignment horizontal="right"/>
    </xf>
    <xf numFmtId="171" fontId="147" fillId="0" borderId="0" xfId="195" applyNumberFormat="1" applyFont="1" applyFill="1" applyBorder="1" applyAlignment="1">
      <alignment horizontal="right"/>
    </xf>
    <xf numFmtId="0" fontId="27" fillId="0" borderId="20" xfId="329" applyNumberFormat="1" applyFont="1" applyFill="1" applyBorder="1" applyAlignment="1" quotePrefix="1">
      <alignment horizontal="right"/>
      <protection/>
    </xf>
    <xf numFmtId="0" fontId="27" fillId="0" borderId="0" xfId="0" applyFont="1" applyFill="1" applyBorder="1" applyAlignment="1">
      <alignment horizontal="center"/>
    </xf>
    <xf numFmtId="171" fontId="147" fillId="0" borderId="0" xfId="178" applyNumberFormat="1" applyFont="1" applyFill="1" applyBorder="1" applyAlignment="1">
      <alignment horizontal="right"/>
    </xf>
    <xf numFmtId="171" fontId="27" fillId="0" borderId="0" xfId="0" applyNumberFormat="1" applyFont="1" applyFill="1" applyBorder="1" applyAlignment="1">
      <alignment horizontal="left" vertical="top" wrapText="1"/>
    </xf>
    <xf numFmtId="171" fontId="27" fillId="0" borderId="0" xfId="329" applyNumberFormat="1" applyFont="1" applyBorder="1" applyAlignment="1">
      <alignment vertical="top"/>
      <protection/>
    </xf>
    <xf numFmtId="0" fontId="27" fillId="0" borderId="0" xfId="329" applyNumberFormat="1" applyFont="1" applyFill="1" applyBorder="1" applyAlignment="1">
      <alignment horizontal="right"/>
      <protection/>
    </xf>
    <xf numFmtId="0" fontId="27" fillId="0" borderId="0" xfId="335" applyNumberFormat="1" applyFont="1" applyFill="1" applyBorder="1" applyAlignment="1" applyProtection="1">
      <alignment horizontal="justify" vertical="top" wrapText="1"/>
      <protection hidden="1"/>
    </xf>
    <xf numFmtId="171" fontId="27" fillId="0" borderId="0" xfId="329" applyNumberFormat="1" applyFont="1" applyBorder="1" applyAlignment="1">
      <alignment horizontal="right" vertical="top"/>
      <protection/>
    </xf>
    <xf numFmtId="49" fontId="27" fillId="0" borderId="0" xfId="329" applyNumberFormat="1" applyFont="1" applyFill="1" applyBorder="1" applyAlignment="1">
      <alignment horizontal="justify" vertical="top" wrapText="1"/>
      <protection/>
    </xf>
    <xf numFmtId="168" fontId="27" fillId="0" borderId="0" xfId="195" applyNumberFormat="1" applyFont="1" applyFill="1" applyBorder="1" applyAlignment="1">
      <alignment horizontal="right" vertical="top" wrapText="1"/>
    </xf>
    <xf numFmtId="0" fontId="0" fillId="0" borderId="0" xfId="0" applyFont="1" applyBorder="1" applyAlignment="1">
      <alignment horizontal="right" vertical="top" wrapText="1"/>
    </xf>
    <xf numFmtId="0" fontId="0" fillId="0" borderId="0" xfId="0" applyFont="1" applyBorder="1" applyAlignment="1">
      <alignment horizontal="right" wrapText="1"/>
    </xf>
    <xf numFmtId="41" fontId="27" fillId="0" borderId="0" xfId="329" applyNumberFormat="1" applyFont="1" applyFill="1" applyBorder="1" applyAlignment="1">
      <alignment horizontal="right" vertical="top" wrapText="1"/>
      <protection/>
    </xf>
    <xf numFmtId="41" fontId="27" fillId="0" borderId="0" xfId="329" applyNumberFormat="1" applyFont="1" applyFill="1" applyBorder="1" applyAlignment="1">
      <alignment horizontal="right" vertical="top"/>
      <protection/>
    </xf>
    <xf numFmtId="0" fontId="27" fillId="0" borderId="0" xfId="329" applyNumberFormat="1" applyFont="1" applyFill="1" applyBorder="1" applyAlignment="1">
      <alignment horizontal="right" vertical="top" wrapText="1"/>
      <protection/>
    </xf>
    <xf numFmtId="171" fontId="27" fillId="0" borderId="0" xfId="195" applyNumberFormat="1" applyFont="1" applyFill="1" applyBorder="1" applyAlignment="1">
      <alignment horizontal="right" wrapText="1" shrinkToFit="1"/>
    </xf>
    <xf numFmtId="0" fontId="0" fillId="0" borderId="0" xfId="0" applyFont="1" applyFill="1" applyAlignment="1">
      <alignment horizontal="right" wrapText="1" shrinkToFit="1"/>
    </xf>
    <xf numFmtId="0" fontId="0" fillId="0" borderId="0" xfId="0" applyFont="1" applyFill="1" applyAlignment="1">
      <alignment horizontal="right"/>
    </xf>
    <xf numFmtId="0" fontId="27" fillId="0" borderId="20" xfId="329" applyNumberFormat="1" applyFont="1" applyFill="1" applyBorder="1" applyAlignment="1">
      <alignment horizontal="right" wrapText="1"/>
      <protection/>
    </xf>
    <xf numFmtId="0" fontId="27" fillId="0" borderId="20" xfId="329" applyNumberFormat="1" applyFont="1" applyFill="1" applyBorder="1" applyAlignment="1" quotePrefix="1">
      <alignment horizontal="right"/>
      <protection/>
    </xf>
    <xf numFmtId="0" fontId="27" fillId="0" borderId="0" xfId="329" applyNumberFormat="1" applyFont="1" applyFill="1" applyBorder="1" applyAlignment="1">
      <alignment horizontal="right" wrapText="1"/>
      <protection/>
    </xf>
    <xf numFmtId="0" fontId="27" fillId="0" borderId="0" xfId="329" applyNumberFormat="1" applyFont="1" applyFill="1" applyBorder="1" applyAlignment="1" quotePrefix="1">
      <alignment horizontal="right"/>
      <protection/>
    </xf>
    <xf numFmtId="171" fontId="27" fillId="0" borderId="0" xfId="0" applyNumberFormat="1" applyFont="1" applyFill="1" applyBorder="1" applyAlignment="1">
      <alignment horizontal="justify" vertical="top" wrapText="1"/>
    </xf>
    <xf numFmtId="171" fontId="27" fillId="0" borderId="0" xfId="178" applyNumberFormat="1" applyFont="1" applyFill="1" applyBorder="1" applyAlignment="1">
      <alignment vertical="top"/>
    </xf>
    <xf numFmtId="0" fontId="0" fillId="0" borderId="0" xfId="0" applyFont="1" applyFill="1" applyBorder="1" applyAlignment="1">
      <alignment horizontal="right" wrapText="1"/>
    </xf>
    <xf numFmtId="38" fontId="147" fillId="0" borderId="0" xfId="330" applyNumberFormat="1" applyFont="1" applyFill="1" applyBorder="1" applyAlignment="1">
      <alignment horizontal="right" wrapText="1"/>
      <protection/>
    </xf>
    <xf numFmtId="171" fontId="148" fillId="0" borderId="0" xfId="195" applyNumberFormat="1" applyFont="1" applyFill="1" applyBorder="1" applyAlignment="1">
      <alignment horizontal="right"/>
    </xf>
    <xf numFmtId="14" fontId="27" fillId="0" borderId="10" xfId="329" applyNumberFormat="1" applyFont="1" applyFill="1" applyBorder="1" applyAlignment="1">
      <alignment horizontal="right" wrapText="1"/>
      <protection/>
    </xf>
    <xf numFmtId="0" fontId="27" fillId="0" borderId="10" xfId="329" applyNumberFormat="1" applyFont="1" applyFill="1" applyBorder="1" applyAlignment="1">
      <alignment horizontal="right" wrapText="1"/>
      <protection/>
    </xf>
    <xf numFmtId="14" fontId="27" fillId="0" borderId="20" xfId="329" applyNumberFormat="1" applyFont="1" applyFill="1" applyBorder="1" applyAlignment="1">
      <alignment horizontal="center" wrapText="1"/>
      <protection/>
    </xf>
    <xf numFmtId="0" fontId="27" fillId="0" borderId="20" xfId="329" applyNumberFormat="1" applyFont="1" applyFill="1" applyBorder="1" applyAlignment="1">
      <alignment horizontal="center" wrapText="1"/>
      <protection/>
    </xf>
    <xf numFmtId="0" fontId="27" fillId="0" borderId="15" xfId="329" applyNumberFormat="1" applyFont="1" applyFill="1" applyBorder="1" applyAlignment="1">
      <alignment horizontal="center"/>
      <protection/>
    </xf>
    <xf numFmtId="14" fontId="27" fillId="0" borderId="20" xfId="329" applyNumberFormat="1" applyFont="1" applyFill="1" applyBorder="1" applyAlignment="1">
      <alignment horizontal="right" wrapText="1"/>
      <protection/>
    </xf>
    <xf numFmtId="171" fontId="27" fillId="0" borderId="20" xfId="178" applyNumberFormat="1" applyFont="1" applyFill="1" applyBorder="1" applyAlignment="1">
      <alignment horizontal="right"/>
    </xf>
    <xf numFmtId="171" fontId="147" fillId="0" borderId="0" xfId="178" applyNumberFormat="1" applyFont="1" applyFill="1" applyBorder="1" applyAlignment="1">
      <alignment horizontal="right" wrapText="1"/>
    </xf>
    <xf numFmtId="171" fontId="27" fillId="0" borderId="0" xfId="178" applyNumberFormat="1" applyFont="1" applyFill="1" applyBorder="1" applyAlignment="1">
      <alignment horizontal="right" vertical="top" wrapText="1"/>
    </xf>
    <xf numFmtId="0" fontId="0" fillId="0" borderId="11" xfId="0" applyFont="1" applyFill="1" applyBorder="1" applyAlignment="1">
      <alignment horizontal="right"/>
    </xf>
    <xf numFmtId="171" fontId="27" fillId="0" borderId="0" xfId="178" applyNumberFormat="1" applyFont="1" applyFill="1" applyBorder="1" applyAlignment="1">
      <alignment horizontal="right" wrapText="1"/>
    </xf>
    <xf numFmtId="171" fontId="27" fillId="0" borderId="20" xfId="0" applyNumberFormat="1" applyFont="1" applyFill="1" applyBorder="1" applyAlignment="1">
      <alignment horizontal="right" wrapText="1"/>
    </xf>
    <xf numFmtId="168" fontId="45" fillId="0" borderId="0" xfId="178" applyNumberFormat="1" applyFont="1" applyFill="1" applyBorder="1" applyAlignment="1">
      <alignment vertical="top"/>
    </xf>
    <xf numFmtId="171" fontId="27" fillId="0" borderId="0" xfId="0" applyNumberFormat="1" applyFont="1" applyFill="1" applyBorder="1" applyAlignment="1">
      <alignment horizontal="right" wrapText="1"/>
    </xf>
    <xf numFmtId="0" fontId="27" fillId="0" borderId="0" xfId="0" applyFont="1" applyFill="1" applyBorder="1" applyAlignment="1">
      <alignment vertical="top" wrapText="1"/>
    </xf>
    <xf numFmtId="171" fontId="27" fillId="0" borderId="20" xfId="195" applyNumberFormat="1" applyFont="1" applyFill="1" applyBorder="1" applyAlignment="1">
      <alignment horizontal="right" wrapText="1" shrinkToFit="1"/>
    </xf>
    <xf numFmtId="0" fontId="27" fillId="0" borderId="0" xfId="0" applyFont="1" applyFill="1" applyBorder="1" applyAlignment="1">
      <alignment horizontal="left" vertical="top" wrapText="1"/>
    </xf>
    <xf numFmtId="250" fontId="27" fillId="0" borderId="0" xfId="178" applyNumberFormat="1" applyFont="1" applyFill="1" applyBorder="1" applyAlignment="1">
      <alignment horizontal="right" vertical="top"/>
    </xf>
    <xf numFmtId="0" fontId="0" fillId="0" borderId="0" xfId="0" applyFont="1" applyAlignment="1">
      <alignment horizontal="justify" vertical="top" wrapText="1"/>
    </xf>
    <xf numFmtId="168" fontId="27" fillId="0" borderId="0" xfId="178" applyNumberFormat="1" applyFont="1" applyFill="1" applyBorder="1" applyAlignment="1">
      <alignment vertical="top"/>
    </xf>
    <xf numFmtId="0" fontId="27" fillId="29" borderId="0" xfId="335" applyNumberFormat="1" applyFont="1" applyFill="1" applyBorder="1" applyAlignment="1" applyProtection="1">
      <alignment horizontal="justify" vertical="top" wrapText="1"/>
      <protection hidden="1"/>
    </xf>
    <xf numFmtId="250" fontId="27" fillId="0" borderId="0" xfId="178" applyNumberFormat="1" applyFont="1" applyFill="1" applyBorder="1" applyAlignment="1">
      <alignment horizontal="right"/>
    </xf>
    <xf numFmtId="168" fontId="27" fillId="0" borderId="20" xfId="329" applyNumberFormat="1" applyFont="1" applyFill="1" applyBorder="1" applyAlignment="1">
      <alignment horizontal="center" wrapText="1"/>
      <protection/>
    </xf>
    <xf numFmtId="171" fontId="27" fillId="0" borderId="0" xfId="0" applyNumberFormat="1" applyFont="1" applyFill="1" applyBorder="1" applyAlignment="1">
      <alignment horizontal="justify" wrapText="1"/>
    </xf>
    <xf numFmtId="171" fontId="27" fillId="0" borderId="0" xfId="329" applyNumberFormat="1" applyFont="1" applyFill="1" applyBorder="1" applyAlignment="1">
      <alignment horizontal="right" wrapText="1"/>
      <protection/>
    </xf>
    <xf numFmtId="171" fontId="27" fillId="0" borderId="0" xfId="329" applyNumberFormat="1" applyFont="1" applyFill="1" applyBorder="1" applyAlignment="1" quotePrefix="1">
      <alignment horizontal="right"/>
      <protection/>
    </xf>
    <xf numFmtId="171" fontId="27" fillId="0" borderId="0" xfId="195" applyNumberFormat="1" applyFont="1" applyFill="1" applyBorder="1" applyAlignment="1">
      <alignment/>
    </xf>
    <xf numFmtId="168" fontId="27" fillId="0" borderId="0" xfId="195" applyNumberFormat="1" applyFont="1" applyFill="1" applyBorder="1" applyAlignment="1">
      <alignment/>
    </xf>
    <xf numFmtId="3" fontId="27" fillId="0" borderId="20" xfId="333" applyNumberFormat="1" applyFont="1" applyFill="1" applyBorder="1" applyAlignment="1">
      <alignment horizontal="center"/>
      <protection/>
    </xf>
    <xf numFmtId="0" fontId="0" fillId="0" borderId="0" xfId="0" applyFont="1" applyFill="1" applyAlignment="1">
      <alignment horizontal="right" vertical="top"/>
    </xf>
    <xf numFmtId="168" fontId="27" fillId="0" borderId="0" xfId="178" applyNumberFormat="1" applyFont="1" applyFill="1" applyBorder="1" applyAlignment="1">
      <alignment horizontal="right"/>
    </xf>
    <xf numFmtId="0" fontId="27" fillId="0" borderId="10" xfId="329" applyNumberFormat="1" applyFont="1" applyFill="1" applyBorder="1" applyAlignment="1">
      <alignment horizontal="right" wrapText="1"/>
      <protection/>
    </xf>
    <xf numFmtId="168" fontId="27" fillId="0" borderId="0" xfId="178" applyNumberFormat="1" applyFont="1" applyFill="1" applyBorder="1" applyAlignment="1">
      <alignment/>
    </xf>
    <xf numFmtId="168" fontId="51" fillId="0" borderId="0" xfId="178" applyNumberFormat="1" applyFont="1" applyFill="1" applyBorder="1" applyAlignment="1">
      <alignment horizontal="right"/>
    </xf>
    <xf numFmtId="0" fontId="27" fillId="0" borderId="0" xfId="331" applyFont="1" applyFill="1" applyAlignment="1">
      <alignment horizontal="justify" vertical="top" wrapText="1"/>
      <protection/>
    </xf>
    <xf numFmtId="171" fontId="45" fillId="0" borderId="15" xfId="195" applyNumberFormat="1" applyFont="1" applyFill="1" applyBorder="1" applyAlignment="1">
      <alignment horizontal="right"/>
    </xf>
    <xf numFmtId="171" fontId="45" fillId="0" borderId="0" xfId="178" applyNumberFormat="1" applyFont="1" applyFill="1" applyBorder="1" applyAlignment="1">
      <alignment horizontal="right"/>
    </xf>
    <xf numFmtId="14" fontId="27" fillId="0" borderId="20" xfId="329" applyNumberFormat="1" applyFont="1" applyFill="1" applyBorder="1" applyAlignment="1">
      <alignment horizontal="right" wrapText="1"/>
      <protection/>
    </xf>
    <xf numFmtId="171" fontId="27" fillId="0" borderId="0" xfId="333" applyNumberFormat="1" applyFont="1" applyFill="1" applyBorder="1" applyAlignment="1">
      <alignment horizontal="right"/>
      <protection/>
    </xf>
    <xf numFmtId="171" fontId="27" fillId="0" borderId="20" xfId="178" applyNumberFormat="1" applyFont="1" applyFill="1" applyBorder="1" applyAlignment="1">
      <alignment horizontal="right"/>
    </xf>
    <xf numFmtId="0" fontId="49" fillId="0" borderId="0" xfId="0" applyNumberFormat="1" applyFont="1" applyFill="1" applyBorder="1" applyAlignment="1">
      <alignment horizontal="center"/>
    </xf>
    <xf numFmtId="0" fontId="50" fillId="0" borderId="0" xfId="0" applyFont="1" applyFill="1" applyAlignment="1">
      <alignment horizontal="center"/>
    </xf>
    <xf numFmtId="171" fontId="45" fillId="0" borderId="0" xfId="178" applyNumberFormat="1" applyFont="1" applyFill="1" applyBorder="1" applyAlignment="1">
      <alignment horizontal="right" vertical="top"/>
    </xf>
    <xf numFmtId="0" fontId="27" fillId="0" borderId="0" xfId="329" applyNumberFormat="1" applyFont="1" applyFill="1" applyAlignment="1">
      <alignment horizontal="justify" vertical="top" wrapText="1"/>
      <protection/>
    </xf>
    <xf numFmtId="0" fontId="27" fillId="0" borderId="20" xfId="0" applyFont="1" applyFill="1" applyBorder="1" applyAlignment="1">
      <alignment horizontal="center"/>
    </xf>
    <xf numFmtId="0" fontId="27" fillId="0" borderId="20" xfId="0" applyFont="1" applyFill="1" applyBorder="1" applyAlignment="1">
      <alignment horizontal="right" wrapText="1"/>
    </xf>
    <xf numFmtId="0" fontId="0" fillId="0" borderId="0" xfId="0" applyAlignment="1">
      <alignment horizontal="justify" vertical="top" wrapText="1"/>
    </xf>
    <xf numFmtId="250" fontId="27" fillId="0" borderId="0" xfId="178" applyNumberFormat="1" applyFont="1" applyFill="1" applyAlignment="1">
      <alignment horizontal="right" vertical="top"/>
    </xf>
    <xf numFmtId="171" fontId="27" fillId="0" borderId="0" xfId="0" applyNumberFormat="1" applyFont="1" applyFill="1" applyAlignment="1">
      <alignment horizontal="right"/>
    </xf>
    <xf numFmtId="0" fontId="27" fillId="0" borderId="0" xfId="0" applyFont="1" applyFill="1" applyAlignment="1">
      <alignment horizontal="center"/>
    </xf>
    <xf numFmtId="0" fontId="27" fillId="0" borderId="0" xfId="0" applyFont="1" applyFill="1" applyBorder="1" applyAlignment="1">
      <alignment horizontal="right" wrapText="1"/>
    </xf>
    <xf numFmtId="168" fontId="45" fillId="0" borderId="0" xfId="178" applyNumberFormat="1" applyFont="1" applyFill="1" applyBorder="1" applyAlignment="1">
      <alignment/>
    </xf>
    <xf numFmtId="49" fontId="27" fillId="0" borderId="20" xfId="329" applyNumberFormat="1" applyFont="1" applyFill="1" applyBorder="1" applyAlignment="1">
      <alignment horizontal="right" wrapText="1"/>
      <protection/>
    </xf>
    <xf numFmtId="0" fontId="0" fillId="0" borderId="20" xfId="0" applyFont="1" applyFill="1" applyBorder="1" applyAlignment="1">
      <alignment horizontal="right" wrapText="1"/>
    </xf>
    <xf numFmtId="168" fontId="27" fillId="0" borderId="0" xfId="178" applyNumberFormat="1" applyFont="1" applyFill="1" applyBorder="1" applyAlignment="1">
      <alignment horizontal="right"/>
    </xf>
    <xf numFmtId="171" fontId="27" fillId="0" borderId="10" xfId="329" applyNumberFormat="1" applyFont="1" applyFill="1" applyBorder="1" applyAlignment="1">
      <alignment horizontal="right" wrapText="1"/>
      <protection/>
    </xf>
    <xf numFmtId="171" fontId="27" fillId="0" borderId="10" xfId="329" applyNumberFormat="1" applyFont="1" applyFill="1" applyBorder="1" applyAlignment="1">
      <alignment horizontal="right" wrapText="1"/>
      <protection/>
    </xf>
    <xf numFmtId="37" fontId="27" fillId="0" borderId="0" xfId="329" applyNumberFormat="1" applyFont="1" applyFill="1" applyBorder="1" applyAlignment="1">
      <alignment horizontal="left" vertical="top" wrapText="1"/>
      <protection/>
    </xf>
    <xf numFmtId="0" fontId="0" fillId="0" borderId="0" xfId="0" applyFont="1" applyBorder="1" applyAlignment="1">
      <alignment horizontal="left" vertical="top" wrapText="1"/>
    </xf>
    <xf numFmtId="10" fontId="27" fillId="0" borderId="0" xfId="360" applyNumberFormat="1" applyFont="1" applyFill="1" applyBorder="1" applyAlignment="1">
      <alignment horizontal="right" vertical="top"/>
    </xf>
    <xf numFmtId="49" fontId="27" fillId="0" borderId="20" xfId="178" applyNumberFormat="1" applyFont="1" applyFill="1" applyBorder="1" applyAlignment="1">
      <alignment horizontal="left" wrapText="1"/>
    </xf>
    <xf numFmtId="168" fontId="27" fillId="0" borderId="20" xfId="178" applyNumberFormat="1" applyFont="1" applyFill="1" applyBorder="1" applyAlignment="1">
      <alignment horizontal="right" wrapText="1"/>
    </xf>
    <xf numFmtId="250" fontId="45" fillId="0" borderId="0" xfId="195" applyNumberFormat="1" applyFont="1" applyFill="1" applyBorder="1" applyAlignment="1">
      <alignment horizontal="right"/>
    </xf>
    <xf numFmtId="0" fontId="0" fillId="0" borderId="20" xfId="0" applyFont="1" applyBorder="1" applyAlignment="1">
      <alignment horizontal="right" wrapText="1"/>
    </xf>
    <xf numFmtId="14" fontId="27" fillId="0" borderId="0" xfId="329" applyNumberFormat="1" applyFont="1" applyFill="1" applyBorder="1" applyAlignment="1">
      <alignment horizontal="right" wrapText="1"/>
      <protection/>
    </xf>
    <xf numFmtId="168" fontId="27" fillId="0" borderId="20" xfId="178" applyNumberFormat="1" applyFont="1" applyFill="1" applyBorder="1" applyAlignment="1">
      <alignment horizontal="right"/>
    </xf>
    <xf numFmtId="9" fontId="45" fillId="0" borderId="11" xfId="348" applyFont="1" applyFill="1" applyBorder="1" applyAlignment="1">
      <alignment horizontal="right"/>
    </xf>
    <xf numFmtId="168" fontId="27" fillId="0" borderId="0" xfId="178" applyNumberFormat="1" applyFont="1" applyFill="1" applyBorder="1" applyAlignment="1">
      <alignment horizontal="right" wrapText="1"/>
    </xf>
    <xf numFmtId="40" fontId="45" fillId="0" borderId="11" xfId="195" applyNumberFormat="1" applyFont="1" applyFill="1" applyBorder="1" applyAlignment="1">
      <alignment horizontal="right"/>
    </xf>
    <xf numFmtId="168" fontId="27" fillId="0" borderId="20" xfId="329" applyNumberFormat="1" applyFont="1" applyFill="1" applyBorder="1" applyAlignment="1">
      <alignment horizontal="right" wrapText="1"/>
      <protection/>
    </xf>
    <xf numFmtId="38" fontId="45" fillId="0" borderId="0" xfId="330" applyNumberFormat="1" applyFont="1" applyFill="1" applyBorder="1" applyAlignment="1">
      <alignment horizontal="right" wrapText="1"/>
      <protection/>
    </xf>
    <xf numFmtId="38" fontId="45" fillId="0" borderId="20" xfId="330" applyNumberFormat="1" applyFont="1" applyFill="1" applyBorder="1" applyAlignment="1">
      <alignment horizontal="right" wrapText="1"/>
      <protection/>
    </xf>
    <xf numFmtId="171" fontId="45" fillId="0" borderId="0" xfId="329" applyNumberFormat="1" applyFont="1" applyBorder="1" applyAlignment="1">
      <alignment horizontal="right" vertical="center"/>
      <protection/>
    </xf>
    <xf numFmtId="250" fontId="45" fillId="0" borderId="0" xfId="195" applyNumberFormat="1" applyFont="1" applyFill="1" applyBorder="1" applyAlignment="1">
      <alignment horizontal="right" vertical="center"/>
    </xf>
    <xf numFmtId="0" fontId="45" fillId="0" borderId="11" xfId="329" applyNumberFormat="1" applyFont="1" applyFill="1" applyBorder="1" applyAlignment="1">
      <alignment horizontal="right"/>
      <protection/>
    </xf>
    <xf numFmtId="14" fontId="27" fillId="0" borderId="0" xfId="329" applyNumberFormat="1" applyFont="1" applyFill="1" applyBorder="1" applyAlignment="1">
      <alignment horizontal="right"/>
      <protection/>
    </xf>
    <xf numFmtId="0" fontId="0" fillId="0" borderId="0" xfId="0" applyAlignment="1">
      <alignment horizontal="right"/>
    </xf>
    <xf numFmtId="171" fontId="27" fillId="0" borderId="0" xfId="0" applyNumberFormat="1" applyFont="1" applyFill="1" applyBorder="1" applyAlignment="1" quotePrefix="1">
      <alignment horizontal="justify" wrapText="1"/>
    </xf>
    <xf numFmtId="14" fontId="27" fillId="0" borderId="15" xfId="329" applyNumberFormat="1" applyFont="1" applyFill="1" applyBorder="1" applyAlignment="1">
      <alignment horizontal="right" wrapText="1"/>
      <protection/>
    </xf>
    <xf numFmtId="0" fontId="27" fillId="0" borderId="15" xfId="329" applyNumberFormat="1" applyFont="1" applyFill="1" applyBorder="1" applyAlignment="1">
      <alignment horizontal="right" wrapText="1"/>
      <protection/>
    </xf>
    <xf numFmtId="171" fontId="45" fillId="0" borderId="0" xfId="195" applyNumberFormat="1" applyFont="1" applyFill="1" applyBorder="1" applyAlignment="1">
      <alignment horizontal="right" vertical="center"/>
    </xf>
    <xf numFmtId="171" fontId="45" fillId="0" borderId="0" xfId="329" applyNumberFormat="1" applyFont="1" applyBorder="1" applyAlignment="1">
      <alignment vertical="center"/>
      <protection/>
    </xf>
    <xf numFmtId="0" fontId="27" fillId="0" borderId="0" xfId="0" applyFont="1" applyAlignment="1">
      <alignment horizontal="justify" wrapText="1"/>
    </xf>
    <xf numFmtId="0" fontId="0" fillId="0" borderId="0" xfId="0" applyFont="1" applyAlignment="1">
      <alignment horizontal="justify" wrapText="1"/>
    </xf>
    <xf numFmtId="171" fontId="51" fillId="0" borderId="20" xfId="178" applyNumberFormat="1" applyFont="1" applyFill="1" applyBorder="1" applyAlignment="1">
      <alignment horizontal="right"/>
    </xf>
    <xf numFmtId="0" fontId="27" fillId="0" borderId="0" xfId="178" applyNumberFormat="1" applyFont="1" applyFill="1" applyBorder="1" applyAlignment="1">
      <alignment horizontal="right"/>
    </xf>
    <xf numFmtId="250" fontId="27" fillId="0" borderId="0" xfId="178" applyNumberFormat="1" applyFont="1" applyFill="1" applyBorder="1" applyAlignment="1">
      <alignment horizontal="right" vertical="top"/>
    </xf>
    <xf numFmtId="171" fontId="27" fillId="0" borderId="0" xfId="178" applyNumberFormat="1" applyFont="1" applyFill="1" applyBorder="1" applyAlignment="1">
      <alignment horizontal="right" vertical="top"/>
    </xf>
    <xf numFmtId="0" fontId="27" fillId="0" borderId="0" xfId="329" applyNumberFormat="1" applyFont="1" applyFill="1" applyBorder="1" applyAlignment="1">
      <alignment/>
      <protection/>
    </xf>
    <xf numFmtId="0" fontId="27" fillId="0" borderId="0" xfId="335" applyNumberFormat="1" applyFont="1" applyFill="1" applyBorder="1" applyAlignment="1" applyProtection="1">
      <alignment vertical="top" wrapText="1"/>
      <protection hidden="1"/>
    </xf>
    <xf numFmtId="0" fontId="27" fillId="29" borderId="0" xfId="335" applyNumberFormat="1" applyFont="1" applyFill="1" applyBorder="1" applyAlignment="1" applyProtection="1">
      <alignment horizontal="justify" vertical="top" wrapText="1"/>
      <protection hidden="1"/>
    </xf>
    <xf numFmtId="168" fontId="27" fillId="0" borderId="20" xfId="195" applyNumberFormat="1" applyFont="1" applyFill="1" applyBorder="1" applyAlignment="1">
      <alignment horizontal="right" wrapText="1"/>
    </xf>
    <xf numFmtId="168" fontId="27" fillId="0" borderId="0" xfId="195" applyNumberFormat="1" applyFont="1" applyFill="1" applyBorder="1" applyAlignment="1">
      <alignment horizontal="right" wrapText="1"/>
    </xf>
    <xf numFmtId="0" fontId="27" fillId="0" borderId="0" xfId="335" applyNumberFormat="1" applyFont="1" applyFill="1" applyBorder="1" applyAlignment="1" applyProtection="1">
      <alignment vertical="top" wrapText="1"/>
      <protection hidden="1"/>
    </xf>
    <xf numFmtId="171" fontId="27" fillId="0" borderId="20" xfId="195" applyNumberFormat="1" applyFont="1" applyFill="1" applyBorder="1" applyAlignment="1">
      <alignment horizontal="right"/>
    </xf>
    <xf numFmtId="0" fontId="149" fillId="0" borderId="0" xfId="335" applyNumberFormat="1" applyFont="1" applyFill="1" applyBorder="1" applyAlignment="1" applyProtection="1">
      <alignment horizontal="justify" vertical="top" wrapText="1"/>
      <protection hidden="1"/>
    </xf>
    <xf numFmtId="250" fontId="27" fillId="0" borderId="0" xfId="178" applyNumberFormat="1" applyFont="1" applyFill="1" applyBorder="1" applyAlignment="1" quotePrefix="1">
      <alignment horizontal="right"/>
    </xf>
    <xf numFmtId="40" fontId="27" fillId="0" borderId="0" xfId="178" applyNumberFormat="1" applyFont="1" applyFill="1" applyBorder="1" applyAlignment="1">
      <alignment horizontal="right"/>
    </xf>
    <xf numFmtId="0" fontId="27" fillId="0" borderId="0" xfId="0" applyFont="1" applyFill="1" applyBorder="1" applyAlignment="1" applyProtection="1">
      <alignment horizontal="justify" vertical="top" wrapText="1"/>
      <protection locked="0"/>
    </xf>
    <xf numFmtId="14" fontId="27" fillId="0" borderId="20" xfId="333" applyNumberFormat="1" applyFont="1" applyFill="1" applyBorder="1" applyAlignment="1">
      <alignment horizontal="center"/>
      <protection/>
    </xf>
    <xf numFmtId="171" fontId="27" fillId="0" borderId="0" xfId="0" applyNumberFormat="1" applyFont="1" applyFill="1" applyBorder="1" applyAlignment="1" quotePrefix="1">
      <alignment horizontal="justify" vertical="top" wrapText="1"/>
    </xf>
    <xf numFmtId="171" fontId="51" fillId="0" borderId="0" xfId="195" applyNumberFormat="1" applyFont="1" applyFill="1" applyBorder="1" applyAlignment="1">
      <alignment horizontal="right"/>
    </xf>
    <xf numFmtId="250" fontId="27" fillId="0" borderId="0" xfId="195" applyNumberFormat="1" applyFont="1" applyFill="1" applyBorder="1" applyAlignment="1">
      <alignment horizontal="right"/>
    </xf>
    <xf numFmtId="171" fontId="27" fillId="0" borderId="20" xfId="0" applyNumberFormat="1" applyFont="1" applyFill="1" applyBorder="1" applyAlignment="1">
      <alignment horizontal="left" wrapText="1"/>
    </xf>
    <xf numFmtId="171" fontId="27" fillId="0" borderId="0" xfId="0" applyNumberFormat="1" applyFont="1" applyFill="1" applyBorder="1" applyAlignment="1">
      <alignment horizontal="left" wrapText="1"/>
    </xf>
    <xf numFmtId="250" fontId="149" fillId="0" borderId="0" xfId="178" applyNumberFormat="1" applyFont="1" applyFill="1" applyBorder="1" applyAlignment="1">
      <alignment horizontal="right"/>
    </xf>
    <xf numFmtId="250" fontId="27" fillId="0" borderId="0" xfId="178" applyNumberFormat="1" applyFont="1" applyFill="1" applyBorder="1" applyAlignment="1">
      <alignment horizontal="right" vertical="center"/>
    </xf>
    <xf numFmtId="3" fontId="27" fillId="0" borderId="20" xfId="329" applyNumberFormat="1" applyFont="1" applyFill="1" applyBorder="1" applyAlignment="1">
      <alignment horizontal="center" wrapText="1"/>
      <protection/>
    </xf>
    <xf numFmtId="250" fontId="27" fillId="0" borderId="0" xfId="195" applyNumberFormat="1" applyFont="1" applyFill="1" applyBorder="1" applyAlignment="1">
      <alignment horizontal="right" vertical="top"/>
    </xf>
    <xf numFmtId="0" fontId="51" fillId="0" borderId="0" xfId="333" applyNumberFormat="1" applyFont="1" applyFill="1" applyBorder="1" applyAlignment="1">
      <alignment horizontal="justify" vertical="top" wrapText="1"/>
      <protection/>
    </xf>
    <xf numFmtId="40" fontId="45" fillId="0" borderId="0" xfId="178" applyNumberFormat="1" applyFont="1" applyFill="1" applyBorder="1" applyAlignment="1">
      <alignment horizontal="right"/>
    </xf>
    <xf numFmtId="3" fontId="27" fillId="0" borderId="0" xfId="0" applyNumberFormat="1" applyFont="1" applyFill="1" applyBorder="1" applyAlignment="1">
      <alignment horizontal="left" vertical="top" wrapText="1"/>
    </xf>
    <xf numFmtId="49" fontId="27" fillId="0" borderId="0" xfId="0" applyNumberFormat="1" applyFont="1" applyFill="1" applyAlignment="1">
      <alignment horizontal="justify" vertical="top" wrapText="1"/>
    </xf>
    <xf numFmtId="38" fontId="27" fillId="0" borderId="0" xfId="330" applyNumberFormat="1" applyFont="1" applyFill="1" applyBorder="1" applyAlignment="1" quotePrefix="1">
      <alignment horizontal="justify" wrapText="1"/>
      <protection/>
    </xf>
    <xf numFmtId="38" fontId="27" fillId="0" borderId="0" xfId="330" applyNumberFormat="1" applyFont="1" applyFill="1" applyBorder="1" applyAlignment="1">
      <alignment horizontal="justify" wrapText="1"/>
      <protection/>
    </xf>
    <xf numFmtId="0" fontId="27" fillId="0" borderId="0" xfId="0" applyFont="1" applyFill="1" applyBorder="1" applyAlignment="1">
      <alignment horizontal="left" vertical="center"/>
    </xf>
    <xf numFmtId="0" fontId="0" fillId="0" borderId="0" xfId="0" applyFont="1" applyAlignment="1">
      <alignment horizontal="left" wrapText="1"/>
    </xf>
    <xf numFmtId="0" fontId="0" fillId="0" borderId="20" xfId="0" applyFont="1" applyBorder="1" applyAlignment="1">
      <alignment horizontal="left" wrapText="1"/>
    </xf>
    <xf numFmtId="38" fontId="27" fillId="0" borderId="0" xfId="330" applyNumberFormat="1" applyFont="1" applyFill="1" applyBorder="1" applyAlignment="1">
      <alignment horizontal="right" vertical="center" wrapText="1"/>
      <protection/>
    </xf>
    <xf numFmtId="38" fontId="27" fillId="0" borderId="20" xfId="330" applyNumberFormat="1" applyFont="1" applyFill="1" applyBorder="1" applyAlignment="1">
      <alignment horizontal="right" vertical="center" wrapText="1"/>
      <protection/>
    </xf>
    <xf numFmtId="38" fontId="45" fillId="0" borderId="0" xfId="330" applyNumberFormat="1" applyFont="1" applyFill="1" applyBorder="1" applyAlignment="1">
      <alignment horizontal="right" vertical="center" wrapText="1"/>
      <protection/>
    </xf>
    <xf numFmtId="0" fontId="45" fillId="0" borderId="20" xfId="0" applyFont="1" applyFill="1" applyBorder="1" applyAlignment="1">
      <alignment horizontal="right" vertical="center" wrapText="1"/>
    </xf>
    <xf numFmtId="0" fontId="27" fillId="0" borderId="20" xfId="0" applyFont="1" applyFill="1" applyBorder="1" applyAlignment="1">
      <alignment horizontal="right" vertical="center" wrapText="1"/>
    </xf>
    <xf numFmtId="38" fontId="45" fillId="0" borderId="0" xfId="330" applyNumberFormat="1" applyFont="1" applyFill="1" applyBorder="1" applyAlignment="1">
      <alignment horizontal="right" vertical="top" wrapText="1"/>
      <protection/>
    </xf>
    <xf numFmtId="0" fontId="45" fillId="0" borderId="20" xfId="0" applyFont="1" applyFill="1" applyBorder="1" applyAlignment="1">
      <alignment horizontal="right" vertical="top" wrapText="1"/>
    </xf>
    <xf numFmtId="38" fontId="27" fillId="0" borderId="0" xfId="330" applyNumberFormat="1" applyFont="1" applyFill="1" applyBorder="1" applyAlignment="1">
      <alignment horizontal="right" vertical="top" wrapText="1"/>
      <protection/>
    </xf>
    <xf numFmtId="38" fontId="27" fillId="0" borderId="20" xfId="330" applyNumberFormat="1" applyFont="1" applyFill="1" applyBorder="1" applyAlignment="1">
      <alignment horizontal="right" vertical="top" wrapText="1"/>
      <protection/>
    </xf>
    <xf numFmtId="0" fontId="27" fillId="0" borderId="20" xfId="0" applyFont="1" applyFill="1" applyBorder="1" applyAlignment="1">
      <alignment horizontal="right" vertical="top" wrapText="1"/>
    </xf>
    <xf numFmtId="0" fontId="45" fillId="0" borderId="20" xfId="0" applyFont="1" applyBorder="1" applyAlignment="1">
      <alignment horizontal="center"/>
    </xf>
    <xf numFmtId="0" fontId="0" fillId="0" borderId="0" xfId="0" applyFont="1" applyAlignment="1">
      <alignment wrapText="1"/>
    </xf>
    <xf numFmtId="0" fontId="0" fillId="0" borderId="20" xfId="0" applyFont="1" applyBorder="1" applyAlignment="1">
      <alignment wrapText="1"/>
    </xf>
    <xf numFmtId="49" fontId="27" fillId="0" borderId="0" xfId="195" applyNumberFormat="1" applyFont="1" applyBorder="1" applyAlignment="1">
      <alignment horizontal="justify" wrapText="1"/>
    </xf>
    <xf numFmtId="49" fontId="0" fillId="0" borderId="0" xfId="0" applyNumberFormat="1" applyFont="1" applyAlignment="1">
      <alignment horizontal="justify" wrapText="1"/>
    </xf>
    <xf numFmtId="0" fontId="27" fillId="0" borderId="0" xfId="178" applyNumberFormat="1" applyFont="1" applyBorder="1" applyAlignment="1" quotePrefix="1">
      <alignment horizontal="justify" vertical="center" wrapText="1"/>
    </xf>
    <xf numFmtId="0" fontId="27" fillId="0" borderId="0" xfId="178" applyNumberFormat="1" applyFont="1" applyBorder="1" applyAlignment="1">
      <alignment horizontal="justify" vertical="center" wrapText="1"/>
    </xf>
  </cellXfs>
  <cellStyles count="439">
    <cellStyle name="Normal" xfId="0"/>
    <cellStyle name="RowLevel_0" xfId="1"/>
    <cellStyle name="ColLevel_0" xfId="2"/>
    <cellStyle name="RowLevel_1" xfId="3"/>
    <cellStyle name="RowLevel_2" xfId="5"/>
    <cellStyle name="%" xfId="15"/>
    <cellStyle name="%_BCKT nam 2008 - Cong ty Co phan - Theo QD 15.2006 - Theo mau BCTC 2008 cua Cty" xfId="16"/>
    <cellStyle name="??" xfId="17"/>
    <cellStyle name="?? [0.00]_ Att. 1- Cover" xfId="18"/>
    <cellStyle name="?? [0]" xfId="19"/>
    <cellStyle name="?_x001D_??%U©÷u&amp;H©÷9_x0008_? s&#10;_x0007__x0001__x0001_" xfId="20"/>
    <cellStyle name="?_x001D_??%U©÷u&amp;H©÷9_x0008_? s&#10;_x0007__x0001__x0001_" xfId="21"/>
    <cellStyle name="???? [0.00]_BE-BQ" xfId="22"/>
    <cellStyle name="??????????????????? [0]_FTC_OFFER" xfId="23"/>
    <cellStyle name="???????????????????_FTC_OFFER" xfId="24"/>
    <cellStyle name="????_BE-BQ" xfId="25"/>
    <cellStyle name="???[0]_?? DI" xfId="26"/>
    <cellStyle name="???_?? DI" xfId="27"/>
    <cellStyle name="??[0]_BRE" xfId="28"/>
    <cellStyle name="??_ ??? ???? " xfId="29"/>
    <cellStyle name="??A? [0]_laroux_1_¢¬???¢â? " xfId="30"/>
    <cellStyle name="??A?_laroux_1_¢¬???¢â? " xfId="31"/>
    <cellStyle name="?¡±¢¥?_?¨ù??¢´¢¥_¢¬???¢â? " xfId="32"/>
    <cellStyle name="?ðÇ%U?&amp;H?_x0008_?s&#10;_x0007__x0001__x0001_" xfId="33"/>
    <cellStyle name="]&#13;&#10;Zoomed=1&#13;&#10;Row=0&#13;&#10;Column=0&#13;&#10;Height=0&#13;&#10;Width=0&#13;&#10;FontName=FoxFont&#13;&#10;FontStyle=0&#13;&#10;FontSize=9&#13;&#10;PrtFontName=FoxPrin" xfId="34"/>
    <cellStyle name="_bang CDKT (Cuong)" xfId="35"/>
    <cellStyle name="_Bao cao kiem toan 2006 - Cong ty XM VLXD DN" xfId="36"/>
    <cellStyle name="_Bao cao kiem toan 2006 - Cong ty XM VLXD DN_BCKT nam 2008 - Cong ty Co phan - Theo QD 15.2006 - Theo mau BCTC 2008 cua Cty" xfId="37"/>
    <cellStyle name="_BCKT - Phu Thai - 31-12-07-V1" xfId="38"/>
    <cellStyle name="_BCKT .V6.- SeABS" xfId="39"/>
    <cellStyle name="_BCKT DOANH NGHIEP KHAC - Anh Bien" xfId="40"/>
    <cellStyle name="_BCKT mau nam 2007-Final" xfId="41"/>
    <cellStyle name="_Book1" xfId="42"/>
    <cellStyle name="_Book1_bao cao KT  CK seabank.V3" xfId="43"/>
    <cellStyle name="_Book1_BCKT .V6.- SeABS" xfId="44"/>
    <cellStyle name="_Book1_BCKT 31.12.2007 - Chi nhanh HCM - Phat hanh" xfId="45"/>
    <cellStyle name="_Book1_BCKT nam 2007 - ChunViet" xfId="46"/>
    <cellStyle name="_Book1_BCKT nam 2007 - Cong ty Chung khoan Viet - Sau dieu chinh - V4" xfId="47"/>
    <cellStyle name="_Book1_BKCT NAM 2007" xfId="48"/>
    <cellStyle name="_Book1_CK Seabank - E" xfId="49"/>
    <cellStyle name="_Book1_Giay lam viec_thuy - DaNang" xfId="50"/>
    <cellStyle name="_Book1_Tong hop QD15 v3.0" xfId="51"/>
    <cellStyle name="_Chi nhanh Cong ty CP TM Minh Khai tai Da Nang nam 2006" xfId="52"/>
    <cellStyle name="_Cong ty CP Hoa chat Viet Tri nam 2006" xfId="53"/>
    <cellStyle name="_Cong ty CP Hoa chat Viet Tri nam 2006_BCKT nam 2007 - ChunViet" xfId="54"/>
    <cellStyle name="_Cong ty CP Xay dung so 6 - VINACONEX6 nam 2006" xfId="55"/>
    <cellStyle name="_Cong ty CP Xay dung so 6 - VINACONEX6 nam 2006_BCKT nam 2008 - Cong ty Co phan - Theo QD 15.2006 - Theo mau BCTC 2008 cua Cty" xfId="56"/>
    <cellStyle name="_DSSH SD11 Sao Viet" xfId="57"/>
    <cellStyle name="_DSSH SD11 Sao Viet_BCKT nam 2008 - Cong ty Co phan - Theo QD 15.2006 - Theo mau BCTC 2008 cua Cty" xfId="58"/>
    <cellStyle name="_Giay lam viec_H 31.12.2007 TPH" xfId="59"/>
    <cellStyle name="_Giay lam viec_thuy - DaNang" xfId="60"/>
    <cellStyle name="_ÿÿÿÿÿ" xfId="61"/>
    <cellStyle name="_ÿÿÿÿÿ_bao cao KT  CK seabank.V3" xfId="62"/>
    <cellStyle name="_ÿÿÿÿÿ_BCKT .V6.- SeABS" xfId="63"/>
    <cellStyle name="_ÿÿÿÿÿ_BCKT 31.12.2007 - Chi nhanh HCM - Phat hanh" xfId="64"/>
    <cellStyle name="_ÿÿÿÿÿ_BCKT nam 2007 - ChunViet" xfId="65"/>
    <cellStyle name="_ÿÿÿÿÿ_BCKT nam 2007 - Cong ty Chung khoan Viet - Sau dieu chinh - V4" xfId="66"/>
    <cellStyle name="_ÿÿÿÿÿ_BKCT NAM 2007" xfId="67"/>
    <cellStyle name="_ÿÿÿÿÿ_CK Seabank - E" xfId="68"/>
    <cellStyle name="_ÿÿÿÿÿ_Giay lam viec_thuy - DaNang" xfId="69"/>
    <cellStyle name="_ÿÿÿÿÿ_Tong hop QD15 v3.0" xfId="70"/>
    <cellStyle name="’Ê‰Ý [0.00]_††††† " xfId="71"/>
    <cellStyle name="’Ê‰Ý_††††† " xfId="72"/>
    <cellStyle name="•W?_Format" xfId="73"/>
    <cellStyle name="•W€_Format" xfId="74"/>
    <cellStyle name="•W_¯–ì" xfId="75"/>
    <cellStyle name="W_MARINE" xfId="76"/>
    <cellStyle name="0" xfId="77"/>
    <cellStyle name="1" xfId="78"/>
    <cellStyle name="1_Cau thuy dien Ban La (Cu Anh)" xfId="79"/>
    <cellStyle name="1_Du toan 558 (Km17+508.12 - Km 22)" xfId="80"/>
    <cellStyle name="1_ÿÿÿÿÿ" xfId="81"/>
    <cellStyle name="18" xfId="82"/>
    <cellStyle name="2" xfId="83"/>
    <cellStyle name="2_Cau thuy dien Ban La (Cu Anh)" xfId="84"/>
    <cellStyle name="2_Du toan 558 (Km17+508.12 - Km 22)" xfId="85"/>
    <cellStyle name="2_ÿÿÿÿÿ" xfId="86"/>
    <cellStyle name="20" xfId="87"/>
    <cellStyle name="20% - Accent1" xfId="88"/>
    <cellStyle name="20% - Accent1 2" xfId="89"/>
    <cellStyle name="20% - Accent2" xfId="90"/>
    <cellStyle name="20% - Accent2 2" xfId="91"/>
    <cellStyle name="20% - Accent3" xfId="92"/>
    <cellStyle name="20% - Accent3 2" xfId="93"/>
    <cellStyle name="20% - Accent4" xfId="94"/>
    <cellStyle name="20% - Accent4 2" xfId="95"/>
    <cellStyle name="20% - Accent5" xfId="96"/>
    <cellStyle name="20% - Accent5 2" xfId="97"/>
    <cellStyle name="20% - Accent6" xfId="98"/>
    <cellStyle name="20% - Accent6 2" xfId="99"/>
    <cellStyle name="3" xfId="100"/>
    <cellStyle name="3_Cau thuy dien Ban La (Cu Anh)" xfId="101"/>
    <cellStyle name="3_Du toan 558 (Km17+508.12 - Km 22)" xfId="102"/>
    <cellStyle name="3_ÿÿÿÿÿ" xfId="103"/>
    <cellStyle name="4" xfId="104"/>
    <cellStyle name="4_Cau thuy dien Ban La (Cu Anh)" xfId="105"/>
    <cellStyle name="4_Du toan 558 (Km17+508.12 - Km 22)" xfId="106"/>
    <cellStyle name="4_ÿÿÿÿÿ" xfId="107"/>
    <cellStyle name="40% - Accent1" xfId="108"/>
    <cellStyle name="40% - Accent1 2" xfId="109"/>
    <cellStyle name="40% - Accent2" xfId="110"/>
    <cellStyle name="40% - Accent2 2" xfId="111"/>
    <cellStyle name="40% - Accent3" xfId="112"/>
    <cellStyle name="40% - Accent3 2" xfId="113"/>
    <cellStyle name="40% - Accent4" xfId="114"/>
    <cellStyle name="40% - Accent4 2" xfId="115"/>
    <cellStyle name="40% - Accent5" xfId="116"/>
    <cellStyle name="40% - Accent5 2" xfId="117"/>
    <cellStyle name="40% - Accent6" xfId="118"/>
    <cellStyle name="40% - Accent6 2" xfId="119"/>
    <cellStyle name="6" xfId="120"/>
    <cellStyle name="60% - Accent1" xfId="121"/>
    <cellStyle name="60% - Accent1 2" xfId="122"/>
    <cellStyle name="60% - Accent2" xfId="123"/>
    <cellStyle name="60% - Accent2 2" xfId="124"/>
    <cellStyle name="60% - Accent3" xfId="125"/>
    <cellStyle name="60% - Accent3 2" xfId="126"/>
    <cellStyle name="60% - Accent4" xfId="127"/>
    <cellStyle name="60% - Accent4 2" xfId="128"/>
    <cellStyle name="60% - Accent5" xfId="129"/>
    <cellStyle name="60% - Accent5 2" xfId="130"/>
    <cellStyle name="60% - Accent6" xfId="131"/>
    <cellStyle name="60% - Accent6 2" xfId="132"/>
    <cellStyle name="Accent1" xfId="133"/>
    <cellStyle name="Accent1 2" xfId="134"/>
    <cellStyle name="Accent2" xfId="135"/>
    <cellStyle name="Accent2 2" xfId="136"/>
    <cellStyle name="Accent3" xfId="137"/>
    <cellStyle name="Accent3 2" xfId="138"/>
    <cellStyle name="Accent4" xfId="139"/>
    <cellStyle name="Accent4 2" xfId="140"/>
    <cellStyle name="Accent5" xfId="141"/>
    <cellStyle name="Accent5 2" xfId="142"/>
    <cellStyle name="Accent6" xfId="143"/>
    <cellStyle name="Accent6 2" xfId="144"/>
    <cellStyle name="ÅëÈ­ [0]_±âÅ¸" xfId="145"/>
    <cellStyle name="AeE­ [0]_INQUIRY ¿µ¾÷AßAø " xfId="146"/>
    <cellStyle name="ÅëÈ­ [0]_S" xfId="147"/>
    <cellStyle name="ÅëÈ­_±âÅ¸" xfId="148"/>
    <cellStyle name="AeE­_INQUIRY ¿µ¾÷AßAø " xfId="149"/>
    <cellStyle name="ÅëÈ­_S" xfId="150"/>
    <cellStyle name="args.style" xfId="151"/>
    <cellStyle name="ÄÞ¸¶ [0]_±âÅ¸" xfId="152"/>
    <cellStyle name="AÞ¸¶ [0]_INQUIRY ¿?¾÷AßAø " xfId="153"/>
    <cellStyle name="ÄÞ¸¶ [0]_S" xfId="154"/>
    <cellStyle name="ÄÞ¸¶_±âÅ¸" xfId="155"/>
    <cellStyle name="AÞ¸¶_INQUIRY ¿?¾÷AßAø " xfId="156"/>
    <cellStyle name="ÄÞ¸¶_S" xfId="157"/>
    <cellStyle name="Bad" xfId="158"/>
    <cellStyle name="Bad 2" xfId="159"/>
    <cellStyle name="BDAD" xfId="160"/>
    <cellStyle name="C?AØ_¿?¾÷CoE² " xfId="161"/>
    <cellStyle name="Ç¥ÁØ_#2(M17)_1" xfId="162"/>
    <cellStyle name="C￥AØ_¿μ¾÷CoE² " xfId="163"/>
    <cellStyle name="Ç¥ÁØ_laroux_4_ÃÑÇÕ°è " xfId="164"/>
    <cellStyle name="C￥AØ_Sheet1_¿μ¾÷CoE² " xfId="165"/>
    <cellStyle name="Calc Currency (0)" xfId="166"/>
    <cellStyle name="Calculation" xfId="167"/>
    <cellStyle name="Calculation 2" xfId="168"/>
    <cellStyle name="category" xfId="169"/>
    <cellStyle name="CC1" xfId="170"/>
    <cellStyle name="CC2" xfId="171"/>
    <cellStyle name="Centered Heading" xfId="172"/>
    <cellStyle name="chchuyen" xfId="173"/>
    <cellStyle name="Check Cell" xfId="174"/>
    <cellStyle name="Check Cell 2" xfId="175"/>
    <cellStyle name="CHUONG" xfId="176"/>
    <cellStyle name="Column_Title" xfId="177"/>
    <cellStyle name="Comma" xfId="178"/>
    <cellStyle name="Comma %" xfId="179"/>
    <cellStyle name="Comma [0]" xfId="180"/>
    <cellStyle name="Comma [0] 2" xfId="181"/>
    <cellStyle name="Comma [0] 3" xfId="182"/>
    <cellStyle name="Comma 0.0" xfId="183"/>
    <cellStyle name="Comma 0.0%" xfId="184"/>
    <cellStyle name="Comma 0.00" xfId="185"/>
    <cellStyle name="Comma 0.00%" xfId="186"/>
    <cellStyle name="Comma 0.000" xfId="187"/>
    <cellStyle name="Comma 0.000%" xfId="188"/>
    <cellStyle name="Comma 2" xfId="189"/>
    <cellStyle name="Comma 2 2" xfId="190"/>
    <cellStyle name="Comma 2 2 2" xfId="191"/>
    <cellStyle name="Comma 2 3" xfId="192"/>
    <cellStyle name="Comma 2 3 2" xfId="193"/>
    <cellStyle name="Comma 3" xfId="194"/>
    <cellStyle name="Comma 4" xfId="195"/>
    <cellStyle name="Comma 4 2" xfId="196"/>
    <cellStyle name="Comma 5" xfId="197"/>
    <cellStyle name="Comma 6" xfId="198"/>
    <cellStyle name="Comma 7" xfId="199"/>
    <cellStyle name="Comma 8" xfId="200"/>
    <cellStyle name="Comma 9" xfId="201"/>
    <cellStyle name="comma zerodec" xfId="202"/>
    <cellStyle name="Comma[0]" xfId="203"/>
    <cellStyle name="Comma0" xfId="204"/>
    <cellStyle name="Company Name" xfId="205"/>
    <cellStyle name="Copied" xfId="206"/>
    <cellStyle name="COST1" xfId="207"/>
    <cellStyle name="CR Comma" xfId="208"/>
    <cellStyle name="CR Currency" xfId="209"/>
    <cellStyle name="Credit" xfId="210"/>
    <cellStyle name="Credit subtotal" xfId="211"/>
    <cellStyle name="Credit Total" xfId="212"/>
    <cellStyle name="Cࡵrrency_Sheet1_PRODUCTĠ" xfId="213"/>
    <cellStyle name="CT1" xfId="214"/>
    <cellStyle name="CT2" xfId="215"/>
    <cellStyle name="CT4" xfId="216"/>
    <cellStyle name="CT5" xfId="217"/>
    <cellStyle name="ct7" xfId="218"/>
    <cellStyle name="ct8" xfId="219"/>
    <cellStyle name="cth1" xfId="220"/>
    <cellStyle name="Cthuc" xfId="221"/>
    <cellStyle name="Cthuc1" xfId="222"/>
    <cellStyle name="Currency" xfId="223"/>
    <cellStyle name="Currency %" xfId="224"/>
    <cellStyle name="Currency [0]" xfId="225"/>
    <cellStyle name="Currency 0.0" xfId="226"/>
    <cellStyle name="Currency 0.0%" xfId="227"/>
    <cellStyle name="Currency 0.00" xfId="228"/>
    <cellStyle name="Currency 0.00%" xfId="229"/>
    <cellStyle name="Currency 0.000" xfId="230"/>
    <cellStyle name="Currency 0.000%" xfId="231"/>
    <cellStyle name="Currency0" xfId="232"/>
    <cellStyle name="Currency1" xfId="233"/>
    <cellStyle name="d" xfId="234"/>
    <cellStyle name="d%" xfId="235"/>
    <cellStyle name="d_BCKT nam 2008 - Cong ty Co phan - Theo QD 15.2006 - Theo mau BCTC 2008 cua Cty" xfId="236"/>
    <cellStyle name="d1" xfId="237"/>
    <cellStyle name="Date" xfId="238"/>
    <cellStyle name="Debit" xfId="239"/>
    <cellStyle name="Debit subtotal" xfId="240"/>
    <cellStyle name="Debit Total" xfId="241"/>
    <cellStyle name="Dezimal [0]_UXO VII" xfId="242"/>
    <cellStyle name="Dezimal_UXO VII" xfId="243"/>
    <cellStyle name="Dollar (zero dec)" xfId="244"/>
    <cellStyle name="Dung" xfId="245"/>
    <cellStyle name="Emphasis 1" xfId="246"/>
    <cellStyle name="Emphasis 2" xfId="247"/>
    <cellStyle name="Emphasis 3" xfId="248"/>
    <cellStyle name="Entered" xfId="249"/>
    <cellStyle name="Euro" xfId="250"/>
    <cellStyle name="Explanatory Text" xfId="251"/>
    <cellStyle name="Explanatory Text 2" xfId="252"/>
    <cellStyle name="Fixed" xfId="253"/>
    <cellStyle name="Followed Hyperlink" xfId="254"/>
    <cellStyle name="form_so" xfId="255"/>
    <cellStyle name="Good" xfId="256"/>
    <cellStyle name="Good 2" xfId="257"/>
    <cellStyle name="Grey" xfId="258"/>
    <cellStyle name="ha" xfId="259"/>
    <cellStyle name="HEADER" xfId="260"/>
    <cellStyle name="Header1" xfId="261"/>
    <cellStyle name="Header2" xfId="262"/>
    <cellStyle name="Heading" xfId="263"/>
    <cellStyle name="Heading 1" xfId="264"/>
    <cellStyle name="Heading 1 2" xfId="265"/>
    <cellStyle name="Heading 2" xfId="266"/>
    <cellStyle name="Heading 2 2" xfId="267"/>
    <cellStyle name="Heading 3" xfId="268"/>
    <cellStyle name="Heading 3 2" xfId="269"/>
    <cellStyle name="Heading 4" xfId="270"/>
    <cellStyle name="Heading 4 2" xfId="271"/>
    <cellStyle name="Heading No Underline" xfId="272"/>
    <cellStyle name="Heading With Underline" xfId="273"/>
    <cellStyle name="HEADING1" xfId="274"/>
    <cellStyle name="HEADING2" xfId="275"/>
    <cellStyle name="Hyperlink" xfId="276"/>
    <cellStyle name="Hyperlink 2" xfId="277"/>
    <cellStyle name="Hyperlink 2 2" xfId="278"/>
    <cellStyle name="Hyperlink 3" xfId="279"/>
    <cellStyle name="Hyperlink 4" xfId="280"/>
    <cellStyle name="Input" xfId="281"/>
    <cellStyle name="Input [yellow]" xfId="282"/>
    <cellStyle name="Input 2" xfId="283"/>
    <cellStyle name="Input 3" xfId="284"/>
    <cellStyle name="Input 4" xfId="285"/>
    <cellStyle name="Input 5" xfId="286"/>
    <cellStyle name="Input Cells" xfId="287"/>
    <cellStyle name="Linked Cell" xfId="288"/>
    <cellStyle name="Linked Cell 2" xfId="289"/>
    <cellStyle name="Linked Cells" xfId="290"/>
    <cellStyle name="luc" xfId="291"/>
    <cellStyle name="luc2" xfId="292"/>
    <cellStyle name="Millares [0]_Well Timing" xfId="293"/>
    <cellStyle name="Millares_Well Timing" xfId="294"/>
    <cellStyle name="Milliers [0]_      " xfId="295"/>
    <cellStyle name="Milliers_      " xfId="296"/>
    <cellStyle name="Model" xfId="297"/>
    <cellStyle name="moi" xfId="298"/>
    <cellStyle name="Mon?aire [0]_      " xfId="299"/>
    <cellStyle name="Mon?aire_      " xfId="300"/>
    <cellStyle name="Moneda [0]_Well Timing" xfId="301"/>
    <cellStyle name="Moneda_Well Timing" xfId="302"/>
    <cellStyle name="Monétaire [0]_      " xfId="303"/>
    <cellStyle name="Monétaire_      " xfId="304"/>
    <cellStyle name="n" xfId="305"/>
    <cellStyle name="n1" xfId="306"/>
    <cellStyle name="Neutral" xfId="307"/>
    <cellStyle name="Neutral 2" xfId="308"/>
    <cellStyle name="New" xfId="309"/>
    <cellStyle name="New Times Roman" xfId="310"/>
    <cellStyle name="no dec" xfId="311"/>
    <cellStyle name="ÑONVÒ" xfId="312"/>
    <cellStyle name="Normal - Style1" xfId="313"/>
    <cellStyle name="Normal 10" xfId="314"/>
    <cellStyle name="Normal 11" xfId="315"/>
    <cellStyle name="Normal 12" xfId="316"/>
    <cellStyle name="Normal 13" xfId="317"/>
    <cellStyle name="Normal 2" xfId="318"/>
    <cellStyle name="Normal 2 2" xfId="319"/>
    <cellStyle name="Normal 3" xfId="320"/>
    <cellStyle name="Normal 3 2" xfId="321"/>
    <cellStyle name="Normal 4" xfId="322"/>
    <cellStyle name="Normal 4 2" xfId="323"/>
    <cellStyle name="Normal 5" xfId="324"/>
    <cellStyle name="Normal 6" xfId="325"/>
    <cellStyle name="Normal 7" xfId="326"/>
    <cellStyle name="Normal 8" xfId="327"/>
    <cellStyle name="Normal 9" xfId="328"/>
    <cellStyle name="Normal_Bao cao tai chinh 280405" xfId="329"/>
    <cellStyle name="Normal_BCao" xfId="330"/>
    <cellStyle name="Normal_BCKT mau nam 2007-Final" xfId="331"/>
    <cellStyle name="Normal_Mau BCTC ap dung tu 2004" xfId="332"/>
    <cellStyle name="Normal_Thuyet minh" xfId="333"/>
    <cellStyle name="Normal_Thuyet minh TSCD" xfId="334"/>
    <cellStyle name="Normal_Tong hop bao cao (blank) (version 1)" xfId="335"/>
    <cellStyle name="Normal1" xfId="336"/>
    <cellStyle name="Note" xfId="337"/>
    <cellStyle name="Note 2" xfId="338"/>
    <cellStyle name="Œ…‹æØ‚è [0.00]_††††† " xfId="339"/>
    <cellStyle name="Œ…‹æØ‚è_††††† " xfId="340"/>
    <cellStyle name="oft Excel]&#13;&#10;Comment=The open=/f lines load custom functions into the Paste Function list.&#13;&#10;Maximized=2&#13;&#10;Basics=1&#13;&#10;A" xfId="341"/>
    <cellStyle name="oft Excel]&#13;&#10;Comment=The open=/f lines load custom functions into the Paste Function list.&#13;&#10;Maximized=3&#13;&#10;Basics=1&#13;&#10;A" xfId="342"/>
    <cellStyle name="omma [0]_Mktg Prog" xfId="343"/>
    <cellStyle name="ormal_Sheet1_1" xfId="344"/>
    <cellStyle name="Output" xfId="345"/>
    <cellStyle name="Output 2" xfId="346"/>
    <cellStyle name="per.style" xfId="347"/>
    <cellStyle name="Percent" xfId="348"/>
    <cellStyle name="Percent %" xfId="349"/>
    <cellStyle name="Percent % Long Underline" xfId="350"/>
    <cellStyle name="Percent %_Worksheet in  US Financial Statements Ref. Workbook - Single Co" xfId="351"/>
    <cellStyle name="Percent (0)" xfId="352"/>
    <cellStyle name="Percent [2]" xfId="353"/>
    <cellStyle name="Percent 0.0%" xfId="354"/>
    <cellStyle name="Percent 0.0% Long Underline" xfId="355"/>
    <cellStyle name="Percent 0.00%" xfId="356"/>
    <cellStyle name="Percent 0.00% Long Underline" xfId="357"/>
    <cellStyle name="Percent 0.000%" xfId="358"/>
    <cellStyle name="Percent 0.000% Long Underline" xfId="359"/>
    <cellStyle name="Percent 2" xfId="360"/>
    <cellStyle name="Percent 2 2" xfId="361"/>
    <cellStyle name="Percent 3" xfId="362"/>
    <cellStyle name="Percent 4" xfId="363"/>
    <cellStyle name="Percent 5" xfId="364"/>
    <cellStyle name="PERCENTAGE" xfId="365"/>
    <cellStyle name="pricing" xfId="366"/>
    <cellStyle name="PSChar" xfId="367"/>
    <cellStyle name="RevList" xfId="368"/>
    <cellStyle name="s]&#13;&#10;spooler=yes&#13;&#10;load=&#13;&#10;Beep=yes&#13;&#10;NullPort=None&#13;&#10;BorderWidth=3&#13;&#10;CursorBlinkRate=1200&#13;&#10;DoubleClickSpeed=452&#13;&#10;Programs=co" xfId="369"/>
    <cellStyle name="serJet 1200 Series PCL 6" xfId="370"/>
    <cellStyle name="Sheet Title" xfId="371"/>
    <cellStyle name="Style 1" xfId="372"/>
    <cellStyle name="Style 2" xfId="373"/>
    <cellStyle name="Style 3" xfId="374"/>
    <cellStyle name="Style 4" xfId="375"/>
    <cellStyle name="subhead" xfId="376"/>
    <cellStyle name="Subtotal" xfId="377"/>
    <cellStyle name="symbol" xfId="378"/>
    <cellStyle name="T" xfId="379"/>
    <cellStyle name="T_bao cao KT  CK seabank.V3" xfId="380"/>
    <cellStyle name="T_BCKT .V6.- SeABS" xfId="381"/>
    <cellStyle name="T_BCKT 31.12.2007 - Chi nhanh HCM - Phat hanh" xfId="382"/>
    <cellStyle name="T_BCKT nam 2007 - ChunViet" xfId="383"/>
    <cellStyle name="T_BCKT nam 2008 - Cong ty Co phan - Theo QD 15.2006 - Theo mau BCTC 2008 cua Cty" xfId="384"/>
    <cellStyle name="T_BKCT NAM 2007" xfId="385"/>
    <cellStyle name="T_CK Seabank - E" xfId="386"/>
    <cellStyle name="T_Giay lam viec_H 31.12.2007 TPH" xfId="387"/>
    <cellStyle name="T_Giay lam viec_thuy - DaNang" xfId="388"/>
    <cellStyle name="T_Giay lam viec_thuy_PhuThai_HCM" xfId="389"/>
    <cellStyle name="T_gui bo trag-" xfId="390"/>
    <cellStyle name="T_LCTT_ToanCty" xfId="391"/>
    <cellStyle name="T_Mau BCKT 2006_Huong_V1" xfId="392"/>
    <cellStyle name="T_Tong hop doi ung đầu năm" xfId="393"/>
    <cellStyle name="T_Tong hop QD15 v3.0" xfId="394"/>
    <cellStyle name="tde" xfId="395"/>
    <cellStyle name="th" xfId="396"/>
    <cellStyle name="þ_x001D_ð·_x000C_æþ'&#13;ßþU_x0001_Ø_x0005_ü_x0014__x0007__x0001__x0001_" xfId="397"/>
    <cellStyle name="Thuyet minh" xfId="398"/>
    <cellStyle name="Tickmark" xfId="399"/>
    <cellStyle name="Title" xfId="400"/>
    <cellStyle name="Title 2" xfId="401"/>
    <cellStyle name="Total" xfId="402"/>
    <cellStyle name="Total 2" xfId="403"/>
    <cellStyle name="viet" xfId="404"/>
    <cellStyle name="viet2" xfId="405"/>
    <cellStyle name="VN new romanNormal" xfId="406"/>
    <cellStyle name="Vn Time 13" xfId="407"/>
    <cellStyle name="Vn Time 14" xfId="408"/>
    <cellStyle name="VN time new roman" xfId="409"/>
    <cellStyle name="vnhead1" xfId="410"/>
    <cellStyle name="vnhead3" xfId="411"/>
    <cellStyle name="vntxt1" xfId="412"/>
    <cellStyle name="vntxt2" xfId="413"/>
    <cellStyle name="Währung [0]_UXO VII" xfId="414"/>
    <cellStyle name="Währung_UXO VII" xfId="415"/>
    <cellStyle name="Warning Text" xfId="416"/>
    <cellStyle name="Warning Text 2" xfId="417"/>
    <cellStyle name="xuan" xfId="418"/>
    <cellStyle name="センター" xfId="419"/>
    <cellStyle name="เครื่องหมายสกุลเงิน [0]_FTC_OFFER" xfId="420"/>
    <cellStyle name="เครื่องหมายสกุลเงิน_FTC_OFFER" xfId="421"/>
    <cellStyle name="ปกติ_FTC_OFFER" xfId="422"/>
    <cellStyle name=" [0.00]_ Att. 1- Cover" xfId="423"/>
    <cellStyle name="_ Att. 1- Cover" xfId="424"/>
    <cellStyle name="?_ Att. 1- Cover" xfId="425"/>
    <cellStyle name="똿뗦먛귟 [0.00]_PRODUCT DETAIL Q1" xfId="426"/>
    <cellStyle name="똿뗦먛귟_PRODUCT DETAIL Q1" xfId="427"/>
    <cellStyle name="믅됞 [0.00]_PRODUCT DETAIL Q1" xfId="428"/>
    <cellStyle name="믅됞_PRODUCT DETAIL Q1" xfId="429"/>
    <cellStyle name="백분율_††††† " xfId="430"/>
    <cellStyle name="뷭?_BOOKSHIP" xfId="431"/>
    <cellStyle name="콤마 [0]_ 비목별 월별기술 " xfId="432"/>
    <cellStyle name="콤마_ 비목별 월별기술 " xfId="433"/>
    <cellStyle name="통화 [0]_††††† " xfId="434"/>
    <cellStyle name="통화_††††† " xfId="435"/>
    <cellStyle name="표준_(정보부문)월별인원계획" xfId="436"/>
    <cellStyle name="표준_kc-elec system check list" xfId="437"/>
    <cellStyle name="一般_00Q3902REV.1" xfId="438"/>
    <cellStyle name="千分位[0]_00Q3902REV.1" xfId="439"/>
    <cellStyle name="千分位_00Q3902REV.1" xfId="440"/>
    <cellStyle name="桁区切り [0.00]_††††† " xfId="441"/>
    <cellStyle name="桁区切り_††††† " xfId="442"/>
    <cellStyle name="標準_††††† " xfId="443"/>
    <cellStyle name="貨幣 [0]_00Q3902REV.1" xfId="444"/>
    <cellStyle name="貨幣[0]_BRE" xfId="445"/>
    <cellStyle name="貨幣_00Q3902REV.1" xfId="446"/>
    <cellStyle name="通貨 [0.00]_††††† " xfId="447"/>
    <cellStyle name="通貨_††††† " xfId="448"/>
  </cellStyles>
  <dxfs count="155">
    <dxf>
      <fill>
        <patternFill>
          <bgColor indexed="24"/>
        </patternFill>
      </fill>
    </dxf>
    <dxf>
      <fill>
        <patternFill>
          <bgColor indexed="24"/>
        </patternFill>
      </fill>
    </dxf>
    <dxf>
      <fill>
        <patternFill>
          <bgColor rgb="FF9999FF"/>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rgb="FF9999FF"/>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rgb="FF9999FF"/>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rgb="FF9999FF"/>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rgb="FF9999FF"/>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rgb="FF9999FF"/>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indexed="24"/>
        </patternFill>
      </fill>
    </dxf>
    <dxf>
      <fill>
        <patternFill>
          <bgColor indexed="24"/>
        </patternFill>
      </fill>
    </dxf>
    <dxf>
      <fill>
        <patternFill>
          <bgColor indexed="24"/>
        </patternFill>
      </fill>
    </dxf>
    <dxf>
      <font>
        <u val="none"/>
        <strike val="0"/>
      </font>
      <fill>
        <patternFill>
          <bgColor indexed="24"/>
        </patternFill>
      </fill>
    </dxf>
    <dxf>
      <fill>
        <patternFill>
          <bgColor indexed="24"/>
        </patternFill>
      </fill>
    </dxf>
    <dxf>
      <font>
        <u val="none"/>
        <strike val="0"/>
      </font>
      <fill>
        <patternFill>
          <bgColor indexed="24"/>
        </patternFill>
      </fill>
    </dxf>
    <dxf>
      <fill>
        <patternFill>
          <bgColor indexed="24"/>
        </patternFill>
      </fill>
    </dxf>
    <dxf>
      <fill>
        <patternFill>
          <bgColor indexed="24"/>
        </patternFill>
      </fill>
    </dxf>
    <dxf>
      <font>
        <u val="none"/>
        <strike val="0"/>
      </font>
      <fill>
        <patternFill>
          <bgColor indexed="24"/>
        </patternFill>
      </fill>
    </dxf>
    <dxf>
      <font>
        <u val="none"/>
        <strike val="0"/>
      </font>
      <fill>
        <patternFill>
          <bgColor indexed="24"/>
        </patternFill>
      </fill>
    </dxf>
    <dxf>
      <font>
        <u val="none"/>
        <strike val="0"/>
      </font>
      <fill>
        <patternFill>
          <bgColor rgb="FF9999FF"/>
        </patternFill>
      </fill>
    </dxf>
    <dxf>
      <fill>
        <patternFill>
          <bgColor rgb="FF9999FF"/>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rgb="FF9999FF"/>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ont>
        <u val="none"/>
        <strike val="0"/>
      </font>
      <fill>
        <patternFill>
          <bgColor indexed="24"/>
        </patternFill>
      </fill>
    </dxf>
    <dxf>
      <font>
        <u val="none"/>
        <strike val="0"/>
      </font>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
      <fill>
        <patternFill>
          <bgColor rgb="FF9999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9</xdr:row>
      <xdr:rowOff>0</xdr:rowOff>
    </xdr:from>
    <xdr:to>
      <xdr:col>25</xdr:col>
      <xdr:colOff>1085850</xdr:colOff>
      <xdr:row>10</xdr:row>
      <xdr:rowOff>0</xdr:rowOff>
    </xdr:to>
    <xdr:sp macro="[0]!Macro1">
      <xdr:nvSpPr>
        <xdr:cNvPr id="1" name="Rectangle 16"/>
        <xdr:cNvSpPr>
          <a:spLocks/>
        </xdr:cNvSpPr>
      </xdr:nvSpPr>
      <xdr:spPr>
        <a:xfrm>
          <a:off x="5962650" y="1704975"/>
          <a:ext cx="1076325"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Hide row</a:t>
          </a:r>
        </a:p>
      </xdr:txBody>
    </xdr:sp>
    <xdr:clientData/>
  </xdr:twoCellAnchor>
  <xdr:twoCellAnchor>
    <xdr:from>
      <xdr:col>25</xdr:col>
      <xdr:colOff>9525</xdr:colOff>
      <xdr:row>7</xdr:row>
      <xdr:rowOff>142875</xdr:rowOff>
    </xdr:from>
    <xdr:to>
      <xdr:col>25</xdr:col>
      <xdr:colOff>1085850</xdr:colOff>
      <xdr:row>8</xdr:row>
      <xdr:rowOff>190500</xdr:rowOff>
    </xdr:to>
    <xdr:sp macro="[0]!Macro6">
      <xdr:nvSpPr>
        <xdr:cNvPr id="2" name="Rectangle 17"/>
        <xdr:cNvSpPr>
          <a:spLocks/>
        </xdr:cNvSpPr>
      </xdr:nvSpPr>
      <xdr:spPr>
        <a:xfrm>
          <a:off x="5962650" y="1495425"/>
          <a:ext cx="1076325"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Show all row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9</xdr:row>
      <xdr:rowOff>9525</xdr:rowOff>
    </xdr:from>
    <xdr:to>
      <xdr:col>25</xdr:col>
      <xdr:colOff>1104900</xdr:colOff>
      <xdr:row>9</xdr:row>
      <xdr:rowOff>180975</xdr:rowOff>
    </xdr:to>
    <xdr:sp macro="[0]!Macro4">
      <xdr:nvSpPr>
        <xdr:cNvPr id="1" name="Rectangle 2"/>
        <xdr:cNvSpPr>
          <a:spLocks/>
        </xdr:cNvSpPr>
      </xdr:nvSpPr>
      <xdr:spPr>
        <a:xfrm>
          <a:off x="5972175" y="1676400"/>
          <a:ext cx="1076325" cy="171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Hide row</a:t>
          </a:r>
        </a:p>
      </xdr:txBody>
    </xdr:sp>
    <xdr:clientData/>
  </xdr:twoCellAnchor>
  <xdr:twoCellAnchor>
    <xdr:from>
      <xdr:col>25</xdr:col>
      <xdr:colOff>28575</xdr:colOff>
      <xdr:row>8</xdr:row>
      <xdr:rowOff>9525</xdr:rowOff>
    </xdr:from>
    <xdr:to>
      <xdr:col>25</xdr:col>
      <xdr:colOff>1104900</xdr:colOff>
      <xdr:row>9</xdr:row>
      <xdr:rowOff>9525</xdr:rowOff>
    </xdr:to>
    <xdr:sp macro="[0]!Macro5">
      <xdr:nvSpPr>
        <xdr:cNvPr id="2" name="Rectangle 3"/>
        <xdr:cNvSpPr>
          <a:spLocks/>
        </xdr:cNvSpPr>
      </xdr:nvSpPr>
      <xdr:spPr>
        <a:xfrm>
          <a:off x="5972175" y="1485900"/>
          <a:ext cx="1076325"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Show all row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28575</xdr:colOff>
      <xdr:row>9</xdr:row>
      <xdr:rowOff>9525</xdr:rowOff>
    </xdr:from>
    <xdr:to>
      <xdr:col>49</xdr:col>
      <xdr:colOff>1104900</xdr:colOff>
      <xdr:row>9</xdr:row>
      <xdr:rowOff>180975</xdr:rowOff>
    </xdr:to>
    <xdr:sp macro="[0]!Macro4">
      <xdr:nvSpPr>
        <xdr:cNvPr id="1" name="Rectangle 2"/>
        <xdr:cNvSpPr>
          <a:spLocks/>
        </xdr:cNvSpPr>
      </xdr:nvSpPr>
      <xdr:spPr>
        <a:xfrm>
          <a:off x="6067425" y="1838325"/>
          <a:ext cx="1076325" cy="171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Hide row</a:t>
          </a:r>
        </a:p>
      </xdr:txBody>
    </xdr:sp>
    <xdr:clientData/>
  </xdr:twoCellAnchor>
  <xdr:twoCellAnchor>
    <xdr:from>
      <xdr:col>49</xdr:col>
      <xdr:colOff>28575</xdr:colOff>
      <xdr:row>8</xdr:row>
      <xdr:rowOff>9525</xdr:rowOff>
    </xdr:from>
    <xdr:to>
      <xdr:col>49</xdr:col>
      <xdr:colOff>1104900</xdr:colOff>
      <xdr:row>9</xdr:row>
      <xdr:rowOff>9525</xdr:rowOff>
    </xdr:to>
    <xdr:sp macro="[0]!Macro5">
      <xdr:nvSpPr>
        <xdr:cNvPr id="2" name="Rectangle 3"/>
        <xdr:cNvSpPr>
          <a:spLocks/>
        </xdr:cNvSpPr>
      </xdr:nvSpPr>
      <xdr:spPr>
        <a:xfrm>
          <a:off x="6067425" y="1485900"/>
          <a:ext cx="1076325" cy="3524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Show all row</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9</xdr:row>
      <xdr:rowOff>0</xdr:rowOff>
    </xdr:from>
    <xdr:to>
      <xdr:col>31</xdr:col>
      <xdr:colOff>0</xdr:colOff>
      <xdr:row>10</xdr:row>
      <xdr:rowOff>0</xdr:rowOff>
    </xdr:to>
    <xdr:sp macro="[0]!Macro7">
      <xdr:nvSpPr>
        <xdr:cNvPr id="1" name="Rectangle 2"/>
        <xdr:cNvSpPr>
          <a:spLocks/>
        </xdr:cNvSpPr>
      </xdr:nvSpPr>
      <xdr:spPr>
        <a:xfrm>
          <a:off x="5924550" y="1666875"/>
          <a:ext cx="1028700"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Hide row</a:t>
          </a:r>
        </a:p>
      </xdr:txBody>
    </xdr:sp>
    <xdr:clientData/>
  </xdr:twoCellAnchor>
  <xdr:twoCellAnchor>
    <xdr:from>
      <xdr:col>30</xdr:col>
      <xdr:colOff>9525</xdr:colOff>
      <xdr:row>8</xdr:row>
      <xdr:rowOff>9525</xdr:rowOff>
    </xdr:from>
    <xdr:to>
      <xdr:col>31</xdr:col>
      <xdr:colOff>0</xdr:colOff>
      <xdr:row>9</xdr:row>
      <xdr:rowOff>9525</xdr:rowOff>
    </xdr:to>
    <xdr:sp macro="[0]!Macro8">
      <xdr:nvSpPr>
        <xdr:cNvPr id="2" name="Rectangle 3"/>
        <xdr:cNvSpPr>
          <a:spLocks/>
        </xdr:cNvSpPr>
      </xdr:nvSpPr>
      <xdr:spPr>
        <a:xfrm>
          <a:off x="5924550" y="1485900"/>
          <a:ext cx="1028700"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Show all row</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8</xdr:row>
      <xdr:rowOff>190500</xdr:rowOff>
    </xdr:from>
    <xdr:to>
      <xdr:col>34</xdr:col>
      <xdr:colOff>1095375</xdr:colOff>
      <xdr:row>9</xdr:row>
      <xdr:rowOff>180975</xdr:rowOff>
    </xdr:to>
    <xdr:sp macro="[0]!Macro3">
      <xdr:nvSpPr>
        <xdr:cNvPr id="1" name="Rectangle 2"/>
        <xdr:cNvSpPr>
          <a:spLocks/>
        </xdr:cNvSpPr>
      </xdr:nvSpPr>
      <xdr:spPr>
        <a:xfrm>
          <a:off x="21602700" y="1676400"/>
          <a:ext cx="1085850" cy="1809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Hide row</a:t>
          </a:r>
        </a:p>
      </xdr:txBody>
    </xdr:sp>
    <xdr:clientData/>
  </xdr:twoCellAnchor>
  <xdr:twoCellAnchor>
    <xdr:from>
      <xdr:col>34</xdr:col>
      <xdr:colOff>9525</xdr:colOff>
      <xdr:row>7</xdr:row>
      <xdr:rowOff>161925</xdr:rowOff>
    </xdr:from>
    <xdr:to>
      <xdr:col>34</xdr:col>
      <xdr:colOff>1095375</xdr:colOff>
      <xdr:row>9</xdr:row>
      <xdr:rowOff>0</xdr:rowOff>
    </xdr:to>
    <xdr:sp macro="[0]!Macro10">
      <xdr:nvSpPr>
        <xdr:cNvPr id="2" name="Rectangle 3"/>
        <xdr:cNvSpPr>
          <a:spLocks/>
        </xdr:cNvSpPr>
      </xdr:nvSpPr>
      <xdr:spPr>
        <a:xfrm>
          <a:off x="21602700" y="1476375"/>
          <a:ext cx="1085850" cy="2000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Show all row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19050</xdr:colOff>
      <xdr:row>255</xdr:row>
      <xdr:rowOff>28575</xdr:rowOff>
    </xdr:from>
    <xdr:to>
      <xdr:col>52</xdr:col>
      <xdr:colOff>1085850</xdr:colOff>
      <xdr:row>256</xdr:row>
      <xdr:rowOff>9525</xdr:rowOff>
    </xdr:to>
    <xdr:sp macro="[0]!Macro9">
      <xdr:nvSpPr>
        <xdr:cNvPr id="1" name="Rectangle 2"/>
        <xdr:cNvSpPr>
          <a:spLocks/>
        </xdr:cNvSpPr>
      </xdr:nvSpPr>
      <xdr:spPr>
        <a:xfrm>
          <a:off x="6067425" y="66608325"/>
          <a:ext cx="1066800" cy="171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Hide row</a:t>
          </a:r>
        </a:p>
      </xdr:txBody>
    </xdr:sp>
    <xdr:clientData/>
  </xdr:twoCellAnchor>
  <xdr:twoCellAnchor>
    <xdr:from>
      <xdr:col>52</xdr:col>
      <xdr:colOff>19050</xdr:colOff>
      <xdr:row>254</xdr:row>
      <xdr:rowOff>28575</xdr:rowOff>
    </xdr:from>
    <xdr:to>
      <xdr:col>52</xdr:col>
      <xdr:colOff>1085850</xdr:colOff>
      <xdr:row>255</xdr:row>
      <xdr:rowOff>19050</xdr:rowOff>
    </xdr:to>
    <xdr:sp macro="[0]!Macro10">
      <xdr:nvSpPr>
        <xdr:cNvPr id="2" name="Rectangle 3"/>
        <xdr:cNvSpPr>
          <a:spLocks/>
        </xdr:cNvSpPr>
      </xdr:nvSpPr>
      <xdr:spPr>
        <a:xfrm>
          <a:off x="6067425" y="66417825"/>
          <a:ext cx="1066800" cy="1809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Show all row</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114</xdr:col>
      <xdr:colOff>28575</xdr:colOff>
      <xdr:row>4</xdr:row>
      <xdr:rowOff>85725</xdr:rowOff>
    </xdr:from>
    <xdr:to>
      <xdr:col>115</xdr:col>
      <xdr:colOff>0</xdr:colOff>
      <xdr:row>5</xdr:row>
      <xdr:rowOff>114300</xdr:rowOff>
    </xdr:to>
    <xdr:sp macro="[0]!Macro12">
      <xdr:nvSpPr>
        <xdr:cNvPr id="1" name="Rectangle 9"/>
        <xdr:cNvSpPr>
          <a:spLocks/>
        </xdr:cNvSpPr>
      </xdr:nvSpPr>
      <xdr:spPr>
        <a:xfrm>
          <a:off x="9353550" y="819150"/>
          <a:ext cx="106680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Show all row</a:t>
          </a:r>
        </a:p>
      </xdr:txBody>
    </xdr:sp>
    <xdr:clientData/>
  </xdr:twoCellAnchor>
  <xdr:twoCellAnchor>
    <xdr:from>
      <xdr:col>114</xdr:col>
      <xdr:colOff>28575</xdr:colOff>
      <xdr:row>5</xdr:row>
      <xdr:rowOff>114300</xdr:rowOff>
    </xdr:from>
    <xdr:to>
      <xdr:col>115</xdr:col>
      <xdr:colOff>0</xdr:colOff>
      <xdr:row>6</xdr:row>
      <xdr:rowOff>142875</xdr:rowOff>
    </xdr:to>
    <xdr:sp macro="[0]!Macro11">
      <xdr:nvSpPr>
        <xdr:cNvPr id="2" name="Rectangle 10"/>
        <xdr:cNvSpPr>
          <a:spLocks/>
        </xdr:cNvSpPr>
      </xdr:nvSpPr>
      <xdr:spPr>
        <a:xfrm>
          <a:off x="9353550" y="1038225"/>
          <a:ext cx="1066800" cy="2190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Hide row</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6</xdr:row>
      <xdr:rowOff>0</xdr:rowOff>
    </xdr:from>
    <xdr:to>
      <xdr:col>23</xdr:col>
      <xdr:colOff>19050</xdr:colOff>
      <xdr:row>7</xdr:row>
      <xdr:rowOff>0</xdr:rowOff>
    </xdr:to>
    <xdr:sp macro="[0]!Macro15">
      <xdr:nvSpPr>
        <xdr:cNvPr id="1" name="Rectangle 2"/>
        <xdr:cNvSpPr>
          <a:spLocks/>
        </xdr:cNvSpPr>
      </xdr:nvSpPr>
      <xdr:spPr>
        <a:xfrm>
          <a:off x="11306175" y="1114425"/>
          <a:ext cx="1114425"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Show all row</a:t>
          </a:r>
        </a:p>
      </xdr:txBody>
    </xdr:sp>
    <xdr:clientData/>
  </xdr:twoCellAnchor>
  <xdr:twoCellAnchor>
    <xdr:from>
      <xdr:col>22</xdr:col>
      <xdr:colOff>0</xdr:colOff>
      <xdr:row>7</xdr:row>
      <xdr:rowOff>19050</xdr:rowOff>
    </xdr:from>
    <xdr:to>
      <xdr:col>23</xdr:col>
      <xdr:colOff>19050</xdr:colOff>
      <xdr:row>7</xdr:row>
      <xdr:rowOff>209550</xdr:rowOff>
    </xdr:to>
    <xdr:sp macro="[0]!Macro2">
      <xdr:nvSpPr>
        <xdr:cNvPr id="2" name="Rectangle 3"/>
        <xdr:cNvSpPr>
          <a:spLocks/>
        </xdr:cNvSpPr>
      </xdr:nvSpPr>
      <xdr:spPr>
        <a:xfrm>
          <a:off x="11306175" y="1323975"/>
          <a:ext cx="1114425" cy="1905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rPr>
            <a:t>Hide row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D1\P_DUAN$\Dung%20Quat\Nhom%20GC\New%20Folder\My%20Documents\3533\98Q\3533\Q\98Q2943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Le%20Duc%20Minh\Tai%20lieu%20ca%20nhan\Hoc%20word,excel\Tong%20hop%20QD15%20v3.0\Tong%20hop%20QD15%20v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02.%20kiem%20toan\01.%20cong%20ty\cong%20ty%20ck%20shs\Administration_chungkhoansaigonhanoi_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Sheet1"/>
      <sheetName val="Sheet2"/>
      <sheetName val="Sheet2 (2)"/>
      <sheetName val="Sheet3"/>
      <sheetName val="Sheet3 (2)"/>
      <sheetName val="#REF"/>
      <sheetName val="IBASE"/>
      <sheetName val="CT_LCGT"/>
      <sheetName val="CT_LCTT"/>
      <sheetName val="TM_ChenhLechCT"/>
      <sheetName val="Du_lieu"/>
      <sheetName val="DM"/>
      <sheetName val="Dieu_chinh"/>
      <sheetName val="Danh_muc"/>
      <sheetName val="Tong_hop"/>
      <sheetName val="Bao_cao"/>
      <sheetName val="Phan_bo"/>
      <sheetName val="Thong_tin"/>
      <sheetName val="98Q2943e"/>
      <sheetName val="KLHT"/>
      <sheetName val="XL4Poppy"/>
      <sheetName val="TonghoptoanCty"/>
      <sheetName val="Tonghopcoquancty"/>
      <sheetName val="Chi tietcoquanCTy"/>
      <sheetName val="TSCD chuyenthanhCCDC"/>
      <sheetName val="CTy"/>
      <sheetName val="501"/>
      <sheetName val="502"/>
      <sheetName val="503"/>
      <sheetName val="503 (2)"/>
      <sheetName val="504"/>
      <sheetName val="000000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 val="SILICATE"/>
    </sheetNames>
    <sheetDataSet>
      <sheetData sheetId="3">
        <row r="8">
          <cell r="D8" t="str">
            <v>Công ty Cổ phần May 10</v>
          </cell>
        </row>
        <row r="12">
          <cell r="D12" t="str">
            <v>cho năm tài chính kết thúc ngày 31/12/2007</v>
          </cell>
        </row>
        <row r="13">
          <cell r="D13" t="str">
            <v>01/01/2007</v>
          </cell>
        </row>
        <row r="14">
          <cell r="D14" t="str">
            <v>31/12/2007</v>
          </cell>
        </row>
      </sheetData>
      <sheetData sheetId="4">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row r="403">
          <cell r="B403" t="str">
            <v>82121</v>
          </cell>
        </row>
        <row r="404">
          <cell r="B404" t="str">
            <v>82122</v>
          </cell>
        </row>
        <row r="405">
          <cell r="B405" t="str">
            <v>82123</v>
          </cell>
        </row>
        <row r="406">
          <cell r="B406" t="str">
            <v>82124</v>
          </cell>
        </row>
        <row r="407">
          <cell r="B407" t="str">
            <v>82125</v>
          </cell>
        </row>
      </sheetData>
      <sheetData sheetId="5">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F9" t="str">
            <v>Nợ</v>
          </cell>
          <cell r="G9" t="str">
            <v>Có</v>
          </cell>
          <cell r="H9" t="str">
            <v>22</v>
          </cell>
          <cell r="I9" t="str">
            <v>7. Chi phí tài chính</v>
          </cell>
          <cell r="O9" t="str">
            <v>11.07</v>
          </cell>
          <cell r="AA9" t="str">
            <v>12.07</v>
          </cell>
          <cell r="AM9" t="str">
            <v>13.07</v>
          </cell>
          <cell r="BA9" t="str">
            <v>25.07</v>
          </cell>
        </row>
        <row r="10">
          <cell r="D10" t="str">
            <v>1132</v>
          </cell>
          <cell r="F10" t="str">
            <v>xx</v>
          </cell>
          <cell r="H10" t="str">
            <v>23</v>
          </cell>
          <cell r="I10" t="str">
            <v>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12. Chi phí khác </v>
          </cell>
          <cell r="O15" t="str">
            <v>11.13</v>
          </cell>
        </row>
        <row r="16">
          <cell r="D16" t="str">
            <v>128t</v>
          </cell>
          <cell r="H16" t="str">
            <v>40</v>
          </cell>
          <cell r="I16" t="str">
            <v>13. Lợi nhuận khác</v>
          </cell>
        </row>
        <row r="17">
          <cell r="D17" t="str">
            <v>129</v>
          </cell>
          <cell r="H17" t="str">
            <v>50</v>
          </cell>
          <cell r="I17" t="str">
            <v>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 Nguyên giá</v>
          </cell>
        </row>
        <row r="53">
          <cell r="D53" t="str">
            <v>151</v>
          </cell>
          <cell r="H53" t="str">
            <v>223</v>
          </cell>
          <cell r="I53" t="str">
            <v> - Giá trị hao mòn lũy kế (*)</v>
          </cell>
        </row>
        <row r="54">
          <cell r="D54" t="str">
            <v>152</v>
          </cell>
          <cell r="H54" t="str">
            <v>224</v>
          </cell>
          <cell r="I54" t="str">
            <v>2. Tài sản cố định thuê tài chính</v>
          </cell>
        </row>
        <row r="55">
          <cell r="D55" t="str">
            <v>153</v>
          </cell>
          <cell r="H55" t="str">
            <v>225</v>
          </cell>
          <cell r="I55" t="str">
            <v> - Nguyên giá</v>
          </cell>
        </row>
        <row r="56">
          <cell r="D56" t="str">
            <v>154</v>
          </cell>
          <cell r="H56" t="str">
            <v>226</v>
          </cell>
          <cell r="I56" t="str">
            <v> - Giá trị hao mòn lũy kế (*)</v>
          </cell>
        </row>
        <row r="57">
          <cell r="D57" t="str">
            <v>155</v>
          </cell>
          <cell r="H57" t="str">
            <v>227</v>
          </cell>
          <cell r="I57" t="str">
            <v>3. Tài sản cố định vô hình</v>
          </cell>
        </row>
        <row r="58">
          <cell r="D58" t="str">
            <v>1561</v>
          </cell>
          <cell r="H58" t="str">
            <v>228</v>
          </cell>
          <cell r="I58" t="str">
            <v> - Nguyên giá</v>
          </cell>
        </row>
        <row r="59">
          <cell r="D59" t="str">
            <v>1562</v>
          </cell>
          <cell r="H59" t="str">
            <v>229</v>
          </cell>
          <cell r="I59" t="str">
            <v>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 Nguyên giá</v>
          </cell>
        </row>
        <row r="63">
          <cell r="D63" t="str">
            <v>159</v>
          </cell>
          <cell r="H63" t="str">
            <v>242</v>
          </cell>
          <cell r="I63" t="str">
            <v>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v>
          </cell>
          <cell r="N21" t="str">
            <v> -</v>
          </cell>
          <cell r="O21" t="str">
            <v> -</v>
          </cell>
          <cell r="P21" t="str">
            <v> -</v>
          </cell>
          <cell r="Q21" t="str">
            <v>Refuse</v>
          </cell>
          <cell r="S21" t="str">
            <v>BTDC</v>
          </cell>
        </row>
        <row r="22">
          <cell r="F22" t="str">
            <v>336bn</v>
          </cell>
          <cell r="H22" t="str">
            <v>3341b</v>
          </cell>
          <cell r="L22">
            <v>5000000</v>
          </cell>
          <cell r="M22" t="str">
            <v> -</v>
          </cell>
          <cell r="N22" t="str">
            <v> -</v>
          </cell>
          <cell r="O22" t="str">
            <v> -</v>
          </cell>
          <cell r="P22" t="str">
            <v> -</v>
          </cell>
          <cell r="Q22" t="str">
            <v>Refuse</v>
          </cell>
          <cell r="S22" t="str">
            <v>BTDC</v>
          </cell>
        </row>
        <row r="23">
          <cell r="F23" t="str">
            <v>336bn</v>
          </cell>
          <cell r="H23" t="str">
            <v>3388bn</v>
          </cell>
          <cell r="L23">
            <v>720</v>
          </cell>
          <cell r="M23" t="str">
            <v> -</v>
          </cell>
          <cell r="N23" t="str">
            <v> -</v>
          </cell>
          <cell r="O23" t="str">
            <v> -</v>
          </cell>
          <cell r="P23" t="str">
            <v> -</v>
          </cell>
          <cell r="Q23" t="str">
            <v>Refuse</v>
          </cell>
          <cell r="S23" t="str">
            <v>BTDC</v>
          </cell>
        </row>
        <row r="24">
          <cell r="F24" t="str">
            <v>642</v>
          </cell>
          <cell r="H24" t="str">
            <v>139n</v>
          </cell>
          <cell r="L24">
            <v>-72754574</v>
          </cell>
          <cell r="M24" t="str">
            <v> -</v>
          </cell>
          <cell r="N24" t="str">
            <v> -</v>
          </cell>
          <cell r="O24" t="str">
            <v> -</v>
          </cell>
          <cell r="P24" t="str">
            <v> -</v>
          </cell>
          <cell r="Q24" t="str">
            <v>Refuse</v>
          </cell>
          <cell r="S24" t="str">
            <v>BTDC</v>
          </cell>
        </row>
        <row r="25">
          <cell r="F25" t="str">
            <v>157</v>
          </cell>
          <cell r="H25" t="str">
            <v>155</v>
          </cell>
          <cell r="L25">
            <v>-16562306</v>
          </cell>
          <cell r="M25" t="str">
            <v> -</v>
          </cell>
          <cell r="N25" t="str">
            <v> -</v>
          </cell>
          <cell r="O25" t="str">
            <v> -</v>
          </cell>
          <cell r="P25" t="str">
            <v> -</v>
          </cell>
          <cell r="Q25" t="str">
            <v>Refuse</v>
          </cell>
          <cell r="S25" t="str">
            <v>BTDC</v>
          </cell>
        </row>
        <row r="26">
          <cell r="F26" t="str">
            <v>2141</v>
          </cell>
          <cell r="H26" t="str">
            <v>2114</v>
          </cell>
          <cell r="L26">
            <v>4289033</v>
          </cell>
          <cell r="M26" t="str">
            <v> -</v>
          </cell>
          <cell r="N26" t="str">
            <v> -</v>
          </cell>
          <cell r="O26" t="str">
            <v> -</v>
          </cell>
          <cell r="P26" t="str">
            <v> -</v>
          </cell>
          <cell r="Q26" t="str">
            <v>Refuse</v>
          </cell>
          <cell r="S26" t="str">
            <v>BTDC</v>
          </cell>
        </row>
        <row r="27">
          <cell r="F27" t="str">
            <v>642</v>
          </cell>
          <cell r="H27" t="str">
            <v>2114</v>
          </cell>
          <cell r="L27">
            <v>7985772</v>
          </cell>
          <cell r="M27" t="str">
            <v> -</v>
          </cell>
          <cell r="N27" t="str">
            <v> -</v>
          </cell>
          <cell r="O27" t="str">
            <v> -</v>
          </cell>
          <cell r="P27" t="str">
            <v> -</v>
          </cell>
          <cell r="Q27" t="str">
            <v>Refuse</v>
          </cell>
          <cell r="S27" t="str">
            <v>BTDC</v>
          </cell>
        </row>
        <row r="28">
          <cell r="F28" t="str">
            <v>2425</v>
          </cell>
          <cell r="H28" t="str">
            <v>2114</v>
          </cell>
          <cell r="L28">
            <v>12274804</v>
          </cell>
          <cell r="M28" t="str">
            <v> -</v>
          </cell>
          <cell r="N28" t="str">
            <v> -</v>
          </cell>
          <cell r="O28" t="str">
            <v> -</v>
          </cell>
          <cell r="P28" t="str">
            <v> -</v>
          </cell>
          <cell r="Q28" t="str">
            <v>Refuse</v>
          </cell>
          <cell r="S28" t="str">
            <v>BTDC</v>
          </cell>
        </row>
        <row r="29">
          <cell r="F29" t="str">
            <v>2114</v>
          </cell>
          <cell r="H29" t="str">
            <v>2425</v>
          </cell>
          <cell r="L29">
            <v>27706334</v>
          </cell>
          <cell r="M29" t="str">
            <v> -</v>
          </cell>
          <cell r="N29" t="str">
            <v> -</v>
          </cell>
          <cell r="O29" t="str">
            <v> -</v>
          </cell>
          <cell r="P29" t="str">
            <v> -</v>
          </cell>
          <cell r="Q29" t="str">
            <v>Refuse</v>
          </cell>
          <cell r="S29" t="str">
            <v>BTDC</v>
          </cell>
        </row>
        <row r="30">
          <cell r="F30" t="str">
            <v>2114</v>
          </cell>
          <cell r="H30" t="str">
            <v>2141</v>
          </cell>
          <cell r="L30">
            <v>10296815</v>
          </cell>
          <cell r="M30" t="str">
            <v> -</v>
          </cell>
          <cell r="N30" t="str">
            <v> -</v>
          </cell>
          <cell r="O30" t="str">
            <v> -</v>
          </cell>
          <cell r="P30" t="str">
            <v> -</v>
          </cell>
          <cell r="Q30" t="str">
            <v>Refuse</v>
          </cell>
          <cell r="S30" t="str">
            <v>BTDC</v>
          </cell>
        </row>
        <row r="31">
          <cell r="F31" t="str">
            <v>2114</v>
          </cell>
          <cell r="H31" t="str">
            <v>642</v>
          </cell>
          <cell r="L31">
            <v>17409519</v>
          </cell>
          <cell r="M31" t="str">
            <v> -</v>
          </cell>
          <cell r="N31" t="str">
            <v> -</v>
          </cell>
          <cell r="O31" t="str">
            <v> -</v>
          </cell>
          <cell r="P31" t="str">
            <v> -</v>
          </cell>
          <cell r="Q31" t="str">
            <v>Refuse</v>
          </cell>
          <cell r="S31" t="str">
            <v>BTDC</v>
          </cell>
        </row>
        <row r="32">
          <cell r="F32" t="str">
            <v>2112</v>
          </cell>
          <cell r="H32" t="str">
            <v>6355</v>
          </cell>
          <cell r="L32">
            <v>65778678</v>
          </cell>
          <cell r="M32" t="str">
            <v> -</v>
          </cell>
          <cell r="N32" t="str">
            <v> -</v>
          </cell>
          <cell r="O32" t="str">
            <v> -</v>
          </cell>
          <cell r="P32" t="str">
            <v> -</v>
          </cell>
          <cell r="Q32" t="str">
            <v>Refuse</v>
          </cell>
          <cell r="S32" t="str">
            <v>BTDC</v>
          </cell>
        </row>
        <row r="33">
          <cell r="F33" t="str">
            <v>6322</v>
          </cell>
          <cell r="H33" t="str">
            <v>2141</v>
          </cell>
          <cell r="L33">
            <v>9135928</v>
          </cell>
          <cell r="M33" t="str">
            <v> -</v>
          </cell>
          <cell r="N33" t="str">
            <v> -</v>
          </cell>
          <cell r="O33" t="str">
            <v> -</v>
          </cell>
          <cell r="P33" t="str">
            <v> -</v>
          </cell>
          <cell r="Q33" t="str">
            <v>Refuse</v>
          </cell>
          <cell r="S33" t="str">
            <v>BTDC</v>
          </cell>
        </row>
        <row r="34">
          <cell r="F34" t="str">
            <v>3411</v>
          </cell>
          <cell r="H34" t="str">
            <v>6351</v>
          </cell>
          <cell r="L34">
            <v>91734363</v>
          </cell>
          <cell r="M34" t="str">
            <v> -</v>
          </cell>
          <cell r="N34" t="str">
            <v> -</v>
          </cell>
          <cell r="O34" t="str">
            <v> -</v>
          </cell>
          <cell r="P34" t="str">
            <v> -</v>
          </cell>
          <cell r="Q34" t="str">
            <v>Refuse</v>
          </cell>
          <cell r="S34" t="str">
            <v>BTDC</v>
          </cell>
        </row>
        <row r="35">
          <cell r="F35" t="str">
            <v>3412</v>
          </cell>
          <cell r="H35" t="str">
            <v>4131</v>
          </cell>
          <cell r="L35">
            <v>57910</v>
          </cell>
          <cell r="M35" t="str">
            <v> -</v>
          </cell>
          <cell r="N35" t="str">
            <v> -</v>
          </cell>
          <cell r="O35" t="str">
            <v> -</v>
          </cell>
          <cell r="P35" t="str">
            <v> -</v>
          </cell>
          <cell r="Q35" t="str">
            <v>Refuse</v>
          </cell>
          <cell r="S35" t="str">
            <v>BTDC</v>
          </cell>
        </row>
        <row r="36">
          <cell r="F36" t="str">
            <v>811</v>
          </cell>
          <cell r="H36" t="str">
            <v>641</v>
          </cell>
          <cell r="L36">
            <v>357963209</v>
          </cell>
          <cell r="M36" t="str">
            <v> -</v>
          </cell>
          <cell r="N36" t="str">
            <v> -</v>
          </cell>
          <cell r="O36" t="str">
            <v> -</v>
          </cell>
          <cell r="P36" t="str">
            <v> -</v>
          </cell>
          <cell r="Q36" t="str">
            <v>Refuse</v>
          </cell>
          <cell r="S36" t="str">
            <v>BTDC</v>
          </cell>
        </row>
        <row r="37">
          <cell r="F37" t="str">
            <v>811</v>
          </cell>
          <cell r="H37" t="str">
            <v>642</v>
          </cell>
          <cell r="L37">
            <v>44650000</v>
          </cell>
          <cell r="M37" t="str">
            <v> -</v>
          </cell>
          <cell r="N37" t="str">
            <v> -</v>
          </cell>
          <cell r="O37" t="str">
            <v> -</v>
          </cell>
          <cell r="P37" t="str">
            <v> -</v>
          </cell>
          <cell r="Q37" t="str">
            <v>Refuse</v>
          </cell>
          <cell r="S37" t="str">
            <v>BTDC</v>
          </cell>
        </row>
        <row r="38">
          <cell r="F38" t="str">
            <v>4131</v>
          </cell>
          <cell r="H38" t="str">
            <v>5156</v>
          </cell>
          <cell r="L38">
            <v>23927898.81</v>
          </cell>
          <cell r="M38" t="str">
            <v> -</v>
          </cell>
          <cell r="N38" t="str">
            <v> -</v>
          </cell>
          <cell r="O38" t="str">
            <v> -</v>
          </cell>
          <cell r="P38" t="str">
            <v> -</v>
          </cell>
          <cell r="Q38" t="str">
            <v>Refuse</v>
          </cell>
          <cell r="S38" t="str">
            <v>BTDC</v>
          </cell>
        </row>
        <row r="39">
          <cell r="F39" t="str">
            <v>2425</v>
          </cell>
          <cell r="H39" t="str">
            <v>142</v>
          </cell>
          <cell r="L39">
            <v>48730833.34</v>
          </cell>
          <cell r="M39" t="str">
            <v> -</v>
          </cell>
          <cell r="N39" t="str">
            <v> -</v>
          </cell>
          <cell r="O39" t="str">
            <v> -</v>
          </cell>
          <cell r="P39" t="str">
            <v> -</v>
          </cell>
          <cell r="Q39" t="str">
            <v>Refuse</v>
          </cell>
          <cell r="S39" t="str">
            <v>BTDC</v>
          </cell>
        </row>
        <row r="40">
          <cell r="F40" t="str">
            <v>1388an</v>
          </cell>
          <cell r="H40" t="str">
            <v>642</v>
          </cell>
          <cell r="L40">
            <v>267463657</v>
          </cell>
          <cell r="M40" t="str">
            <v> -</v>
          </cell>
          <cell r="N40" t="str">
            <v> -</v>
          </cell>
          <cell r="O40" t="str">
            <v> -</v>
          </cell>
          <cell r="P40" t="str">
            <v> -</v>
          </cell>
          <cell r="Q40" t="str">
            <v>Refuse</v>
          </cell>
          <cell r="S40" t="str">
            <v>BTDC</v>
          </cell>
        </row>
        <row r="41">
          <cell r="F41" t="str">
            <v>4211</v>
          </cell>
          <cell r="H41" t="str">
            <v>414</v>
          </cell>
          <cell r="L41">
            <v>-27300</v>
          </cell>
          <cell r="M41" t="str">
            <v> -</v>
          </cell>
          <cell r="N41" t="str">
            <v> -</v>
          </cell>
          <cell r="O41" t="str">
            <v> -</v>
          </cell>
          <cell r="P41" t="str">
            <v> -</v>
          </cell>
          <cell r="Q41" t="str">
            <v>Refuse</v>
          </cell>
          <cell r="S41" t="str">
            <v>BTDC</v>
          </cell>
        </row>
        <row r="42">
          <cell r="F42" t="str">
            <v>4211</v>
          </cell>
          <cell r="H42" t="str">
            <v>415</v>
          </cell>
          <cell r="L42">
            <v>-27300</v>
          </cell>
          <cell r="M42" t="str">
            <v> -</v>
          </cell>
          <cell r="N42" t="str">
            <v> -</v>
          </cell>
          <cell r="O42" t="str">
            <v> -</v>
          </cell>
          <cell r="P42" t="str">
            <v> -</v>
          </cell>
          <cell r="Q42" t="str">
            <v>Refuse</v>
          </cell>
          <cell r="S42" t="str">
            <v>BTDC</v>
          </cell>
        </row>
        <row r="43">
          <cell r="F43" t="str">
            <v>4211</v>
          </cell>
          <cell r="H43" t="str">
            <v>4312</v>
          </cell>
          <cell r="L43">
            <v>-91000</v>
          </cell>
          <cell r="M43" t="str">
            <v> -</v>
          </cell>
          <cell r="N43" t="str">
            <v> -</v>
          </cell>
          <cell r="O43" t="str">
            <v> -</v>
          </cell>
          <cell r="P43" t="str">
            <v> -</v>
          </cell>
          <cell r="Q43" t="str">
            <v>Refuse</v>
          </cell>
          <cell r="S43" t="str">
            <v>BTDC</v>
          </cell>
        </row>
        <row r="44">
          <cell r="F44" t="str">
            <v>4211</v>
          </cell>
          <cell r="H44" t="str">
            <v>4311</v>
          </cell>
          <cell r="L44">
            <v>-36400</v>
          </cell>
          <cell r="M44" t="str">
            <v> -</v>
          </cell>
          <cell r="N44" t="str">
            <v> -</v>
          </cell>
          <cell r="O44" t="str">
            <v> -</v>
          </cell>
          <cell r="P44" t="str">
            <v> -</v>
          </cell>
          <cell r="Q44" t="str">
            <v>Refuse</v>
          </cell>
          <cell r="S44" t="str">
            <v>BTDC</v>
          </cell>
        </row>
        <row r="45">
          <cell r="F45" t="str">
            <v>642</v>
          </cell>
          <cell r="H45" t="str">
            <v>3382b</v>
          </cell>
          <cell r="L45">
            <v>567662555</v>
          </cell>
          <cell r="M45" t="str">
            <v> -</v>
          </cell>
          <cell r="N45" t="str">
            <v> -</v>
          </cell>
          <cell r="O45" t="str">
            <v> -</v>
          </cell>
          <cell r="P45" t="str">
            <v> -</v>
          </cell>
          <cell r="Q45" t="str">
            <v>Refuse</v>
          </cell>
          <cell r="S45" t="str">
            <v>BTDC</v>
          </cell>
        </row>
        <row r="46">
          <cell r="F46" t="str">
            <v>82111</v>
          </cell>
          <cell r="H46" t="str">
            <v>3334b</v>
          </cell>
          <cell r="L46">
            <v>-9750086</v>
          </cell>
          <cell r="M46" t="str">
            <v> -</v>
          </cell>
          <cell r="N46" t="str">
            <v> -</v>
          </cell>
          <cell r="O46" t="str">
            <v> -</v>
          </cell>
          <cell r="P46" t="str">
            <v>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9">
        <row r="9">
          <cell r="B9" t="str">
            <v>1113</v>
          </cell>
        </row>
        <row r="10">
          <cell r="B10" t="str">
            <v>112</v>
          </cell>
          <cell r="D10" t="str">
            <v>100</v>
          </cell>
          <cell r="P10">
            <v>154232757409</v>
          </cell>
          <cell r="S10">
            <v>147641347343</v>
          </cell>
          <cell r="AG10">
            <v>150676076202</v>
          </cell>
        </row>
        <row r="11">
          <cell r="B11" t="str">
            <v>1121</v>
          </cell>
        </row>
        <row r="12">
          <cell r="B12" t="str">
            <v>1122</v>
          </cell>
          <cell r="D12" t="str">
            <v>110</v>
          </cell>
          <cell r="P12">
            <v>7428190811.73</v>
          </cell>
          <cell r="S12">
            <v>7428190811.73</v>
          </cell>
          <cell r="AG12">
            <v>26953615488</v>
          </cell>
        </row>
        <row r="13">
          <cell r="B13" t="str">
            <v>1123</v>
          </cell>
          <cell r="D13" t="str">
            <v>111</v>
          </cell>
          <cell r="P13">
            <v>7428190811.73</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B22" t="str">
            <v>1281</v>
          </cell>
          <cell r="D22" t="str">
            <v>112</v>
          </cell>
          <cell r="P22">
            <v>0</v>
          </cell>
        </row>
        <row r="23">
          <cell r="B23" t="str">
            <v>121t</v>
          </cell>
          <cell r="D23" t="str">
            <v>112a</v>
          </cell>
          <cell r="P23">
            <v>0</v>
          </cell>
        </row>
        <row r="24">
          <cell r="B24" t="str">
            <v>128t</v>
          </cell>
          <cell r="D24" t="str">
            <v>112b</v>
          </cell>
          <cell r="P24">
            <v>0</v>
          </cell>
        </row>
        <row r="25">
          <cell r="B25" t="str">
            <v>129</v>
          </cell>
        </row>
        <row r="26">
          <cell r="B26" t="str">
            <v>131</v>
          </cell>
          <cell r="D26" t="str">
            <v>120</v>
          </cell>
          <cell r="P26">
            <v>23739380000</v>
          </cell>
        </row>
        <row r="27">
          <cell r="B27" t="str">
            <v>131</v>
          </cell>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3">
          <cell r="B33" t="str">
            <v>1331</v>
          </cell>
        </row>
        <row r="34">
          <cell r="B34" t="str">
            <v>1331</v>
          </cell>
          <cell r="D34" t="str">
            <v>130</v>
          </cell>
          <cell r="P34">
            <v>68117064017.72</v>
          </cell>
          <cell r="S34">
            <v>61525653951.72</v>
          </cell>
          <cell r="AG34">
            <v>47856310591</v>
          </cell>
        </row>
        <row r="35">
          <cell r="B35" t="str">
            <v>131an</v>
          </cell>
          <cell r="D35" t="str">
            <v>131</v>
          </cell>
          <cell r="P35">
            <v>52661795614.95</v>
          </cell>
        </row>
        <row r="36">
          <cell r="B36" t="str">
            <v>331an</v>
          </cell>
          <cell r="D36" t="str">
            <v>132</v>
          </cell>
          <cell r="P36">
            <v>7334882790.77</v>
          </cell>
        </row>
        <row r="37">
          <cell r="B37" t="str">
            <v>1332</v>
          </cell>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B41" t="str">
            <v>1361</v>
          </cell>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7">
          <cell r="B57" t="str">
            <v>1388</v>
          </cell>
        </row>
        <row r="58">
          <cell r="B58" t="str">
            <v>1388</v>
          </cell>
          <cell r="D58" t="str">
            <v>140</v>
          </cell>
          <cell r="P58">
            <v>50007982737.15</v>
          </cell>
          <cell r="S58">
            <v>50007982737.15</v>
          </cell>
          <cell r="AG58">
            <v>51780090804</v>
          </cell>
        </row>
        <row r="59">
          <cell r="B59" t="str">
            <v>1388</v>
          </cell>
          <cell r="D59" t="str">
            <v>141</v>
          </cell>
          <cell r="P59">
            <v>53879219211.15</v>
          </cell>
        </row>
        <row r="60">
          <cell r="B60" t="str">
            <v>151</v>
          </cell>
          <cell r="D60" t="str">
            <v>141a</v>
          </cell>
          <cell r="P60">
            <v>0</v>
          </cell>
        </row>
        <row r="61">
          <cell r="B61" t="str">
            <v>152</v>
          </cell>
          <cell r="D61" t="str">
            <v>141b</v>
          </cell>
          <cell r="P61">
            <v>12546828909.72</v>
          </cell>
        </row>
        <row r="62">
          <cell r="B62" t="str">
            <v>153</v>
          </cell>
          <cell r="D62" t="str">
            <v>141c</v>
          </cell>
          <cell r="P62">
            <v>48009624</v>
          </cell>
        </row>
        <row r="63">
          <cell r="B63" t="str">
            <v>154</v>
          </cell>
          <cell r="D63" t="str">
            <v>141d</v>
          </cell>
          <cell r="P63">
            <v>19854536032.11</v>
          </cell>
        </row>
        <row r="64">
          <cell r="B64" t="str">
            <v>155</v>
          </cell>
          <cell r="D64" t="str">
            <v>141e</v>
          </cell>
          <cell r="P64">
            <v>12158133089</v>
          </cell>
        </row>
        <row r="65">
          <cell r="B65" t="str">
            <v>1561</v>
          </cell>
          <cell r="D65" t="str">
            <v>141f</v>
          </cell>
          <cell r="P65">
            <v>710237870.32</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1">
          <cell r="B71" t="str">
            <v>142</v>
          </cell>
        </row>
        <row r="72">
          <cell r="B72" t="str">
            <v>144</v>
          </cell>
          <cell r="D72" t="str">
            <v>150</v>
          </cell>
          <cell r="P72">
            <v>4940139842.4</v>
          </cell>
        </row>
        <row r="73">
          <cell r="B73" t="str">
            <v>142</v>
          </cell>
          <cell r="D73" t="str">
            <v>151</v>
          </cell>
          <cell r="P73">
            <v>0</v>
          </cell>
        </row>
        <row r="74">
          <cell r="B74" t="str">
            <v>152</v>
          </cell>
          <cell r="D74" t="str">
            <v>152</v>
          </cell>
          <cell r="P74">
            <v>3928195340.37</v>
          </cell>
        </row>
        <row r="75">
          <cell r="B75" t="str">
            <v>1331a</v>
          </cell>
          <cell r="D75" t="str">
            <v>152a</v>
          </cell>
          <cell r="P75">
            <v>3928195340.37</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B79" t="str">
            <v>1561</v>
          </cell>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B91" t="str">
            <v>2113</v>
          </cell>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5">
          <cell r="B95" t="str">
            <v>212</v>
          </cell>
        </row>
        <row r="96">
          <cell r="B96" t="str">
            <v>212</v>
          </cell>
          <cell r="D96" t="str">
            <v>200</v>
          </cell>
          <cell r="P96">
            <v>84213188383.03003</v>
          </cell>
          <cell r="S96">
            <v>83213188383.03003</v>
          </cell>
          <cell r="AG96">
            <v>78119983748</v>
          </cell>
        </row>
        <row r="97">
          <cell r="B97" t="str">
            <v>212</v>
          </cell>
        </row>
        <row r="98">
          <cell r="B98" t="str">
            <v>212</v>
          </cell>
          <cell r="D98" t="str">
            <v>210</v>
          </cell>
          <cell r="P98">
            <v>0</v>
          </cell>
        </row>
        <row r="99">
          <cell r="B99" t="str">
            <v>131ad</v>
          </cell>
          <cell r="D99" t="str">
            <v>211</v>
          </cell>
          <cell r="P99">
            <v>0</v>
          </cell>
        </row>
        <row r="100">
          <cell r="B100" t="str">
            <v>1361ad</v>
          </cell>
          <cell r="D100" t="str">
            <v>212</v>
          </cell>
          <cell r="P100">
            <v>0</v>
          </cell>
        </row>
        <row r="101">
          <cell r="B101" t="str">
            <v>212</v>
          </cell>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B107" t="str">
            <v>2135</v>
          </cell>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6">
          <cell r="B116" t="str">
            <v>2141</v>
          </cell>
        </row>
        <row r="117">
          <cell r="B117" t="str">
            <v>2141</v>
          </cell>
          <cell r="D117" t="str">
            <v>220</v>
          </cell>
          <cell r="P117">
            <v>77983722009.11003</v>
          </cell>
          <cell r="S117">
            <v>77983722009.11003</v>
          </cell>
          <cell r="AG117">
            <v>73484768630</v>
          </cell>
        </row>
        <row r="118">
          <cell r="B118" t="str">
            <v>2142</v>
          </cell>
          <cell r="D118" t="str">
            <v>221</v>
          </cell>
          <cell r="P118">
            <v>76449808216.62003</v>
          </cell>
        </row>
        <row r="119">
          <cell r="B119" t="str">
            <v>2142</v>
          </cell>
          <cell r="D119" t="str">
            <v>222</v>
          </cell>
          <cell r="P119">
            <v>265300349594.09003</v>
          </cell>
        </row>
        <row r="120">
          <cell r="B120" t="str">
            <v>2111</v>
          </cell>
          <cell r="D120" t="str">
            <v>222a</v>
          </cell>
          <cell r="P120">
            <v>79098903786.09003</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B126" t="str">
            <v>2143</v>
          </cell>
          <cell r="D126" t="str">
            <v>223</v>
          </cell>
          <cell r="P126">
            <v>-188850541377.47</v>
          </cell>
        </row>
        <row r="127">
          <cell r="B127" t="str">
            <v>21411</v>
          </cell>
          <cell r="D127" t="str">
            <v>223a</v>
          </cell>
          <cell r="P127">
            <v>-42701719082.47</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B133" t="str">
            <v>2147</v>
          </cell>
          <cell r="D133" t="str">
            <v>224</v>
          </cell>
          <cell r="P133">
            <v>0</v>
          </cell>
        </row>
        <row r="134">
          <cell r="B134" t="str">
            <v>217</v>
          </cell>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B141" t="str">
            <v>2282</v>
          </cell>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B148" t="str">
            <v>2413</v>
          </cell>
          <cell r="D148" t="str">
            <v>227</v>
          </cell>
          <cell r="P148">
            <v>638730229.71</v>
          </cell>
        </row>
        <row r="149">
          <cell r="B149" t="str">
            <v>242</v>
          </cell>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B157" t="str">
            <v>243</v>
          </cell>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B165" t="str">
            <v>3152</v>
          </cell>
          <cell r="D165" t="str">
            <v>230</v>
          </cell>
          <cell r="P165">
            <v>895183562.78</v>
          </cell>
        </row>
        <row r="166">
          <cell r="B166" t="str">
            <v>2411</v>
          </cell>
          <cell r="D166" t="str">
            <v>230a</v>
          </cell>
          <cell r="P166">
            <v>0</v>
          </cell>
        </row>
        <row r="167">
          <cell r="B167" t="str">
            <v>2412</v>
          </cell>
          <cell r="D167" t="str">
            <v>230b</v>
          </cell>
          <cell r="P167">
            <v>895183562.78</v>
          </cell>
        </row>
        <row r="168">
          <cell r="B168" t="str">
            <v>2413</v>
          </cell>
          <cell r="D168" t="str">
            <v>230c</v>
          </cell>
          <cell r="P168">
            <v>0</v>
          </cell>
        </row>
        <row r="169">
          <cell r="B169" t="str">
            <v>331</v>
          </cell>
        </row>
        <row r="170">
          <cell r="B170" t="str">
            <v>331</v>
          </cell>
          <cell r="D170" t="str">
            <v>240</v>
          </cell>
          <cell r="P170">
            <v>0</v>
          </cell>
        </row>
        <row r="171">
          <cell r="B171" t="str">
            <v>217</v>
          </cell>
          <cell r="D171" t="str">
            <v>241</v>
          </cell>
          <cell r="P171">
            <v>0</v>
          </cell>
        </row>
        <row r="172">
          <cell r="B172" t="str">
            <v>2147</v>
          </cell>
          <cell r="D172" t="str">
            <v>242</v>
          </cell>
          <cell r="P172">
            <v>0</v>
          </cell>
        </row>
        <row r="173">
          <cell r="B173" t="str">
            <v>3331</v>
          </cell>
        </row>
        <row r="174">
          <cell r="B174" t="str">
            <v>33311</v>
          </cell>
          <cell r="D174" t="str">
            <v>250</v>
          </cell>
          <cell r="P174">
            <v>3107321861</v>
          </cell>
        </row>
        <row r="175">
          <cell r="B175" t="str">
            <v>221</v>
          </cell>
          <cell r="D175" t="str">
            <v>251</v>
          </cell>
          <cell r="P175">
            <v>1097321861</v>
          </cell>
        </row>
        <row r="176">
          <cell r="B176" t="str">
            <v>33311</v>
          </cell>
          <cell r="D176" t="str">
            <v>252</v>
          </cell>
          <cell r="P176">
            <v>0</v>
          </cell>
        </row>
        <row r="177">
          <cell r="B177" t="str">
            <v>222</v>
          </cell>
          <cell r="D177" t="str">
            <v>252a</v>
          </cell>
          <cell r="P177">
            <v>0</v>
          </cell>
        </row>
        <row r="178">
          <cell r="B178" t="str">
            <v>223</v>
          </cell>
          <cell r="D178" t="str">
            <v>252b</v>
          </cell>
          <cell r="P178">
            <v>0</v>
          </cell>
        </row>
        <row r="179">
          <cell r="B179" t="str">
            <v>33312</v>
          </cell>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6">
          <cell r="B186" t="str">
            <v>3334</v>
          </cell>
        </row>
        <row r="187">
          <cell r="B187" t="str">
            <v>3334</v>
          </cell>
          <cell r="D187" t="str">
            <v>260</v>
          </cell>
          <cell r="P187">
            <v>3122144512.92</v>
          </cell>
        </row>
        <row r="188">
          <cell r="B188" t="str">
            <v>3334</v>
          </cell>
          <cell r="D188" t="str">
            <v>261</v>
          </cell>
          <cell r="P188">
            <v>1231322763.92</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536984094.9200001</v>
          </cell>
        </row>
        <row r="195">
          <cell r="B195" t="str">
            <v>3337</v>
          </cell>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B200" t="str">
            <v>3338</v>
          </cell>
          <cell r="D200" t="str">
            <v>268</v>
          </cell>
          <cell r="P200">
            <v>1890821749</v>
          </cell>
        </row>
        <row r="201">
          <cell r="B201" t="str">
            <v>244</v>
          </cell>
          <cell r="D201" t="str">
            <v>268a</v>
          </cell>
          <cell r="P201">
            <v>1890821749</v>
          </cell>
        </row>
        <row r="202">
          <cell r="B202" t="str">
            <v>3339</v>
          </cell>
        </row>
        <row r="203">
          <cell r="B203" t="str">
            <v>3339</v>
          </cell>
          <cell r="D203" t="str">
            <v>270</v>
          </cell>
          <cell r="P203">
            <v>238445945792.03</v>
          </cell>
          <cell r="S203">
            <v>230854535726.03</v>
          </cell>
          <cell r="AG203">
            <v>228796059950</v>
          </cell>
        </row>
        <row r="204">
          <cell r="B204" t="str">
            <v>3339</v>
          </cell>
        </row>
        <row r="205">
          <cell r="B205" t="str">
            <v>3339</v>
          </cell>
        </row>
        <row r="206">
          <cell r="B206" t="str">
            <v>334</v>
          </cell>
          <cell r="D206" t="str">
            <v>Mã số</v>
          </cell>
          <cell r="P206" t="str">
            <v>Báo cáo</v>
          </cell>
        </row>
        <row r="207">
          <cell r="B207" t="str">
            <v>3341</v>
          </cell>
        </row>
        <row r="208">
          <cell r="B208" t="str">
            <v>3341</v>
          </cell>
          <cell r="D208" t="str">
            <v>300</v>
          </cell>
          <cell r="P208">
            <v>146533225687.92</v>
          </cell>
          <cell r="S208">
            <v>138941815621.91998</v>
          </cell>
          <cell r="AG208">
            <v>156868729132</v>
          </cell>
        </row>
        <row r="209">
          <cell r="B209" t="str">
            <v>3341</v>
          </cell>
        </row>
        <row r="210">
          <cell r="B210" t="str">
            <v>3348</v>
          </cell>
          <cell r="D210" t="str">
            <v>310</v>
          </cell>
          <cell r="P210">
            <v>120558659978.06999</v>
          </cell>
          <cell r="S210">
            <v>113967249912.06999</v>
          </cell>
          <cell r="AG210">
            <v>122618964209</v>
          </cell>
        </row>
        <row r="211">
          <cell r="B211" t="str">
            <v>3348</v>
          </cell>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B217" t="str">
            <v>335</v>
          </cell>
          <cell r="D217" t="str">
            <v>313</v>
          </cell>
          <cell r="P217">
            <v>739179919.8900001</v>
          </cell>
        </row>
        <row r="218">
          <cell r="B218" t="str">
            <v>131bn</v>
          </cell>
          <cell r="D218" t="str">
            <v>313a</v>
          </cell>
          <cell r="P218">
            <v>684555374.4300001</v>
          </cell>
        </row>
        <row r="219">
          <cell r="B219" t="str">
            <v>3387bn</v>
          </cell>
          <cell r="D219" t="str">
            <v>313b</v>
          </cell>
          <cell r="P219">
            <v>54624545.46</v>
          </cell>
        </row>
        <row r="220">
          <cell r="B220" t="str">
            <v>336</v>
          </cell>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v>
          </cell>
        </row>
        <row r="230">
          <cell r="B230" t="str">
            <v>3339b1</v>
          </cell>
          <cell r="D230" t="str">
            <v>314j</v>
          </cell>
          <cell r="P230">
            <v>0</v>
          </cell>
        </row>
        <row r="231">
          <cell r="B231" t="str">
            <v>3339b2</v>
          </cell>
          <cell r="D231" t="str">
            <v>314k</v>
          </cell>
          <cell r="P231">
            <v>0</v>
          </cell>
        </row>
        <row r="232">
          <cell r="B232" t="str">
            <v>3382</v>
          </cell>
          <cell r="D232" t="str">
            <v>315</v>
          </cell>
          <cell r="P232">
            <v>52871638883</v>
          </cell>
        </row>
        <row r="233">
          <cell r="B233" t="str">
            <v>3341b</v>
          </cell>
          <cell r="D233" t="str">
            <v>315a</v>
          </cell>
          <cell r="P233">
            <v>52871638883</v>
          </cell>
        </row>
        <row r="234">
          <cell r="B234" t="str">
            <v>3348b</v>
          </cell>
          <cell r="D234" t="str">
            <v>315b</v>
          </cell>
          <cell r="P234">
            <v>0</v>
          </cell>
        </row>
        <row r="235">
          <cell r="B235" t="str">
            <v>3383</v>
          </cell>
          <cell r="D235" t="str">
            <v>316</v>
          </cell>
          <cell r="P235">
            <v>1400133887.56</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1400133887.56</v>
          </cell>
        </row>
        <row r="240">
          <cell r="B240" t="str">
            <v>3384</v>
          </cell>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B244" t="str">
            <v>3386</v>
          </cell>
          <cell r="D244" t="str">
            <v>319</v>
          </cell>
          <cell r="P244">
            <v>11547214028.3</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9340280065.3</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59">
          <cell r="B259" t="str">
            <v>3388</v>
          </cell>
        </row>
        <row r="260">
          <cell r="B260" t="str">
            <v>3388</v>
          </cell>
          <cell r="D260" t="str">
            <v>330</v>
          </cell>
          <cell r="P260">
            <v>25974565709.85</v>
          </cell>
          <cell r="S260">
            <v>24974565709.85</v>
          </cell>
          <cell r="AG260">
            <v>34249764923</v>
          </cell>
        </row>
        <row r="261">
          <cell r="B261" t="str">
            <v>331bd</v>
          </cell>
          <cell r="D261" t="str">
            <v>331</v>
          </cell>
          <cell r="P261">
            <v>0</v>
          </cell>
        </row>
        <row r="262">
          <cell r="B262" t="str">
            <v>341</v>
          </cell>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B269" t="str">
            <v>3432</v>
          </cell>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B276" t="str">
            <v>352</v>
          </cell>
          <cell r="D276" t="str">
            <v>334</v>
          </cell>
          <cell r="P276">
            <v>20507255471.85</v>
          </cell>
        </row>
        <row r="277">
          <cell r="B277" t="str">
            <v>3411</v>
          </cell>
          <cell r="D277" t="str">
            <v>334a</v>
          </cell>
          <cell r="P277">
            <v>8947656240</v>
          </cell>
        </row>
        <row r="278">
          <cell r="B278" t="str">
            <v>3412</v>
          </cell>
          <cell r="D278" t="str">
            <v>334b</v>
          </cell>
          <cell r="P278">
            <v>9049596543.03</v>
          </cell>
        </row>
        <row r="279">
          <cell r="B279" t="str">
            <v>3421</v>
          </cell>
          <cell r="D279" t="str">
            <v>334c</v>
          </cell>
          <cell r="P279">
            <v>0</v>
          </cell>
        </row>
        <row r="280">
          <cell r="B280" t="str">
            <v>3422</v>
          </cell>
          <cell r="D280" t="str">
            <v>334d</v>
          </cell>
          <cell r="P280">
            <v>2510002688.82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B284" t="str">
            <v>413</v>
          </cell>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89">
          <cell r="B289" t="str">
            <v>418</v>
          </cell>
        </row>
        <row r="290">
          <cell r="B290" t="str">
            <v>419</v>
          </cell>
          <cell r="D290" t="str">
            <v>400</v>
          </cell>
          <cell r="P290">
            <v>91912720104.11</v>
          </cell>
          <cell r="S290">
            <v>91912720104.11</v>
          </cell>
          <cell r="AG290">
            <v>71927330818</v>
          </cell>
        </row>
        <row r="291">
          <cell r="B291" t="str">
            <v>421</v>
          </cell>
        </row>
        <row r="292">
          <cell r="B292" t="str">
            <v>4211</v>
          </cell>
          <cell r="D292" t="str">
            <v>410</v>
          </cell>
          <cell r="P292">
            <v>74979763863.81</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B298" t="str">
            <v>441</v>
          </cell>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B304" t="str">
            <v>5111</v>
          </cell>
          <cell r="D304" t="str">
            <v>420</v>
          </cell>
          <cell r="P304">
            <v>7828093384.809999</v>
          </cell>
        </row>
        <row r="305">
          <cell r="B305" t="str">
            <v>4211</v>
          </cell>
          <cell r="D305" t="str">
            <v>420a</v>
          </cell>
          <cell r="P305">
            <v>0</v>
          </cell>
        </row>
        <row r="306">
          <cell r="B306" t="str">
            <v>4212</v>
          </cell>
          <cell r="D306" t="str">
            <v>420b</v>
          </cell>
          <cell r="P306">
            <v>7828093384.809999</v>
          </cell>
        </row>
        <row r="307">
          <cell r="B307" t="str">
            <v>441</v>
          </cell>
          <cell r="D307" t="str">
            <v>421</v>
          </cell>
          <cell r="P307">
            <v>0</v>
          </cell>
        </row>
        <row r="308">
          <cell r="B308" t="str">
            <v>5117</v>
          </cell>
        </row>
        <row r="309">
          <cell r="B309" t="str">
            <v>5118</v>
          </cell>
          <cell r="D309" t="str">
            <v>430</v>
          </cell>
          <cell r="P309">
            <v>16932956240.3</v>
          </cell>
        </row>
        <row r="310">
          <cell r="B310" t="str">
            <v>512</v>
          </cell>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B314" t="str">
            <v>5124</v>
          </cell>
          <cell r="D314" t="str">
            <v>432</v>
          </cell>
          <cell r="P314">
            <v>-140000000.7</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-140000000.7</v>
          </cell>
        </row>
        <row r="319">
          <cell r="B319" t="str">
            <v>466</v>
          </cell>
          <cell r="D319" t="str">
            <v>433</v>
          </cell>
          <cell r="P319">
            <v>0</v>
          </cell>
        </row>
        <row r="320">
          <cell r="B320" t="str">
            <v>515</v>
          </cell>
        </row>
        <row r="321">
          <cell r="B321" t="str">
            <v>515</v>
          </cell>
          <cell r="D321" t="str">
            <v>440</v>
          </cell>
          <cell r="P321">
            <v>238445945792.03</v>
          </cell>
          <cell r="S321">
            <v>230854535726.02997</v>
          </cell>
          <cell r="AG321">
            <v>228796059950</v>
          </cell>
        </row>
        <row r="322">
          <cell r="B322" t="str">
            <v>515</v>
          </cell>
        </row>
        <row r="323">
          <cell r="B323" t="str">
            <v>515</v>
          </cell>
          <cell r="D323" t="str">
            <v>Mã số</v>
          </cell>
          <cell r="P323" t="str">
            <v>Báo cáo</v>
          </cell>
        </row>
        <row r="324">
          <cell r="B324" t="str">
            <v>515</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1">
          <cell r="B331" t="str">
            <v>TXK</v>
          </cell>
        </row>
        <row r="332">
          <cell r="B332" t="str">
            <v>621</v>
          </cell>
        </row>
        <row r="333">
          <cell r="B333" t="str">
            <v>622</v>
          </cell>
          <cell r="D333" t="str">
            <v>BÁO CÁO KẾT QUẢ KINH DOANH</v>
          </cell>
        </row>
        <row r="334">
          <cell r="B334" t="str">
            <v>623</v>
          </cell>
        </row>
        <row r="335">
          <cell r="B335" t="str">
            <v>6231</v>
          </cell>
          <cell r="D335" t="str">
            <v>Mã số</v>
          </cell>
          <cell r="P335" t="str">
            <v>Báo cáo</v>
          </cell>
        </row>
        <row r="336">
          <cell r="B336" t="str">
            <v>6232</v>
          </cell>
          <cell r="D336" t="str">
            <v>1</v>
          </cell>
          <cell r="P336" t="str">
            <v>3</v>
          </cell>
        </row>
        <row r="337">
          <cell r="B337" t="str">
            <v>6233</v>
          </cell>
        </row>
        <row r="338">
          <cell r="B338" t="str">
            <v>6234</v>
          </cell>
          <cell r="D338" t="str">
            <v>01</v>
          </cell>
          <cell r="P338">
            <v>496430231243.76</v>
          </cell>
        </row>
        <row r="339">
          <cell r="B339" t="str">
            <v>5111</v>
          </cell>
          <cell r="D339" t="str">
            <v>01a</v>
          </cell>
          <cell r="P339">
            <v>0</v>
          </cell>
        </row>
        <row r="340">
          <cell r="B340" t="str">
            <v>5112</v>
          </cell>
          <cell r="D340" t="str">
            <v>01b</v>
          </cell>
          <cell r="P340">
            <v>491098431996.03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B351" t="str">
            <v>632</v>
          </cell>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B358" t="str">
            <v>635</v>
          </cell>
          <cell r="D358" t="str">
            <v>10</v>
          </cell>
          <cell r="P358">
            <v>496392136011.76</v>
          </cell>
          <cell r="S358">
            <v>493124356614.03</v>
          </cell>
          <cell r="AG358">
            <v>631604464397</v>
          </cell>
        </row>
        <row r="359">
          <cell r="B359" t="str">
            <v>635</v>
          </cell>
        </row>
        <row r="360">
          <cell r="B360" t="str">
            <v>635</v>
          </cell>
          <cell r="D360" t="str">
            <v>11</v>
          </cell>
          <cell r="P360">
            <v>392815412643.07</v>
          </cell>
          <cell r="S360">
            <v>389547633245.34</v>
          </cell>
          <cell r="AG360">
            <v>547966685102</v>
          </cell>
        </row>
        <row r="361">
          <cell r="B361" t="str">
            <v>6321</v>
          </cell>
          <cell r="D361" t="str">
            <v>11a</v>
          </cell>
          <cell r="P361">
            <v>0</v>
          </cell>
        </row>
        <row r="362">
          <cell r="B362" t="str">
            <v>6322</v>
          </cell>
          <cell r="D362" t="str">
            <v>11b</v>
          </cell>
          <cell r="P362">
            <v>388944176169.07</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B369" t="str">
            <v>6413</v>
          </cell>
          <cell r="D369" t="str">
            <v>20</v>
          </cell>
          <cell r="P369">
            <v>103576723368.69</v>
          </cell>
        </row>
        <row r="370">
          <cell r="B370" t="str">
            <v>6414</v>
          </cell>
        </row>
        <row r="371">
          <cell r="B371" t="str">
            <v>6415</v>
          </cell>
          <cell r="D371" t="str">
            <v>21</v>
          </cell>
          <cell r="P371">
            <v>3902705531.63</v>
          </cell>
          <cell r="S371">
            <v>3902705531.63</v>
          </cell>
          <cell r="AG371">
            <v>594687272</v>
          </cell>
        </row>
        <row r="372">
          <cell r="B372" t="str">
            <v>5151</v>
          </cell>
          <cell r="D372" t="str">
            <v>21a</v>
          </cell>
          <cell r="P372">
            <v>1908969029.63</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B380" t="str">
            <v>6426</v>
          </cell>
          <cell r="D380" t="str">
            <v>22</v>
          </cell>
          <cell r="P380">
            <v>2586992367.15</v>
          </cell>
        </row>
        <row r="381">
          <cell r="B381" t="str">
            <v>6351</v>
          </cell>
          <cell r="D381" t="str">
            <v>23</v>
          </cell>
          <cell r="P381">
            <v>1139139656.15</v>
          </cell>
          <cell r="S381">
            <v>1139139656.15</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89">
          <cell r="B389" t="str">
            <v>8212</v>
          </cell>
        </row>
        <row r="390">
          <cell r="B390" t="str">
            <v>641</v>
          </cell>
          <cell r="D390" t="str">
            <v>24</v>
          </cell>
          <cell r="P390">
            <v>32042185989.43</v>
          </cell>
        </row>
        <row r="391">
          <cell r="B391" t="str">
            <v>642</v>
          </cell>
          <cell r="D391" t="str">
            <v>25</v>
          </cell>
          <cell r="P391">
            <v>60560667528.83</v>
          </cell>
        </row>
        <row r="392">
          <cell r="B392" t="str">
            <v>8212</v>
          </cell>
        </row>
        <row r="393">
          <cell r="B393" t="str">
            <v>8212</v>
          </cell>
          <cell r="D393" t="str">
            <v>30</v>
          </cell>
          <cell r="P393">
            <v>12289583014.909988</v>
          </cell>
        </row>
        <row r="394">
          <cell r="B394" t="str">
            <v>8212</v>
          </cell>
        </row>
        <row r="395">
          <cell r="B395" t="str">
            <v>711</v>
          </cell>
          <cell r="D395" t="str">
            <v>31</v>
          </cell>
          <cell r="P395">
            <v>4875626341.56</v>
          </cell>
          <cell r="S395">
            <v>4875626341.56</v>
          </cell>
          <cell r="AG395">
            <v>894350355</v>
          </cell>
        </row>
        <row r="396">
          <cell r="B396" t="str">
            <v>811</v>
          </cell>
          <cell r="D396" t="str">
            <v>32</v>
          </cell>
          <cell r="P396">
            <v>541439139.64</v>
          </cell>
        </row>
        <row r="397">
          <cell r="B397" t="str">
            <v>002</v>
          </cell>
          <cell r="D397" t="str">
            <v>40</v>
          </cell>
          <cell r="P397">
            <v>4334187201.92</v>
          </cell>
        </row>
        <row r="398">
          <cell r="B398" t="str">
            <v>003</v>
          </cell>
          <cell r="D398" t="str">
            <v>50</v>
          </cell>
          <cell r="P398">
            <v>16623770216.829988</v>
          </cell>
          <cell r="S398">
            <v>16623770216.829988</v>
          </cell>
          <cell r="AG398">
            <v>15348091038</v>
          </cell>
        </row>
        <row r="399">
          <cell r="B399" t="str">
            <v>004</v>
          </cell>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3">
        <row r="1">
          <cell r="I1" t="str">
            <v>$F$9:$H$10</v>
          </cell>
        </row>
        <row r="3">
          <cell r="F3" t="str">
            <v>x</v>
          </cell>
        </row>
        <row r="4">
          <cell r="F4" t="str">
            <v>S</v>
          </cell>
        </row>
        <row r="5">
          <cell r="F5" t="str">
            <v>o</v>
          </cell>
        </row>
        <row r="6">
          <cell r="F6" t="str">
            <v>.</v>
          </cell>
        </row>
        <row r="9">
          <cell r="F9" t="str">
            <v>Nợ</v>
          </cell>
          <cell r="G9" t="str">
            <v>Có</v>
          </cell>
          <cell r="H9" t="str">
            <v>Số tiền</v>
          </cell>
        </row>
        <row r="10">
          <cell r="F10" t="str">
            <v>xx</v>
          </cell>
        </row>
      </sheetData>
      <sheetData sheetId="14">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v>
          </cell>
        </row>
      </sheetData>
      <sheetData sheetId="15">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29">
        <row r="9">
          <cell r="B9" t="str">
            <v>133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check list"/>
      <sheetName val="current audit file"/>
      <sheetName val="administration"/>
      <sheetName val="substantive tests"/>
      <sheetName val="1"/>
      <sheetName val="1.01"/>
      <sheetName val="1.02"/>
      <sheetName val="1.03"/>
      <sheetName val="2"/>
      <sheetName val="2.01"/>
      <sheetName val="2.02"/>
      <sheetName val="2.03"/>
      <sheetName val="2.04"/>
      <sheetName val="3"/>
      <sheetName val="3.01"/>
      <sheetName val="3.02"/>
      <sheetName val="3.03"/>
      <sheetName val="3.04"/>
      <sheetName val="3.05"/>
      <sheetName val="3.06"/>
      <sheetName val="3.07"/>
      <sheetName val="3.08"/>
      <sheetName val="3.09"/>
      <sheetName val="3.09.1"/>
      <sheetName val="3.10"/>
      <sheetName val="3.11"/>
      <sheetName val="4"/>
      <sheetName val="4.01"/>
      <sheetName val="4.02 KH moi"/>
      <sheetName val="4.02 KH cu"/>
      <sheetName val="4.03"/>
      <sheetName val="4.04"/>
      <sheetName val="4.05"/>
      <sheetName val="4.06"/>
      <sheetName val="4.06 Risk factor"/>
      <sheetName val="4.07 Time budget"/>
      <sheetName val="4.07-2 Actual time"/>
      <sheetName val="4.08"/>
      <sheetName val="4.09"/>
      <sheetName val="4.10"/>
      <sheetName val="4.11"/>
      <sheetName val="4.12"/>
      <sheetName val="5"/>
      <sheetName val="5.01"/>
      <sheetName val="5.02"/>
      <sheetName val="5.03"/>
      <sheetName val="5.03.1"/>
      <sheetName val="5.03.1.1"/>
      <sheetName val="5.03.1.2"/>
      <sheetName val="5.03.2"/>
      <sheetName val="5.03.2.1"/>
      <sheetName val="5.03.2.2"/>
      <sheetName val="5.03.3"/>
      <sheetName val="5.03.3.1"/>
      <sheetName val="5.03.3.2"/>
      <sheetName val="5.03.4"/>
      <sheetName val="5.03.4.1"/>
      <sheetName val="5.03.4.2"/>
      <sheetName val="5.03.5"/>
      <sheetName val="5.03.5.1"/>
      <sheetName val="5.03.5.2"/>
      <sheetName val="5.03.6"/>
      <sheetName val="5.03.6.1"/>
      <sheetName val="5.03.6.2"/>
      <sheetName val="5.03.7"/>
      <sheetName val="5.03.7.1"/>
      <sheetName val="5.03.7.2"/>
      <sheetName val="5.04"/>
      <sheetName val="5.05"/>
      <sheetName val="5.06"/>
      <sheetName val="5.07"/>
      <sheetName val="5.08"/>
      <sheetName val="6"/>
      <sheetName val="6.01"/>
      <sheetName val="6.02"/>
      <sheetName val="6.03"/>
      <sheetName val="6.04"/>
      <sheetName val="6.05"/>
      <sheetName val="7"/>
      <sheetName val="7.05"/>
      <sheetName val="ESTI."/>
      <sheetName val="DI-ESTI"/>
    </sheetNames>
    <sheetDataSet>
      <sheetData sheetId="48">
        <row r="2982">
          <cell r="B2982" t="str">
            <v>HHN</v>
          </cell>
          <cell r="C2982" t="str">
            <v>H</v>
          </cell>
          <cell r="D2982" t="str">
            <v>H</v>
          </cell>
          <cell r="E2982" t="str">
            <v>N</v>
          </cell>
          <cell r="F2982">
            <v>25</v>
          </cell>
        </row>
        <row r="2983">
          <cell r="B2983" t="str">
            <v>HMN</v>
          </cell>
          <cell r="C2983" t="str">
            <v>H</v>
          </cell>
          <cell r="D2983" t="str">
            <v>M</v>
          </cell>
          <cell r="E2983" t="str">
            <v>N</v>
          </cell>
          <cell r="F2983">
            <v>20</v>
          </cell>
        </row>
        <row r="2984">
          <cell r="B2984" t="str">
            <v>HLN</v>
          </cell>
          <cell r="C2984" t="str">
            <v>H</v>
          </cell>
          <cell r="D2984" t="str">
            <v>L</v>
          </cell>
          <cell r="E2984" t="str">
            <v>N</v>
          </cell>
          <cell r="F2984">
            <v>15</v>
          </cell>
        </row>
        <row r="2985">
          <cell r="B2985" t="str">
            <v>MHN</v>
          </cell>
          <cell r="C2985" t="str">
            <v>M</v>
          </cell>
          <cell r="D2985" t="str">
            <v>H</v>
          </cell>
          <cell r="E2985" t="str">
            <v>N</v>
          </cell>
          <cell r="F2985">
            <v>20</v>
          </cell>
        </row>
        <row r="2986">
          <cell r="B2986" t="str">
            <v>MMN</v>
          </cell>
          <cell r="C2986" t="str">
            <v>M</v>
          </cell>
          <cell r="D2986" t="str">
            <v>M</v>
          </cell>
          <cell r="E2986" t="str">
            <v>N</v>
          </cell>
          <cell r="F2986">
            <v>15</v>
          </cell>
        </row>
        <row r="2987">
          <cell r="B2987" t="str">
            <v>MLN</v>
          </cell>
          <cell r="C2987" t="str">
            <v>M</v>
          </cell>
          <cell r="D2987" t="str">
            <v>L</v>
          </cell>
          <cell r="E2987" t="str">
            <v>N</v>
          </cell>
          <cell r="F2987">
            <v>10</v>
          </cell>
        </row>
        <row r="2988">
          <cell r="B2988" t="str">
            <v>LHN</v>
          </cell>
          <cell r="C2988" t="str">
            <v>L</v>
          </cell>
          <cell r="D2988" t="str">
            <v>H</v>
          </cell>
          <cell r="E2988" t="str">
            <v>N</v>
          </cell>
          <cell r="F2988">
            <v>15</v>
          </cell>
        </row>
        <row r="2989">
          <cell r="B2989" t="str">
            <v>LMN</v>
          </cell>
          <cell r="C2989" t="str">
            <v>L</v>
          </cell>
          <cell r="D2989" t="str">
            <v>M</v>
          </cell>
          <cell r="E2989" t="str">
            <v>N</v>
          </cell>
          <cell r="F2989">
            <v>10</v>
          </cell>
        </row>
        <row r="2990">
          <cell r="B2990" t="str">
            <v>LLN</v>
          </cell>
          <cell r="C2990" t="str">
            <v>L</v>
          </cell>
          <cell r="D2990" t="str">
            <v>L</v>
          </cell>
          <cell r="E2990" t="str">
            <v>N</v>
          </cell>
          <cell r="F2990">
            <v>8</v>
          </cell>
        </row>
        <row r="2991">
          <cell r="B2991" t="str">
            <v>HHY</v>
          </cell>
          <cell r="C2991" t="str">
            <v>H</v>
          </cell>
          <cell r="D2991" t="str">
            <v>H</v>
          </cell>
          <cell r="E2991" t="str">
            <v>Y</v>
          </cell>
          <cell r="F2991">
            <v>35</v>
          </cell>
        </row>
        <row r="2992">
          <cell r="B2992" t="str">
            <v>HMY</v>
          </cell>
          <cell r="C2992" t="str">
            <v>H</v>
          </cell>
          <cell r="D2992" t="str">
            <v>M</v>
          </cell>
          <cell r="E2992" t="str">
            <v>Y</v>
          </cell>
          <cell r="F2992">
            <v>30</v>
          </cell>
        </row>
        <row r="2993">
          <cell r="B2993" t="str">
            <v>HLY</v>
          </cell>
          <cell r="C2993" t="str">
            <v>H</v>
          </cell>
          <cell r="D2993" t="str">
            <v>L</v>
          </cell>
          <cell r="E2993" t="str">
            <v>Y</v>
          </cell>
          <cell r="F2993">
            <v>25</v>
          </cell>
        </row>
        <row r="2994">
          <cell r="B2994" t="str">
            <v>MHY</v>
          </cell>
          <cell r="C2994" t="str">
            <v>M</v>
          </cell>
          <cell r="D2994" t="str">
            <v>H</v>
          </cell>
          <cell r="E2994" t="str">
            <v>Y</v>
          </cell>
          <cell r="F2994">
            <v>30</v>
          </cell>
        </row>
        <row r="2995">
          <cell r="B2995" t="str">
            <v>MMY</v>
          </cell>
          <cell r="C2995" t="str">
            <v>M</v>
          </cell>
          <cell r="D2995" t="str">
            <v>M</v>
          </cell>
          <cell r="E2995" t="str">
            <v>Y</v>
          </cell>
          <cell r="F2995">
            <v>25</v>
          </cell>
        </row>
        <row r="2996">
          <cell r="B2996" t="str">
            <v>MLY</v>
          </cell>
          <cell r="C2996" t="str">
            <v>M</v>
          </cell>
          <cell r="D2996" t="str">
            <v>L</v>
          </cell>
          <cell r="E2996" t="str">
            <v>Y</v>
          </cell>
          <cell r="F2996">
            <v>20</v>
          </cell>
        </row>
        <row r="2997">
          <cell r="B2997" t="str">
            <v>LHY</v>
          </cell>
          <cell r="C2997" t="str">
            <v>L</v>
          </cell>
          <cell r="D2997" t="str">
            <v>H</v>
          </cell>
          <cell r="E2997" t="str">
            <v>Y</v>
          </cell>
          <cell r="F2997">
            <v>25</v>
          </cell>
        </row>
        <row r="2998">
          <cell r="B2998" t="str">
            <v>LMY</v>
          </cell>
          <cell r="C2998" t="str">
            <v>L</v>
          </cell>
          <cell r="D2998" t="str">
            <v>M</v>
          </cell>
          <cell r="E2998" t="str">
            <v>Y</v>
          </cell>
          <cell r="F2998">
            <v>20</v>
          </cell>
        </row>
        <row r="2999">
          <cell r="B2999" t="str">
            <v>LLY</v>
          </cell>
          <cell r="C2999" t="str">
            <v>L</v>
          </cell>
          <cell r="D2999" t="str">
            <v>L</v>
          </cell>
          <cell r="E2999" t="str">
            <v>Y</v>
          </cell>
          <cell r="F2999">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indexed="12"/>
  </sheetPr>
  <dimension ref="A1:AD86"/>
  <sheetViews>
    <sheetView showGridLines="0" view="pageBreakPreview" zoomScaleSheetLayoutView="100" zoomScalePageLayoutView="0" workbookViewId="0" topLeftCell="A1">
      <selection activeCell="I19" sqref="I19"/>
    </sheetView>
  </sheetViews>
  <sheetFormatPr defaultColWidth="2.57421875" defaultRowHeight="15" customHeight="1" outlineLevelCol="1"/>
  <cols>
    <col min="1" max="1" width="1.1484375" style="71" customWidth="1"/>
    <col min="2" max="2" width="10.57421875" style="71" customWidth="1"/>
    <col min="3" max="3" width="1.1484375" style="71" customWidth="1"/>
    <col min="4" max="4" width="10.57421875" style="71" customWidth="1"/>
    <col min="5" max="5" width="1.1484375" style="171" customWidth="1"/>
    <col min="6" max="6" width="10.57421875" style="71" customWidth="1"/>
    <col min="7" max="7" width="1.1484375" style="171" customWidth="1"/>
    <col min="8" max="8" width="10.57421875" style="71" customWidth="1"/>
    <col min="9" max="9" width="1.1484375" style="171" customWidth="1"/>
    <col min="10" max="10" width="10.57421875" style="71" customWidth="1"/>
    <col min="11" max="11" width="1.1484375" style="171" customWidth="1"/>
    <col min="12" max="12" width="10.57421875" style="172" customWidth="1"/>
    <col min="13" max="13" width="1.1484375" style="172" customWidth="1"/>
    <col min="14" max="14" width="10.57421875" style="12" customWidth="1"/>
    <col min="15" max="15" width="1.1484375" style="13" customWidth="1"/>
    <col min="16" max="16" width="1.1484375" style="71" hidden="1" customWidth="1" outlineLevel="1"/>
    <col min="17" max="17" width="10.57421875" style="71" hidden="1" customWidth="1" outlineLevel="1"/>
    <col min="18" max="18" width="1.1484375" style="71" hidden="1" customWidth="1" outlineLevel="1"/>
    <col min="19" max="19" width="10.57421875" style="71" hidden="1" customWidth="1" outlineLevel="1"/>
    <col min="20" max="20" width="1.1484375" style="171" hidden="1" customWidth="1" outlineLevel="1"/>
    <col min="21" max="21" width="10.57421875" style="71" hidden="1" customWidth="1" outlineLevel="1"/>
    <col min="22" max="22" width="1.1484375" style="171" hidden="1" customWidth="1" outlineLevel="1"/>
    <col min="23" max="23" width="10.57421875" style="71" hidden="1" customWidth="1" outlineLevel="1"/>
    <col min="24" max="24" width="1.1484375" style="171" hidden="1" customWidth="1" outlineLevel="1"/>
    <col min="25" max="25" width="10.57421875" style="71" hidden="1" customWidth="1" outlineLevel="1"/>
    <col min="26" max="26" width="1.1484375" style="171" hidden="1" customWidth="1" outlineLevel="1"/>
    <col min="27" max="27" width="10.57421875" style="172" hidden="1" customWidth="1" outlineLevel="1"/>
    <col min="28" max="28" width="1.1484375" style="172" hidden="1" customWidth="1" outlineLevel="1"/>
    <col min="29" max="29" width="10.57421875" style="12" hidden="1" customWidth="1" outlineLevel="1"/>
    <col min="30" max="30" width="1.1484375" style="13" hidden="1" customWidth="1" outlineLevel="1"/>
    <col min="31" max="31" width="2.57421875" style="22" customWidth="1" collapsed="1"/>
    <col min="32" max="16384" width="2.57421875" style="22" customWidth="1"/>
  </cols>
  <sheetData>
    <row r="1" spans="1:29" ht="15" customHeight="1">
      <c r="A1" s="6"/>
      <c r="N1" s="22"/>
      <c r="P1" s="6"/>
      <c r="Q1" s="6"/>
      <c r="AC1" s="22"/>
    </row>
    <row r="2" spans="1:29" ht="15" customHeight="1">
      <c r="A2" s="6"/>
      <c r="N2" s="22"/>
      <c r="P2" s="6"/>
      <c r="Q2" s="6"/>
      <c r="AC2" s="22"/>
    </row>
    <row r="3" spans="1:29" ht="15" customHeight="1">
      <c r="A3" s="6"/>
      <c r="N3" s="22"/>
      <c r="P3" s="6"/>
      <c r="Q3" s="6"/>
      <c r="AC3" s="22"/>
    </row>
    <row r="4" spans="1:29" ht="15" customHeight="1">
      <c r="A4" s="6"/>
      <c r="N4" s="22"/>
      <c r="P4" s="6"/>
      <c r="Q4" s="6"/>
      <c r="AC4" s="22"/>
    </row>
    <row r="5" spans="1:29" ht="15" customHeight="1">
      <c r="A5" s="6"/>
      <c r="N5" s="22"/>
      <c r="P5" s="6"/>
      <c r="Q5" s="6"/>
      <c r="AC5" s="22"/>
    </row>
    <row r="6" spans="1:29" ht="15" customHeight="1">
      <c r="A6" s="6"/>
      <c r="N6" s="22"/>
      <c r="P6" s="6"/>
      <c r="Q6" s="6"/>
      <c r="AC6" s="22"/>
    </row>
    <row r="7" spans="1:29" ht="16.5" customHeight="1">
      <c r="A7" s="6"/>
      <c r="N7" s="172"/>
      <c r="P7" s="6"/>
      <c r="Q7" s="6"/>
      <c r="AC7" s="172"/>
    </row>
    <row r="8" spans="1:29" ht="15" customHeight="1">
      <c r="A8" s="6"/>
      <c r="N8" s="172"/>
      <c r="P8" s="6"/>
      <c r="Q8" s="6"/>
      <c r="AC8" s="172"/>
    </row>
    <row r="9" spans="1:17" ht="15" customHeight="1">
      <c r="A9" s="6"/>
      <c r="P9" s="6"/>
      <c r="Q9" s="6"/>
    </row>
    <row r="10" spans="1:17" ht="15" customHeight="1">
      <c r="A10" s="6"/>
      <c r="P10" s="6"/>
      <c r="Q10" s="6"/>
    </row>
    <row r="11" spans="1:17" ht="15" customHeight="1">
      <c r="A11" s="6"/>
      <c r="P11" s="6"/>
      <c r="Q11" s="6"/>
    </row>
    <row r="12" spans="1:17" ht="15" customHeight="1">
      <c r="A12" s="6"/>
      <c r="P12" s="6"/>
      <c r="Q12" s="6"/>
    </row>
    <row r="13" spans="1:17" ht="15" customHeight="1">
      <c r="A13" s="6"/>
      <c r="P13" s="6"/>
      <c r="Q13" s="6"/>
    </row>
    <row r="14" spans="1:17" ht="15" customHeight="1">
      <c r="A14" s="6"/>
      <c r="P14" s="6"/>
      <c r="Q14" s="6"/>
    </row>
    <row r="15" spans="1:17" ht="15" customHeight="1">
      <c r="A15" s="6"/>
      <c r="P15" s="6"/>
      <c r="Q15" s="6"/>
    </row>
    <row r="16" spans="1:17" ht="17.25" customHeight="1">
      <c r="A16" s="6"/>
      <c r="P16" s="6"/>
      <c r="Q16" s="6"/>
    </row>
    <row r="17" spans="1:25" ht="15" customHeight="1">
      <c r="A17" s="6"/>
      <c r="B17" s="38"/>
      <c r="C17" s="38"/>
      <c r="D17" s="38"/>
      <c r="F17" s="38"/>
      <c r="H17" s="38"/>
      <c r="J17" s="38"/>
      <c r="P17" s="6"/>
      <c r="Q17" s="6"/>
      <c r="R17" s="38"/>
      <c r="S17" s="38"/>
      <c r="U17" s="38"/>
      <c r="W17" s="38"/>
      <c r="Y17" s="38"/>
    </row>
    <row r="18" spans="1:25" ht="15" customHeight="1">
      <c r="A18" s="6"/>
      <c r="B18" s="38"/>
      <c r="C18" s="38"/>
      <c r="D18" s="38"/>
      <c r="F18" s="38"/>
      <c r="H18" s="38"/>
      <c r="J18" s="38"/>
      <c r="P18" s="6"/>
      <c r="Q18" s="6"/>
      <c r="R18" s="38"/>
      <c r="S18" s="38"/>
      <c r="U18" s="38"/>
      <c r="W18" s="38"/>
      <c r="Y18" s="38"/>
    </row>
    <row r="19" spans="2:30" s="33" customFormat="1" ht="15" customHeight="1">
      <c r="B19" s="61"/>
      <c r="C19" s="69"/>
      <c r="D19" s="61"/>
      <c r="E19" s="7"/>
      <c r="F19" s="61"/>
      <c r="G19" s="7"/>
      <c r="H19" s="61"/>
      <c r="I19" s="7"/>
      <c r="J19" s="61"/>
      <c r="K19" s="7"/>
      <c r="L19" s="59"/>
      <c r="M19" s="59"/>
      <c r="N19" s="60"/>
      <c r="O19" s="59"/>
      <c r="R19" s="69"/>
      <c r="S19" s="7"/>
      <c r="T19" s="7"/>
      <c r="U19" s="61"/>
      <c r="V19" s="7"/>
      <c r="W19" s="61"/>
      <c r="X19" s="7"/>
      <c r="Y19" s="61"/>
      <c r="Z19" s="7"/>
      <c r="AA19" s="59"/>
      <c r="AB19" s="59"/>
      <c r="AC19" s="60"/>
      <c r="AD19" s="59"/>
    </row>
    <row r="20" spans="2:30" s="8" customFormat="1" ht="15" customHeight="1">
      <c r="B20" s="10"/>
      <c r="C20" s="267"/>
      <c r="D20" s="10"/>
      <c r="E20" s="10"/>
      <c r="F20" s="10"/>
      <c r="G20" s="10"/>
      <c r="H20" s="10"/>
      <c r="I20" s="10"/>
      <c r="J20" s="10"/>
      <c r="K20" s="10"/>
      <c r="L20" s="10"/>
      <c r="M20" s="10"/>
      <c r="N20" s="10"/>
      <c r="O20" s="10"/>
      <c r="R20" s="267"/>
      <c r="S20" s="10"/>
      <c r="T20" s="10"/>
      <c r="U20" s="10"/>
      <c r="V20" s="10"/>
      <c r="W20" s="10"/>
      <c r="X20" s="10"/>
      <c r="Y20" s="10"/>
      <c r="Z20" s="10"/>
      <c r="AA20" s="10"/>
      <c r="AB20" s="10"/>
      <c r="AC20" s="10"/>
      <c r="AD20" s="10"/>
    </row>
    <row r="21" spans="1:30" s="724" customFormat="1" ht="15" customHeight="1">
      <c r="A21" s="443"/>
      <c r="B21" s="1206"/>
      <c r="D21" s="1206"/>
      <c r="E21" s="1207"/>
      <c r="F21" s="1206"/>
      <c r="G21" s="1207"/>
      <c r="H21" s="1206"/>
      <c r="I21" s="1207"/>
      <c r="J21" s="1206"/>
      <c r="K21" s="1207"/>
      <c r="L21" s="1208"/>
      <c r="M21" s="1208"/>
      <c r="N21" s="1209"/>
      <c r="O21" s="1208"/>
      <c r="P21" s="443"/>
      <c r="S21" s="1206"/>
      <c r="T21" s="1207"/>
      <c r="U21" s="1206"/>
      <c r="V21" s="1207"/>
      <c r="W21" s="1206"/>
      <c r="X21" s="1207"/>
      <c r="Y21" s="1206"/>
      <c r="Z21" s="1207"/>
      <c r="AA21" s="1208"/>
      <c r="AB21" s="1208"/>
      <c r="AC21" s="1209"/>
      <c r="AD21" s="1208"/>
    </row>
    <row r="22" spans="1:30" s="1192" customFormat="1" ht="18.75">
      <c r="A22" s="1257" t="s">
        <v>831</v>
      </c>
      <c r="B22" s="9"/>
      <c r="D22" s="9"/>
      <c r="E22" s="1210"/>
      <c r="F22" s="9"/>
      <c r="G22" s="1210"/>
      <c r="H22" s="9"/>
      <c r="I22" s="1210"/>
      <c r="J22" s="9"/>
      <c r="K22" s="1210"/>
      <c r="L22" s="1211"/>
      <c r="M22" s="1211"/>
      <c r="N22" s="1212"/>
      <c r="O22" s="1211"/>
      <c r="P22" s="970" t="s">
        <v>832</v>
      </c>
      <c r="S22" s="9"/>
      <c r="T22" s="1210"/>
      <c r="U22" s="9"/>
      <c r="V22" s="1210"/>
      <c r="W22" s="9"/>
      <c r="X22" s="1210"/>
      <c r="Y22" s="9"/>
      <c r="Z22" s="1210"/>
      <c r="AA22" s="1211"/>
      <c r="AB22" s="1211"/>
      <c r="AC22" s="1212"/>
      <c r="AD22" s="1211"/>
    </row>
    <row r="23" spans="1:30" s="724" customFormat="1" ht="15" customHeight="1">
      <c r="A23" s="443"/>
      <c r="B23" s="1206"/>
      <c r="D23" s="1206"/>
      <c r="E23" s="1207"/>
      <c r="F23" s="1206"/>
      <c r="G23" s="1207"/>
      <c r="H23" s="1206"/>
      <c r="I23" s="1207"/>
      <c r="J23" s="1206"/>
      <c r="K23" s="1207"/>
      <c r="L23" s="1208"/>
      <c r="M23" s="1208"/>
      <c r="N23" s="1209"/>
      <c r="O23" s="1208"/>
      <c r="P23" s="443"/>
      <c r="S23" s="1206"/>
      <c r="T23" s="1207"/>
      <c r="U23" s="1206"/>
      <c r="V23" s="1207"/>
      <c r="W23" s="1206"/>
      <c r="X23" s="1207"/>
      <c r="Y23" s="1206"/>
      <c r="Z23" s="1207"/>
      <c r="AA23" s="1208"/>
      <c r="AB23" s="1208"/>
      <c r="AC23" s="1209"/>
      <c r="AD23" s="1208"/>
    </row>
    <row r="24" spans="1:30" s="282" customFormat="1" ht="20.25" customHeight="1">
      <c r="A24" s="1258" t="s">
        <v>1034</v>
      </c>
      <c r="B24" s="1214"/>
      <c r="D24" s="1214"/>
      <c r="E24" s="285"/>
      <c r="F24" s="1214"/>
      <c r="G24" s="285"/>
      <c r="H24" s="1214"/>
      <c r="I24" s="285"/>
      <c r="J24" s="1214"/>
      <c r="K24" s="285"/>
      <c r="L24" s="286"/>
      <c r="M24" s="286"/>
      <c r="N24" s="287"/>
      <c r="O24" s="286"/>
      <c r="P24" s="1213" t="s">
        <v>606</v>
      </c>
      <c r="S24" s="1214"/>
      <c r="T24" s="285"/>
      <c r="U24" s="1214"/>
      <c r="V24" s="285"/>
      <c r="W24" s="1214"/>
      <c r="X24" s="285"/>
      <c r="Y24" s="1214"/>
      <c r="Z24" s="285"/>
      <c r="AA24" s="286"/>
      <c r="AB24" s="286"/>
      <c r="AC24" s="287"/>
      <c r="AD24" s="286"/>
    </row>
    <row r="25" spans="1:30" s="282" customFormat="1" ht="15" customHeight="1">
      <c r="A25" s="1259" t="s">
        <v>850</v>
      </c>
      <c r="B25" s="1214"/>
      <c r="D25" s="1214"/>
      <c r="E25" s="285"/>
      <c r="F25" s="1214"/>
      <c r="G25" s="285"/>
      <c r="H25" s="1214"/>
      <c r="I25" s="285"/>
      <c r="J25" s="1214"/>
      <c r="K25" s="285"/>
      <c r="L25" s="286"/>
      <c r="M25" s="286"/>
      <c r="N25" s="287"/>
      <c r="O25" s="286"/>
      <c r="P25" s="1213" t="s">
        <v>851</v>
      </c>
      <c r="S25" s="1214"/>
      <c r="T25" s="285"/>
      <c r="U25" s="1214"/>
      <c r="V25" s="285"/>
      <c r="W25" s="1214"/>
      <c r="X25" s="285"/>
      <c r="Y25" s="1214"/>
      <c r="Z25" s="285"/>
      <c r="AA25" s="286"/>
      <c r="AB25" s="286"/>
      <c r="AC25" s="287"/>
      <c r="AD25" s="286"/>
    </row>
    <row r="26" spans="1:30" s="282" customFormat="1" ht="15" customHeight="1">
      <c r="A26" s="1259" t="s">
        <v>1083</v>
      </c>
      <c r="B26" s="1214"/>
      <c r="D26" s="1214"/>
      <c r="E26" s="285"/>
      <c r="F26" s="1214"/>
      <c r="G26" s="285"/>
      <c r="H26" s="1214"/>
      <c r="I26" s="285"/>
      <c r="J26" s="1214"/>
      <c r="K26" s="285"/>
      <c r="L26" s="286"/>
      <c r="M26" s="286"/>
      <c r="N26" s="287"/>
      <c r="O26" s="286"/>
      <c r="P26" s="1213" t="s">
        <v>1084</v>
      </c>
      <c r="S26" s="1214"/>
      <c r="T26" s="285"/>
      <c r="U26" s="1214"/>
      <c r="V26" s="285"/>
      <c r="W26" s="1214"/>
      <c r="X26" s="285"/>
      <c r="Y26" s="1214"/>
      <c r="Z26" s="285"/>
      <c r="AA26" s="286"/>
      <c r="AB26" s="286"/>
      <c r="AC26" s="287"/>
      <c r="AD26" s="286"/>
    </row>
    <row r="27" spans="2:30" s="282" customFormat="1" ht="15">
      <c r="B27" s="284"/>
      <c r="C27" s="283"/>
      <c r="D27" s="284"/>
      <c r="E27" s="285"/>
      <c r="F27" s="284"/>
      <c r="G27" s="285"/>
      <c r="H27" s="284"/>
      <c r="I27" s="285"/>
      <c r="J27" s="284"/>
      <c r="K27" s="285"/>
      <c r="L27" s="286"/>
      <c r="M27" s="286"/>
      <c r="N27" s="287"/>
      <c r="O27" s="286"/>
      <c r="R27" s="283"/>
      <c r="S27" s="284"/>
      <c r="T27" s="285"/>
      <c r="U27" s="284"/>
      <c r="V27" s="285"/>
      <c r="W27" s="284"/>
      <c r="X27" s="285"/>
      <c r="Y27" s="284"/>
      <c r="Z27" s="285"/>
      <c r="AA27" s="286"/>
      <c r="AB27" s="286"/>
      <c r="AC27" s="287"/>
      <c r="AD27" s="286"/>
    </row>
    <row r="28" spans="2:30" s="282" customFormat="1" ht="15">
      <c r="B28" s="284"/>
      <c r="C28" s="283"/>
      <c r="D28" s="284"/>
      <c r="E28" s="285"/>
      <c r="F28" s="284"/>
      <c r="G28" s="285"/>
      <c r="H28" s="284"/>
      <c r="I28" s="285"/>
      <c r="J28" s="284"/>
      <c r="K28" s="285"/>
      <c r="L28" s="286"/>
      <c r="M28" s="286"/>
      <c r="N28" s="287"/>
      <c r="O28" s="286"/>
      <c r="R28" s="283"/>
      <c r="S28" s="284"/>
      <c r="T28" s="285"/>
      <c r="U28" s="284"/>
      <c r="V28" s="285"/>
      <c r="W28" s="284"/>
      <c r="X28" s="285"/>
      <c r="Y28" s="284"/>
      <c r="Z28" s="285"/>
      <c r="AA28" s="286"/>
      <c r="AB28" s="286"/>
      <c r="AC28" s="287"/>
      <c r="AD28" s="286"/>
    </row>
    <row r="29" spans="2:30" s="282" customFormat="1" ht="15">
      <c r="B29" s="284"/>
      <c r="C29" s="283"/>
      <c r="D29" s="284"/>
      <c r="E29" s="285"/>
      <c r="F29" s="284"/>
      <c r="G29" s="285"/>
      <c r="H29" s="284"/>
      <c r="I29" s="285"/>
      <c r="J29" s="284"/>
      <c r="K29" s="285"/>
      <c r="L29" s="286"/>
      <c r="M29" s="286"/>
      <c r="N29" s="287"/>
      <c r="O29" s="286"/>
      <c r="R29" s="283"/>
      <c r="S29" s="284"/>
      <c r="T29" s="285"/>
      <c r="U29" s="284"/>
      <c r="V29" s="285"/>
      <c r="W29" s="284"/>
      <c r="X29" s="285"/>
      <c r="Y29" s="284"/>
      <c r="Z29" s="285"/>
      <c r="AA29" s="286"/>
      <c r="AB29" s="286"/>
      <c r="AC29" s="287"/>
      <c r="AD29" s="286"/>
    </row>
    <row r="30" spans="2:30" s="282" customFormat="1" ht="15">
      <c r="B30" s="284"/>
      <c r="C30" s="283"/>
      <c r="D30" s="284"/>
      <c r="E30" s="285"/>
      <c r="F30" s="284"/>
      <c r="G30" s="285"/>
      <c r="H30" s="284"/>
      <c r="I30" s="285"/>
      <c r="J30" s="284"/>
      <c r="K30" s="285"/>
      <c r="L30" s="286"/>
      <c r="M30" s="286"/>
      <c r="N30" s="287"/>
      <c r="O30" s="286"/>
      <c r="R30" s="283"/>
      <c r="S30" s="284"/>
      <c r="T30" s="285"/>
      <c r="U30" s="284"/>
      <c r="V30" s="285"/>
      <c r="W30" s="284"/>
      <c r="X30" s="285"/>
      <c r="Y30" s="284"/>
      <c r="Z30" s="285"/>
      <c r="AA30" s="286"/>
      <c r="AB30" s="286"/>
      <c r="AC30" s="287"/>
      <c r="AD30" s="286"/>
    </row>
    <row r="31" spans="2:30" s="282" customFormat="1" ht="15">
      <c r="B31" s="284"/>
      <c r="C31" s="283"/>
      <c r="D31" s="284"/>
      <c r="E31" s="285"/>
      <c r="F31" s="284"/>
      <c r="G31" s="285"/>
      <c r="H31" s="284"/>
      <c r="I31" s="285"/>
      <c r="J31" s="284"/>
      <c r="K31" s="285"/>
      <c r="L31" s="286"/>
      <c r="M31" s="286"/>
      <c r="N31" s="287"/>
      <c r="O31" s="286"/>
      <c r="R31" s="283"/>
      <c r="S31" s="284"/>
      <c r="T31" s="285"/>
      <c r="U31" s="284"/>
      <c r="V31" s="285"/>
      <c r="W31" s="284"/>
      <c r="X31" s="285"/>
      <c r="Y31" s="284"/>
      <c r="Z31" s="285"/>
      <c r="AA31" s="286"/>
      <c r="AB31" s="286"/>
      <c r="AC31" s="287"/>
      <c r="AD31" s="286"/>
    </row>
    <row r="32" spans="2:30" s="282" customFormat="1" ht="15">
      <c r="B32" s="284"/>
      <c r="C32" s="283"/>
      <c r="D32" s="284"/>
      <c r="E32" s="285"/>
      <c r="F32" s="284"/>
      <c r="G32" s="285"/>
      <c r="H32" s="284"/>
      <c r="I32" s="285"/>
      <c r="J32" s="284"/>
      <c r="K32" s="285"/>
      <c r="L32" s="286"/>
      <c r="M32" s="286"/>
      <c r="N32" s="287"/>
      <c r="O32" s="286"/>
      <c r="R32" s="283"/>
      <c r="S32" s="284"/>
      <c r="T32" s="285"/>
      <c r="U32" s="284"/>
      <c r="V32" s="285"/>
      <c r="W32" s="284"/>
      <c r="X32" s="285"/>
      <c r="Y32" s="284"/>
      <c r="Z32" s="285"/>
      <c r="AA32" s="286"/>
      <c r="AB32" s="286"/>
      <c r="AC32" s="287"/>
      <c r="AD32" s="286"/>
    </row>
    <row r="33" spans="2:30" s="282" customFormat="1" ht="15">
      <c r="B33" s="284"/>
      <c r="C33" s="283"/>
      <c r="D33" s="284"/>
      <c r="E33" s="285"/>
      <c r="F33" s="284"/>
      <c r="G33" s="285"/>
      <c r="H33" s="284"/>
      <c r="I33" s="285"/>
      <c r="J33" s="284"/>
      <c r="K33" s="285"/>
      <c r="L33" s="286"/>
      <c r="M33" s="286"/>
      <c r="N33" s="287"/>
      <c r="O33" s="286"/>
      <c r="R33" s="283"/>
      <c r="S33" s="284"/>
      <c r="T33" s="285"/>
      <c r="U33" s="284"/>
      <c r="V33" s="285"/>
      <c r="W33" s="284"/>
      <c r="X33" s="285"/>
      <c r="Y33" s="284"/>
      <c r="Z33" s="285"/>
      <c r="AA33" s="286"/>
      <c r="AB33" s="286"/>
      <c r="AC33" s="287"/>
      <c r="AD33" s="286"/>
    </row>
    <row r="34" spans="2:30" s="282" customFormat="1" ht="15">
      <c r="B34" s="284"/>
      <c r="C34" s="283"/>
      <c r="D34" s="284"/>
      <c r="E34" s="285"/>
      <c r="F34" s="284"/>
      <c r="G34" s="285"/>
      <c r="H34" s="284"/>
      <c r="I34" s="285"/>
      <c r="J34" s="284"/>
      <c r="K34" s="285"/>
      <c r="L34" s="286"/>
      <c r="M34" s="286"/>
      <c r="N34" s="287"/>
      <c r="O34" s="286"/>
      <c r="R34" s="283"/>
      <c r="S34" s="284"/>
      <c r="T34" s="285"/>
      <c r="U34" s="284"/>
      <c r="V34" s="285"/>
      <c r="W34" s="284"/>
      <c r="X34" s="285"/>
      <c r="Y34" s="284"/>
      <c r="Z34" s="285"/>
      <c r="AA34" s="286"/>
      <c r="AB34" s="286"/>
      <c r="AC34" s="287"/>
      <c r="AD34" s="286"/>
    </row>
    <row r="35" spans="2:30" s="282" customFormat="1" ht="15">
      <c r="B35" s="284"/>
      <c r="C35" s="283"/>
      <c r="D35" s="284"/>
      <c r="E35" s="285"/>
      <c r="F35" s="284"/>
      <c r="G35" s="285"/>
      <c r="H35" s="284"/>
      <c r="I35" s="285"/>
      <c r="J35" s="284"/>
      <c r="K35" s="285"/>
      <c r="L35" s="286"/>
      <c r="M35" s="286"/>
      <c r="N35" s="287"/>
      <c r="O35" s="286"/>
      <c r="R35" s="283"/>
      <c r="S35" s="284"/>
      <c r="T35" s="285"/>
      <c r="U35" s="284"/>
      <c r="V35" s="285"/>
      <c r="W35" s="284"/>
      <c r="X35" s="285"/>
      <c r="Y35" s="284"/>
      <c r="Z35" s="285"/>
      <c r="AA35" s="286"/>
      <c r="AB35" s="286"/>
      <c r="AC35" s="287"/>
      <c r="AD35" s="286"/>
    </row>
    <row r="36" spans="2:30" s="282" customFormat="1" ht="15">
      <c r="B36" s="284"/>
      <c r="C36" s="283"/>
      <c r="D36" s="284"/>
      <c r="E36" s="285"/>
      <c r="F36" s="284"/>
      <c r="G36" s="285"/>
      <c r="H36" s="284"/>
      <c r="I36" s="285"/>
      <c r="J36" s="284"/>
      <c r="K36" s="285"/>
      <c r="L36" s="286"/>
      <c r="M36" s="286"/>
      <c r="N36" s="287"/>
      <c r="O36" s="286"/>
      <c r="R36" s="283"/>
      <c r="S36" s="284"/>
      <c r="T36" s="285"/>
      <c r="U36" s="284"/>
      <c r="V36" s="285"/>
      <c r="W36" s="284"/>
      <c r="X36" s="285"/>
      <c r="Y36" s="284"/>
      <c r="Z36" s="285"/>
      <c r="AA36" s="286"/>
      <c r="AB36" s="286"/>
      <c r="AC36" s="287"/>
      <c r="AD36" s="286"/>
    </row>
    <row r="37" spans="2:30" s="282" customFormat="1" ht="15">
      <c r="B37" s="284"/>
      <c r="C37" s="283"/>
      <c r="D37" s="284"/>
      <c r="E37" s="285"/>
      <c r="F37" s="284"/>
      <c r="G37" s="285"/>
      <c r="H37" s="284"/>
      <c r="I37" s="285"/>
      <c r="J37" s="284"/>
      <c r="K37" s="285"/>
      <c r="L37" s="286"/>
      <c r="M37" s="286"/>
      <c r="N37" s="287"/>
      <c r="O37" s="286"/>
      <c r="R37" s="283"/>
      <c r="S37" s="284"/>
      <c r="T37" s="285"/>
      <c r="U37" s="284"/>
      <c r="V37" s="285"/>
      <c r="W37" s="284"/>
      <c r="X37" s="285"/>
      <c r="Y37" s="284"/>
      <c r="Z37" s="285"/>
      <c r="AA37" s="286"/>
      <c r="AB37" s="286"/>
      <c r="AC37" s="287"/>
      <c r="AD37" s="286"/>
    </row>
    <row r="38" spans="2:30" s="282" customFormat="1" ht="15">
      <c r="B38" s="284"/>
      <c r="C38" s="283"/>
      <c r="D38" s="284"/>
      <c r="E38" s="285"/>
      <c r="F38" s="284"/>
      <c r="G38" s="285"/>
      <c r="H38" s="284"/>
      <c r="I38" s="285"/>
      <c r="J38" s="284"/>
      <c r="K38" s="285"/>
      <c r="L38" s="286"/>
      <c r="M38" s="286"/>
      <c r="N38" s="287"/>
      <c r="O38" s="286"/>
      <c r="R38" s="283"/>
      <c r="S38" s="284"/>
      <c r="T38" s="285"/>
      <c r="U38" s="284"/>
      <c r="V38" s="285"/>
      <c r="W38" s="284"/>
      <c r="X38" s="285"/>
      <c r="Y38" s="284"/>
      <c r="Z38" s="285"/>
      <c r="AA38" s="286"/>
      <c r="AB38" s="286"/>
      <c r="AC38" s="287"/>
      <c r="AD38" s="286"/>
    </row>
    <row r="39" spans="2:30" s="282" customFormat="1" ht="15">
      <c r="B39" s="284"/>
      <c r="C39" s="283"/>
      <c r="D39" s="284"/>
      <c r="E39" s="285"/>
      <c r="F39" s="284"/>
      <c r="G39" s="285"/>
      <c r="H39" s="284"/>
      <c r="I39" s="285"/>
      <c r="J39" s="284"/>
      <c r="K39" s="285"/>
      <c r="L39" s="286"/>
      <c r="M39" s="286"/>
      <c r="N39" s="287"/>
      <c r="O39" s="286"/>
      <c r="R39" s="283"/>
      <c r="S39" s="284"/>
      <c r="T39" s="285"/>
      <c r="U39" s="284"/>
      <c r="V39" s="285"/>
      <c r="W39" s="284"/>
      <c r="X39" s="285"/>
      <c r="Y39" s="284"/>
      <c r="Z39" s="285"/>
      <c r="AA39" s="286"/>
      <c r="AB39" s="286"/>
      <c r="AC39" s="287"/>
      <c r="AD39" s="286"/>
    </row>
    <row r="40" spans="2:30" s="282" customFormat="1" ht="15">
      <c r="B40" s="284"/>
      <c r="C40" s="283"/>
      <c r="D40" s="284"/>
      <c r="E40" s="285"/>
      <c r="F40" s="284"/>
      <c r="G40" s="285"/>
      <c r="H40" s="284"/>
      <c r="I40" s="285"/>
      <c r="J40" s="284"/>
      <c r="K40" s="285"/>
      <c r="L40" s="286"/>
      <c r="M40" s="286"/>
      <c r="N40" s="287"/>
      <c r="O40" s="286"/>
      <c r="R40" s="283"/>
      <c r="S40" s="284"/>
      <c r="T40" s="285"/>
      <c r="U40" s="284"/>
      <c r="V40" s="285"/>
      <c r="W40" s="284"/>
      <c r="X40" s="285"/>
      <c r="Y40" s="284"/>
      <c r="Z40" s="285"/>
      <c r="AA40" s="286"/>
      <c r="AB40" s="286"/>
      <c r="AC40" s="287"/>
      <c r="AD40" s="286"/>
    </row>
    <row r="41" spans="2:30" s="282" customFormat="1" ht="15">
      <c r="B41" s="284"/>
      <c r="C41" s="283"/>
      <c r="D41" s="284"/>
      <c r="E41" s="285"/>
      <c r="F41" s="284"/>
      <c r="G41" s="285"/>
      <c r="H41" s="284"/>
      <c r="I41" s="285"/>
      <c r="J41" s="284"/>
      <c r="K41" s="285"/>
      <c r="L41" s="286"/>
      <c r="M41" s="286"/>
      <c r="N41" s="287"/>
      <c r="O41" s="286"/>
      <c r="R41" s="283"/>
      <c r="S41" s="284"/>
      <c r="T41" s="285"/>
      <c r="U41" s="284"/>
      <c r="V41" s="285"/>
      <c r="W41" s="284"/>
      <c r="X41" s="285"/>
      <c r="Y41" s="284"/>
      <c r="Z41" s="285"/>
      <c r="AA41" s="286"/>
      <c r="AB41" s="286"/>
      <c r="AC41" s="287"/>
      <c r="AD41" s="286"/>
    </row>
    <row r="42" spans="2:30" s="282" customFormat="1" ht="15">
      <c r="B42" s="284"/>
      <c r="C42" s="283"/>
      <c r="D42" s="284"/>
      <c r="E42" s="285"/>
      <c r="F42" s="284"/>
      <c r="G42" s="285"/>
      <c r="H42" s="284"/>
      <c r="I42" s="285"/>
      <c r="J42" s="284"/>
      <c r="K42" s="285"/>
      <c r="L42" s="286"/>
      <c r="M42" s="286"/>
      <c r="N42" s="287"/>
      <c r="O42" s="286"/>
      <c r="R42" s="283"/>
      <c r="S42" s="284"/>
      <c r="T42" s="285"/>
      <c r="U42" s="284"/>
      <c r="V42" s="285"/>
      <c r="W42" s="284"/>
      <c r="X42" s="285"/>
      <c r="Y42" s="284"/>
      <c r="Z42" s="285"/>
      <c r="AA42" s="286"/>
      <c r="AB42" s="286"/>
      <c r="AC42" s="287"/>
      <c r="AD42" s="286"/>
    </row>
    <row r="43" spans="2:30" s="282" customFormat="1" ht="15">
      <c r="B43" s="284"/>
      <c r="C43" s="283"/>
      <c r="D43" s="284"/>
      <c r="E43" s="285"/>
      <c r="F43" s="284"/>
      <c r="G43" s="285"/>
      <c r="H43" s="284"/>
      <c r="I43" s="285"/>
      <c r="J43" s="284"/>
      <c r="K43" s="285"/>
      <c r="L43" s="286"/>
      <c r="M43" s="286"/>
      <c r="N43" s="287"/>
      <c r="O43" s="286"/>
      <c r="R43" s="283"/>
      <c r="S43" s="284"/>
      <c r="T43" s="285"/>
      <c r="U43" s="284"/>
      <c r="V43" s="285"/>
      <c r="W43" s="284"/>
      <c r="X43" s="285"/>
      <c r="Y43" s="284"/>
      <c r="Z43" s="285"/>
      <c r="AA43" s="286"/>
      <c r="AB43" s="286"/>
      <c r="AC43" s="287"/>
      <c r="AD43" s="286"/>
    </row>
    <row r="44" spans="2:30" s="282" customFormat="1" ht="15">
      <c r="B44" s="284"/>
      <c r="C44" s="283"/>
      <c r="D44" s="284"/>
      <c r="E44" s="285"/>
      <c r="F44" s="284"/>
      <c r="G44" s="285"/>
      <c r="H44" s="284"/>
      <c r="I44" s="285"/>
      <c r="J44" s="284"/>
      <c r="K44" s="285"/>
      <c r="L44" s="286"/>
      <c r="M44" s="286"/>
      <c r="N44" s="287"/>
      <c r="O44" s="286"/>
      <c r="R44" s="283"/>
      <c r="S44" s="284"/>
      <c r="T44" s="285"/>
      <c r="U44" s="284"/>
      <c r="V44" s="285"/>
      <c r="W44" s="284"/>
      <c r="X44" s="285"/>
      <c r="Y44" s="284"/>
      <c r="Z44" s="285"/>
      <c r="AA44" s="286"/>
      <c r="AB44" s="286"/>
      <c r="AC44" s="287"/>
      <c r="AD44" s="286"/>
    </row>
    <row r="45" spans="2:30" s="282" customFormat="1" ht="15">
      <c r="B45" s="284"/>
      <c r="C45" s="283"/>
      <c r="D45" s="284"/>
      <c r="E45" s="285"/>
      <c r="F45" s="284"/>
      <c r="G45" s="285"/>
      <c r="H45" s="284"/>
      <c r="I45" s="285"/>
      <c r="J45" s="284"/>
      <c r="K45" s="285"/>
      <c r="L45" s="286"/>
      <c r="M45" s="286"/>
      <c r="N45" s="287"/>
      <c r="O45" s="286"/>
      <c r="R45" s="283"/>
      <c r="S45" s="284"/>
      <c r="T45" s="285"/>
      <c r="U45" s="284"/>
      <c r="V45" s="285"/>
      <c r="W45" s="284"/>
      <c r="X45" s="285"/>
      <c r="Y45" s="284"/>
      <c r="Z45" s="285"/>
      <c r="AA45" s="286"/>
      <c r="AB45" s="286"/>
      <c r="AC45" s="287"/>
      <c r="AD45" s="286"/>
    </row>
    <row r="46" spans="2:30" s="282" customFormat="1" ht="15">
      <c r="B46" s="284"/>
      <c r="C46" s="283"/>
      <c r="D46" s="284"/>
      <c r="E46" s="285"/>
      <c r="F46" s="284"/>
      <c r="G46" s="285"/>
      <c r="H46" s="284"/>
      <c r="I46" s="285"/>
      <c r="J46" s="284"/>
      <c r="K46" s="285"/>
      <c r="L46" s="286"/>
      <c r="M46" s="286"/>
      <c r="N46" s="287"/>
      <c r="O46" s="286"/>
      <c r="R46" s="283"/>
      <c r="S46" s="284"/>
      <c r="T46" s="285"/>
      <c r="U46" s="284"/>
      <c r="V46" s="285"/>
      <c r="W46" s="284"/>
      <c r="X46" s="285"/>
      <c r="Y46" s="284"/>
      <c r="Z46" s="285"/>
      <c r="AA46" s="286"/>
      <c r="AB46" s="286"/>
      <c r="AC46" s="287"/>
      <c r="AD46" s="286"/>
    </row>
    <row r="47" spans="2:30" s="282" customFormat="1" ht="15">
      <c r="B47" s="284"/>
      <c r="C47" s="283"/>
      <c r="D47" s="284"/>
      <c r="E47" s="285"/>
      <c r="F47" s="284"/>
      <c r="G47" s="285"/>
      <c r="H47" s="284"/>
      <c r="I47" s="285"/>
      <c r="J47" s="284"/>
      <c r="K47" s="285"/>
      <c r="L47" s="286"/>
      <c r="M47" s="286"/>
      <c r="N47" s="287"/>
      <c r="O47" s="286"/>
      <c r="R47" s="283"/>
      <c r="S47" s="284"/>
      <c r="T47" s="285"/>
      <c r="U47" s="284"/>
      <c r="V47" s="285"/>
      <c r="W47" s="284"/>
      <c r="X47" s="285"/>
      <c r="Y47" s="284"/>
      <c r="Z47" s="285"/>
      <c r="AA47" s="286"/>
      <c r="AB47" s="286"/>
      <c r="AC47" s="287"/>
      <c r="AD47" s="286"/>
    </row>
    <row r="48" spans="2:30" s="282" customFormat="1" ht="15">
      <c r="B48" s="284"/>
      <c r="C48" s="283"/>
      <c r="D48" s="284"/>
      <c r="E48" s="285"/>
      <c r="F48" s="284"/>
      <c r="G48" s="285"/>
      <c r="H48" s="284"/>
      <c r="I48" s="285"/>
      <c r="J48" s="284"/>
      <c r="K48" s="285"/>
      <c r="L48" s="286"/>
      <c r="M48" s="286"/>
      <c r="N48" s="287"/>
      <c r="O48" s="286"/>
      <c r="R48" s="283"/>
      <c r="S48" s="284"/>
      <c r="T48" s="285"/>
      <c r="U48" s="284"/>
      <c r="V48" s="285"/>
      <c r="W48" s="284"/>
      <c r="X48" s="285"/>
      <c r="Y48" s="284"/>
      <c r="Z48" s="285"/>
      <c r="AA48" s="286"/>
      <c r="AB48" s="286"/>
      <c r="AC48" s="287"/>
      <c r="AD48" s="286"/>
    </row>
    <row r="49" spans="2:30" s="282" customFormat="1" ht="15">
      <c r="B49" s="284"/>
      <c r="C49" s="283"/>
      <c r="D49" s="284"/>
      <c r="E49" s="285"/>
      <c r="F49" s="284"/>
      <c r="G49" s="285"/>
      <c r="H49" s="284"/>
      <c r="I49" s="285"/>
      <c r="J49" s="284"/>
      <c r="K49" s="285"/>
      <c r="L49" s="286"/>
      <c r="M49" s="286"/>
      <c r="N49" s="287"/>
      <c r="O49" s="286"/>
      <c r="R49" s="283"/>
      <c r="S49" s="284"/>
      <c r="T49" s="285"/>
      <c r="U49" s="284"/>
      <c r="V49" s="285"/>
      <c r="W49" s="284"/>
      <c r="X49" s="285"/>
      <c r="Y49" s="284"/>
      <c r="Z49" s="285"/>
      <c r="AA49" s="286"/>
      <c r="AB49" s="286"/>
      <c r="AC49" s="287"/>
      <c r="AD49" s="286"/>
    </row>
    <row r="50" spans="2:30" s="282" customFormat="1" ht="15">
      <c r="B50" s="284"/>
      <c r="C50" s="283"/>
      <c r="D50" s="284"/>
      <c r="E50" s="285"/>
      <c r="F50" s="284"/>
      <c r="G50" s="285"/>
      <c r="H50" s="284"/>
      <c r="I50" s="285"/>
      <c r="J50" s="284"/>
      <c r="K50" s="285"/>
      <c r="L50" s="286"/>
      <c r="M50" s="286"/>
      <c r="N50" s="287"/>
      <c r="O50" s="286"/>
      <c r="R50" s="283"/>
      <c r="S50" s="284"/>
      <c r="T50" s="285"/>
      <c r="U50" s="284"/>
      <c r="V50" s="285"/>
      <c r="W50" s="284"/>
      <c r="X50" s="285"/>
      <c r="Y50" s="284"/>
      <c r="Z50" s="285"/>
      <c r="AA50" s="286"/>
      <c r="AB50" s="286"/>
      <c r="AC50" s="287"/>
      <c r="AD50" s="286"/>
    </row>
    <row r="51" spans="2:30" s="282" customFormat="1" ht="15">
      <c r="B51" s="284"/>
      <c r="C51" s="283"/>
      <c r="D51" s="284"/>
      <c r="E51" s="285"/>
      <c r="F51" s="284"/>
      <c r="G51" s="285"/>
      <c r="H51" s="284"/>
      <c r="I51" s="285"/>
      <c r="J51" s="284"/>
      <c r="K51" s="285"/>
      <c r="L51" s="286"/>
      <c r="M51" s="286"/>
      <c r="N51" s="287"/>
      <c r="O51" s="286"/>
      <c r="R51" s="283"/>
      <c r="S51" s="284"/>
      <c r="T51" s="285"/>
      <c r="U51" s="284"/>
      <c r="V51" s="285"/>
      <c r="W51" s="284"/>
      <c r="X51" s="285"/>
      <c r="Y51" s="284"/>
      <c r="Z51" s="285"/>
      <c r="AA51" s="286"/>
      <c r="AB51" s="286"/>
      <c r="AC51" s="287"/>
      <c r="AD51" s="286"/>
    </row>
    <row r="52" spans="2:30" s="282" customFormat="1" ht="15">
      <c r="B52" s="284"/>
      <c r="C52" s="283"/>
      <c r="D52" s="284"/>
      <c r="E52" s="285"/>
      <c r="F52" s="284"/>
      <c r="G52" s="285"/>
      <c r="H52" s="284"/>
      <c r="I52" s="285"/>
      <c r="J52" s="284"/>
      <c r="K52" s="285"/>
      <c r="L52" s="286"/>
      <c r="M52" s="286"/>
      <c r="N52" s="287"/>
      <c r="O52" s="286"/>
      <c r="R52" s="283"/>
      <c r="S52" s="284"/>
      <c r="T52" s="285"/>
      <c r="U52" s="284"/>
      <c r="V52" s="285"/>
      <c r="W52" s="284"/>
      <c r="X52" s="285"/>
      <c r="Y52" s="284"/>
      <c r="Z52" s="285"/>
      <c r="AA52" s="286"/>
      <c r="AB52" s="286"/>
      <c r="AC52" s="287"/>
      <c r="AD52" s="286"/>
    </row>
    <row r="53" spans="1:30" s="33" customFormat="1" ht="15" customHeight="1">
      <c r="A53" s="11"/>
      <c r="B53" s="63"/>
      <c r="C53" s="63"/>
      <c r="D53" s="63"/>
      <c r="E53" s="11"/>
      <c r="F53" s="63"/>
      <c r="G53" s="11"/>
      <c r="H53" s="63"/>
      <c r="I53" s="11"/>
      <c r="J53" s="63"/>
      <c r="K53" s="11"/>
      <c r="L53" s="64"/>
      <c r="M53" s="64"/>
      <c r="N53" s="277"/>
      <c r="O53" s="64"/>
      <c r="P53" s="11"/>
      <c r="Q53" s="11"/>
      <c r="R53" s="63"/>
      <c r="S53" s="63"/>
      <c r="T53" s="11"/>
      <c r="U53" s="63"/>
      <c r="V53" s="11"/>
      <c r="W53" s="63"/>
      <c r="X53" s="11"/>
      <c r="Y53" s="63"/>
      <c r="Z53" s="11"/>
      <c r="AA53" s="64"/>
      <c r="AB53" s="64"/>
      <c r="AC53" s="277"/>
      <c r="AD53" s="64"/>
    </row>
    <row r="54" spans="1:30" s="33" customFormat="1" ht="15" customHeight="1">
      <c r="A54" s="11"/>
      <c r="B54" s="63"/>
      <c r="C54" s="63"/>
      <c r="D54" s="63"/>
      <c r="E54" s="11"/>
      <c r="F54" s="63"/>
      <c r="G54" s="11"/>
      <c r="H54" s="63"/>
      <c r="I54" s="11"/>
      <c r="J54" s="63"/>
      <c r="K54" s="11"/>
      <c r="L54" s="64"/>
      <c r="M54" s="64"/>
      <c r="N54" s="277"/>
      <c r="O54" s="64"/>
      <c r="P54" s="11"/>
      <c r="Q54" s="11"/>
      <c r="R54" s="63"/>
      <c r="S54" s="63"/>
      <c r="T54" s="11"/>
      <c r="U54" s="63"/>
      <c r="V54" s="11"/>
      <c r="W54" s="63"/>
      <c r="X54" s="11"/>
      <c r="Y54" s="63"/>
      <c r="Z54" s="11"/>
      <c r="AA54" s="64"/>
      <c r="AB54" s="64"/>
      <c r="AC54" s="277"/>
      <c r="AD54" s="64"/>
    </row>
    <row r="55" spans="1:30" s="33" customFormat="1" ht="15" customHeight="1">
      <c r="A55" s="206"/>
      <c r="B55" s="63"/>
      <c r="C55" s="63"/>
      <c r="D55" s="63"/>
      <c r="E55" s="11"/>
      <c r="F55" s="63"/>
      <c r="G55" s="11"/>
      <c r="H55" s="63"/>
      <c r="I55" s="11"/>
      <c r="J55" s="63"/>
      <c r="K55" s="11"/>
      <c r="L55" s="64"/>
      <c r="M55" s="64"/>
      <c r="N55" s="277"/>
      <c r="O55" s="64"/>
      <c r="P55" s="206"/>
      <c r="Q55" s="206"/>
      <c r="R55" s="63"/>
      <c r="S55" s="63"/>
      <c r="T55" s="11"/>
      <c r="U55" s="63"/>
      <c r="V55" s="11"/>
      <c r="W55" s="63"/>
      <c r="X55" s="11"/>
      <c r="Y55" s="63"/>
      <c r="Z55" s="11"/>
      <c r="AA55" s="64"/>
      <c r="AB55" s="64"/>
      <c r="AC55" s="277"/>
      <c r="AD55" s="64"/>
    </row>
    <row r="56" spans="1:30" s="33" customFormat="1" ht="15" customHeight="1">
      <c r="A56" s="206"/>
      <c r="B56" s="63"/>
      <c r="C56" s="63"/>
      <c r="D56" s="63"/>
      <c r="E56" s="11"/>
      <c r="F56" s="63"/>
      <c r="G56" s="11"/>
      <c r="H56" s="63"/>
      <c r="I56" s="11"/>
      <c r="J56" s="63"/>
      <c r="K56" s="11"/>
      <c r="L56" s="64"/>
      <c r="M56" s="64"/>
      <c r="N56" s="277"/>
      <c r="O56" s="64"/>
      <c r="P56" s="206"/>
      <c r="Q56" s="206"/>
      <c r="R56" s="63"/>
      <c r="S56" s="63"/>
      <c r="T56" s="11"/>
      <c r="U56" s="63"/>
      <c r="V56" s="11"/>
      <c r="W56" s="63"/>
      <c r="X56" s="11"/>
      <c r="Y56" s="63"/>
      <c r="Z56" s="11"/>
      <c r="AA56" s="64"/>
      <c r="AB56" s="64"/>
      <c r="AC56" s="277"/>
      <c r="AD56" s="64"/>
    </row>
    <row r="57" spans="1:30" s="33" customFormat="1" ht="15" customHeight="1">
      <c r="A57" s="278"/>
      <c r="B57" s="63"/>
      <c r="C57" s="63"/>
      <c r="D57" s="63"/>
      <c r="E57" s="11"/>
      <c r="F57" s="63"/>
      <c r="G57" s="11"/>
      <c r="H57" s="63"/>
      <c r="I57" s="11"/>
      <c r="J57" s="63"/>
      <c r="K57" s="11"/>
      <c r="L57" s="64"/>
      <c r="M57" s="64"/>
      <c r="N57" s="277"/>
      <c r="O57" s="64"/>
      <c r="P57" s="278"/>
      <c r="Q57" s="278"/>
      <c r="R57" s="63"/>
      <c r="S57" s="63"/>
      <c r="T57" s="11"/>
      <c r="U57" s="63"/>
      <c r="V57" s="11"/>
      <c r="W57" s="63"/>
      <c r="X57" s="11"/>
      <c r="Y57" s="63"/>
      <c r="Z57" s="11"/>
      <c r="AA57" s="64"/>
      <c r="AB57" s="64"/>
      <c r="AC57" s="277"/>
      <c r="AD57" s="64"/>
    </row>
    <row r="58" spans="1:30" s="33" customFormat="1" ht="1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s="33" customFormat="1" ht="15" customHeight="1">
      <c r="A59" s="11"/>
      <c r="B59" s="63"/>
      <c r="C59" s="63"/>
      <c r="D59" s="63"/>
      <c r="E59" s="11"/>
      <c r="F59" s="63"/>
      <c r="G59" s="11"/>
      <c r="H59" s="63"/>
      <c r="I59" s="11"/>
      <c r="J59" s="63"/>
      <c r="K59" s="11"/>
      <c r="L59" s="64"/>
      <c r="M59" s="64"/>
      <c r="N59" s="277"/>
      <c r="O59" s="64"/>
      <c r="P59" s="11"/>
      <c r="Q59" s="11"/>
      <c r="R59" s="63"/>
      <c r="S59" s="63"/>
      <c r="T59" s="11"/>
      <c r="U59" s="63"/>
      <c r="V59" s="11"/>
      <c r="W59" s="63"/>
      <c r="X59" s="11"/>
      <c r="Y59" s="63"/>
      <c r="Z59" s="11"/>
      <c r="AA59" s="64"/>
      <c r="AB59" s="64"/>
      <c r="AC59" s="277"/>
      <c r="AD59" s="64"/>
    </row>
    <row r="60" spans="1:30" s="33" customFormat="1" ht="15" customHeight="1">
      <c r="A60" s="11"/>
      <c r="B60" s="63"/>
      <c r="C60" s="63"/>
      <c r="D60" s="63"/>
      <c r="E60" s="11"/>
      <c r="F60" s="63"/>
      <c r="G60" s="11"/>
      <c r="H60" s="63"/>
      <c r="I60" s="11"/>
      <c r="J60" s="63"/>
      <c r="K60" s="11"/>
      <c r="L60" s="64"/>
      <c r="M60" s="64"/>
      <c r="N60" s="277"/>
      <c r="O60" s="64"/>
      <c r="P60" s="11"/>
      <c r="Q60" s="11"/>
      <c r="R60" s="63"/>
      <c r="S60" s="63"/>
      <c r="T60" s="11"/>
      <c r="U60" s="63"/>
      <c r="V60" s="11"/>
      <c r="W60" s="63"/>
      <c r="X60" s="11"/>
      <c r="Y60" s="63"/>
      <c r="Z60" s="11"/>
      <c r="AA60" s="64"/>
      <c r="AB60" s="64"/>
      <c r="AC60" s="277"/>
      <c r="AD60" s="64"/>
    </row>
    <row r="61" spans="1:30" s="33" customFormat="1" ht="15" customHeight="1">
      <c r="A61" s="278"/>
      <c r="B61" s="63"/>
      <c r="C61" s="63"/>
      <c r="D61" s="63"/>
      <c r="E61" s="11"/>
      <c r="F61" s="63"/>
      <c r="G61" s="11"/>
      <c r="H61" s="63"/>
      <c r="I61" s="11"/>
      <c r="J61" s="63"/>
      <c r="K61" s="11"/>
      <c r="L61" s="64"/>
      <c r="M61" s="64"/>
      <c r="N61" s="277"/>
      <c r="O61" s="64"/>
      <c r="P61" s="278"/>
      <c r="Q61" s="278"/>
      <c r="R61" s="63"/>
      <c r="S61" s="63"/>
      <c r="T61" s="11"/>
      <c r="U61" s="63"/>
      <c r="V61" s="11"/>
      <c r="W61" s="63"/>
      <c r="X61" s="11"/>
      <c r="Y61" s="63"/>
      <c r="Z61" s="11"/>
      <c r="AA61" s="64"/>
      <c r="AB61" s="64"/>
      <c r="AC61" s="277"/>
      <c r="AD61" s="64"/>
    </row>
    <row r="62" spans="1:30" s="33" customFormat="1" ht="15" customHeight="1">
      <c r="A62" s="11"/>
      <c r="B62" s="63"/>
      <c r="C62" s="63"/>
      <c r="D62" s="63"/>
      <c r="E62" s="11"/>
      <c r="F62" s="63"/>
      <c r="G62" s="11"/>
      <c r="H62" s="63"/>
      <c r="I62" s="11"/>
      <c r="J62" s="63"/>
      <c r="K62" s="11"/>
      <c r="L62" s="64"/>
      <c r="M62" s="64"/>
      <c r="N62" s="277"/>
      <c r="O62" s="64"/>
      <c r="P62" s="11"/>
      <c r="Q62" s="11"/>
      <c r="R62" s="63"/>
      <c r="S62" s="63"/>
      <c r="T62" s="11"/>
      <c r="U62" s="63"/>
      <c r="V62" s="11"/>
      <c r="W62" s="63"/>
      <c r="X62" s="11"/>
      <c r="Y62" s="63"/>
      <c r="Z62" s="11"/>
      <c r="AA62" s="64"/>
      <c r="AB62" s="64"/>
      <c r="AC62" s="277"/>
      <c r="AD62" s="64"/>
    </row>
    <row r="63" spans="1:30" s="33" customFormat="1" ht="15" customHeight="1">
      <c r="A63" s="11"/>
      <c r="B63" s="63"/>
      <c r="C63" s="63"/>
      <c r="D63" s="63"/>
      <c r="E63" s="11"/>
      <c r="F63" s="63"/>
      <c r="G63" s="11"/>
      <c r="H63" s="63"/>
      <c r="I63" s="11"/>
      <c r="J63" s="63"/>
      <c r="K63" s="11"/>
      <c r="L63" s="64"/>
      <c r="M63" s="64"/>
      <c r="N63" s="277"/>
      <c r="O63" s="64"/>
      <c r="P63" s="11"/>
      <c r="Q63" s="11"/>
      <c r="R63" s="63"/>
      <c r="S63" s="63"/>
      <c r="T63" s="11"/>
      <c r="U63" s="63"/>
      <c r="V63" s="11"/>
      <c r="W63" s="63"/>
      <c r="X63" s="11"/>
      <c r="Y63" s="63"/>
      <c r="Z63" s="11"/>
      <c r="AA63" s="64"/>
      <c r="AB63" s="64"/>
      <c r="AC63" s="277"/>
      <c r="AD63" s="64"/>
    </row>
    <row r="64" spans="1:30" s="33" customFormat="1" ht="15" customHeight="1">
      <c r="A64" s="278"/>
      <c r="B64" s="63"/>
      <c r="C64" s="63"/>
      <c r="D64" s="63"/>
      <c r="E64" s="11"/>
      <c r="F64" s="63"/>
      <c r="G64" s="11"/>
      <c r="H64" s="63"/>
      <c r="I64" s="11"/>
      <c r="J64" s="63"/>
      <c r="K64" s="11"/>
      <c r="L64" s="64"/>
      <c r="M64" s="64"/>
      <c r="N64" s="277"/>
      <c r="O64" s="64"/>
      <c r="P64" s="278"/>
      <c r="Q64" s="278"/>
      <c r="R64" s="63"/>
      <c r="S64" s="63"/>
      <c r="T64" s="11"/>
      <c r="U64" s="63"/>
      <c r="V64" s="11"/>
      <c r="W64" s="63"/>
      <c r="X64" s="11"/>
      <c r="Y64" s="63"/>
      <c r="Z64" s="11"/>
      <c r="AA64" s="64"/>
      <c r="AB64" s="64"/>
      <c r="AC64" s="277"/>
      <c r="AD64" s="64"/>
    </row>
    <row r="65" spans="1:30" s="33" customFormat="1" ht="15" customHeight="1">
      <c r="A65" s="11"/>
      <c r="B65" s="63"/>
      <c r="C65" s="63"/>
      <c r="D65" s="63"/>
      <c r="E65" s="11"/>
      <c r="F65" s="63"/>
      <c r="G65" s="11"/>
      <c r="H65" s="63"/>
      <c r="I65" s="11"/>
      <c r="J65" s="63"/>
      <c r="K65" s="11"/>
      <c r="L65" s="64"/>
      <c r="M65" s="64"/>
      <c r="N65" s="277"/>
      <c r="O65" s="64"/>
      <c r="P65" s="11"/>
      <c r="Q65" s="11"/>
      <c r="R65" s="63"/>
      <c r="S65" s="63"/>
      <c r="T65" s="11"/>
      <c r="U65" s="63"/>
      <c r="V65" s="11"/>
      <c r="W65" s="63"/>
      <c r="X65" s="11"/>
      <c r="Y65" s="63"/>
      <c r="Z65" s="11"/>
      <c r="AA65" s="64"/>
      <c r="AB65" s="64"/>
      <c r="AC65" s="277"/>
      <c r="AD65" s="64"/>
    </row>
    <row r="66" spans="1:30" s="33" customFormat="1" ht="15" customHeight="1">
      <c r="A66" s="11"/>
      <c r="B66" s="63"/>
      <c r="C66" s="63"/>
      <c r="D66" s="63"/>
      <c r="E66" s="11"/>
      <c r="F66" s="63"/>
      <c r="G66" s="11"/>
      <c r="H66" s="63"/>
      <c r="I66" s="11"/>
      <c r="J66" s="63"/>
      <c r="K66" s="11"/>
      <c r="L66" s="64"/>
      <c r="M66" s="64"/>
      <c r="N66" s="277"/>
      <c r="O66" s="64"/>
      <c r="P66" s="11"/>
      <c r="Q66" s="11"/>
      <c r="R66" s="63"/>
      <c r="S66" s="63"/>
      <c r="T66" s="11"/>
      <c r="U66" s="63"/>
      <c r="V66" s="11"/>
      <c r="W66" s="63"/>
      <c r="X66" s="11"/>
      <c r="Y66" s="63"/>
      <c r="Z66" s="11"/>
      <c r="AA66" s="64"/>
      <c r="AB66" s="64"/>
      <c r="AC66" s="277"/>
      <c r="AD66" s="64"/>
    </row>
    <row r="67" spans="1:30" s="33" customFormat="1" ht="15" customHeight="1">
      <c r="A67" s="278"/>
      <c r="B67" s="63"/>
      <c r="C67" s="63"/>
      <c r="D67" s="63"/>
      <c r="E67" s="11"/>
      <c r="F67" s="63"/>
      <c r="G67" s="11"/>
      <c r="H67" s="63"/>
      <c r="I67" s="11"/>
      <c r="J67" s="63"/>
      <c r="K67" s="11"/>
      <c r="L67" s="64"/>
      <c r="M67" s="64"/>
      <c r="N67" s="277"/>
      <c r="O67" s="64"/>
      <c r="P67" s="278"/>
      <c r="Q67" s="278"/>
      <c r="R67" s="63"/>
      <c r="S67" s="63"/>
      <c r="T67" s="11"/>
      <c r="U67" s="63"/>
      <c r="V67" s="11"/>
      <c r="W67" s="63"/>
      <c r="X67" s="11"/>
      <c r="Y67" s="63"/>
      <c r="Z67" s="11"/>
      <c r="AA67" s="64"/>
      <c r="AB67" s="64"/>
      <c r="AC67" s="277"/>
      <c r="AD67" s="64"/>
    </row>
    <row r="68" spans="1:30" s="33" customFormat="1" ht="15" customHeight="1">
      <c r="A68" s="11"/>
      <c r="B68" s="63"/>
      <c r="C68" s="63"/>
      <c r="D68" s="63"/>
      <c r="E68" s="11"/>
      <c r="F68" s="63"/>
      <c r="G68" s="11"/>
      <c r="H68" s="63"/>
      <c r="I68" s="11"/>
      <c r="J68" s="63"/>
      <c r="K68" s="11"/>
      <c r="L68" s="64"/>
      <c r="M68" s="64"/>
      <c r="N68" s="277"/>
      <c r="O68" s="64"/>
      <c r="P68" s="11"/>
      <c r="Q68" s="11"/>
      <c r="R68" s="63"/>
      <c r="S68" s="63"/>
      <c r="T68" s="11"/>
      <c r="U68" s="63"/>
      <c r="V68" s="11"/>
      <c r="W68" s="63"/>
      <c r="X68" s="11"/>
      <c r="Y68" s="63"/>
      <c r="Z68" s="11"/>
      <c r="AA68" s="64"/>
      <c r="AB68" s="64"/>
      <c r="AC68" s="277"/>
      <c r="AD68" s="64"/>
    </row>
    <row r="69" spans="1:30" s="33" customFormat="1" ht="15" customHeight="1">
      <c r="A69" s="11"/>
      <c r="B69" s="63"/>
      <c r="C69" s="63"/>
      <c r="D69" s="63"/>
      <c r="E69" s="11"/>
      <c r="F69" s="63"/>
      <c r="G69" s="11"/>
      <c r="H69" s="63"/>
      <c r="I69" s="11"/>
      <c r="J69" s="63"/>
      <c r="K69" s="11"/>
      <c r="L69" s="64"/>
      <c r="M69" s="64"/>
      <c r="N69" s="277"/>
      <c r="O69" s="64"/>
      <c r="P69" s="11"/>
      <c r="Q69" s="11"/>
      <c r="R69" s="63"/>
      <c r="S69" s="63"/>
      <c r="T69" s="11"/>
      <c r="U69" s="63"/>
      <c r="V69" s="11"/>
      <c r="W69" s="63"/>
      <c r="X69" s="11"/>
      <c r="Y69" s="63"/>
      <c r="Z69" s="11"/>
      <c r="AA69" s="64"/>
      <c r="AB69" s="64"/>
      <c r="AC69" s="277"/>
      <c r="AD69" s="64"/>
    </row>
    <row r="70" spans="1:30" s="33" customFormat="1" ht="15" customHeight="1">
      <c r="A70" s="278"/>
      <c r="B70" s="63"/>
      <c r="C70" s="63"/>
      <c r="D70" s="63"/>
      <c r="E70" s="11"/>
      <c r="F70" s="63"/>
      <c r="G70" s="11"/>
      <c r="H70" s="63"/>
      <c r="I70" s="11"/>
      <c r="J70" s="63"/>
      <c r="K70" s="11"/>
      <c r="L70" s="64"/>
      <c r="M70" s="64"/>
      <c r="N70" s="277"/>
      <c r="O70" s="64"/>
      <c r="P70" s="278"/>
      <c r="Q70" s="278"/>
      <c r="R70" s="63"/>
      <c r="S70" s="63"/>
      <c r="T70" s="11"/>
      <c r="U70" s="63"/>
      <c r="V70" s="11"/>
      <c r="W70" s="63"/>
      <c r="X70" s="11"/>
      <c r="Y70" s="63"/>
      <c r="Z70" s="11"/>
      <c r="AA70" s="64"/>
      <c r="AB70" s="64"/>
      <c r="AC70" s="277"/>
      <c r="AD70" s="64"/>
    </row>
    <row r="71" spans="1:30" s="33" customFormat="1" ht="1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s="33" customFormat="1" ht="1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row>
    <row r="73" spans="1:30" s="33" customFormat="1" ht="1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row>
    <row r="74" spans="1:30" s="33" customFormat="1" ht="15" customHeight="1">
      <c r="A74" s="278"/>
      <c r="B74" s="63"/>
      <c r="C74" s="63"/>
      <c r="D74" s="63"/>
      <c r="E74" s="11"/>
      <c r="F74" s="63"/>
      <c r="G74" s="11"/>
      <c r="H74" s="63"/>
      <c r="I74" s="11"/>
      <c r="J74" s="63"/>
      <c r="K74" s="11"/>
      <c r="L74" s="64"/>
      <c r="M74" s="64"/>
      <c r="N74" s="277"/>
      <c r="O74" s="64"/>
      <c r="P74" s="278"/>
      <c r="Q74" s="278"/>
      <c r="R74" s="63"/>
      <c r="S74" s="63"/>
      <c r="T74" s="11"/>
      <c r="U74" s="63"/>
      <c r="V74" s="11"/>
      <c r="W74" s="63"/>
      <c r="X74" s="11"/>
      <c r="Y74" s="63"/>
      <c r="Z74" s="11"/>
      <c r="AA74" s="64"/>
      <c r="AB74" s="64"/>
      <c r="AC74" s="277"/>
      <c r="AD74" s="64"/>
    </row>
    <row r="75" spans="1:30" s="33" customFormat="1" ht="1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row>
    <row r="76" spans="1:30" s="33" customFormat="1" ht="15" customHeight="1">
      <c r="A76" s="11"/>
      <c r="B76" s="63"/>
      <c r="C76" s="63"/>
      <c r="D76" s="63"/>
      <c r="E76" s="11"/>
      <c r="F76" s="63"/>
      <c r="G76" s="11"/>
      <c r="H76" s="63"/>
      <c r="I76" s="11"/>
      <c r="J76" s="63"/>
      <c r="K76" s="11"/>
      <c r="L76" s="64"/>
      <c r="M76" s="64"/>
      <c r="N76" s="277"/>
      <c r="O76" s="64"/>
      <c r="P76" s="11"/>
      <c r="Q76" s="11"/>
      <c r="R76" s="63"/>
      <c r="S76" s="63"/>
      <c r="T76" s="11"/>
      <c r="U76" s="63"/>
      <c r="V76" s="11"/>
      <c r="W76" s="63"/>
      <c r="X76" s="11"/>
      <c r="Y76" s="63"/>
      <c r="Z76" s="11"/>
      <c r="AA76" s="64"/>
      <c r="AB76" s="64"/>
      <c r="AC76" s="277"/>
      <c r="AD76" s="64"/>
    </row>
    <row r="77" spans="1:30" s="33" customFormat="1" ht="15" customHeight="1">
      <c r="A77" s="279"/>
      <c r="B77" s="63"/>
      <c r="C77" s="11"/>
      <c r="D77" s="63"/>
      <c r="E77" s="11"/>
      <c r="F77" s="63"/>
      <c r="G77" s="11"/>
      <c r="H77" s="63"/>
      <c r="I77" s="11"/>
      <c r="J77" s="63"/>
      <c r="K77" s="11"/>
      <c r="L77" s="64"/>
      <c r="M77" s="64"/>
      <c r="N77" s="277"/>
      <c r="O77" s="64"/>
      <c r="P77" s="279"/>
      <c r="Q77" s="279"/>
      <c r="R77" s="11"/>
      <c r="S77" s="63"/>
      <c r="T77" s="11"/>
      <c r="U77" s="63"/>
      <c r="V77" s="11"/>
      <c r="W77" s="63"/>
      <c r="X77" s="11"/>
      <c r="Y77" s="63"/>
      <c r="Z77" s="11"/>
      <c r="AA77" s="64"/>
      <c r="AB77" s="64"/>
      <c r="AC77" s="277"/>
      <c r="AD77" s="64"/>
    </row>
    <row r="78" spans="1:30" s="33" customFormat="1" ht="15" customHeight="1">
      <c r="A78" s="279"/>
      <c r="B78" s="63"/>
      <c r="C78" s="11"/>
      <c r="D78" s="63"/>
      <c r="E78" s="11"/>
      <c r="F78" s="63"/>
      <c r="G78" s="11"/>
      <c r="H78" s="63"/>
      <c r="I78" s="11"/>
      <c r="J78" s="63"/>
      <c r="K78" s="11"/>
      <c r="L78" s="64"/>
      <c r="M78" s="64"/>
      <c r="N78" s="277"/>
      <c r="O78" s="64"/>
      <c r="P78" s="279"/>
      <c r="Q78" s="279"/>
      <c r="R78" s="11"/>
      <c r="S78" s="63"/>
      <c r="T78" s="11"/>
      <c r="U78" s="63"/>
      <c r="V78" s="11"/>
      <c r="W78" s="63"/>
      <c r="X78" s="11"/>
      <c r="Y78" s="63"/>
      <c r="Z78" s="11"/>
      <c r="AA78" s="64"/>
      <c r="AB78" s="64"/>
      <c r="AC78" s="277"/>
      <c r="AD78" s="64"/>
    </row>
    <row r="79" spans="1:30" s="33" customFormat="1" ht="15" customHeight="1">
      <c r="A79" s="279"/>
      <c r="B79" s="63"/>
      <c r="C79" s="11"/>
      <c r="D79" s="63"/>
      <c r="E79" s="11"/>
      <c r="F79" s="63"/>
      <c r="G79" s="11"/>
      <c r="H79" s="63"/>
      <c r="I79" s="11"/>
      <c r="J79" s="63"/>
      <c r="K79" s="11"/>
      <c r="L79" s="64"/>
      <c r="M79" s="64"/>
      <c r="N79" s="277"/>
      <c r="O79" s="64"/>
      <c r="P79" s="279"/>
      <c r="Q79" s="279"/>
      <c r="R79" s="11"/>
      <c r="S79" s="63"/>
      <c r="T79" s="11"/>
      <c r="U79" s="63"/>
      <c r="V79" s="11"/>
      <c r="W79" s="63"/>
      <c r="X79" s="11"/>
      <c r="Y79" s="63"/>
      <c r="Z79" s="11"/>
      <c r="AA79" s="64"/>
      <c r="AB79" s="64"/>
      <c r="AC79" s="277"/>
      <c r="AD79" s="64"/>
    </row>
    <row r="80" spans="1:30" s="33" customFormat="1" ht="15" customHeight="1">
      <c r="A80" s="279"/>
      <c r="B80" s="63"/>
      <c r="C80" s="11"/>
      <c r="D80" s="63"/>
      <c r="E80" s="11"/>
      <c r="F80" s="63"/>
      <c r="G80" s="11"/>
      <c r="H80" s="63"/>
      <c r="I80" s="11"/>
      <c r="J80" s="63"/>
      <c r="K80" s="11"/>
      <c r="L80" s="64"/>
      <c r="M80" s="64"/>
      <c r="N80" s="277"/>
      <c r="O80" s="64"/>
      <c r="P80" s="279"/>
      <c r="Q80" s="279"/>
      <c r="R80" s="11"/>
      <c r="S80" s="63"/>
      <c r="T80" s="11"/>
      <c r="U80" s="63"/>
      <c r="V80" s="11"/>
      <c r="W80" s="63"/>
      <c r="X80" s="11"/>
      <c r="Y80" s="63"/>
      <c r="Z80" s="11"/>
      <c r="AA80" s="64"/>
      <c r="AB80" s="64"/>
      <c r="AC80" s="277"/>
      <c r="AD80" s="64"/>
    </row>
    <row r="81" spans="1:30" s="33" customFormat="1" ht="15" customHeight="1">
      <c r="A81" s="278"/>
      <c r="B81" s="63"/>
      <c r="C81" s="11"/>
      <c r="D81" s="63"/>
      <c r="E81" s="11"/>
      <c r="F81" s="63"/>
      <c r="G81" s="11"/>
      <c r="H81" s="63"/>
      <c r="I81" s="11"/>
      <c r="J81" s="63"/>
      <c r="K81" s="11"/>
      <c r="L81" s="64"/>
      <c r="M81" s="64"/>
      <c r="N81" s="277"/>
      <c r="O81" s="64"/>
      <c r="P81" s="278"/>
      <c r="Q81" s="278"/>
      <c r="R81" s="11"/>
      <c r="S81" s="63"/>
      <c r="T81" s="11"/>
      <c r="U81" s="63"/>
      <c r="V81" s="11"/>
      <c r="W81" s="63"/>
      <c r="X81" s="11"/>
      <c r="Y81" s="63"/>
      <c r="Z81" s="11"/>
      <c r="AA81" s="64"/>
      <c r="AB81" s="64"/>
      <c r="AC81" s="277"/>
      <c r="AD81" s="64"/>
    </row>
    <row r="82" spans="1:30" s="33" customFormat="1" ht="1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row>
    <row r="83" spans="1:30" s="36" customFormat="1" ht="15" customHeight="1">
      <c r="A83" s="42"/>
      <c r="B83" s="38"/>
      <c r="C83" s="71"/>
      <c r="D83" s="38"/>
      <c r="E83" s="71"/>
      <c r="F83" s="38"/>
      <c r="G83" s="71"/>
      <c r="H83" s="38"/>
      <c r="I83" s="71"/>
      <c r="J83" s="38"/>
      <c r="K83" s="71"/>
      <c r="L83" s="280"/>
      <c r="M83" s="280"/>
      <c r="N83" s="48"/>
      <c r="O83" s="47"/>
      <c r="P83" s="42"/>
      <c r="Q83" s="42"/>
      <c r="R83" s="71"/>
      <c r="S83" s="38"/>
      <c r="T83" s="71"/>
      <c r="U83" s="38"/>
      <c r="V83" s="71"/>
      <c r="W83" s="38"/>
      <c r="X83" s="71"/>
      <c r="Y83" s="38"/>
      <c r="Z83" s="71"/>
      <c r="AA83" s="280"/>
      <c r="AB83" s="280"/>
      <c r="AC83" s="48"/>
      <c r="AD83" s="47"/>
    </row>
    <row r="84" spans="1:30" ht="15" customHeight="1">
      <c r="A84" s="133"/>
      <c r="B84" s="110"/>
      <c r="C84" s="18"/>
      <c r="D84" s="110"/>
      <c r="E84" s="18"/>
      <c r="F84" s="18"/>
      <c r="G84" s="18"/>
      <c r="H84" s="110"/>
      <c r="I84" s="173"/>
      <c r="J84" s="110"/>
      <c r="K84" s="173"/>
      <c r="L84" s="281"/>
      <c r="M84" s="83"/>
      <c r="N84" s="14"/>
      <c r="O84" s="14"/>
      <c r="P84" s="133"/>
      <c r="Q84" s="133"/>
      <c r="R84" s="18"/>
      <c r="S84" s="18"/>
      <c r="T84" s="18"/>
      <c r="U84" s="18"/>
      <c r="V84" s="18"/>
      <c r="W84" s="110"/>
      <c r="X84" s="173"/>
      <c r="Y84" s="110"/>
      <c r="Z84" s="173"/>
      <c r="AA84" s="281"/>
      <c r="AB84" s="83"/>
      <c r="AC84" s="14"/>
      <c r="AD84" s="14"/>
    </row>
    <row r="85" spans="1:22" ht="15" customHeight="1">
      <c r="A85" s="133"/>
      <c r="C85" s="18"/>
      <c r="E85" s="18"/>
      <c r="F85" s="18"/>
      <c r="G85" s="18"/>
      <c r="P85" s="133"/>
      <c r="Q85" s="133"/>
      <c r="R85" s="18"/>
      <c r="S85" s="18"/>
      <c r="T85" s="18"/>
      <c r="U85" s="18"/>
      <c r="V85" s="18"/>
    </row>
    <row r="86" spans="1:22" ht="15" customHeight="1">
      <c r="A86" s="39"/>
      <c r="C86" s="18"/>
      <c r="E86" s="18"/>
      <c r="F86" s="18"/>
      <c r="G86" s="136"/>
      <c r="P86" s="39"/>
      <c r="Q86" s="39"/>
      <c r="R86" s="18"/>
      <c r="S86" s="18"/>
      <c r="T86" s="18"/>
      <c r="U86" s="18"/>
      <c r="V86" s="136"/>
    </row>
  </sheetData>
  <sheetProtection/>
  <printOptions horizontalCentered="1"/>
  <pageMargins left="1.3" right="0.5" top="0.5" bottom="0.51" header="0.21" footer="0.1968503937007874"/>
  <pageSetup firstPageNumber="0"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2">
    <tabColor indexed="12"/>
  </sheetPr>
  <dimension ref="A1:AS100"/>
  <sheetViews>
    <sheetView showGridLines="0" zoomScaleSheetLayoutView="100" zoomScalePageLayoutView="0" workbookViewId="0" topLeftCell="A1">
      <selection activeCell="A64" sqref="A1:IV16384"/>
    </sheetView>
  </sheetViews>
  <sheetFormatPr defaultColWidth="2.57421875" defaultRowHeight="15" customHeight="1" outlineLevelRow="1" outlineLevelCol="1"/>
  <cols>
    <col min="1" max="1" width="3.7109375" style="762" customWidth="1"/>
    <col min="2" max="2" width="1.1484375" style="255" customWidth="1"/>
    <col min="3" max="3" width="3.00390625" style="396" customWidth="1"/>
    <col min="4" max="4" width="18.00390625" style="256" customWidth="1"/>
    <col min="5" max="5" width="1.1484375" style="256" customWidth="1"/>
    <col min="6" max="6" width="18.00390625" style="256" customWidth="1"/>
    <col min="7" max="7" width="1.1484375" style="255" customWidth="1"/>
    <col min="8" max="8" width="6.28125" style="255" customWidth="1"/>
    <col min="9" max="9" width="1.1484375" style="255" customWidth="1"/>
    <col min="10" max="18" width="16.421875" style="418" customWidth="1" outlineLevel="1"/>
    <col min="19" max="19" width="16.421875" style="418" customWidth="1"/>
    <col min="20" max="20" width="1.1484375" style="418" customWidth="1"/>
    <col min="21" max="21" width="16.421875" style="418" customWidth="1"/>
    <col min="22" max="22" width="3.7109375" style="762" customWidth="1" outlineLevel="1"/>
    <col min="23" max="23" width="1.1484375" style="255" customWidth="1" outlineLevel="1"/>
    <col min="24" max="24" width="3.00390625" style="396" customWidth="1" outlineLevel="1"/>
    <col min="25" max="25" width="17.8515625" style="256" customWidth="1" outlineLevel="1"/>
    <col min="26" max="26" width="1.1484375" style="256" customWidth="1" outlineLevel="1"/>
    <col min="27" max="27" width="17.8515625" style="256" customWidth="1" outlineLevel="1"/>
    <col min="28" max="28" width="1.1484375" style="255" customWidth="1" outlineLevel="1"/>
    <col min="29" max="29" width="6.28125" style="255" customWidth="1" outlineLevel="1"/>
    <col min="30" max="30" width="1.1484375" style="255" customWidth="1" outlineLevel="1"/>
    <col min="31" max="31" width="16.421875" style="418" customWidth="1" outlineLevel="1"/>
    <col min="32" max="32" width="1.1484375" style="418" customWidth="1" outlineLevel="1"/>
    <col min="33" max="33" width="16.421875" style="418" customWidth="1" outlineLevel="1"/>
    <col min="34" max="34" width="1.1484375" style="255" customWidth="1"/>
    <col min="35" max="35" width="16.57421875" style="301" customWidth="1"/>
    <col min="36" max="37" width="9.140625" style="255" customWidth="1" outlineLevel="1"/>
    <col min="38" max="38" width="1.1484375" style="255" customWidth="1"/>
    <col min="39" max="39" width="9.140625" style="396" customWidth="1" outlineLevel="1"/>
    <col min="40" max="44" width="2.57421875" style="255" customWidth="1"/>
    <col min="45" max="45" width="18.140625" style="255" customWidth="1"/>
    <col min="46" max="16384" width="2.57421875" style="255" customWidth="1"/>
  </cols>
  <sheetData>
    <row r="1" spans="1:34" ht="15" customHeight="1">
      <c r="A1" s="6" t="s">
        <v>1034</v>
      </c>
      <c r="V1" s="6" t="s">
        <v>606</v>
      </c>
      <c r="AH1" s="322"/>
    </row>
    <row r="2" spans="1:34" ht="15" customHeight="1">
      <c r="A2" s="1323" t="s">
        <v>868</v>
      </c>
      <c r="B2" s="1323"/>
      <c r="C2" s="1323"/>
      <c r="D2" s="1323"/>
      <c r="E2" s="1323"/>
      <c r="F2" s="1323"/>
      <c r="U2" s="5" t="s">
        <v>309</v>
      </c>
      <c r="V2" s="1323" t="s">
        <v>600</v>
      </c>
      <c r="W2" s="1323"/>
      <c r="X2" s="1323"/>
      <c r="Y2" s="1323"/>
      <c r="Z2" s="1323"/>
      <c r="AA2" s="1323"/>
      <c r="AG2" s="5" t="s">
        <v>789</v>
      </c>
      <c r="AH2" s="5"/>
    </row>
    <row r="3" spans="1:34" ht="15" customHeight="1">
      <c r="A3" s="1324"/>
      <c r="B3" s="1324"/>
      <c r="C3" s="1324"/>
      <c r="D3" s="1324"/>
      <c r="E3" s="1324"/>
      <c r="F3" s="1324"/>
      <c r="G3" s="302"/>
      <c r="H3" s="302"/>
      <c r="I3" s="302"/>
      <c r="J3" s="481"/>
      <c r="K3" s="481"/>
      <c r="L3" s="481"/>
      <c r="M3" s="481"/>
      <c r="N3" s="481"/>
      <c r="O3" s="481"/>
      <c r="P3" s="481"/>
      <c r="Q3" s="481"/>
      <c r="R3" s="481"/>
      <c r="S3" s="481"/>
      <c r="T3" s="481"/>
      <c r="U3" s="1316" t="s">
        <v>1063</v>
      </c>
      <c r="V3" s="1324"/>
      <c r="W3" s="1324"/>
      <c r="X3" s="1324"/>
      <c r="Y3" s="1324"/>
      <c r="Z3" s="1324"/>
      <c r="AA3" s="1324"/>
      <c r="AB3" s="302"/>
      <c r="AC3" s="302"/>
      <c r="AD3" s="302"/>
      <c r="AE3" s="481"/>
      <c r="AF3" s="481"/>
      <c r="AG3" s="414" t="s">
        <v>851</v>
      </c>
      <c r="AH3" s="5"/>
    </row>
    <row r="4" ht="12.75"/>
    <row r="5" spans="1:39" s="304" customFormat="1" ht="18.75">
      <c r="A5" s="1338" t="s">
        <v>418</v>
      </c>
      <c r="B5" s="1338"/>
      <c r="C5" s="1338"/>
      <c r="D5" s="1338"/>
      <c r="E5" s="1338"/>
      <c r="F5" s="1338"/>
      <c r="G5" s="1338"/>
      <c r="H5" s="1338"/>
      <c r="I5" s="1338"/>
      <c r="J5" s="1338"/>
      <c r="K5" s="1338"/>
      <c r="L5" s="1338"/>
      <c r="M5" s="1338"/>
      <c r="N5" s="1338"/>
      <c r="O5" s="1338"/>
      <c r="P5" s="1338"/>
      <c r="Q5" s="1338"/>
      <c r="R5" s="1338"/>
      <c r="S5" s="1338"/>
      <c r="T5" s="1338"/>
      <c r="U5" s="1338"/>
      <c r="V5" s="1338" t="s">
        <v>791</v>
      </c>
      <c r="W5" s="1338"/>
      <c r="X5" s="1338"/>
      <c r="Y5" s="1338"/>
      <c r="Z5" s="1338"/>
      <c r="AA5" s="1338"/>
      <c r="AB5" s="1338"/>
      <c r="AC5" s="1338"/>
      <c r="AD5" s="1338"/>
      <c r="AE5" s="1338"/>
      <c r="AF5" s="1338"/>
      <c r="AG5" s="1338"/>
      <c r="AH5" s="269"/>
      <c r="AI5" s="303"/>
      <c r="AM5" s="397"/>
    </row>
    <row r="6" spans="1:39" s="324" customFormat="1" ht="13.5">
      <c r="A6" s="1347" t="s">
        <v>773</v>
      </c>
      <c r="B6" s="1347"/>
      <c r="C6" s="1347"/>
      <c r="D6" s="1347"/>
      <c r="E6" s="1347"/>
      <c r="F6" s="1347"/>
      <c r="G6" s="1347"/>
      <c r="H6" s="1347"/>
      <c r="I6" s="1347"/>
      <c r="J6" s="1347"/>
      <c r="K6" s="1347"/>
      <c r="L6" s="1347"/>
      <c r="M6" s="1347"/>
      <c r="N6" s="1347"/>
      <c r="O6" s="1347"/>
      <c r="P6" s="1347"/>
      <c r="Q6" s="1347"/>
      <c r="R6" s="1347"/>
      <c r="S6" s="1347"/>
      <c r="T6" s="1347"/>
      <c r="U6" s="1347"/>
      <c r="V6" s="1347" t="s">
        <v>775</v>
      </c>
      <c r="W6" s="1347"/>
      <c r="X6" s="1347"/>
      <c r="Y6" s="1347"/>
      <c r="Z6" s="1347"/>
      <c r="AA6" s="1347"/>
      <c r="AB6" s="1347"/>
      <c r="AC6" s="1347"/>
      <c r="AD6" s="1347"/>
      <c r="AE6" s="1347"/>
      <c r="AF6" s="1347"/>
      <c r="AG6" s="1347"/>
      <c r="AH6" s="130"/>
      <c r="AI6" s="301"/>
      <c r="AM6" s="398"/>
    </row>
    <row r="7" spans="1:39" s="324" customFormat="1" ht="13.5">
      <c r="A7" s="1353" t="s">
        <v>96</v>
      </c>
      <c r="B7" s="1353"/>
      <c r="C7" s="1353"/>
      <c r="D7" s="1353"/>
      <c r="E7" s="1353"/>
      <c r="F7" s="1353"/>
      <c r="G7" s="1353"/>
      <c r="H7" s="1353"/>
      <c r="I7" s="1353"/>
      <c r="J7" s="1353"/>
      <c r="K7" s="1353"/>
      <c r="L7" s="1353"/>
      <c r="M7" s="1353"/>
      <c r="N7" s="1353"/>
      <c r="O7" s="1353"/>
      <c r="P7" s="1353"/>
      <c r="Q7" s="1353"/>
      <c r="R7" s="1353"/>
      <c r="S7" s="1353"/>
      <c r="T7" s="1353"/>
      <c r="U7" s="1353"/>
      <c r="V7" s="1353" t="s">
        <v>263</v>
      </c>
      <c r="W7" s="1353"/>
      <c r="X7" s="1353"/>
      <c r="Y7" s="1353"/>
      <c r="Z7" s="1353"/>
      <c r="AA7" s="1353"/>
      <c r="AB7" s="1353"/>
      <c r="AC7" s="1353"/>
      <c r="AD7" s="1353"/>
      <c r="AE7" s="1353"/>
      <c r="AF7" s="1353"/>
      <c r="AG7" s="1353"/>
      <c r="AH7" s="130"/>
      <c r="AI7" s="301"/>
      <c r="AM7" s="398"/>
    </row>
    <row r="8" spans="4:34" ht="13.5">
      <c r="D8" s="305"/>
      <c r="E8" s="305"/>
      <c r="F8" s="305"/>
      <c r="G8" s="306"/>
      <c r="H8" s="306"/>
      <c r="I8" s="306"/>
      <c r="T8" s="567"/>
      <c r="U8" s="198"/>
      <c r="Y8" s="305"/>
      <c r="Z8" s="305"/>
      <c r="AA8" s="305"/>
      <c r="AB8" s="306"/>
      <c r="AC8" s="306"/>
      <c r="AD8" s="306"/>
      <c r="AF8" s="567"/>
      <c r="AG8" s="198"/>
      <c r="AH8" s="307"/>
    </row>
    <row r="9" spans="1:37" s="512" customFormat="1" ht="15" customHeight="1">
      <c r="A9" s="1365" t="s">
        <v>171</v>
      </c>
      <c r="C9" s="1369" t="s">
        <v>455</v>
      </c>
      <c r="D9" s="1369"/>
      <c r="E9" s="1151"/>
      <c r="F9" s="1151"/>
      <c r="H9" s="1366" t="s">
        <v>4</v>
      </c>
      <c r="J9" s="513" t="s">
        <v>781</v>
      </c>
      <c r="K9" s="513" t="s">
        <v>930</v>
      </c>
      <c r="L9" s="513" t="s">
        <v>931</v>
      </c>
      <c r="M9" s="513" t="s">
        <v>932</v>
      </c>
      <c r="N9" s="513" t="s">
        <v>933</v>
      </c>
      <c r="O9" s="513" t="s">
        <v>539</v>
      </c>
      <c r="P9" s="513" t="s">
        <v>540</v>
      </c>
      <c r="Q9" s="513" t="s">
        <v>5</v>
      </c>
      <c r="R9" s="513" t="s">
        <v>6</v>
      </c>
      <c r="S9" s="513" t="s">
        <v>773</v>
      </c>
      <c r="U9" s="513" t="s">
        <v>639</v>
      </c>
      <c r="V9" s="1370" t="s">
        <v>117</v>
      </c>
      <c r="W9" s="1370"/>
      <c r="X9" s="1369" t="s">
        <v>456</v>
      </c>
      <c r="Y9" s="1369"/>
      <c r="Z9" s="1151"/>
      <c r="AA9" s="1151"/>
      <c r="AC9" s="1366" t="s">
        <v>118</v>
      </c>
      <c r="AE9" s="513" t="s">
        <v>775</v>
      </c>
      <c r="AG9" s="513" t="s">
        <v>640</v>
      </c>
      <c r="AH9" s="514"/>
      <c r="AI9" s="515"/>
      <c r="AJ9" s="1367" t="s">
        <v>256</v>
      </c>
      <c r="AK9" s="1367"/>
    </row>
    <row r="10" spans="1:37" s="512" customFormat="1" ht="15" customHeight="1">
      <c r="A10" s="1365"/>
      <c r="C10" s="1369"/>
      <c r="D10" s="1369"/>
      <c r="E10" s="1151"/>
      <c r="F10" s="1151"/>
      <c r="H10" s="1366"/>
      <c r="J10" s="514" t="s">
        <v>312</v>
      </c>
      <c r="K10" s="514" t="s">
        <v>312</v>
      </c>
      <c r="L10" s="514" t="s">
        <v>312</v>
      </c>
      <c r="M10" s="514" t="s">
        <v>312</v>
      </c>
      <c r="N10" s="514" t="s">
        <v>312</v>
      </c>
      <c r="O10" s="514" t="s">
        <v>312</v>
      </c>
      <c r="P10" s="514" t="s">
        <v>312</v>
      </c>
      <c r="Q10" s="514" t="s">
        <v>312</v>
      </c>
      <c r="R10" s="514" t="s">
        <v>312</v>
      </c>
      <c r="S10" s="514" t="s">
        <v>312</v>
      </c>
      <c r="U10" s="514" t="s">
        <v>312</v>
      </c>
      <c r="V10" s="1370"/>
      <c r="W10" s="1370"/>
      <c r="X10" s="1369"/>
      <c r="Y10" s="1369"/>
      <c r="Z10" s="1151"/>
      <c r="AA10" s="1151"/>
      <c r="AC10" s="1366"/>
      <c r="AE10" s="514" t="s">
        <v>312</v>
      </c>
      <c r="AG10" s="514" t="s">
        <v>312</v>
      </c>
      <c r="AH10" s="514"/>
      <c r="AI10" s="515"/>
      <c r="AJ10" s="516"/>
      <c r="AK10" s="516"/>
    </row>
    <row r="11" spans="4:34" ht="12.75">
      <c r="D11" s="308"/>
      <c r="E11" s="308"/>
      <c r="F11" s="308"/>
      <c r="G11" s="309"/>
      <c r="H11" s="310"/>
      <c r="I11" s="309"/>
      <c r="J11" s="314"/>
      <c r="K11" s="314"/>
      <c r="L11" s="314"/>
      <c r="M11" s="314"/>
      <c r="N11" s="314"/>
      <c r="O11" s="314"/>
      <c r="P11" s="314"/>
      <c r="Q11" s="314"/>
      <c r="R11" s="314"/>
      <c r="S11" s="314"/>
      <c r="T11" s="314"/>
      <c r="U11" s="314"/>
      <c r="V11" s="766"/>
      <c r="Y11" s="308"/>
      <c r="Z11" s="308"/>
      <c r="AA11" s="308"/>
      <c r="AB11" s="309"/>
      <c r="AC11" s="310"/>
      <c r="AD11" s="309"/>
      <c r="AE11" s="314"/>
      <c r="AF11" s="314"/>
      <c r="AG11" s="314"/>
      <c r="AH11" s="310"/>
    </row>
    <row r="12" spans="1:39" s="312" customFormat="1" ht="15" customHeight="1">
      <c r="A12" s="931"/>
      <c r="C12" s="932" t="s">
        <v>479</v>
      </c>
      <c r="D12" s="1152" t="s">
        <v>659</v>
      </c>
      <c r="E12" s="932"/>
      <c r="F12" s="932"/>
      <c r="G12" s="313"/>
      <c r="H12" s="310"/>
      <c r="I12" s="308"/>
      <c r="J12" s="934"/>
      <c r="K12" s="934"/>
      <c r="L12" s="934"/>
      <c r="M12" s="934"/>
      <c r="N12" s="934"/>
      <c r="O12" s="934"/>
      <c r="P12" s="934"/>
      <c r="Q12" s="934"/>
      <c r="R12" s="934"/>
      <c r="S12" s="934"/>
      <c r="T12" s="934"/>
      <c r="U12" s="934"/>
      <c r="V12" s="931"/>
      <c r="X12" s="932" t="s">
        <v>479</v>
      </c>
      <c r="Y12" s="932" t="s">
        <v>661</v>
      </c>
      <c r="Z12" s="933"/>
      <c r="AA12" s="933"/>
      <c r="AB12" s="313"/>
      <c r="AC12" s="310"/>
      <c r="AD12" s="308"/>
      <c r="AE12" s="934"/>
      <c r="AF12" s="934"/>
      <c r="AG12" s="934"/>
      <c r="AH12" s="935"/>
      <c r="AI12" s="936">
        <v>8</v>
      </c>
      <c r="AJ12" s="937"/>
      <c r="AK12" s="937"/>
      <c r="AM12" s="313"/>
    </row>
    <row r="13" spans="1:39" s="312" customFormat="1" ht="28.5" customHeight="1">
      <c r="A13" s="763" t="s">
        <v>236</v>
      </c>
      <c r="C13" s="752" t="s">
        <v>222</v>
      </c>
      <c r="D13" s="1372" t="s">
        <v>240</v>
      </c>
      <c r="E13" s="1359"/>
      <c r="F13" s="1359"/>
      <c r="G13" s="313"/>
      <c r="H13" s="314"/>
      <c r="I13" s="310"/>
      <c r="J13" s="549">
        <v>1781997806547</v>
      </c>
      <c r="K13" s="549">
        <v>1384680000</v>
      </c>
      <c r="L13" s="549">
        <v>2577897358</v>
      </c>
      <c r="M13" s="549">
        <v>8702791851</v>
      </c>
      <c r="N13" s="549">
        <v>25735926461</v>
      </c>
      <c r="O13" s="549">
        <v>0</v>
      </c>
      <c r="P13" s="549">
        <v>38321981512</v>
      </c>
      <c r="Q13" s="549">
        <v>0</v>
      </c>
      <c r="R13" s="549">
        <v>-29838118145</v>
      </c>
      <c r="S13" s="806">
        <v>1967791568694</v>
      </c>
      <c r="T13" s="549"/>
      <c r="U13" s="806">
        <v>2190718384598</v>
      </c>
      <c r="V13" s="763" t="s">
        <v>236</v>
      </c>
      <c r="X13" s="752" t="s">
        <v>222</v>
      </c>
      <c r="Y13" s="1368" t="s">
        <v>264</v>
      </c>
      <c r="Z13" s="1359"/>
      <c r="AA13" s="1359"/>
      <c r="AB13" s="313"/>
      <c r="AC13" s="314"/>
      <c r="AD13" s="310"/>
      <c r="AE13" s="549">
        <v>1967791568694</v>
      </c>
      <c r="AF13" s="549"/>
      <c r="AG13" s="549">
        <v>2190718384598</v>
      </c>
      <c r="AH13" s="807"/>
      <c r="AI13" s="939">
        <v>1</v>
      </c>
      <c r="AJ13" s="937">
        <v>0</v>
      </c>
      <c r="AK13" s="937">
        <v>0</v>
      </c>
      <c r="AM13" s="313" t="s">
        <v>434</v>
      </c>
    </row>
    <row r="14" spans="1:39" s="1039" customFormat="1" ht="15" customHeight="1" outlineLevel="1">
      <c r="A14" s="1038"/>
      <c r="C14" s="1040"/>
      <c r="D14" s="1039" t="s">
        <v>819</v>
      </c>
      <c r="E14" s="1041"/>
      <c r="F14" s="1041"/>
      <c r="G14" s="1040"/>
      <c r="H14" s="1042"/>
      <c r="I14" s="1042"/>
      <c r="J14" s="1032">
        <v>1742285880037</v>
      </c>
      <c r="K14" s="1032">
        <v>1258800000</v>
      </c>
      <c r="L14" s="1032">
        <v>2343543053</v>
      </c>
      <c r="M14" s="1032">
        <v>7911628955</v>
      </c>
      <c r="N14" s="1032">
        <v>23404183274</v>
      </c>
      <c r="O14" s="1032"/>
      <c r="P14" s="1032">
        <v>36502035601</v>
      </c>
      <c r="Q14" s="1032"/>
      <c r="R14" s="1032">
        <v>-27125561950</v>
      </c>
      <c r="S14" s="1032">
        <v>1786580508970</v>
      </c>
      <c r="T14" s="1032"/>
      <c r="U14" s="1032"/>
      <c r="V14" s="1038"/>
      <c r="X14" s="1040"/>
      <c r="Y14" s="1040"/>
      <c r="Z14" s="1041"/>
      <c r="AA14" s="1041"/>
      <c r="AB14" s="1040"/>
      <c r="AC14" s="1042"/>
      <c r="AD14" s="1042"/>
      <c r="AE14" s="1032"/>
      <c r="AF14" s="1032"/>
      <c r="AG14" s="1032"/>
      <c r="AH14" s="1043"/>
      <c r="AI14" s="939"/>
      <c r="AJ14" s="1044"/>
      <c r="AK14" s="1044"/>
      <c r="AM14" s="1040"/>
    </row>
    <row r="15" spans="1:39" s="1039" customFormat="1" ht="15" customHeight="1" outlineLevel="1">
      <c r="A15" s="1038"/>
      <c r="C15" s="1040"/>
      <c r="D15" s="1039" t="s">
        <v>820</v>
      </c>
      <c r="E15" s="1041"/>
      <c r="F15" s="1041"/>
      <c r="G15" s="1040"/>
      <c r="H15" s="1042"/>
      <c r="I15" s="1042"/>
      <c r="J15" s="1032">
        <v>39711926510</v>
      </c>
      <c r="K15" s="1032">
        <v>125880000</v>
      </c>
      <c r="L15" s="1032">
        <v>234354305</v>
      </c>
      <c r="M15" s="1032">
        <v>791162896</v>
      </c>
      <c r="N15" s="1032">
        <v>2331743187</v>
      </c>
      <c r="O15" s="1032"/>
      <c r="P15" s="1032">
        <v>1819945911</v>
      </c>
      <c r="Q15" s="1032"/>
      <c r="R15" s="1032">
        <v>-2712556195</v>
      </c>
      <c r="S15" s="1032">
        <v>42252365215</v>
      </c>
      <c r="T15" s="1032"/>
      <c r="U15" s="1032"/>
      <c r="V15" s="1038"/>
      <c r="X15" s="1040"/>
      <c r="Y15" s="1040"/>
      <c r="Z15" s="1041"/>
      <c r="AA15" s="1041"/>
      <c r="AB15" s="1040"/>
      <c r="AC15" s="1042"/>
      <c r="AD15" s="1042"/>
      <c r="AE15" s="1032"/>
      <c r="AF15" s="1032"/>
      <c r="AG15" s="1032"/>
      <c r="AH15" s="1043"/>
      <c r="AI15" s="939"/>
      <c r="AJ15" s="1044"/>
      <c r="AK15" s="1044"/>
      <c r="AM15" s="1040"/>
    </row>
    <row r="16" spans="1:39" s="1039" customFormat="1" ht="15" customHeight="1" outlineLevel="1">
      <c r="A16" s="1038"/>
      <c r="C16" s="1040"/>
      <c r="D16" s="1039" t="s">
        <v>821</v>
      </c>
      <c r="E16" s="1041"/>
      <c r="F16" s="1041"/>
      <c r="G16" s="1040"/>
      <c r="H16" s="1042"/>
      <c r="I16" s="1042"/>
      <c r="J16" s="1032"/>
      <c r="K16" s="1032"/>
      <c r="L16" s="1032"/>
      <c r="M16" s="1032"/>
      <c r="N16" s="1032"/>
      <c r="O16" s="1032"/>
      <c r="P16" s="1032"/>
      <c r="Q16" s="1032"/>
      <c r="R16" s="1032"/>
      <c r="S16" s="1032">
        <v>0</v>
      </c>
      <c r="T16" s="1032"/>
      <c r="U16" s="1032"/>
      <c r="V16" s="1038"/>
      <c r="X16" s="1040"/>
      <c r="Y16" s="1040"/>
      <c r="Z16" s="1041"/>
      <c r="AA16" s="1041"/>
      <c r="AB16" s="1040"/>
      <c r="AC16" s="1042"/>
      <c r="AD16" s="1042"/>
      <c r="AE16" s="1032"/>
      <c r="AF16" s="1032"/>
      <c r="AG16" s="1032"/>
      <c r="AH16" s="1043"/>
      <c r="AI16" s="939"/>
      <c r="AJ16" s="1044"/>
      <c r="AK16" s="1044"/>
      <c r="AM16" s="1040"/>
    </row>
    <row r="17" spans="1:39" s="1039" customFormat="1" ht="15" customHeight="1" outlineLevel="1">
      <c r="A17" s="1038"/>
      <c r="C17" s="1040"/>
      <c r="D17" s="1039" t="s">
        <v>822</v>
      </c>
      <c r="E17" s="1041"/>
      <c r="F17" s="1041"/>
      <c r="G17" s="1040"/>
      <c r="H17" s="1042"/>
      <c r="I17" s="1042"/>
      <c r="J17" s="1032"/>
      <c r="K17" s="1032"/>
      <c r="L17" s="1032"/>
      <c r="M17" s="1032"/>
      <c r="N17" s="1032"/>
      <c r="O17" s="1032"/>
      <c r="P17" s="1032"/>
      <c r="Q17" s="1032"/>
      <c r="R17" s="1032"/>
      <c r="S17" s="1032">
        <v>0</v>
      </c>
      <c r="T17" s="1032"/>
      <c r="U17" s="1032"/>
      <c r="V17" s="1038"/>
      <c r="X17" s="1040"/>
      <c r="Y17" s="1040"/>
      <c r="Z17" s="1041"/>
      <c r="AA17" s="1041"/>
      <c r="AB17" s="1040"/>
      <c r="AC17" s="1042"/>
      <c r="AD17" s="1042"/>
      <c r="AE17" s="1032"/>
      <c r="AF17" s="1032"/>
      <c r="AG17" s="1032"/>
      <c r="AH17" s="1043"/>
      <c r="AI17" s="939"/>
      <c r="AJ17" s="1044"/>
      <c r="AK17" s="1044"/>
      <c r="AM17" s="1040"/>
    </row>
    <row r="18" spans="1:39" s="1039" customFormat="1" ht="15" customHeight="1" outlineLevel="1">
      <c r="A18" s="1038"/>
      <c r="C18" s="1040"/>
      <c r="D18" s="1039" t="s">
        <v>823</v>
      </c>
      <c r="E18" s="1041"/>
      <c r="F18" s="1041"/>
      <c r="G18" s="1040"/>
      <c r="H18" s="1042"/>
      <c r="I18" s="1042"/>
      <c r="J18" s="1032"/>
      <c r="K18" s="1032"/>
      <c r="L18" s="1032"/>
      <c r="M18" s="1032"/>
      <c r="N18" s="1032"/>
      <c r="O18" s="1032"/>
      <c r="P18" s="1032"/>
      <c r="Q18" s="1032"/>
      <c r="R18" s="1032"/>
      <c r="S18" s="1032">
        <v>-19302579726</v>
      </c>
      <c r="T18" s="1032"/>
      <c r="U18" s="1032"/>
      <c r="V18" s="1038"/>
      <c r="X18" s="1040"/>
      <c r="Y18" s="1040"/>
      <c r="Z18" s="1041"/>
      <c r="AA18" s="1041"/>
      <c r="AB18" s="1040"/>
      <c r="AC18" s="1042"/>
      <c r="AD18" s="1042"/>
      <c r="AE18" s="1032"/>
      <c r="AF18" s="1032"/>
      <c r="AG18" s="1032"/>
      <c r="AH18" s="1043"/>
      <c r="AI18" s="939"/>
      <c r="AJ18" s="1044"/>
      <c r="AK18" s="1044"/>
      <c r="AM18" s="1040"/>
    </row>
    <row r="19" spans="1:39" s="1039" customFormat="1" ht="15" customHeight="1" outlineLevel="1">
      <c r="A19" s="1038"/>
      <c r="C19" s="1040"/>
      <c r="D19" s="1039" t="s">
        <v>824</v>
      </c>
      <c r="E19" s="1041"/>
      <c r="F19" s="1041"/>
      <c r="G19" s="1040"/>
      <c r="H19" s="1042"/>
      <c r="I19" s="1042"/>
      <c r="J19" s="1032"/>
      <c r="K19" s="1032"/>
      <c r="L19" s="1032"/>
      <c r="M19" s="1032"/>
      <c r="N19" s="1032"/>
      <c r="O19" s="1032"/>
      <c r="P19" s="1032"/>
      <c r="Q19" s="1032"/>
      <c r="R19" s="1032"/>
      <c r="S19" s="1032">
        <v>-148009800464</v>
      </c>
      <c r="T19" s="1032"/>
      <c r="U19" s="1032"/>
      <c r="V19" s="1038"/>
      <c r="X19" s="1040"/>
      <c r="Y19" s="1040"/>
      <c r="Z19" s="1041"/>
      <c r="AA19" s="1041"/>
      <c r="AB19" s="1040"/>
      <c r="AC19" s="1042"/>
      <c r="AD19" s="1042"/>
      <c r="AE19" s="1032"/>
      <c r="AF19" s="1032"/>
      <c r="AG19" s="1032"/>
      <c r="AH19" s="1043"/>
      <c r="AI19" s="939"/>
      <c r="AJ19" s="1044"/>
      <c r="AK19" s="1044"/>
      <c r="AM19" s="1040"/>
    </row>
    <row r="20" spans="1:39" s="1039" customFormat="1" ht="15" customHeight="1" outlineLevel="1">
      <c r="A20" s="1038"/>
      <c r="C20" s="1040"/>
      <c r="D20" s="1039" t="s">
        <v>825</v>
      </c>
      <c r="E20" s="1041"/>
      <c r="F20" s="1041"/>
      <c r="G20" s="1040"/>
      <c r="H20" s="1042"/>
      <c r="I20" s="1042"/>
      <c r="J20" s="1032"/>
      <c r="K20" s="1032"/>
      <c r="L20" s="1032"/>
      <c r="M20" s="1032"/>
      <c r="N20" s="1032"/>
      <c r="O20" s="1032"/>
      <c r="P20" s="1032"/>
      <c r="Q20" s="1032"/>
      <c r="R20" s="1032"/>
      <c r="S20" s="1032">
        <v>228219446778</v>
      </c>
      <c r="T20" s="1032"/>
      <c r="U20" s="1032"/>
      <c r="V20" s="1038"/>
      <c r="X20" s="1040"/>
      <c r="Y20" s="1040"/>
      <c r="Z20" s="1041"/>
      <c r="AA20" s="1041"/>
      <c r="AB20" s="1040"/>
      <c r="AC20" s="1042"/>
      <c r="AD20" s="1042"/>
      <c r="AE20" s="1032"/>
      <c r="AF20" s="1032"/>
      <c r="AG20" s="1032"/>
      <c r="AH20" s="1043"/>
      <c r="AI20" s="939"/>
      <c r="AJ20" s="1044"/>
      <c r="AK20" s="1044"/>
      <c r="AM20" s="1040"/>
    </row>
    <row r="21" spans="1:39" s="1039" customFormat="1" ht="15" customHeight="1" outlineLevel="1">
      <c r="A21" s="1038"/>
      <c r="C21" s="1040"/>
      <c r="D21" s="1039" t="s">
        <v>826</v>
      </c>
      <c r="E21" s="1041"/>
      <c r="F21" s="1041"/>
      <c r="G21" s="1040"/>
      <c r="H21" s="1042"/>
      <c r="I21" s="1042"/>
      <c r="J21" s="1032"/>
      <c r="K21" s="1032"/>
      <c r="L21" s="1032"/>
      <c r="M21" s="1032"/>
      <c r="N21" s="1032"/>
      <c r="O21" s="1032"/>
      <c r="P21" s="1032"/>
      <c r="Q21" s="1032"/>
      <c r="R21" s="1032"/>
      <c r="S21" s="1032">
        <v>0</v>
      </c>
      <c r="T21" s="1032"/>
      <c r="U21" s="1032"/>
      <c r="V21" s="1038"/>
      <c r="X21" s="1040"/>
      <c r="Y21" s="1040"/>
      <c r="Z21" s="1041"/>
      <c r="AA21" s="1041"/>
      <c r="AB21" s="1040"/>
      <c r="AC21" s="1042"/>
      <c r="AD21" s="1042"/>
      <c r="AE21" s="1032"/>
      <c r="AF21" s="1032"/>
      <c r="AG21" s="1032"/>
      <c r="AH21" s="1043"/>
      <c r="AI21" s="939"/>
      <c r="AJ21" s="1044"/>
      <c r="AK21" s="1044"/>
      <c r="AM21" s="1040"/>
    </row>
    <row r="22" spans="1:39" s="1039" customFormat="1" ht="15" customHeight="1" outlineLevel="1">
      <c r="A22" s="1038"/>
      <c r="C22" s="1040"/>
      <c r="D22" s="1039" t="s">
        <v>1066</v>
      </c>
      <c r="E22" s="1041"/>
      <c r="F22" s="1041"/>
      <c r="G22" s="1040"/>
      <c r="H22" s="1042"/>
      <c r="I22" s="1042"/>
      <c r="J22" s="1032"/>
      <c r="K22" s="1032"/>
      <c r="L22" s="1032"/>
      <c r="M22" s="1032"/>
      <c r="N22" s="1032"/>
      <c r="O22" s="1032"/>
      <c r="P22" s="1032"/>
      <c r="Q22" s="1032"/>
      <c r="R22" s="1032"/>
      <c r="S22" s="1032">
        <v>20000000</v>
      </c>
      <c r="T22" s="1032"/>
      <c r="U22" s="1032"/>
      <c r="V22" s="1038"/>
      <c r="X22" s="1040"/>
      <c r="Y22" s="1040"/>
      <c r="Z22" s="1041"/>
      <c r="AA22" s="1041"/>
      <c r="AB22" s="1040"/>
      <c r="AC22" s="1042"/>
      <c r="AD22" s="1042"/>
      <c r="AE22" s="1032"/>
      <c r="AF22" s="1032"/>
      <c r="AG22" s="1032"/>
      <c r="AH22" s="1043"/>
      <c r="AI22" s="939"/>
      <c r="AJ22" s="1044"/>
      <c r="AK22" s="1044"/>
      <c r="AM22" s="1040"/>
    </row>
    <row r="23" spans="1:39" s="1039" customFormat="1" ht="15" customHeight="1" outlineLevel="1">
      <c r="A23" s="1038"/>
      <c r="C23" s="1040"/>
      <c r="D23" s="1039" t="s">
        <v>827</v>
      </c>
      <c r="E23" s="1041"/>
      <c r="F23" s="1041"/>
      <c r="G23" s="1040"/>
      <c r="H23" s="1042"/>
      <c r="I23" s="1042"/>
      <c r="J23" s="1032"/>
      <c r="K23" s="1032"/>
      <c r="L23" s="1032"/>
      <c r="M23" s="1032"/>
      <c r="N23" s="1032"/>
      <c r="O23" s="1032"/>
      <c r="P23" s="1032"/>
      <c r="Q23" s="1032"/>
      <c r="R23" s="1032"/>
      <c r="S23" s="1032">
        <v>0</v>
      </c>
      <c r="T23" s="1032"/>
      <c r="U23" s="1032"/>
      <c r="V23" s="1038"/>
      <c r="X23" s="1040"/>
      <c r="Y23" s="1040"/>
      <c r="Z23" s="1041"/>
      <c r="AA23" s="1041"/>
      <c r="AB23" s="1040"/>
      <c r="AC23" s="1042"/>
      <c r="AD23" s="1042"/>
      <c r="AE23" s="1032"/>
      <c r="AF23" s="1032"/>
      <c r="AG23" s="1032"/>
      <c r="AH23" s="1043"/>
      <c r="AI23" s="939"/>
      <c r="AJ23" s="1044"/>
      <c r="AK23" s="1044"/>
      <c r="AM23" s="1040"/>
    </row>
    <row r="24" spans="1:39" s="1039" customFormat="1" ht="15" customHeight="1" outlineLevel="1">
      <c r="A24" s="1038"/>
      <c r="C24" s="1040"/>
      <c r="D24" s="1039" t="s">
        <v>828</v>
      </c>
      <c r="E24" s="1041"/>
      <c r="F24" s="1041"/>
      <c r="G24" s="1040"/>
      <c r="H24" s="1042"/>
      <c r="I24" s="1042"/>
      <c r="J24" s="1032"/>
      <c r="K24" s="1032"/>
      <c r="L24" s="1032"/>
      <c r="M24" s="1032"/>
      <c r="N24" s="1032"/>
      <c r="O24" s="1032"/>
      <c r="P24" s="1032"/>
      <c r="Q24" s="1032"/>
      <c r="R24" s="1032"/>
      <c r="S24" s="1032">
        <v>0</v>
      </c>
      <c r="T24" s="1032"/>
      <c r="U24" s="1032"/>
      <c r="V24" s="1038"/>
      <c r="X24" s="1040"/>
      <c r="Y24" s="1040"/>
      <c r="Z24" s="1041"/>
      <c r="AA24" s="1041"/>
      <c r="AB24" s="1040"/>
      <c r="AC24" s="1042"/>
      <c r="AD24" s="1042"/>
      <c r="AE24" s="1032"/>
      <c r="AF24" s="1032"/>
      <c r="AG24" s="1032"/>
      <c r="AH24" s="1043"/>
      <c r="AI24" s="939"/>
      <c r="AJ24" s="1044"/>
      <c r="AK24" s="1044"/>
      <c r="AM24" s="1040"/>
    </row>
    <row r="25" spans="1:39" s="312" customFormat="1" ht="15" customHeight="1">
      <c r="A25" s="763" t="s">
        <v>237</v>
      </c>
      <c r="C25" s="752" t="s">
        <v>223</v>
      </c>
      <c r="D25" s="312" t="s">
        <v>241</v>
      </c>
      <c r="E25" s="313"/>
      <c r="F25" s="313"/>
      <c r="G25" s="313"/>
      <c r="H25" s="314"/>
      <c r="I25" s="314"/>
      <c r="J25" s="549"/>
      <c r="K25" s="549"/>
      <c r="L25" s="549"/>
      <c r="M25" s="549"/>
      <c r="N25" s="549"/>
      <c r="O25" s="549"/>
      <c r="P25" s="549"/>
      <c r="Q25" s="549">
        <v>0</v>
      </c>
      <c r="R25" s="549">
        <v>0</v>
      </c>
      <c r="S25" s="1292">
        <v>-1980708661528</v>
      </c>
      <c r="T25" s="549"/>
      <c r="U25" s="1292">
        <v>-2124496338253</v>
      </c>
      <c r="V25" s="763" t="s">
        <v>237</v>
      </c>
      <c r="X25" s="752" t="s">
        <v>223</v>
      </c>
      <c r="Y25" s="313" t="s">
        <v>224</v>
      </c>
      <c r="Z25" s="938"/>
      <c r="AA25" s="938"/>
      <c r="AB25" s="313"/>
      <c r="AC25" s="314"/>
      <c r="AD25" s="314"/>
      <c r="AE25" s="549">
        <v>-1980708661528</v>
      </c>
      <c r="AF25" s="549"/>
      <c r="AG25" s="549">
        <v>-2124496338253</v>
      </c>
      <c r="AH25" s="807"/>
      <c r="AI25" s="939">
        <v>1</v>
      </c>
      <c r="AJ25" s="937">
        <v>0</v>
      </c>
      <c r="AK25" s="937">
        <v>0</v>
      </c>
      <c r="AM25" s="313" t="s">
        <v>380</v>
      </c>
    </row>
    <row r="26" spans="1:39" s="312" customFormat="1" ht="15" customHeight="1">
      <c r="A26" s="763" t="s">
        <v>320</v>
      </c>
      <c r="C26" s="752" t="s">
        <v>143</v>
      </c>
      <c r="D26" s="312" t="s">
        <v>71</v>
      </c>
      <c r="E26" s="938"/>
      <c r="F26" s="938"/>
      <c r="G26" s="313"/>
      <c r="H26" s="314"/>
      <c r="I26" s="314"/>
      <c r="J26" s="549">
        <v>-11236901157</v>
      </c>
      <c r="K26" s="549">
        <v>-383770347</v>
      </c>
      <c r="L26" s="549"/>
      <c r="M26" s="549">
        <v>-788376000</v>
      </c>
      <c r="N26" s="549">
        <v>-11626500366</v>
      </c>
      <c r="O26" s="549"/>
      <c r="P26" s="549">
        <v>-1623748716</v>
      </c>
      <c r="Q26" s="549">
        <v>-25659296586</v>
      </c>
      <c r="R26" s="549"/>
      <c r="S26" s="1292">
        <v>-25659296586</v>
      </c>
      <c r="T26" s="549"/>
      <c r="U26" s="1292">
        <v>-22842773625</v>
      </c>
      <c r="V26" s="763" t="s">
        <v>320</v>
      </c>
      <c r="X26" s="752" t="s">
        <v>143</v>
      </c>
      <c r="Y26" s="313" t="s">
        <v>225</v>
      </c>
      <c r="Z26" s="938"/>
      <c r="AA26" s="938"/>
      <c r="AB26" s="313"/>
      <c r="AC26" s="314"/>
      <c r="AD26" s="314"/>
      <c r="AE26" s="549">
        <v>-25659296586</v>
      </c>
      <c r="AF26" s="549"/>
      <c r="AG26" s="549">
        <v>-22842773625</v>
      </c>
      <c r="AH26" s="807"/>
      <c r="AI26" s="939">
        <v>1</v>
      </c>
      <c r="AJ26" s="937">
        <v>0</v>
      </c>
      <c r="AK26" s="937">
        <v>0</v>
      </c>
      <c r="AM26" s="313" t="s">
        <v>307</v>
      </c>
    </row>
    <row r="27" spans="1:39" s="312" customFormat="1" ht="15" customHeight="1">
      <c r="A27" s="763" t="s">
        <v>132</v>
      </c>
      <c r="C27" s="752" t="s">
        <v>397</v>
      </c>
      <c r="D27" s="312" t="s">
        <v>72</v>
      </c>
      <c r="E27" s="938"/>
      <c r="F27" s="938"/>
      <c r="G27" s="313"/>
      <c r="H27" s="314"/>
      <c r="I27" s="314"/>
      <c r="J27" s="549">
        <v>0</v>
      </c>
      <c r="K27" s="549">
        <v>0</v>
      </c>
      <c r="L27" s="549">
        <v>0</v>
      </c>
      <c r="M27" s="549">
        <v>0</v>
      </c>
      <c r="N27" s="549">
        <v>0</v>
      </c>
      <c r="O27" s="549">
        <v>0</v>
      </c>
      <c r="P27" s="549">
        <v>0</v>
      </c>
      <c r="Q27" s="549">
        <v>0</v>
      </c>
      <c r="R27" s="549">
        <v>0</v>
      </c>
      <c r="S27" s="1292">
        <v>-43742903387</v>
      </c>
      <c r="T27" s="549"/>
      <c r="U27" s="1292">
        <v>-44543392367</v>
      </c>
      <c r="V27" s="763" t="s">
        <v>132</v>
      </c>
      <c r="X27" s="752" t="s">
        <v>397</v>
      </c>
      <c r="Y27" s="313" t="s">
        <v>54</v>
      </c>
      <c r="Z27" s="938"/>
      <c r="AA27" s="938"/>
      <c r="AB27" s="313"/>
      <c r="AC27" s="314"/>
      <c r="AD27" s="314"/>
      <c r="AE27" s="549">
        <v>-43742903387</v>
      </c>
      <c r="AF27" s="549"/>
      <c r="AG27" s="549">
        <v>-44543392367</v>
      </c>
      <c r="AH27" s="807"/>
      <c r="AI27" s="939">
        <v>1</v>
      </c>
      <c r="AJ27" s="937">
        <v>0</v>
      </c>
      <c r="AK27" s="937">
        <v>0</v>
      </c>
      <c r="AM27" s="313" t="s">
        <v>127</v>
      </c>
    </row>
    <row r="28" spans="1:39" s="1039" customFormat="1" ht="15" customHeight="1" outlineLevel="1">
      <c r="A28" s="1038"/>
      <c r="C28" s="1040"/>
      <c r="D28" s="1039" t="s">
        <v>691</v>
      </c>
      <c r="E28" s="1041"/>
      <c r="F28" s="1041"/>
      <c r="G28" s="1040"/>
      <c r="H28" s="1042"/>
      <c r="I28" s="1042"/>
      <c r="J28" s="1032"/>
      <c r="K28" s="1032"/>
      <c r="L28" s="1032"/>
      <c r="M28" s="1032"/>
      <c r="N28" s="1032"/>
      <c r="O28" s="1032"/>
      <c r="P28" s="1032"/>
      <c r="Q28" s="1032"/>
      <c r="R28" s="1032"/>
      <c r="S28" s="1032">
        <v>43655960895</v>
      </c>
      <c r="T28" s="1032"/>
      <c r="U28" s="1032"/>
      <c r="V28" s="1038"/>
      <c r="X28" s="1040"/>
      <c r="Y28" s="1040"/>
      <c r="Z28" s="1041"/>
      <c r="AA28" s="1041"/>
      <c r="AB28" s="1040"/>
      <c r="AC28" s="1042"/>
      <c r="AD28" s="1042"/>
      <c r="AE28" s="1032">
        <v>43655960895</v>
      </c>
      <c r="AF28" s="1032"/>
      <c r="AG28" s="1032"/>
      <c r="AH28" s="1043"/>
      <c r="AI28" s="939"/>
      <c r="AJ28" s="1044">
        <v>0</v>
      </c>
      <c r="AK28" s="1044"/>
      <c r="AM28" s="1040"/>
    </row>
    <row r="29" spans="1:39" s="1039" customFormat="1" ht="15" customHeight="1" outlineLevel="1">
      <c r="A29" s="1038"/>
      <c r="C29" s="1040"/>
      <c r="D29" s="1039" t="s">
        <v>770</v>
      </c>
      <c r="E29" s="1041"/>
      <c r="F29" s="1041"/>
      <c r="G29" s="1040"/>
      <c r="H29" s="1042"/>
      <c r="I29" s="1042"/>
      <c r="J29" s="1032"/>
      <c r="K29" s="1032"/>
      <c r="L29" s="1032"/>
      <c r="M29" s="1032"/>
      <c r="N29" s="1032"/>
      <c r="O29" s="1032"/>
      <c r="P29" s="1032"/>
      <c r="Q29" s="1032"/>
      <c r="R29" s="1032"/>
      <c r="S29" s="1032">
        <v>0</v>
      </c>
      <c r="T29" s="1032"/>
      <c r="U29" s="1032"/>
      <c r="V29" s="1038"/>
      <c r="X29" s="1040"/>
      <c r="Y29" s="1040"/>
      <c r="Z29" s="1041"/>
      <c r="AA29" s="1041"/>
      <c r="AB29" s="1040"/>
      <c r="AC29" s="1042"/>
      <c r="AD29" s="1042"/>
      <c r="AE29" s="1032">
        <v>0</v>
      </c>
      <c r="AF29" s="1032"/>
      <c r="AG29" s="1032"/>
      <c r="AH29" s="1043"/>
      <c r="AI29" s="939"/>
      <c r="AJ29" s="1044">
        <v>0</v>
      </c>
      <c r="AK29" s="1044"/>
      <c r="AM29" s="1040"/>
    </row>
    <row r="30" spans="1:39" s="1039" customFormat="1" ht="15" customHeight="1" outlineLevel="1">
      <c r="A30" s="1038"/>
      <c r="C30" s="1040"/>
      <c r="D30" s="1039" t="s">
        <v>771</v>
      </c>
      <c r="E30" s="1041"/>
      <c r="F30" s="1041"/>
      <c r="G30" s="1040"/>
      <c r="H30" s="1042"/>
      <c r="I30" s="1042"/>
      <c r="J30" s="1032"/>
      <c r="K30" s="1032"/>
      <c r="L30" s="1032"/>
      <c r="M30" s="1032"/>
      <c r="N30" s="1032"/>
      <c r="O30" s="1032"/>
      <c r="P30" s="1032"/>
      <c r="Q30" s="1032"/>
      <c r="R30" s="1032"/>
      <c r="S30" s="1032">
        <v>459118623</v>
      </c>
      <c r="T30" s="1032"/>
      <c r="U30" s="1032"/>
      <c r="V30" s="1038"/>
      <c r="X30" s="1040"/>
      <c r="Y30" s="1040"/>
      <c r="Z30" s="1041"/>
      <c r="AA30" s="1041"/>
      <c r="AB30" s="1040"/>
      <c r="AC30" s="1042"/>
      <c r="AD30" s="1042"/>
      <c r="AE30" s="1032"/>
      <c r="AF30" s="1032"/>
      <c r="AG30" s="1032"/>
      <c r="AH30" s="1043"/>
      <c r="AI30" s="939"/>
      <c r="AJ30" s="1044"/>
      <c r="AK30" s="1044"/>
      <c r="AM30" s="1040"/>
    </row>
    <row r="31" spans="1:39" s="1039" customFormat="1" ht="15" customHeight="1" outlineLevel="1">
      <c r="A31" s="1038"/>
      <c r="C31" s="1040"/>
      <c r="D31" s="1039" t="s">
        <v>768</v>
      </c>
      <c r="E31" s="1041"/>
      <c r="F31" s="1041"/>
      <c r="G31" s="1040"/>
      <c r="H31" s="1042"/>
      <c r="I31" s="1042"/>
      <c r="J31" s="1032"/>
      <c r="K31" s="1032"/>
      <c r="L31" s="1032"/>
      <c r="M31" s="1032"/>
      <c r="N31" s="1032"/>
      <c r="O31" s="1032"/>
      <c r="P31" s="1032"/>
      <c r="Q31" s="1032"/>
      <c r="R31" s="1032"/>
      <c r="S31" s="1032">
        <v>-372176131</v>
      </c>
      <c r="T31" s="1032"/>
      <c r="U31" s="1032"/>
      <c r="V31" s="1038"/>
      <c r="X31" s="1040"/>
      <c r="Y31" s="1040"/>
      <c r="Z31" s="1041"/>
      <c r="AA31" s="1041"/>
      <c r="AB31" s="1040"/>
      <c r="AC31" s="1042"/>
      <c r="AD31" s="1042"/>
      <c r="AE31" s="1032">
        <v>-372176131</v>
      </c>
      <c r="AF31" s="1032"/>
      <c r="AG31" s="1032"/>
      <c r="AH31" s="1043"/>
      <c r="AI31" s="939"/>
      <c r="AJ31" s="1044">
        <v>0</v>
      </c>
      <c r="AK31" s="1044"/>
      <c r="AM31" s="1040"/>
    </row>
    <row r="32" spans="1:39" s="1039" customFormat="1" ht="15" customHeight="1" outlineLevel="1">
      <c r="A32" s="1038"/>
      <c r="C32" s="1040"/>
      <c r="D32" s="1039" t="s">
        <v>769</v>
      </c>
      <c r="E32" s="1041"/>
      <c r="F32" s="1041"/>
      <c r="G32" s="1040"/>
      <c r="H32" s="1042"/>
      <c r="I32" s="1042"/>
      <c r="J32" s="1032"/>
      <c r="K32" s="1032"/>
      <c r="L32" s="1032"/>
      <c r="M32" s="1032"/>
      <c r="N32" s="1032"/>
      <c r="O32" s="1032"/>
      <c r="P32" s="1032"/>
      <c r="Q32" s="1032"/>
      <c r="R32" s="1032"/>
      <c r="S32" s="1032">
        <v>0</v>
      </c>
      <c r="T32" s="1032"/>
      <c r="U32" s="1032"/>
      <c r="V32" s="1038"/>
      <c r="X32" s="1040"/>
      <c r="Y32" s="1040"/>
      <c r="Z32" s="1041"/>
      <c r="AA32" s="1041"/>
      <c r="AB32" s="1040"/>
      <c r="AC32" s="1042"/>
      <c r="AD32" s="1042"/>
      <c r="AE32" s="1032"/>
      <c r="AF32" s="1032"/>
      <c r="AG32" s="1032"/>
      <c r="AH32" s="1043"/>
      <c r="AI32" s="939"/>
      <c r="AJ32" s="1044"/>
      <c r="AK32" s="1044"/>
      <c r="AM32" s="1040"/>
    </row>
    <row r="33" spans="1:39" s="312" customFormat="1" ht="15" customHeight="1">
      <c r="A33" s="763" t="s">
        <v>321</v>
      </c>
      <c r="C33" s="752" t="s">
        <v>481</v>
      </c>
      <c r="D33" s="954" t="s">
        <v>608</v>
      </c>
      <c r="E33" s="942"/>
      <c r="F33" s="942"/>
      <c r="G33" s="313"/>
      <c r="H33" s="314"/>
      <c r="I33" s="314"/>
      <c r="J33" s="549">
        <v>0</v>
      </c>
      <c r="K33" s="549">
        <v>0</v>
      </c>
      <c r="L33" s="549">
        <v>0</v>
      </c>
      <c r="M33" s="549">
        <v>0</v>
      </c>
      <c r="N33" s="549">
        <v>0</v>
      </c>
      <c r="O33" s="549">
        <v>0</v>
      </c>
      <c r="P33" s="549">
        <v>0</v>
      </c>
      <c r="Q33" s="549">
        <v>0</v>
      </c>
      <c r="R33" s="549">
        <v>0</v>
      </c>
      <c r="S33" s="1292">
        <v>-43152917</v>
      </c>
      <c r="T33" s="549"/>
      <c r="U33" s="1292">
        <v>-347389732</v>
      </c>
      <c r="V33" s="763" t="s">
        <v>321</v>
      </c>
      <c r="X33" s="752" t="s">
        <v>481</v>
      </c>
      <c r="Y33" s="313" t="s">
        <v>62</v>
      </c>
      <c r="Z33" s="938"/>
      <c r="AA33" s="938"/>
      <c r="AB33" s="313"/>
      <c r="AC33" s="314"/>
      <c r="AD33" s="314"/>
      <c r="AE33" s="549">
        <v>-43152917</v>
      </c>
      <c r="AF33" s="549"/>
      <c r="AG33" s="549">
        <v>-347389732</v>
      </c>
      <c r="AH33" s="807"/>
      <c r="AI33" s="939">
        <v>1</v>
      </c>
      <c r="AJ33" s="937">
        <v>0</v>
      </c>
      <c r="AK33" s="937">
        <v>0</v>
      </c>
      <c r="AM33" s="313" t="s">
        <v>255</v>
      </c>
    </row>
    <row r="34" spans="1:39" s="1039" customFormat="1" ht="15" customHeight="1" outlineLevel="1">
      <c r="A34" s="1038"/>
      <c r="C34" s="1040"/>
      <c r="D34" s="1039" t="s">
        <v>692</v>
      </c>
      <c r="E34" s="1041"/>
      <c r="F34" s="1041"/>
      <c r="G34" s="1040"/>
      <c r="H34" s="1042"/>
      <c r="I34" s="1042"/>
      <c r="J34" s="1032"/>
      <c r="K34" s="1032"/>
      <c r="L34" s="1032"/>
      <c r="M34" s="1032"/>
      <c r="N34" s="1032"/>
      <c r="O34" s="1032"/>
      <c r="P34" s="1032"/>
      <c r="Q34" s="1032"/>
      <c r="R34" s="1032"/>
      <c r="S34" s="1032">
        <v>-13479039</v>
      </c>
      <c r="T34" s="1032"/>
      <c r="U34" s="1032"/>
      <c r="V34" s="1038"/>
      <c r="X34" s="1040"/>
      <c r="Y34" s="1040"/>
      <c r="Z34" s="1041"/>
      <c r="AA34" s="1041"/>
      <c r="AB34" s="1040"/>
      <c r="AC34" s="1042"/>
      <c r="AD34" s="1042"/>
      <c r="AE34" s="1032">
        <v>-13479039</v>
      </c>
      <c r="AF34" s="1032"/>
      <c r="AG34" s="1032"/>
      <c r="AH34" s="1043"/>
      <c r="AI34" s="939"/>
      <c r="AJ34" s="1044">
        <v>0</v>
      </c>
      <c r="AK34" s="1044"/>
      <c r="AM34" s="1040"/>
    </row>
    <row r="35" spans="1:39" s="1039" customFormat="1" ht="15" customHeight="1" outlineLevel="1">
      <c r="A35" s="1038"/>
      <c r="C35" s="1040"/>
      <c r="D35" s="1039" t="s">
        <v>693</v>
      </c>
      <c r="E35" s="1041"/>
      <c r="F35" s="1041"/>
      <c r="G35" s="1040"/>
      <c r="H35" s="1042"/>
      <c r="I35" s="1042"/>
      <c r="J35" s="1032"/>
      <c r="K35" s="1032"/>
      <c r="L35" s="1032"/>
      <c r="M35" s="1032"/>
      <c r="N35" s="1032"/>
      <c r="O35" s="1032"/>
      <c r="P35" s="1032"/>
      <c r="Q35" s="1032"/>
      <c r="R35" s="1032"/>
      <c r="S35" s="1032">
        <v>416196598</v>
      </c>
      <c r="T35" s="1032"/>
      <c r="U35" s="1032"/>
      <c r="V35" s="1038"/>
      <c r="X35" s="1040"/>
      <c r="Y35" s="1040"/>
      <c r="Z35" s="1041"/>
      <c r="AA35" s="1041"/>
      <c r="AB35" s="1040"/>
      <c r="AC35" s="1042"/>
      <c r="AD35" s="1042"/>
      <c r="AE35" s="1032">
        <v>416196598</v>
      </c>
      <c r="AF35" s="1032"/>
      <c r="AG35" s="1032"/>
      <c r="AH35" s="1043"/>
      <c r="AI35" s="939"/>
      <c r="AJ35" s="1044">
        <v>0</v>
      </c>
      <c r="AK35" s="1044"/>
      <c r="AM35" s="1040"/>
    </row>
    <row r="36" spans="1:39" s="1039" customFormat="1" ht="15" customHeight="1" outlineLevel="1">
      <c r="A36" s="1038"/>
      <c r="C36" s="1040"/>
      <c r="D36" s="1039" t="s">
        <v>694</v>
      </c>
      <c r="E36" s="1041"/>
      <c r="F36" s="1041"/>
      <c r="G36" s="1040"/>
      <c r="H36" s="1042"/>
      <c r="I36" s="1042"/>
      <c r="J36" s="1032"/>
      <c r="K36" s="1032"/>
      <c r="L36" s="1032"/>
      <c r="M36" s="1032"/>
      <c r="N36" s="1032"/>
      <c r="O36" s="1032"/>
      <c r="P36" s="1032"/>
      <c r="Q36" s="1032"/>
      <c r="R36" s="1032"/>
      <c r="S36" s="1032">
        <v>-359564642</v>
      </c>
      <c r="T36" s="1032"/>
      <c r="U36" s="1032"/>
      <c r="V36" s="1038"/>
      <c r="X36" s="1040"/>
      <c r="Y36" s="1040"/>
      <c r="Z36" s="1041"/>
      <c r="AA36" s="1041"/>
      <c r="AB36" s="1040"/>
      <c r="AC36" s="1042"/>
      <c r="AD36" s="1042"/>
      <c r="AE36" s="1032"/>
      <c r="AF36" s="1032"/>
      <c r="AG36" s="1032"/>
      <c r="AH36" s="1043"/>
      <c r="AI36" s="939"/>
      <c r="AJ36" s="1044"/>
      <c r="AK36" s="1044"/>
      <c r="AM36" s="1040"/>
    </row>
    <row r="37" spans="1:39" s="1039" customFormat="1" ht="15" customHeight="1" outlineLevel="1">
      <c r="A37" s="1038"/>
      <c r="C37" s="1040"/>
      <c r="D37" s="1039" t="s">
        <v>695</v>
      </c>
      <c r="E37" s="1041"/>
      <c r="F37" s="1041"/>
      <c r="G37" s="1040"/>
      <c r="H37" s="1042"/>
      <c r="I37" s="1042"/>
      <c r="J37" s="1032"/>
      <c r="K37" s="1032"/>
      <c r="L37" s="1032"/>
      <c r="M37" s="1032"/>
      <c r="N37" s="1032"/>
      <c r="O37" s="1032"/>
      <c r="P37" s="1032"/>
      <c r="Q37" s="1032"/>
      <c r="R37" s="1032"/>
      <c r="S37" s="1032">
        <v>0</v>
      </c>
      <c r="T37" s="1032"/>
      <c r="U37" s="1032"/>
      <c r="V37" s="1038"/>
      <c r="X37" s="1040"/>
      <c r="Y37" s="1040"/>
      <c r="Z37" s="1041"/>
      <c r="AA37" s="1041"/>
      <c r="AB37" s="1040"/>
      <c r="AC37" s="1042"/>
      <c r="AD37" s="1042"/>
      <c r="AE37" s="1032"/>
      <c r="AF37" s="1032"/>
      <c r="AG37" s="1032"/>
      <c r="AH37" s="1043"/>
      <c r="AI37" s="939"/>
      <c r="AJ37" s="1044"/>
      <c r="AK37" s="1044"/>
      <c r="AM37" s="1040"/>
    </row>
    <row r="38" spans="1:39" s="1039" customFormat="1" ht="15" customHeight="1" outlineLevel="1">
      <c r="A38" s="1038"/>
      <c r="C38" s="1040"/>
      <c r="D38" s="1039" t="s">
        <v>696</v>
      </c>
      <c r="E38" s="1041"/>
      <c r="F38" s="1041"/>
      <c r="G38" s="1040"/>
      <c r="H38" s="1042"/>
      <c r="I38" s="1042"/>
      <c r="J38" s="1032"/>
      <c r="K38" s="1032"/>
      <c r="L38" s="1032"/>
      <c r="M38" s="1032"/>
      <c r="N38" s="1032"/>
      <c r="O38" s="1032"/>
      <c r="P38" s="1032"/>
      <c r="Q38" s="1032"/>
      <c r="R38" s="1032"/>
      <c r="S38" s="1032">
        <v>0</v>
      </c>
      <c r="T38" s="1032"/>
      <c r="U38" s="1032"/>
      <c r="V38" s="1038"/>
      <c r="X38" s="1040"/>
      <c r="Y38" s="1040"/>
      <c r="Z38" s="1041"/>
      <c r="AA38" s="1041"/>
      <c r="AB38" s="1040"/>
      <c r="AC38" s="1042"/>
      <c r="AD38" s="1042"/>
      <c r="AE38" s="1032"/>
      <c r="AF38" s="1032"/>
      <c r="AG38" s="1032"/>
      <c r="AH38" s="1043"/>
      <c r="AI38" s="939"/>
      <c r="AJ38" s="1044"/>
      <c r="AK38" s="1044"/>
      <c r="AM38" s="1040"/>
    </row>
    <row r="39" spans="1:39" s="312" customFormat="1" ht="15" customHeight="1">
      <c r="A39" s="763" t="s">
        <v>322</v>
      </c>
      <c r="C39" s="752" t="s">
        <v>482</v>
      </c>
      <c r="D39" s="312" t="s">
        <v>347</v>
      </c>
      <c r="E39" s="938"/>
      <c r="F39" s="938"/>
      <c r="G39" s="313"/>
      <c r="H39" s="314"/>
      <c r="I39" s="314"/>
      <c r="J39" s="549">
        <v>77800818419</v>
      </c>
      <c r="K39" s="549">
        <v>40873193</v>
      </c>
      <c r="L39" s="549"/>
      <c r="M39" s="549">
        <v>63450314</v>
      </c>
      <c r="N39" s="549">
        <v>134009679</v>
      </c>
      <c r="O39" s="549"/>
      <c r="P39" s="549">
        <v>323854966</v>
      </c>
      <c r="Q39" s="549">
        <v>78363006571</v>
      </c>
      <c r="R39" s="549"/>
      <c r="S39" s="1292">
        <v>78363006571</v>
      </c>
      <c r="T39" s="549"/>
      <c r="U39" s="1292">
        <v>72370000028</v>
      </c>
      <c r="V39" s="763" t="s">
        <v>322</v>
      </c>
      <c r="X39" s="752" t="s">
        <v>482</v>
      </c>
      <c r="Y39" s="313" t="s">
        <v>63</v>
      </c>
      <c r="Z39" s="938"/>
      <c r="AA39" s="938"/>
      <c r="AB39" s="313"/>
      <c r="AC39" s="314"/>
      <c r="AD39" s="314"/>
      <c r="AE39" s="549">
        <v>78363006571</v>
      </c>
      <c r="AF39" s="549"/>
      <c r="AG39" s="549">
        <v>72370000028</v>
      </c>
      <c r="AH39" s="807"/>
      <c r="AI39" s="939">
        <v>1</v>
      </c>
      <c r="AJ39" s="937">
        <v>0</v>
      </c>
      <c r="AK39" s="937">
        <v>0</v>
      </c>
      <c r="AM39" s="313" t="s">
        <v>220</v>
      </c>
    </row>
    <row r="40" spans="1:39" s="312" customFormat="1" ht="15" customHeight="1">
      <c r="A40" s="763" t="s">
        <v>73</v>
      </c>
      <c r="C40" s="752" t="s">
        <v>486</v>
      </c>
      <c r="D40" s="312" t="s">
        <v>154</v>
      </c>
      <c r="E40" s="938"/>
      <c r="F40" s="938"/>
      <c r="G40" s="313"/>
      <c r="H40" s="314"/>
      <c r="I40" s="314"/>
      <c r="J40" s="549">
        <v>-61507908673</v>
      </c>
      <c r="K40" s="549">
        <v>-622019044</v>
      </c>
      <c r="L40" s="549">
        <v>-206443351</v>
      </c>
      <c r="M40" s="549">
        <v>-453581944</v>
      </c>
      <c r="N40" s="549">
        <v>-3090328020</v>
      </c>
      <c r="O40" s="549"/>
      <c r="P40" s="549">
        <v>-991738958</v>
      </c>
      <c r="Q40" s="549">
        <v>-66872019990</v>
      </c>
      <c r="R40" s="549"/>
      <c r="S40" s="1292">
        <v>-66872019990</v>
      </c>
      <c r="T40" s="549"/>
      <c r="U40" s="1292">
        <v>-69665329236</v>
      </c>
      <c r="V40" s="763" t="s">
        <v>73</v>
      </c>
      <c r="X40" s="752" t="s">
        <v>486</v>
      </c>
      <c r="Y40" s="313" t="s">
        <v>64</v>
      </c>
      <c r="Z40" s="938"/>
      <c r="AA40" s="938"/>
      <c r="AB40" s="313"/>
      <c r="AC40" s="314"/>
      <c r="AD40" s="314"/>
      <c r="AE40" s="549">
        <v>-66872019990</v>
      </c>
      <c r="AF40" s="549"/>
      <c r="AG40" s="549">
        <v>-69665329236</v>
      </c>
      <c r="AH40" s="807"/>
      <c r="AI40" s="939">
        <v>1</v>
      </c>
      <c r="AJ40" s="937">
        <v>0</v>
      </c>
      <c r="AK40" s="937">
        <v>0</v>
      </c>
      <c r="AM40" s="313" t="s">
        <v>0</v>
      </c>
    </row>
    <row r="41" spans="1:37" s="941" customFormat="1" ht="15" customHeight="1">
      <c r="A41" s="1184" t="s">
        <v>74</v>
      </c>
      <c r="C41" s="941" t="s">
        <v>419</v>
      </c>
      <c r="D41" s="943"/>
      <c r="J41" s="1185">
        <v>1787053815136</v>
      </c>
      <c r="K41" s="1185">
        <v>419763802</v>
      </c>
      <c r="L41" s="1185">
        <v>2371454007</v>
      </c>
      <c r="M41" s="1185">
        <v>7524284221</v>
      </c>
      <c r="N41" s="1185">
        <v>11153107754</v>
      </c>
      <c r="O41" s="1185">
        <v>0</v>
      </c>
      <c r="P41" s="1185">
        <v>36030348804</v>
      </c>
      <c r="Q41" s="1185">
        <v>-14168310005</v>
      </c>
      <c r="R41" s="1185">
        <v>-29838118145</v>
      </c>
      <c r="S41" s="1293">
        <v>-70871459143</v>
      </c>
      <c r="T41" s="1185"/>
      <c r="U41" s="1293">
        <v>1193161413</v>
      </c>
      <c r="V41" s="1184" t="s">
        <v>74</v>
      </c>
      <c r="X41" s="941" t="s">
        <v>226</v>
      </c>
      <c r="AE41" s="1185">
        <v>-70871459143</v>
      </c>
      <c r="AF41" s="1185"/>
      <c r="AG41" s="1185">
        <v>1193161413</v>
      </c>
      <c r="AH41" s="1186"/>
      <c r="AI41" s="939">
        <v>1</v>
      </c>
      <c r="AJ41" s="1187">
        <v>0</v>
      </c>
      <c r="AK41" s="1187">
        <v>0</v>
      </c>
    </row>
    <row r="42" spans="1:39" s="312" customFormat="1" ht="12.75">
      <c r="A42" s="763"/>
      <c r="C42" s="313"/>
      <c r="E42" s="938"/>
      <c r="F42" s="938"/>
      <c r="G42" s="313"/>
      <c r="H42" s="308"/>
      <c r="I42" s="308"/>
      <c r="J42" s="549"/>
      <c r="K42" s="549"/>
      <c r="L42" s="549"/>
      <c r="M42" s="549"/>
      <c r="N42" s="549"/>
      <c r="O42" s="549"/>
      <c r="P42" s="549"/>
      <c r="Q42" s="549"/>
      <c r="R42" s="549"/>
      <c r="S42" s="549"/>
      <c r="T42" s="549"/>
      <c r="U42" s="549"/>
      <c r="V42" s="763"/>
      <c r="X42" s="313"/>
      <c r="Y42" s="313"/>
      <c r="Z42" s="938"/>
      <c r="AA42" s="938"/>
      <c r="AB42" s="313"/>
      <c r="AC42" s="308"/>
      <c r="AD42" s="308"/>
      <c r="AE42" s="549"/>
      <c r="AF42" s="549"/>
      <c r="AG42" s="549"/>
      <c r="AH42" s="807"/>
      <c r="AI42" s="939">
        <v>6</v>
      </c>
      <c r="AJ42" s="937">
        <v>0</v>
      </c>
      <c r="AK42" s="937">
        <v>0</v>
      </c>
      <c r="AM42" s="313"/>
    </row>
    <row r="43" spans="1:39" s="312" customFormat="1" ht="15" customHeight="1">
      <c r="A43" s="763"/>
      <c r="C43" s="932" t="s">
        <v>480</v>
      </c>
      <c r="D43" s="1152" t="s">
        <v>664</v>
      </c>
      <c r="E43" s="932"/>
      <c r="F43" s="932"/>
      <c r="G43" s="313"/>
      <c r="H43" s="310"/>
      <c r="I43" s="308"/>
      <c r="J43" s="549"/>
      <c r="K43" s="549"/>
      <c r="L43" s="549"/>
      <c r="M43" s="549"/>
      <c r="N43" s="549"/>
      <c r="O43" s="549"/>
      <c r="P43" s="549"/>
      <c r="Q43" s="549"/>
      <c r="R43" s="549"/>
      <c r="S43" s="549"/>
      <c r="T43" s="549"/>
      <c r="U43" s="549"/>
      <c r="V43" s="763"/>
      <c r="X43" s="932" t="s">
        <v>480</v>
      </c>
      <c r="Y43" s="932" t="s">
        <v>662</v>
      </c>
      <c r="Z43" s="933"/>
      <c r="AA43" s="933"/>
      <c r="AB43" s="313"/>
      <c r="AC43" s="310"/>
      <c r="AD43" s="308"/>
      <c r="AE43" s="549"/>
      <c r="AF43" s="549"/>
      <c r="AG43" s="549"/>
      <c r="AH43" s="807"/>
      <c r="AI43" s="939">
        <v>6</v>
      </c>
      <c r="AJ43" s="937">
        <v>0</v>
      </c>
      <c r="AK43" s="937">
        <v>0</v>
      </c>
      <c r="AM43" s="313"/>
    </row>
    <row r="44" spans="1:39" s="312" customFormat="1" ht="28.5" customHeight="1">
      <c r="A44" s="764" t="s">
        <v>75</v>
      </c>
      <c r="C44" s="752" t="s">
        <v>222</v>
      </c>
      <c r="D44" s="1371" t="s">
        <v>581</v>
      </c>
      <c r="E44" s="1359"/>
      <c r="F44" s="1359"/>
      <c r="G44" s="313"/>
      <c r="H44" s="314"/>
      <c r="I44" s="314"/>
      <c r="J44" s="549">
        <v>-26065309622</v>
      </c>
      <c r="K44" s="549"/>
      <c r="L44" s="549"/>
      <c r="M44" s="549"/>
      <c r="N44" s="549"/>
      <c r="O44" s="549"/>
      <c r="P44" s="549"/>
      <c r="Q44" s="549">
        <v>-26065309622</v>
      </c>
      <c r="R44" s="549"/>
      <c r="S44" s="1294">
        <v>-26065309622</v>
      </c>
      <c r="T44" s="1292"/>
      <c r="U44" s="1294">
        <v>-52138728618</v>
      </c>
      <c r="V44" s="764" t="s">
        <v>75</v>
      </c>
      <c r="X44" s="752" t="s">
        <v>222</v>
      </c>
      <c r="Y44" s="1368" t="s">
        <v>65</v>
      </c>
      <c r="Z44" s="1359"/>
      <c r="AA44" s="1359"/>
      <c r="AB44" s="313"/>
      <c r="AC44" s="314"/>
      <c r="AD44" s="314"/>
      <c r="AE44" s="549">
        <v>-26065309622</v>
      </c>
      <c r="AF44" s="549"/>
      <c r="AG44" s="549">
        <v>-52138728618</v>
      </c>
      <c r="AH44" s="807"/>
      <c r="AI44" s="939">
        <v>1</v>
      </c>
      <c r="AJ44" s="937">
        <v>0</v>
      </c>
      <c r="AK44" s="937">
        <v>0</v>
      </c>
      <c r="AM44" s="313" t="s">
        <v>227</v>
      </c>
    </row>
    <row r="45" spans="1:39" s="312" customFormat="1" ht="28.5" customHeight="1">
      <c r="A45" s="764" t="s">
        <v>76</v>
      </c>
      <c r="C45" s="752" t="s">
        <v>223</v>
      </c>
      <c r="D45" s="1371" t="s">
        <v>582</v>
      </c>
      <c r="E45" s="1359"/>
      <c r="F45" s="1359"/>
      <c r="G45" s="313"/>
      <c r="H45" s="314"/>
      <c r="I45" s="314"/>
      <c r="J45" s="946">
        <v>551005380</v>
      </c>
      <c r="K45" s="549"/>
      <c r="L45" s="549"/>
      <c r="M45" s="549"/>
      <c r="N45" s="549"/>
      <c r="O45" s="549"/>
      <c r="P45" s="549"/>
      <c r="Q45" s="549">
        <v>551005380</v>
      </c>
      <c r="R45" s="549"/>
      <c r="S45" s="1294">
        <v>551005380</v>
      </c>
      <c r="T45" s="1292"/>
      <c r="U45" s="1294">
        <v>33818182</v>
      </c>
      <c r="V45" s="764" t="s">
        <v>76</v>
      </c>
      <c r="X45" s="752" t="s">
        <v>223</v>
      </c>
      <c r="Y45" s="1368" t="s">
        <v>180</v>
      </c>
      <c r="Z45" s="1359"/>
      <c r="AA45" s="1359"/>
      <c r="AB45" s="313"/>
      <c r="AC45" s="314"/>
      <c r="AD45" s="314"/>
      <c r="AE45" s="549">
        <v>551005380</v>
      </c>
      <c r="AF45" s="549"/>
      <c r="AG45" s="549">
        <v>33818182</v>
      </c>
      <c r="AH45" s="807"/>
      <c r="AI45" s="939">
        <v>1</v>
      </c>
      <c r="AJ45" s="937">
        <v>0</v>
      </c>
      <c r="AK45" s="937">
        <v>0</v>
      </c>
      <c r="AM45" s="313" t="s">
        <v>254</v>
      </c>
    </row>
    <row r="46" spans="1:45" s="312" customFormat="1" ht="28.5" customHeight="1">
      <c r="A46" s="764" t="s">
        <v>77</v>
      </c>
      <c r="C46" s="752" t="s">
        <v>143</v>
      </c>
      <c r="D46" s="1372" t="s">
        <v>439</v>
      </c>
      <c r="E46" s="1359"/>
      <c r="F46" s="1359"/>
      <c r="G46" s="313"/>
      <c r="H46" s="314"/>
      <c r="I46" s="314"/>
      <c r="J46" s="549">
        <v>-77747000000</v>
      </c>
      <c r="K46" s="549"/>
      <c r="L46" s="549"/>
      <c r="M46" s="549"/>
      <c r="N46" s="549"/>
      <c r="O46" s="549"/>
      <c r="P46" s="549"/>
      <c r="Q46" s="549">
        <v>-77747000000</v>
      </c>
      <c r="R46" s="549"/>
      <c r="S46" s="1294">
        <v>0</v>
      </c>
      <c r="T46" s="1292"/>
      <c r="U46" s="1294">
        <v>0</v>
      </c>
      <c r="V46" s="764" t="s">
        <v>77</v>
      </c>
      <c r="X46" s="752" t="s">
        <v>143</v>
      </c>
      <c r="Y46" s="1368" t="s">
        <v>181</v>
      </c>
      <c r="Z46" s="1359"/>
      <c r="AA46" s="1359"/>
      <c r="AB46" s="313"/>
      <c r="AC46" s="314"/>
      <c r="AD46" s="314"/>
      <c r="AE46" s="549">
        <v>0</v>
      </c>
      <c r="AF46" s="549"/>
      <c r="AG46" s="549">
        <v>0</v>
      </c>
      <c r="AH46" s="807"/>
      <c r="AI46" s="939">
        <v>0</v>
      </c>
      <c r="AJ46" s="937">
        <v>0</v>
      </c>
      <c r="AK46" s="937">
        <v>0</v>
      </c>
      <c r="AM46" s="313" t="s">
        <v>305</v>
      </c>
      <c r="AS46" s="937"/>
    </row>
    <row r="47" spans="1:39" s="312" customFormat="1" ht="28.5" customHeight="1">
      <c r="A47" s="764" t="s">
        <v>78</v>
      </c>
      <c r="C47" s="752" t="s">
        <v>397</v>
      </c>
      <c r="D47" s="1372" t="s">
        <v>352</v>
      </c>
      <c r="E47" s="1359"/>
      <c r="F47" s="1359"/>
      <c r="G47" s="313"/>
      <c r="H47" s="314"/>
      <c r="I47" s="314"/>
      <c r="J47" s="549">
        <v>76000000000</v>
      </c>
      <c r="K47" s="549"/>
      <c r="L47" s="549"/>
      <c r="M47" s="549"/>
      <c r="N47" s="549"/>
      <c r="O47" s="549"/>
      <c r="P47" s="549"/>
      <c r="Q47" s="549">
        <v>76000000000</v>
      </c>
      <c r="R47" s="549"/>
      <c r="S47" s="1294">
        <v>0</v>
      </c>
      <c r="T47" s="1292"/>
      <c r="U47" s="1294">
        <v>0</v>
      </c>
      <c r="V47" s="764" t="s">
        <v>78</v>
      </c>
      <c r="X47" s="752" t="s">
        <v>397</v>
      </c>
      <c r="Y47" s="1368" t="s">
        <v>358</v>
      </c>
      <c r="Z47" s="1359"/>
      <c r="AA47" s="1359"/>
      <c r="AB47" s="313"/>
      <c r="AC47" s="314"/>
      <c r="AD47" s="314"/>
      <c r="AE47" s="549">
        <v>0</v>
      </c>
      <c r="AF47" s="549"/>
      <c r="AG47" s="549">
        <v>0</v>
      </c>
      <c r="AH47" s="807"/>
      <c r="AI47" s="939">
        <v>0</v>
      </c>
      <c r="AJ47" s="937">
        <v>0</v>
      </c>
      <c r="AK47" s="937">
        <v>0</v>
      </c>
      <c r="AM47" s="313" t="s">
        <v>37</v>
      </c>
    </row>
    <row r="48" spans="1:45" s="312" customFormat="1" ht="15" customHeight="1">
      <c r="A48" s="763" t="s">
        <v>79</v>
      </c>
      <c r="C48" s="752" t="s">
        <v>481</v>
      </c>
      <c r="D48" s="312" t="s">
        <v>354</v>
      </c>
      <c r="E48" s="938"/>
      <c r="F48" s="938"/>
      <c r="G48" s="313"/>
      <c r="H48" s="314"/>
      <c r="I48" s="314"/>
      <c r="J48" s="549"/>
      <c r="K48" s="549">
        <v>0</v>
      </c>
      <c r="L48" s="549"/>
      <c r="M48" s="549"/>
      <c r="N48" s="549"/>
      <c r="O48" s="549"/>
      <c r="P48" s="549"/>
      <c r="Q48" s="549">
        <v>0</v>
      </c>
      <c r="R48" s="549"/>
      <c r="S48" s="1292">
        <v>0</v>
      </c>
      <c r="T48" s="1292"/>
      <c r="U48" s="1292">
        <v>-1000000000</v>
      </c>
      <c r="V48" s="763" t="s">
        <v>79</v>
      </c>
      <c r="X48" s="752" t="s">
        <v>481</v>
      </c>
      <c r="Y48" s="313" t="s">
        <v>97</v>
      </c>
      <c r="Z48" s="938"/>
      <c r="AA48" s="938"/>
      <c r="AB48" s="313"/>
      <c r="AC48" s="314"/>
      <c r="AD48" s="314"/>
      <c r="AE48" s="549">
        <v>0</v>
      </c>
      <c r="AF48" s="549"/>
      <c r="AG48" s="549">
        <v>-1000000000</v>
      </c>
      <c r="AH48" s="807"/>
      <c r="AI48" s="939">
        <v>1</v>
      </c>
      <c r="AJ48" s="937">
        <v>0</v>
      </c>
      <c r="AK48" s="937">
        <v>0</v>
      </c>
      <c r="AM48" s="313" t="s">
        <v>204</v>
      </c>
      <c r="AS48" s="937"/>
    </row>
    <row r="49" spans="1:39" s="312" customFormat="1" ht="15" customHeight="1">
      <c r="A49" s="763" t="s">
        <v>80</v>
      </c>
      <c r="C49" s="752" t="s">
        <v>482</v>
      </c>
      <c r="D49" s="312" t="s">
        <v>353</v>
      </c>
      <c r="E49" s="938"/>
      <c r="F49" s="938"/>
      <c r="G49" s="313"/>
      <c r="H49" s="314"/>
      <c r="I49" s="314"/>
      <c r="J49" s="549"/>
      <c r="K49" s="549"/>
      <c r="L49" s="549"/>
      <c r="M49" s="549"/>
      <c r="N49" s="549"/>
      <c r="O49" s="549"/>
      <c r="P49" s="549"/>
      <c r="Q49" s="549">
        <v>0</v>
      </c>
      <c r="R49" s="549"/>
      <c r="S49" s="1292">
        <v>0</v>
      </c>
      <c r="T49" s="1292"/>
      <c r="U49" s="1292">
        <v>1250000000</v>
      </c>
      <c r="V49" s="763" t="s">
        <v>80</v>
      </c>
      <c r="X49" s="752" t="s">
        <v>482</v>
      </c>
      <c r="Y49" s="313" t="s">
        <v>188</v>
      </c>
      <c r="Z49" s="938"/>
      <c r="AA49" s="938"/>
      <c r="AB49" s="313"/>
      <c r="AC49" s="314"/>
      <c r="AD49" s="314"/>
      <c r="AE49" s="549">
        <v>0</v>
      </c>
      <c r="AF49" s="549"/>
      <c r="AG49" s="549">
        <v>1250000000</v>
      </c>
      <c r="AH49" s="807"/>
      <c r="AI49" s="939">
        <v>1</v>
      </c>
      <c r="AJ49" s="937">
        <v>0</v>
      </c>
      <c r="AK49" s="937">
        <v>0</v>
      </c>
      <c r="AM49" s="313" t="s">
        <v>202</v>
      </c>
    </row>
    <row r="50" spans="1:39" s="312" customFormat="1" ht="15" customHeight="1">
      <c r="A50" s="763" t="s">
        <v>81</v>
      </c>
      <c r="C50" s="752" t="s">
        <v>486</v>
      </c>
      <c r="D50" s="312" t="s">
        <v>355</v>
      </c>
      <c r="E50" s="313"/>
      <c r="F50" s="313"/>
      <c r="G50" s="313"/>
      <c r="H50" s="314"/>
      <c r="I50" s="314"/>
      <c r="J50" s="549">
        <v>0</v>
      </c>
      <c r="K50" s="549">
        <v>0</v>
      </c>
      <c r="L50" s="549">
        <v>0</v>
      </c>
      <c r="M50" s="549">
        <v>0</v>
      </c>
      <c r="N50" s="549">
        <v>0</v>
      </c>
      <c r="O50" s="549">
        <v>0</v>
      </c>
      <c r="P50" s="549">
        <v>0</v>
      </c>
      <c r="Q50" s="549">
        <v>0</v>
      </c>
      <c r="R50" s="549">
        <v>0</v>
      </c>
      <c r="S50" s="1292">
        <v>29877346253</v>
      </c>
      <c r="T50" s="1292"/>
      <c r="U50" s="1292">
        <v>39576955077</v>
      </c>
      <c r="V50" s="763" t="s">
        <v>81</v>
      </c>
      <c r="X50" s="752" t="s">
        <v>486</v>
      </c>
      <c r="Y50" s="313" t="s">
        <v>189</v>
      </c>
      <c r="Z50" s="938"/>
      <c r="AA50" s="938"/>
      <c r="AB50" s="313"/>
      <c r="AC50" s="314"/>
      <c r="AD50" s="314"/>
      <c r="AE50" s="549">
        <v>29877346253</v>
      </c>
      <c r="AF50" s="549"/>
      <c r="AG50" s="549">
        <v>39576955077</v>
      </c>
      <c r="AH50" s="807"/>
      <c r="AI50" s="939">
        <v>1</v>
      </c>
      <c r="AJ50" s="937">
        <v>0</v>
      </c>
      <c r="AK50" s="937">
        <v>0</v>
      </c>
      <c r="AM50" s="313" t="s">
        <v>422</v>
      </c>
    </row>
    <row r="51" spans="1:39" s="1039" customFormat="1" ht="15" customHeight="1" outlineLevel="1">
      <c r="A51" s="1038"/>
      <c r="C51" s="1040"/>
      <c r="D51" s="1039" t="s">
        <v>678</v>
      </c>
      <c r="E51" s="1040"/>
      <c r="F51" s="1040"/>
      <c r="G51" s="1040"/>
      <c r="H51" s="1042"/>
      <c r="I51" s="1042"/>
      <c r="J51" s="1032"/>
      <c r="K51" s="1032"/>
      <c r="L51" s="1032"/>
      <c r="M51" s="1032"/>
      <c r="N51" s="1032"/>
      <c r="O51" s="1032"/>
      <c r="P51" s="1032"/>
      <c r="Q51" s="1032"/>
      <c r="R51" s="1032"/>
      <c r="S51" s="1032">
        <v>13045093527</v>
      </c>
      <c r="T51" s="1032"/>
      <c r="U51" s="1032"/>
      <c r="V51" s="1038"/>
      <c r="X51" s="1040"/>
      <c r="Y51" s="1040"/>
      <c r="Z51" s="1041"/>
      <c r="AA51" s="1041"/>
      <c r="AB51" s="1040"/>
      <c r="AC51" s="1042"/>
      <c r="AD51" s="1042"/>
      <c r="AE51" s="1032">
        <v>13045093527</v>
      </c>
      <c r="AF51" s="1032"/>
      <c r="AG51" s="1032"/>
      <c r="AH51" s="1043"/>
      <c r="AI51" s="939"/>
      <c r="AJ51" s="1044">
        <v>0</v>
      </c>
      <c r="AK51" s="1044"/>
      <c r="AM51" s="1040"/>
    </row>
    <row r="52" spans="1:39" s="1039" customFormat="1" ht="15" customHeight="1" outlineLevel="1">
      <c r="A52" s="1038"/>
      <c r="C52" s="1040"/>
      <c r="D52" s="1039" t="s">
        <v>679</v>
      </c>
      <c r="E52" s="1040"/>
      <c r="F52" s="1040"/>
      <c r="G52" s="1040"/>
      <c r="H52" s="1042"/>
      <c r="I52" s="1042"/>
      <c r="J52" s="1032"/>
      <c r="K52" s="1032"/>
      <c r="L52" s="1032"/>
      <c r="M52" s="1032"/>
      <c r="N52" s="1032"/>
      <c r="O52" s="1032"/>
      <c r="P52" s="1032"/>
      <c r="Q52" s="1032"/>
      <c r="R52" s="1032"/>
      <c r="S52" s="1032">
        <v>0</v>
      </c>
      <c r="T52" s="1032"/>
      <c r="U52" s="1032"/>
      <c r="V52" s="1038"/>
      <c r="X52" s="1040"/>
      <c r="Y52" s="1040"/>
      <c r="Z52" s="1041"/>
      <c r="AA52" s="1041"/>
      <c r="AB52" s="1040"/>
      <c r="AC52" s="1042"/>
      <c r="AD52" s="1042"/>
      <c r="AE52" s="1032">
        <v>0</v>
      </c>
      <c r="AF52" s="1032"/>
      <c r="AG52" s="1032"/>
      <c r="AH52" s="1043"/>
      <c r="AI52" s="939"/>
      <c r="AJ52" s="1044">
        <v>0</v>
      </c>
      <c r="AK52" s="1044"/>
      <c r="AM52" s="1040"/>
    </row>
    <row r="53" spans="1:39" s="1039" customFormat="1" ht="15" customHeight="1" outlineLevel="1">
      <c r="A53" s="1038"/>
      <c r="C53" s="1040"/>
      <c r="D53" s="1039" t="s">
        <v>681</v>
      </c>
      <c r="E53" s="1040"/>
      <c r="F53" s="1040"/>
      <c r="G53" s="1040"/>
      <c r="H53" s="1042"/>
      <c r="I53" s="1042"/>
      <c r="J53" s="1032"/>
      <c r="K53" s="1032"/>
      <c r="L53" s="1032"/>
      <c r="M53" s="1032"/>
      <c r="N53" s="1032"/>
      <c r="O53" s="1032"/>
      <c r="P53" s="1032"/>
      <c r="Q53" s="1032"/>
      <c r="R53" s="1032"/>
      <c r="S53" s="1032">
        <v>26607192600</v>
      </c>
      <c r="T53" s="1032"/>
      <c r="U53" s="1032"/>
      <c r="V53" s="1038"/>
      <c r="X53" s="1040"/>
      <c r="Y53" s="1040"/>
      <c r="Z53" s="1041"/>
      <c r="AA53" s="1041"/>
      <c r="AB53" s="1040"/>
      <c r="AC53" s="1042"/>
      <c r="AD53" s="1042"/>
      <c r="AE53" s="1032"/>
      <c r="AF53" s="1032"/>
      <c r="AG53" s="1032"/>
      <c r="AH53" s="1043"/>
      <c r="AI53" s="939"/>
      <c r="AJ53" s="1044"/>
      <c r="AK53" s="1044"/>
      <c r="AM53" s="1040"/>
    </row>
    <row r="54" spans="1:39" s="1039" customFormat="1" ht="15" customHeight="1" outlineLevel="1">
      <c r="A54" s="1038"/>
      <c r="C54" s="1040"/>
      <c r="D54" s="1039" t="s">
        <v>699</v>
      </c>
      <c r="E54" s="1040"/>
      <c r="F54" s="1040"/>
      <c r="G54" s="1040"/>
      <c r="H54" s="1042"/>
      <c r="I54" s="1042"/>
      <c r="J54" s="1032"/>
      <c r="K54" s="1032"/>
      <c r="L54" s="1032"/>
      <c r="M54" s="1032"/>
      <c r="N54" s="1032"/>
      <c r="O54" s="1032"/>
      <c r="P54" s="1032"/>
      <c r="Q54" s="1032"/>
      <c r="R54" s="1032"/>
      <c r="S54" s="1032">
        <v>-18123365538</v>
      </c>
      <c r="T54" s="1032"/>
      <c r="U54" s="1032"/>
      <c r="V54" s="1038"/>
      <c r="X54" s="1040"/>
      <c r="Y54" s="1040"/>
      <c r="Z54" s="1041"/>
      <c r="AA54" s="1041"/>
      <c r="AB54" s="1040"/>
      <c r="AC54" s="1042"/>
      <c r="AD54" s="1042"/>
      <c r="AE54" s="1032"/>
      <c r="AF54" s="1032"/>
      <c r="AG54" s="1032"/>
      <c r="AH54" s="1043"/>
      <c r="AI54" s="939"/>
      <c r="AJ54" s="1044"/>
      <c r="AK54" s="1044"/>
      <c r="AM54" s="1040"/>
    </row>
    <row r="55" spans="1:39" s="1039" customFormat="1" ht="15" customHeight="1" outlineLevel="1">
      <c r="A55" s="1038"/>
      <c r="C55" s="1040"/>
      <c r="D55" s="1039" t="s">
        <v>700</v>
      </c>
      <c r="E55" s="1040"/>
      <c r="F55" s="1040"/>
      <c r="G55" s="1040"/>
      <c r="H55" s="1042"/>
      <c r="I55" s="1042"/>
      <c r="J55" s="1032"/>
      <c r="K55" s="1032"/>
      <c r="L55" s="1032"/>
      <c r="M55" s="1032"/>
      <c r="N55" s="1032"/>
      <c r="O55" s="1032"/>
      <c r="P55" s="1032"/>
      <c r="Q55" s="1032"/>
      <c r="R55" s="1032"/>
      <c r="S55" s="1032">
        <v>16742000000</v>
      </c>
      <c r="T55" s="1032"/>
      <c r="U55" s="1032"/>
      <c r="V55" s="1038"/>
      <c r="X55" s="1040"/>
      <c r="Y55" s="1040"/>
      <c r="Z55" s="1041"/>
      <c r="AA55" s="1041"/>
      <c r="AB55" s="1040"/>
      <c r="AC55" s="1042"/>
      <c r="AD55" s="1042"/>
      <c r="AE55" s="1032"/>
      <c r="AF55" s="1032"/>
      <c r="AG55" s="1032"/>
      <c r="AH55" s="1043"/>
      <c r="AI55" s="939"/>
      <c r="AJ55" s="1044"/>
      <c r="AK55" s="1044"/>
      <c r="AM55" s="1040"/>
    </row>
    <row r="56" spans="1:39" s="1039" customFormat="1" ht="15" customHeight="1" outlineLevel="1">
      <c r="A56" s="1038"/>
      <c r="C56" s="1040"/>
      <c r="D56" s="1039" t="s">
        <v>697</v>
      </c>
      <c r="E56" s="1040"/>
      <c r="F56" s="1040"/>
      <c r="G56" s="1040"/>
      <c r="H56" s="1042"/>
      <c r="I56" s="1042"/>
      <c r="J56" s="1032"/>
      <c r="K56" s="1032"/>
      <c r="L56" s="1032"/>
      <c r="M56" s="1032"/>
      <c r="N56" s="1032"/>
      <c r="O56" s="1032"/>
      <c r="P56" s="1032"/>
      <c r="Q56" s="1032"/>
      <c r="R56" s="1032"/>
      <c r="S56" s="1032">
        <v>-8393574336</v>
      </c>
      <c r="T56" s="1032"/>
      <c r="U56" s="1032"/>
      <c r="V56" s="1038"/>
      <c r="X56" s="1040"/>
      <c r="Y56" s="1040"/>
      <c r="Z56" s="1041"/>
      <c r="AA56" s="1041"/>
      <c r="AB56" s="1040"/>
      <c r="AC56" s="1042"/>
      <c r="AD56" s="1042"/>
      <c r="AE56" s="1032"/>
      <c r="AF56" s="1032"/>
      <c r="AG56" s="1032"/>
      <c r="AH56" s="1043"/>
      <c r="AI56" s="939"/>
      <c r="AJ56" s="1044"/>
      <c r="AK56" s="1044"/>
      <c r="AM56" s="1040"/>
    </row>
    <row r="57" spans="1:39" s="1039" customFormat="1" ht="15" customHeight="1" outlineLevel="1">
      <c r="A57" s="1038"/>
      <c r="C57" s="1040"/>
      <c r="D57" s="1039" t="s">
        <v>698</v>
      </c>
      <c r="E57" s="1040"/>
      <c r="F57" s="1040"/>
      <c r="G57" s="1040"/>
      <c r="H57" s="1042"/>
      <c r="I57" s="1042"/>
      <c r="J57" s="1032"/>
      <c r="K57" s="1032"/>
      <c r="L57" s="1032"/>
      <c r="M57" s="1032"/>
      <c r="N57" s="1032"/>
      <c r="O57" s="1032"/>
      <c r="P57" s="1032"/>
      <c r="Q57" s="1032"/>
      <c r="R57" s="1032"/>
      <c r="S57" s="1032">
        <v>0</v>
      </c>
      <c r="T57" s="1032"/>
      <c r="U57" s="1032"/>
      <c r="V57" s="1038"/>
      <c r="X57" s="1040"/>
      <c r="Y57" s="1040"/>
      <c r="Z57" s="1041"/>
      <c r="AA57" s="1041"/>
      <c r="AB57" s="1040"/>
      <c r="AC57" s="1042"/>
      <c r="AD57" s="1042"/>
      <c r="AE57" s="1032"/>
      <c r="AF57" s="1032"/>
      <c r="AG57" s="1032"/>
      <c r="AH57" s="1043"/>
      <c r="AI57" s="939"/>
      <c r="AJ57" s="1044"/>
      <c r="AK57" s="1044"/>
      <c r="AM57" s="1040"/>
    </row>
    <row r="58" spans="1:39" s="943" customFormat="1" ht="15" customHeight="1">
      <c r="A58" s="1184" t="s">
        <v>82</v>
      </c>
      <c r="C58" s="941" t="s">
        <v>420</v>
      </c>
      <c r="E58" s="944"/>
      <c r="F58" s="944"/>
      <c r="G58" s="941"/>
      <c r="H58" s="945"/>
      <c r="I58" s="945"/>
      <c r="J58" s="1188">
        <v>-27261304242</v>
      </c>
      <c r="K58" s="1188">
        <v>0</v>
      </c>
      <c r="L58" s="1188">
        <v>0</v>
      </c>
      <c r="M58" s="1188">
        <v>0</v>
      </c>
      <c r="N58" s="1188">
        <v>0</v>
      </c>
      <c r="O58" s="1188">
        <v>0</v>
      </c>
      <c r="P58" s="1188">
        <v>0</v>
      </c>
      <c r="Q58" s="1188">
        <v>-27261304242</v>
      </c>
      <c r="R58" s="1188">
        <v>0</v>
      </c>
      <c r="S58" s="1295">
        <v>4363042011</v>
      </c>
      <c r="T58" s="1295"/>
      <c r="U58" s="1295">
        <v>-12277955359</v>
      </c>
      <c r="V58" s="1184" t="s">
        <v>82</v>
      </c>
      <c r="X58" s="941" t="s">
        <v>265</v>
      </c>
      <c r="Y58" s="941"/>
      <c r="Z58" s="944"/>
      <c r="AA58" s="944"/>
      <c r="AB58" s="941"/>
      <c r="AC58" s="945"/>
      <c r="AD58" s="945"/>
      <c r="AE58" s="1188">
        <v>4363042011</v>
      </c>
      <c r="AF58" s="1188"/>
      <c r="AG58" s="1188">
        <v>-12277955359</v>
      </c>
      <c r="AH58" s="1043"/>
      <c r="AI58" s="939">
        <v>1</v>
      </c>
      <c r="AJ58" s="1044">
        <v>0</v>
      </c>
      <c r="AK58" s="1044">
        <v>0</v>
      </c>
      <c r="AM58" s="941"/>
    </row>
    <row r="59" spans="1:39" s="312" customFormat="1" ht="12.75">
      <c r="A59" s="763"/>
      <c r="C59" s="313"/>
      <c r="E59" s="938"/>
      <c r="F59" s="938"/>
      <c r="G59" s="313"/>
      <c r="H59" s="308"/>
      <c r="I59" s="308"/>
      <c r="J59" s="946"/>
      <c r="K59" s="946"/>
      <c r="L59" s="946"/>
      <c r="M59" s="946"/>
      <c r="N59" s="946"/>
      <c r="O59" s="946"/>
      <c r="P59" s="946"/>
      <c r="Q59" s="946"/>
      <c r="R59" s="946"/>
      <c r="S59" s="946"/>
      <c r="T59" s="946"/>
      <c r="U59" s="946"/>
      <c r="V59" s="763"/>
      <c r="X59" s="313"/>
      <c r="Y59" s="313"/>
      <c r="Z59" s="938"/>
      <c r="AA59" s="938"/>
      <c r="AB59" s="313"/>
      <c r="AC59" s="308"/>
      <c r="AD59" s="308"/>
      <c r="AE59" s="549"/>
      <c r="AF59" s="549"/>
      <c r="AG59" s="549"/>
      <c r="AH59" s="807"/>
      <c r="AI59" s="939">
        <v>5</v>
      </c>
      <c r="AJ59" s="937">
        <v>0</v>
      </c>
      <c r="AK59" s="937">
        <v>0</v>
      </c>
      <c r="AM59" s="313"/>
    </row>
    <row r="60" spans="1:39" s="312" customFormat="1" ht="15" customHeight="1">
      <c r="A60" s="763"/>
      <c r="C60" s="932" t="s">
        <v>155</v>
      </c>
      <c r="D60" s="1152" t="s">
        <v>660</v>
      </c>
      <c r="E60" s="932"/>
      <c r="F60" s="932"/>
      <c r="G60" s="313"/>
      <c r="H60" s="310"/>
      <c r="I60" s="308"/>
      <c r="J60" s="549"/>
      <c r="K60" s="549"/>
      <c r="L60" s="549"/>
      <c r="M60" s="549"/>
      <c r="N60" s="549"/>
      <c r="O60" s="549"/>
      <c r="P60" s="549"/>
      <c r="Q60" s="549"/>
      <c r="R60" s="549"/>
      <c r="S60" s="549"/>
      <c r="T60" s="549"/>
      <c r="U60" s="549"/>
      <c r="V60" s="763"/>
      <c r="X60" s="932" t="s">
        <v>155</v>
      </c>
      <c r="Y60" s="932" t="s">
        <v>663</v>
      </c>
      <c r="Z60" s="933"/>
      <c r="AA60" s="933"/>
      <c r="AB60" s="313"/>
      <c r="AC60" s="310"/>
      <c r="AD60" s="308"/>
      <c r="AE60" s="549"/>
      <c r="AF60" s="549"/>
      <c r="AG60" s="549"/>
      <c r="AH60" s="807"/>
      <c r="AI60" s="939">
        <v>5</v>
      </c>
      <c r="AJ60" s="937">
        <v>0</v>
      </c>
      <c r="AK60" s="937">
        <v>0</v>
      </c>
      <c r="AM60" s="313"/>
    </row>
    <row r="61" spans="1:39" s="312" customFormat="1" ht="28.5" customHeight="1">
      <c r="A61" s="763" t="s">
        <v>83</v>
      </c>
      <c r="C61" s="752" t="s">
        <v>222</v>
      </c>
      <c r="D61" s="1371" t="s">
        <v>766</v>
      </c>
      <c r="E61" s="1359"/>
      <c r="F61" s="1359"/>
      <c r="G61" s="313"/>
      <c r="H61" s="314"/>
      <c r="I61" s="314"/>
      <c r="J61" s="549"/>
      <c r="K61" s="549"/>
      <c r="L61" s="549"/>
      <c r="M61" s="549"/>
      <c r="N61" s="549"/>
      <c r="O61" s="549"/>
      <c r="P61" s="549"/>
      <c r="Q61" s="549">
        <v>0</v>
      </c>
      <c r="R61" s="549"/>
      <c r="S61" s="806">
        <v>0</v>
      </c>
      <c r="T61" s="549"/>
      <c r="U61" s="806">
        <v>13388410000</v>
      </c>
      <c r="V61" s="763" t="s">
        <v>83</v>
      </c>
      <c r="X61" s="752" t="s">
        <v>222</v>
      </c>
      <c r="Y61" s="1368" t="s">
        <v>430</v>
      </c>
      <c r="Z61" s="1359"/>
      <c r="AA61" s="1359"/>
      <c r="AB61" s="313"/>
      <c r="AC61" s="314"/>
      <c r="AD61" s="314"/>
      <c r="AE61" s="549">
        <v>0</v>
      </c>
      <c r="AF61" s="549"/>
      <c r="AG61" s="549">
        <v>13388410000</v>
      </c>
      <c r="AH61" s="807"/>
      <c r="AI61" s="939">
        <v>1</v>
      </c>
      <c r="AJ61" s="937">
        <v>0</v>
      </c>
      <c r="AK61" s="937">
        <v>0</v>
      </c>
      <c r="AM61" s="313" t="s">
        <v>179</v>
      </c>
    </row>
    <row r="62" spans="1:39" s="312" customFormat="1" ht="28.5" customHeight="1">
      <c r="A62" s="763" t="s">
        <v>84</v>
      </c>
      <c r="C62" s="752" t="s">
        <v>223</v>
      </c>
      <c r="D62" s="1372" t="s">
        <v>85</v>
      </c>
      <c r="E62" s="1359"/>
      <c r="F62" s="1359"/>
      <c r="G62" s="313"/>
      <c r="H62" s="314"/>
      <c r="I62" s="314"/>
      <c r="J62" s="549"/>
      <c r="K62" s="549"/>
      <c r="L62" s="549"/>
      <c r="M62" s="549"/>
      <c r="N62" s="549"/>
      <c r="O62" s="549"/>
      <c r="P62" s="549"/>
      <c r="Q62" s="549">
        <v>0</v>
      </c>
      <c r="R62" s="549"/>
      <c r="S62" s="806">
        <v>0</v>
      </c>
      <c r="T62" s="549"/>
      <c r="U62" s="806">
        <v>0</v>
      </c>
      <c r="V62" s="763" t="s">
        <v>84</v>
      </c>
      <c r="X62" s="752" t="s">
        <v>223</v>
      </c>
      <c r="Y62" s="1368" t="s">
        <v>191</v>
      </c>
      <c r="Z62" s="1359"/>
      <c r="AA62" s="1359"/>
      <c r="AB62" s="313"/>
      <c r="AC62" s="314"/>
      <c r="AD62" s="314"/>
      <c r="AE62" s="549">
        <v>0</v>
      </c>
      <c r="AF62" s="549"/>
      <c r="AG62" s="549">
        <v>0</v>
      </c>
      <c r="AH62" s="807"/>
      <c r="AI62" s="939">
        <v>0</v>
      </c>
      <c r="AJ62" s="937">
        <v>0</v>
      </c>
      <c r="AK62" s="937">
        <v>0</v>
      </c>
      <c r="AM62" s="313" t="s">
        <v>333</v>
      </c>
    </row>
    <row r="63" spans="1:39" s="312" customFormat="1" ht="15" customHeight="1">
      <c r="A63" s="763" t="s">
        <v>86</v>
      </c>
      <c r="C63" s="752" t="s">
        <v>143</v>
      </c>
      <c r="D63" s="312" t="s">
        <v>192</v>
      </c>
      <c r="E63" s="938"/>
      <c r="F63" s="938"/>
      <c r="G63" s="313"/>
      <c r="H63" s="314"/>
      <c r="I63" s="314"/>
      <c r="J63" s="549"/>
      <c r="K63" s="549"/>
      <c r="L63" s="549"/>
      <c r="M63" s="946">
        <v>1844443142307</v>
      </c>
      <c r="N63" s="549"/>
      <c r="O63" s="549"/>
      <c r="P63" s="549"/>
      <c r="Q63" s="549">
        <v>1844443142307</v>
      </c>
      <c r="R63" s="549"/>
      <c r="S63" s="549">
        <v>1844443142307</v>
      </c>
      <c r="T63" s="549"/>
      <c r="U63" s="549">
        <v>1899012187787</v>
      </c>
      <c r="V63" s="763" t="s">
        <v>86</v>
      </c>
      <c r="X63" s="752" t="s">
        <v>143</v>
      </c>
      <c r="Y63" s="313" t="s">
        <v>337</v>
      </c>
      <c r="Z63" s="938"/>
      <c r="AA63" s="938"/>
      <c r="AB63" s="313"/>
      <c r="AC63" s="314"/>
      <c r="AD63" s="314"/>
      <c r="AE63" s="549">
        <v>1844443142307</v>
      </c>
      <c r="AF63" s="549"/>
      <c r="AG63" s="549">
        <v>1899012187787</v>
      </c>
      <c r="AH63" s="807"/>
      <c r="AI63" s="939">
        <v>1</v>
      </c>
      <c r="AJ63" s="937">
        <v>0</v>
      </c>
      <c r="AK63" s="937">
        <v>0</v>
      </c>
      <c r="AM63" s="313" t="s">
        <v>285</v>
      </c>
    </row>
    <row r="64" spans="1:39" s="312" customFormat="1" ht="15" customHeight="1">
      <c r="A64" s="763" t="s">
        <v>87</v>
      </c>
      <c r="C64" s="752" t="s">
        <v>397</v>
      </c>
      <c r="D64" s="312" t="s">
        <v>193</v>
      </c>
      <c r="E64" s="938"/>
      <c r="F64" s="938"/>
      <c r="G64" s="313"/>
      <c r="H64" s="314"/>
      <c r="I64" s="314"/>
      <c r="J64" s="549"/>
      <c r="K64" s="549"/>
      <c r="L64" s="549"/>
      <c r="M64" s="549">
        <v>-1801727644512</v>
      </c>
      <c r="N64" s="549"/>
      <c r="O64" s="549"/>
      <c r="P64" s="549"/>
      <c r="Q64" s="549">
        <v>-1801727644512</v>
      </c>
      <c r="R64" s="549"/>
      <c r="S64" s="1292">
        <v>-1801727644512</v>
      </c>
      <c r="T64" s="1292"/>
      <c r="U64" s="1292">
        <v>-1817919984129</v>
      </c>
      <c r="V64" s="763" t="s">
        <v>87</v>
      </c>
      <c r="X64" s="752" t="s">
        <v>397</v>
      </c>
      <c r="Y64" s="313" t="s">
        <v>338</v>
      </c>
      <c r="Z64" s="938"/>
      <c r="AA64" s="938"/>
      <c r="AB64" s="313"/>
      <c r="AC64" s="314"/>
      <c r="AD64" s="314"/>
      <c r="AE64" s="549">
        <v>-1801727644512</v>
      </c>
      <c r="AF64" s="549"/>
      <c r="AG64" s="549">
        <v>-1817919984129</v>
      </c>
      <c r="AH64" s="807"/>
      <c r="AI64" s="939">
        <v>1</v>
      </c>
      <c r="AJ64" s="937">
        <v>0</v>
      </c>
      <c r="AK64" s="937">
        <v>0</v>
      </c>
      <c r="AM64" s="313" t="s">
        <v>156</v>
      </c>
    </row>
    <row r="65" spans="1:39" s="312" customFormat="1" ht="15" customHeight="1">
      <c r="A65" s="763" t="s">
        <v>88</v>
      </c>
      <c r="C65" s="752" t="s">
        <v>481</v>
      </c>
      <c r="D65" s="312" t="s">
        <v>437</v>
      </c>
      <c r="E65" s="938"/>
      <c r="F65" s="938"/>
      <c r="G65" s="313"/>
      <c r="H65" s="314"/>
      <c r="I65" s="314"/>
      <c r="J65" s="549"/>
      <c r="K65" s="549"/>
      <c r="L65" s="549"/>
      <c r="M65" s="549"/>
      <c r="N65" s="549"/>
      <c r="O65" s="549"/>
      <c r="P65" s="549"/>
      <c r="Q65" s="549">
        <v>0</v>
      </c>
      <c r="R65" s="549"/>
      <c r="S65" s="549">
        <v>0</v>
      </c>
      <c r="T65" s="549"/>
      <c r="U65" s="549">
        <v>0</v>
      </c>
      <c r="V65" s="763" t="s">
        <v>88</v>
      </c>
      <c r="X65" s="752" t="s">
        <v>481</v>
      </c>
      <c r="Y65" s="313" t="s">
        <v>339</v>
      </c>
      <c r="Z65" s="938"/>
      <c r="AA65" s="938"/>
      <c r="AB65" s="313"/>
      <c r="AC65" s="314"/>
      <c r="AD65" s="314"/>
      <c r="AE65" s="549">
        <v>0</v>
      </c>
      <c r="AF65" s="549"/>
      <c r="AG65" s="549">
        <v>0</v>
      </c>
      <c r="AH65" s="807"/>
      <c r="AI65" s="939">
        <v>0</v>
      </c>
      <c r="AJ65" s="937">
        <v>0</v>
      </c>
      <c r="AK65" s="937">
        <v>0</v>
      </c>
      <c r="AM65" s="313" t="s">
        <v>319</v>
      </c>
    </row>
    <row r="66" spans="1:39" s="312" customFormat="1" ht="15" customHeight="1">
      <c r="A66" s="763" t="s">
        <v>89</v>
      </c>
      <c r="C66" s="752" t="s">
        <v>482</v>
      </c>
      <c r="D66" s="312" t="s">
        <v>438</v>
      </c>
      <c r="E66" s="938"/>
      <c r="F66" s="938"/>
      <c r="G66" s="313"/>
      <c r="H66" s="314"/>
      <c r="I66" s="314"/>
      <c r="J66" s="549">
        <v>0</v>
      </c>
      <c r="K66" s="549">
        <v>0</v>
      </c>
      <c r="L66" s="549">
        <v>0</v>
      </c>
      <c r="M66" s="549">
        <v>0</v>
      </c>
      <c r="N66" s="549">
        <v>0</v>
      </c>
      <c r="O66" s="549">
        <v>0</v>
      </c>
      <c r="P66" s="549">
        <v>0</v>
      </c>
      <c r="Q66" s="549">
        <v>0</v>
      </c>
      <c r="R66" s="549">
        <v>0</v>
      </c>
      <c r="S66" s="1292">
        <v>-14462710782</v>
      </c>
      <c r="T66" s="1292"/>
      <c r="U66" s="1292">
        <v>-15262789615</v>
      </c>
      <c r="V66" s="763" t="s">
        <v>89</v>
      </c>
      <c r="X66" s="752" t="s">
        <v>482</v>
      </c>
      <c r="Y66" s="313" t="s">
        <v>341</v>
      </c>
      <c r="Z66" s="938"/>
      <c r="AA66" s="938"/>
      <c r="AB66" s="313"/>
      <c r="AC66" s="314"/>
      <c r="AD66" s="314"/>
      <c r="AE66" s="549">
        <v>-14462710782</v>
      </c>
      <c r="AF66" s="549"/>
      <c r="AG66" s="549">
        <v>-15262789615</v>
      </c>
      <c r="AH66" s="807"/>
      <c r="AI66" s="939">
        <v>1</v>
      </c>
      <c r="AJ66" s="937">
        <v>0</v>
      </c>
      <c r="AK66" s="937">
        <v>0</v>
      </c>
      <c r="AM66" s="313" t="s">
        <v>329</v>
      </c>
    </row>
    <row r="67" spans="1:39" s="1039" customFormat="1" ht="15" customHeight="1" outlineLevel="1">
      <c r="A67" s="1038"/>
      <c r="C67" s="1040"/>
      <c r="D67" s="1039" t="s">
        <v>701</v>
      </c>
      <c r="E67" s="1041"/>
      <c r="F67" s="1041"/>
      <c r="G67" s="1040"/>
      <c r="H67" s="1042"/>
      <c r="I67" s="1042"/>
      <c r="J67" s="1032"/>
      <c r="K67" s="1032"/>
      <c r="L67" s="1032"/>
      <c r="M67" s="1032"/>
      <c r="N67" s="1032"/>
      <c r="O67" s="1032"/>
      <c r="P67" s="1032"/>
      <c r="Q67" s="1032"/>
      <c r="R67" s="1032"/>
      <c r="S67" s="1032">
        <v>7556890600</v>
      </c>
      <c r="T67" s="1032"/>
      <c r="U67" s="1032"/>
      <c r="V67" s="1038"/>
      <c r="X67" s="1040"/>
      <c r="Y67" s="1040"/>
      <c r="Z67" s="1041"/>
      <c r="AA67" s="1041"/>
      <c r="AB67" s="1040"/>
      <c r="AC67" s="1042"/>
      <c r="AD67" s="1042"/>
      <c r="AE67" s="1032"/>
      <c r="AF67" s="1032"/>
      <c r="AG67" s="1032"/>
      <c r="AH67" s="1043"/>
      <c r="AI67" s="939"/>
      <c r="AJ67" s="1044">
        <v>7556890600</v>
      </c>
      <c r="AK67" s="1044"/>
      <c r="AM67" s="1040"/>
    </row>
    <row r="68" spans="1:45" s="1039" customFormat="1" ht="15" customHeight="1" outlineLevel="1">
      <c r="A68" s="1038"/>
      <c r="C68" s="1040"/>
      <c r="D68" s="1039" t="s">
        <v>702</v>
      </c>
      <c r="E68" s="1041"/>
      <c r="F68" s="1041"/>
      <c r="G68" s="1040"/>
      <c r="H68" s="1042"/>
      <c r="I68" s="1042"/>
      <c r="J68" s="1032"/>
      <c r="K68" s="1032"/>
      <c r="L68" s="1032"/>
      <c r="M68" s="1032"/>
      <c r="N68" s="1032"/>
      <c r="O68" s="1032"/>
      <c r="P68" s="1032"/>
      <c r="Q68" s="1032"/>
      <c r="R68" s="1032"/>
      <c r="S68" s="1032">
        <v>-1237087782</v>
      </c>
      <c r="T68" s="1032"/>
      <c r="U68" s="1032"/>
      <c r="V68" s="1038"/>
      <c r="X68" s="1040"/>
      <c r="Y68" s="1040"/>
      <c r="Z68" s="1041"/>
      <c r="AA68" s="1041"/>
      <c r="AB68" s="1040"/>
      <c r="AC68" s="1042"/>
      <c r="AD68" s="1042"/>
      <c r="AE68" s="1032"/>
      <c r="AF68" s="1032"/>
      <c r="AG68" s="1032"/>
      <c r="AH68" s="1043"/>
      <c r="AI68" s="939"/>
      <c r="AJ68" s="1044">
        <v>-1237087782</v>
      </c>
      <c r="AK68" s="1044"/>
      <c r="AM68" s="1040"/>
      <c r="AS68" s="1039">
        <v>533175511812</v>
      </c>
    </row>
    <row r="69" spans="1:45" s="1039" customFormat="1" ht="15" customHeight="1" outlineLevel="1">
      <c r="A69" s="1038"/>
      <c r="C69" s="1040"/>
      <c r="D69" s="1039" t="s">
        <v>703</v>
      </c>
      <c r="E69" s="1041"/>
      <c r="F69" s="1041"/>
      <c r="G69" s="1040"/>
      <c r="H69" s="1042"/>
      <c r="I69" s="1042"/>
      <c r="J69" s="1032"/>
      <c r="K69" s="1032"/>
      <c r="L69" s="1032"/>
      <c r="M69" s="1032"/>
      <c r="N69" s="1032"/>
      <c r="O69" s="1032"/>
      <c r="P69" s="1032"/>
      <c r="Q69" s="1032"/>
      <c r="R69" s="1032"/>
      <c r="S69" s="1032">
        <v>8142907964</v>
      </c>
      <c r="T69" s="1032"/>
      <c r="U69" s="1032"/>
      <c r="V69" s="1038"/>
      <c r="X69" s="1040"/>
      <c r="Y69" s="1040"/>
      <c r="Z69" s="1041"/>
      <c r="AA69" s="1041"/>
      <c r="AB69" s="1040"/>
      <c r="AC69" s="1042"/>
      <c r="AD69" s="1042"/>
      <c r="AE69" s="1032"/>
      <c r="AF69" s="1032"/>
      <c r="AG69" s="1032"/>
      <c r="AH69" s="1043"/>
      <c r="AI69" s="939"/>
      <c r="AJ69" s="1044"/>
      <c r="AK69" s="1044"/>
      <c r="AM69" s="1040"/>
      <c r="AS69" s="1039">
        <v>576070268018</v>
      </c>
    </row>
    <row r="70" spans="1:45" s="943" customFormat="1" ht="15" customHeight="1">
      <c r="A70" s="1189" t="s">
        <v>90</v>
      </c>
      <c r="C70" s="941" t="s">
        <v>91</v>
      </c>
      <c r="E70" s="944"/>
      <c r="F70" s="944"/>
      <c r="G70" s="941"/>
      <c r="H70" s="945"/>
      <c r="I70" s="945"/>
      <c r="J70" s="1188">
        <v>0</v>
      </c>
      <c r="K70" s="1188">
        <v>0</v>
      </c>
      <c r="L70" s="1188">
        <v>0</v>
      </c>
      <c r="M70" s="1188">
        <v>42715497795</v>
      </c>
      <c r="N70" s="1188">
        <v>0</v>
      </c>
      <c r="O70" s="1188">
        <v>0</v>
      </c>
      <c r="P70" s="1188">
        <v>0</v>
      </c>
      <c r="Q70" s="1188">
        <v>42715497795</v>
      </c>
      <c r="R70" s="1188">
        <v>0</v>
      </c>
      <c r="S70" s="1188">
        <v>28252787013</v>
      </c>
      <c r="T70" s="1188"/>
      <c r="U70" s="1188">
        <v>79217824043</v>
      </c>
      <c r="V70" s="1189" t="s">
        <v>90</v>
      </c>
      <c r="X70" s="941" t="s">
        <v>190</v>
      </c>
      <c r="Y70" s="941"/>
      <c r="Z70" s="944"/>
      <c r="AA70" s="944"/>
      <c r="AB70" s="941"/>
      <c r="AC70" s="945"/>
      <c r="AD70" s="945"/>
      <c r="AE70" s="1188">
        <v>28252787013</v>
      </c>
      <c r="AF70" s="1188"/>
      <c r="AG70" s="1188">
        <v>79217824043</v>
      </c>
      <c r="AH70" s="1043"/>
      <c r="AI70" s="939">
        <v>1</v>
      </c>
      <c r="AJ70" s="1044">
        <v>0</v>
      </c>
      <c r="AK70" s="1044">
        <v>0</v>
      </c>
      <c r="AM70" s="941"/>
      <c r="AS70" s="1309">
        <v>575891009607</v>
      </c>
    </row>
    <row r="71" spans="1:45" s="312" customFormat="1" ht="12.75">
      <c r="A71" s="918"/>
      <c r="C71" s="313"/>
      <c r="E71" s="938"/>
      <c r="F71" s="938"/>
      <c r="G71" s="313"/>
      <c r="H71" s="308"/>
      <c r="I71" s="308"/>
      <c r="J71" s="549"/>
      <c r="K71" s="549"/>
      <c r="L71" s="549"/>
      <c r="M71" s="549"/>
      <c r="N71" s="549"/>
      <c r="O71" s="549"/>
      <c r="P71" s="549"/>
      <c r="Q71" s="549"/>
      <c r="R71" s="549"/>
      <c r="S71" s="549"/>
      <c r="T71" s="549"/>
      <c r="U71" s="549"/>
      <c r="V71" s="918"/>
      <c r="X71" s="313"/>
      <c r="Y71" s="313"/>
      <c r="Z71" s="938"/>
      <c r="AA71" s="938"/>
      <c r="AB71" s="313"/>
      <c r="AC71" s="308"/>
      <c r="AD71" s="308"/>
      <c r="AE71" s="549"/>
      <c r="AF71" s="549"/>
      <c r="AG71" s="549"/>
      <c r="AH71" s="807"/>
      <c r="AI71" s="939">
        <v>1</v>
      </c>
      <c r="AJ71" s="937">
        <v>0</v>
      </c>
      <c r="AK71" s="937">
        <v>0</v>
      </c>
      <c r="AM71" s="313"/>
      <c r="AS71" s="937">
        <v>-179258411</v>
      </c>
    </row>
    <row r="72" spans="1:39" s="312" customFormat="1" ht="15" customHeight="1">
      <c r="A72" s="919" t="s">
        <v>92</v>
      </c>
      <c r="B72" s="947"/>
      <c r="C72" s="948" t="s">
        <v>1149</v>
      </c>
      <c r="D72" s="1153"/>
      <c r="E72" s="949"/>
      <c r="F72" s="949"/>
      <c r="G72" s="950"/>
      <c r="H72" s="323"/>
      <c r="I72" s="323"/>
      <c r="J72" s="542">
        <v>1759792510894</v>
      </c>
      <c r="K72" s="542">
        <v>419763802</v>
      </c>
      <c r="L72" s="542">
        <v>2371454007</v>
      </c>
      <c r="M72" s="542">
        <v>50239782016</v>
      </c>
      <c r="N72" s="542">
        <v>11153107754</v>
      </c>
      <c r="O72" s="542">
        <v>0</v>
      </c>
      <c r="P72" s="542">
        <v>36030348804</v>
      </c>
      <c r="Q72" s="542">
        <v>1285883548</v>
      </c>
      <c r="R72" s="542">
        <v>-29838118145</v>
      </c>
      <c r="S72" s="1296">
        <v>-38255630119</v>
      </c>
      <c r="T72" s="542"/>
      <c r="U72" s="542">
        <v>68133030097</v>
      </c>
      <c r="V72" s="919" t="s">
        <v>92</v>
      </c>
      <c r="W72" s="947"/>
      <c r="X72" s="948" t="s">
        <v>1150</v>
      </c>
      <c r="Y72" s="948"/>
      <c r="Z72" s="949"/>
      <c r="AA72" s="949"/>
      <c r="AB72" s="950"/>
      <c r="AC72" s="323"/>
      <c r="AD72" s="323"/>
      <c r="AE72" s="542">
        <v>-38255630119</v>
      </c>
      <c r="AF72" s="542"/>
      <c r="AG72" s="542">
        <v>68133030097</v>
      </c>
      <c r="AH72" s="807"/>
      <c r="AI72" s="939">
        <v>1</v>
      </c>
      <c r="AJ72" s="937">
        <v>0</v>
      </c>
      <c r="AK72" s="937">
        <v>0</v>
      </c>
      <c r="AM72" s="313"/>
    </row>
    <row r="73" spans="1:39" s="312" customFormat="1" ht="12.75">
      <c r="A73" s="923"/>
      <c r="C73" s="313"/>
      <c r="E73" s="938"/>
      <c r="F73" s="938"/>
      <c r="G73" s="313"/>
      <c r="H73" s="308"/>
      <c r="I73" s="308"/>
      <c r="J73" s="542"/>
      <c r="K73" s="542"/>
      <c r="L73" s="542"/>
      <c r="M73" s="542"/>
      <c r="N73" s="542"/>
      <c r="O73" s="542"/>
      <c r="P73" s="542"/>
      <c r="Q73" s="542"/>
      <c r="R73" s="542"/>
      <c r="S73" s="542"/>
      <c r="T73" s="542"/>
      <c r="U73" s="542"/>
      <c r="V73" s="923"/>
      <c r="X73" s="313"/>
      <c r="Y73" s="313"/>
      <c r="Z73" s="938"/>
      <c r="AA73" s="938"/>
      <c r="AB73" s="313"/>
      <c r="AC73" s="308"/>
      <c r="AD73" s="308"/>
      <c r="AE73" s="542"/>
      <c r="AF73" s="542"/>
      <c r="AG73" s="542"/>
      <c r="AH73" s="807"/>
      <c r="AI73" s="939">
        <v>1</v>
      </c>
      <c r="AJ73" s="937">
        <v>0</v>
      </c>
      <c r="AK73" s="937">
        <v>0</v>
      </c>
      <c r="AM73" s="313"/>
    </row>
    <row r="74" spans="1:39" s="312" customFormat="1" ht="15" customHeight="1">
      <c r="A74" s="919" t="s">
        <v>93</v>
      </c>
      <c r="B74" s="947"/>
      <c r="C74" s="948" t="s">
        <v>1151</v>
      </c>
      <c r="D74" s="1153"/>
      <c r="E74" s="949"/>
      <c r="F74" s="949"/>
      <c r="G74" s="950"/>
      <c r="H74" s="951"/>
      <c r="I74" s="952"/>
      <c r="J74" s="542">
        <v>0</v>
      </c>
      <c r="K74" s="542">
        <v>31948262</v>
      </c>
      <c r="L74" s="542">
        <v>0</v>
      </c>
      <c r="M74" s="542">
        <v>1807573125</v>
      </c>
      <c r="N74" s="542">
        <v>1107543549</v>
      </c>
      <c r="O74" s="542">
        <v>0</v>
      </c>
      <c r="P74" s="542">
        <v>0</v>
      </c>
      <c r="Q74" s="542">
        <v>2947064936</v>
      </c>
      <c r="R74" s="542">
        <v>0</v>
      </c>
      <c r="S74" s="542">
        <v>102568408772</v>
      </c>
      <c r="T74" s="542"/>
      <c r="U74" s="542">
        <v>34293091304</v>
      </c>
      <c r="V74" s="919" t="s">
        <v>93</v>
      </c>
      <c r="W74" s="947"/>
      <c r="X74" s="948" t="s">
        <v>1152</v>
      </c>
      <c r="Y74" s="948"/>
      <c r="Z74" s="948"/>
      <c r="AA74" s="948"/>
      <c r="AB74" s="950"/>
      <c r="AC74" s="951"/>
      <c r="AD74" s="952"/>
      <c r="AE74" s="542">
        <v>102568408772</v>
      </c>
      <c r="AF74" s="542"/>
      <c r="AG74" s="542">
        <v>34293091304</v>
      </c>
      <c r="AH74" s="807"/>
      <c r="AI74" s="939">
        <v>1</v>
      </c>
      <c r="AJ74" s="937">
        <v>0</v>
      </c>
      <c r="AK74" s="937">
        <v>0</v>
      </c>
      <c r="AM74" s="313"/>
    </row>
    <row r="75" spans="1:39" s="312" customFormat="1" ht="12.75">
      <c r="A75" s="919"/>
      <c r="B75" s="947"/>
      <c r="C75" s="948"/>
      <c r="D75" s="1153"/>
      <c r="E75" s="949"/>
      <c r="F75" s="949"/>
      <c r="G75" s="950"/>
      <c r="H75" s="951"/>
      <c r="I75" s="952"/>
      <c r="J75" s="542"/>
      <c r="K75" s="542"/>
      <c r="L75" s="542"/>
      <c r="M75" s="542"/>
      <c r="N75" s="542"/>
      <c r="O75" s="542"/>
      <c r="P75" s="542"/>
      <c r="Q75" s="542"/>
      <c r="R75" s="542"/>
      <c r="S75" s="542"/>
      <c r="T75" s="542"/>
      <c r="U75" s="542"/>
      <c r="V75" s="919"/>
      <c r="W75" s="947"/>
      <c r="X75" s="948"/>
      <c r="Y75" s="948"/>
      <c r="Z75" s="949"/>
      <c r="AA75" s="949"/>
      <c r="AB75" s="950"/>
      <c r="AC75" s="951"/>
      <c r="AD75" s="952"/>
      <c r="AE75" s="542"/>
      <c r="AF75" s="542"/>
      <c r="AG75" s="542"/>
      <c r="AH75" s="807"/>
      <c r="AI75" s="939">
        <v>1</v>
      </c>
      <c r="AJ75" s="937">
        <v>0</v>
      </c>
      <c r="AK75" s="937">
        <v>0</v>
      </c>
      <c r="AM75" s="313"/>
    </row>
    <row r="76" spans="1:39" s="312" customFormat="1" ht="15" customHeight="1">
      <c r="A76" s="918" t="s">
        <v>94</v>
      </c>
      <c r="C76" s="313" t="s">
        <v>323</v>
      </c>
      <c r="E76" s="938"/>
      <c r="F76" s="938"/>
      <c r="G76" s="313"/>
      <c r="H76" s="953"/>
      <c r="I76" s="938"/>
      <c r="J76" s="542">
        <v>0</v>
      </c>
      <c r="K76" s="542">
        <v>0</v>
      </c>
      <c r="L76" s="542">
        <v>0</v>
      </c>
      <c r="M76" s="542">
        <v>605520</v>
      </c>
      <c r="N76" s="542">
        <v>0</v>
      </c>
      <c r="O76" s="542">
        <v>0</v>
      </c>
      <c r="P76" s="542">
        <v>893517</v>
      </c>
      <c r="Q76" s="542">
        <v>1499037</v>
      </c>
      <c r="R76" s="542">
        <v>0</v>
      </c>
      <c r="S76" s="542">
        <v>1499037</v>
      </c>
      <c r="T76" s="542"/>
      <c r="U76" s="542">
        <v>142287371</v>
      </c>
      <c r="V76" s="918" t="s">
        <v>94</v>
      </c>
      <c r="X76" s="313" t="s">
        <v>372</v>
      </c>
      <c r="Y76" s="313"/>
      <c r="Z76" s="938"/>
      <c r="AA76" s="938"/>
      <c r="AB76" s="313"/>
      <c r="AC76" s="953"/>
      <c r="AD76" s="938"/>
      <c r="AE76" s="542">
        <v>1499037</v>
      </c>
      <c r="AF76" s="542"/>
      <c r="AG76" s="542">
        <v>142287371</v>
      </c>
      <c r="AH76" s="807"/>
      <c r="AI76" s="939">
        <v>1</v>
      </c>
      <c r="AJ76" s="937">
        <v>0</v>
      </c>
      <c r="AK76" s="937">
        <v>0</v>
      </c>
      <c r="AM76" s="313" t="s">
        <v>238</v>
      </c>
    </row>
    <row r="77" spans="1:39" s="312" customFormat="1" ht="12.75">
      <c r="A77" s="769"/>
      <c r="C77" s="313"/>
      <c r="E77" s="938"/>
      <c r="F77" s="938"/>
      <c r="G77" s="313"/>
      <c r="H77" s="953"/>
      <c r="I77" s="938"/>
      <c r="J77" s="542"/>
      <c r="K77" s="542"/>
      <c r="L77" s="542"/>
      <c r="M77" s="542"/>
      <c r="N77" s="542"/>
      <c r="O77" s="542"/>
      <c r="P77" s="542"/>
      <c r="Q77" s="542"/>
      <c r="R77" s="542"/>
      <c r="S77" s="542"/>
      <c r="T77" s="542"/>
      <c r="U77" s="542"/>
      <c r="V77" s="769"/>
      <c r="X77" s="313"/>
      <c r="Y77" s="313"/>
      <c r="Z77" s="938"/>
      <c r="AA77" s="938"/>
      <c r="AB77" s="313"/>
      <c r="AC77" s="953"/>
      <c r="AD77" s="938"/>
      <c r="AE77" s="542"/>
      <c r="AF77" s="542"/>
      <c r="AG77" s="542"/>
      <c r="AH77" s="807"/>
      <c r="AI77" s="939">
        <v>1</v>
      </c>
      <c r="AJ77" s="937">
        <v>0</v>
      </c>
      <c r="AK77" s="937">
        <v>0</v>
      </c>
      <c r="AM77" s="313"/>
    </row>
    <row r="78" spans="1:39" s="954" customFormat="1" ht="15" customHeight="1" thickBot="1">
      <c r="A78" s="940" t="s">
        <v>95</v>
      </c>
      <c r="C78" s="948" t="s">
        <v>1153</v>
      </c>
      <c r="D78" s="1153"/>
      <c r="E78" s="949"/>
      <c r="F78" s="949"/>
      <c r="G78" s="955"/>
      <c r="H78" s="956">
        <v>3</v>
      </c>
      <c r="I78" s="942"/>
      <c r="J78" s="808">
        <v>1759792510894</v>
      </c>
      <c r="K78" s="808">
        <v>451712064</v>
      </c>
      <c r="L78" s="808">
        <v>2371454007</v>
      </c>
      <c r="M78" s="808">
        <v>52047960661</v>
      </c>
      <c r="N78" s="808">
        <v>12260651303</v>
      </c>
      <c r="O78" s="808">
        <v>0</v>
      </c>
      <c r="P78" s="808">
        <v>36031242321</v>
      </c>
      <c r="Q78" s="808">
        <v>4234447521</v>
      </c>
      <c r="R78" s="808">
        <v>-29838118145</v>
      </c>
      <c r="S78" s="808">
        <v>64314277690</v>
      </c>
      <c r="T78" s="542"/>
      <c r="U78" s="808">
        <v>102568408772</v>
      </c>
      <c r="V78" s="940" t="s">
        <v>95</v>
      </c>
      <c r="W78" s="957"/>
      <c r="X78" s="948" t="s">
        <v>1154</v>
      </c>
      <c r="Y78" s="948"/>
      <c r="Z78" s="949"/>
      <c r="AA78" s="949"/>
      <c r="AB78" s="955"/>
      <c r="AC78" s="956">
        <v>3</v>
      </c>
      <c r="AD78" s="958"/>
      <c r="AE78" s="808">
        <v>64314277690</v>
      </c>
      <c r="AF78" s="542"/>
      <c r="AG78" s="808">
        <v>102568408772</v>
      </c>
      <c r="AH78" s="959"/>
      <c r="AI78" s="939">
        <v>1</v>
      </c>
      <c r="AJ78" s="960">
        <v>0</v>
      </c>
      <c r="AK78" s="960">
        <v>0</v>
      </c>
      <c r="AM78" s="752"/>
    </row>
    <row r="79" spans="1:39" s="321" customFormat="1" ht="15" customHeight="1" outlineLevel="1" thickTop="1">
      <c r="A79" s="311"/>
      <c r="C79" s="318"/>
      <c r="D79" s="319"/>
      <c r="E79" s="319"/>
      <c r="F79" s="319"/>
      <c r="J79" s="196">
        <v>1702403256336</v>
      </c>
      <c r="K79" s="196">
        <v>451712064</v>
      </c>
      <c r="L79" s="196">
        <v>787160556</v>
      </c>
      <c r="M79" s="196">
        <v>49971705888</v>
      </c>
      <c r="N79" s="196">
        <v>10215291140</v>
      </c>
      <c r="O79" s="196">
        <v>0</v>
      </c>
      <c r="P79" s="196">
        <v>35899403263</v>
      </c>
      <c r="Q79" s="196">
        <v>-60079830169</v>
      </c>
      <c r="R79" s="196">
        <v>-29838118145</v>
      </c>
      <c r="S79" s="196">
        <v>0</v>
      </c>
      <c r="T79" s="196"/>
      <c r="U79" s="196">
        <v>0</v>
      </c>
      <c r="V79" s="311"/>
      <c r="X79" s="318"/>
      <c r="Y79" s="319"/>
      <c r="Z79" s="319"/>
      <c r="AA79" s="319"/>
      <c r="AE79" s="196">
        <v>0</v>
      </c>
      <c r="AF79" s="196"/>
      <c r="AG79" s="196">
        <v>0</v>
      </c>
      <c r="AH79" s="722"/>
      <c r="AI79" s="1102"/>
      <c r="AJ79" s="723">
        <v>0</v>
      </c>
      <c r="AK79" s="723">
        <v>0</v>
      </c>
      <c r="AM79" s="318"/>
    </row>
    <row r="80" spans="1:39" s="321" customFormat="1" ht="15" customHeight="1">
      <c r="A80" s="311"/>
      <c r="C80" s="318"/>
      <c r="D80" s="319"/>
      <c r="E80" s="319"/>
      <c r="F80" s="319"/>
      <c r="J80" s="196"/>
      <c r="K80" s="196"/>
      <c r="L80" s="196"/>
      <c r="M80" s="196"/>
      <c r="N80" s="196"/>
      <c r="O80" s="196"/>
      <c r="P80" s="196"/>
      <c r="Q80" s="196"/>
      <c r="R80" s="196"/>
      <c r="S80" s="196"/>
      <c r="T80" s="196"/>
      <c r="U80" s="196"/>
      <c r="V80" s="311"/>
      <c r="X80" s="318"/>
      <c r="Y80" s="319"/>
      <c r="Z80" s="319"/>
      <c r="AA80" s="319"/>
      <c r="AE80" s="196"/>
      <c r="AF80" s="196"/>
      <c r="AG80" s="196"/>
      <c r="AH80" s="722"/>
      <c r="AI80" s="1102"/>
      <c r="AJ80" s="723"/>
      <c r="AK80" s="723"/>
      <c r="AM80" s="318"/>
    </row>
    <row r="81" spans="1:39" s="321" customFormat="1" ht="15" customHeight="1">
      <c r="A81" s="762"/>
      <c r="B81" s="855"/>
      <c r="C81" s="478"/>
      <c r="D81" s="856"/>
      <c r="E81" s="856"/>
      <c r="F81" s="856"/>
      <c r="G81" s="855"/>
      <c r="J81" s="196"/>
      <c r="K81" s="196"/>
      <c r="L81" s="196"/>
      <c r="M81" s="196"/>
      <c r="N81" s="196"/>
      <c r="O81" s="196"/>
      <c r="P81" s="196"/>
      <c r="Q81" s="196"/>
      <c r="R81" s="196"/>
      <c r="S81" s="853"/>
      <c r="T81" s="853"/>
      <c r="U81" s="827" t="s">
        <v>1125</v>
      </c>
      <c r="V81" s="858"/>
      <c r="W81" s="859"/>
      <c r="X81" s="860"/>
      <c r="Y81" s="856"/>
      <c r="Z81" s="856"/>
      <c r="AA81" s="856"/>
      <c r="AB81" s="855"/>
      <c r="AC81" s="855"/>
      <c r="AD81" s="855"/>
      <c r="AE81" s="861"/>
      <c r="AF81" s="855"/>
      <c r="AG81" s="827" t="s">
        <v>1126</v>
      </c>
      <c r="AH81" s="722"/>
      <c r="AI81" s="1102"/>
      <c r="AJ81" s="723"/>
      <c r="AK81" s="723"/>
      <c r="AM81" s="318"/>
    </row>
    <row r="82" spans="1:39" s="321" customFormat="1" ht="15" customHeight="1">
      <c r="A82" s="1167" t="s">
        <v>365</v>
      </c>
      <c r="B82" s="1167"/>
      <c r="C82" s="1167"/>
      <c r="D82" s="1168"/>
      <c r="E82" s="857"/>
      <c r="F82" s="1167" t="s">
        <v>310</v>
      </c>
      <c r="G82" s="1167"/>
      <c r="H82" s="1167"/>
      <c r="J82" s="196"/>
      <c r="K82" s="196"/>
      <c r="L82" s="196"/>
      <c r="M82" s="196"/>
      <c r="N82" s="196"/>
      <c r="O82" s="196"/>
      <c r="P82" s="196"/>
      <c r="Q82" s="196"/>
      <c r="R82" s="196"/>
      <c r="S82" s="854"/>
      <c r="T82" s="854" t="s">
        <v>7</v>
      </c>
      <c r="V82" s="1169" t="s">
        <v>839</v>
      </c>
      <c r="W82" s="1169"/>
      <c r="X82" s="1167"/>
      <c r="Y82" s="1168"/>
      <c r="Z82" s="863"/>
      <c r="AA82" s="1167" t="s">
        <v>184</v>
      </c>
      <c r="AB82" s="1167"/>
      <c r="AC82" s="1167"/>
      <c r="AD82" s="774"/>
      <c r="AE82" s="864"/>
      <c r="AF82" s="774" t="s">
        <v>195</v>
      </c>
      <c r="AG82" s="864"/>
      <c r="AH82" s="722"/>
      <c r="AI82" s="1102"/>
      <c r="AJ82" s="723"/>
      <c r="AK82" s="723"/>
      <c r="AM82" s="318"/>
    </row>
    <row r="83" spans="1:39" s="321" customFormat="1" ht="15" customHeight="1">
      <c r="A83" s="479"/>
      <c r="B83" s="855"/>
      <c r="C83" s="478"/>
      <c r="D83" s="856"/>
      <c r="E83" s="856"/>
      <c r="F83" s="570"/>
      <c r="J83" s="196"/>
      <c r="K83" s="196"/>
      <c r="L83" s="196"/>
      <c r="M83" s="196"/>
      <c r="N83" s="196"/>
      <c r="O83" s="196"/>
      <c r="P83" s="196"/>
      <c r="Q83" s="196"/>
      <c r="R83" s="196"/>
      <c r="S83" s="853"/>
      <c r="T83" s="853"/>
      <c r="U83" s="854"/>
      <c r="V83" s="858"/>
      <c r="W83" s="859"/>
      <c r="X83" s="860"/>
      <c r="Y83" s="865"/>
      <c r="Z83" s="865"/>
      <c r="AA83" s="570"/>
      <c r="AC83" s="855"/>
      <c r="AD83" s="855"/>
      <c r="AE83" s="861"/>
      <c r="AF83" s="855"/>
      <c r="AG83" s="861"/>
      <c r="AH83" s="722"/>
      <c r="AI83" s="1102"/>
      <c r="AJ83" s="723"/>
      <c r="AK83" s="723"/>
      <c r="AM83" s="318"/>
    </row>
    <row r="84" spans="1:39" s="321" customFormat="1" ht="15" customHeight="1">
      <c r="A84" s="479"/>
      <c r="B84" s="855"/>
      <c r="C84" s="478"/>
      <c r="D84" s="856"/>
      <c r="E84" s="856"/>
      <c r="F84" s="570"/>
      <c r="J84" s="196"/>
      <c r="K84" s="196"/>
      <c r="L84" s="196"/>
      <c r="M84" s="196"/>
      <c r="N84" s="196"/>
      <c r="O84" s="196"/>
      <c r="P84" s="196"/>
      <c r="Q84" s="196"/>
      <c r="R84" s="196"/>
      <c r="S84" s="853"/>
      <c r="T84" s="853"/>
      <c r="U84" s="853"/>
      <c r="V84" s="858"/>
      <c r="W84" s="859"/>
      <c r="X84" s="860"/>
      <c r="Y84" s="865"/>
      <c r="Z84" s="865"/>
      <c r="AA84" s="570"/>
      <c r="AC84" s="855"/>
      <c r="AD84" s="855"/>
      <c r="AE84" s="861"/>
      <c r="AF84" s="855"/>
      <c r="AG84" s="861"/>
      <c r="AH84" s="722"/>
      <c r="AI84" s="1102"/>
      <c r="AJ84" s="723"/>
      <c r="AK84" s="723"/>
      <c r="AM84" s="318"/>
    </row>
    <row r="85" spans="1:39" s="321" customFormat="1" ht="15" customHeight="1">
      <c r="A85" s="479"/>
      <c r="B85" s="855"/>
      <c r="C85" s="478"/>
      <c r="D85" s="856"/>
      <c r="E85" s="856"/>
      <c r="F85" s="570"/>
      <c r="J85" s="196"/>
      <c r="K85" s="196"/>
      <c r="L85" s="196"/>
      <c r="M85" s="196"/>
      <c r="N85" s="196"/>
      <c r="O85" s="196"/>
      <c r="P85" s="196"/>
      <c r="Q85" s="196"/>
      <c r="R85" s="196"/>
      <c r="S85" s="853"/>
      <c r="T85" s="853"/>
      <c r="U85" s="853"/>
      <c r="V85" s="858"/>
      <c r="W85" s="859"/>
      <c r="X85" s="860"/>
      <c r="Y85" s="865"/>
      <c r="Z85" s="865"/>
      <c r="AA85" s="570"/>
      <c r="AC85" s="855"/>
      <c r="AD85" s="855"/>
      <c r="AE85" s="861"/>
      <c r="AF85" s="855"/>
      <c r="AG85" s="861"/>
      <c r="AH85" s="722"/>
      <c r="AI85" s="1102"/>
      <c r="AJ85" s="723"/>
      <c r="AK85" s="723"/>
      <c r="AM85" s="318"/>
    </row>
    <row r="86" spans="1:39" s="321" customFormat="1" ht="15" customHeight="1">
      <c r="A86" s="479"/>
      <c r="B86" s="855"/>
      <c r="C86" s="478"/>
      <c r="D86" s="856"/>
      <c r="E86" s="856"/>
      <c r="F86" s="570"/>
      <c r="J86" s="196"/>
      <c r="K86" s="196"/>
      <c r="L86" s="196"/>
      <c r="M86" s="196"/>
      <c r="N86" s="196"/>
      <c r="O86" s="196"/>
      <c r="P86" s="196"/>
      <c r="Q86" s="196"/>
      <c r="R86" s="196"/>
      <c r="S86" s="853"/>
      <c r="T86" s="853"/>
      <c r="U86" s="853"/>
      <c r="V86" s="858"/>
      <c r="W86" s="859"/>
      <c r="X86" s="860"/>
      <c r="Y86" s="865"/>
      <c r="Z86" s="865"/>
      <c r="AA86" s="570"/>
      <c r="AC86" s="855"/>
      <c r="AD86" s="855"/>
      <c r="AE86" s="861"/>
      <c r="AF86" s="855"/>
      <c r="AG86" s="861"/>
      <c r="AH86" s="722"/>
      <c r="AI86" s="1102"/>
      <c r="AJ86" s="723"/>
      <c r="AK86" s="723"/>
      <c r="AM86" s="318"/>
    </row>
    <row r="87" spans="1:39" s="321" customFormat="1" ht="15" customHeight="1">
      <c r="A87" s="479"/>
      <c r="B87" s="855"/>
      <c r="C87" s="478"/>
      <c r="D87" s="856"/>
      <c r="E87" s="856"/>
      <c r="F87" s="570"/>
      <c r="J87" s="196"/>
      <c r="K87" s="196"/>
      <c r="L87" s="196"/>
      <c r="M87" s="196"/>
      <c r="N87" s="196"/>
      <c r="O87" s="196"/>
      <c r="P87" s="196"/>
      <c r="Q87" s="196"/>
      <c r="R87" s="196"/>
      <c r="S87" s="853"/>
      <c r="T87" s="853"/>
      <c r="U87" s="853"/>
      <c r="V87" s="858"/>
      <c r="W87" s="859"/>
      <c r="X87" s="860"/>
      <c r="Y87" s="865"/>
      <c r="Z87" s="865"/>
      <c r="AA87" s="570"/>
      <c r="AC87" s="855"/>
      <c r="AD87" s="855"/>
      <c r="AE87" s="861"/>
      <c r="AF87" s="855"/>
      <c r="AG87" s="861"/>
      <c r="AH87" s="722"/>
      <c r="AI87" s="1102"/>
      <c r="AJ87" s="723"/>
      <c r="AK87" s="723"/>
      <c r="AM87" s="318"/>
    </row>
    <row r="88" spans="1:39" s="321" customFormat="1" ht="15" customHeight="1">
      <c r="A88" s="479"/>
      <c r="B88" s="855"/>
      <c r="C88" s="478"/>
      <c r="D88" s="856"/>
      <c r="E88" s="856"/>
      <c r="F88" s="570"/>
      <c r="J88" s="196"/>
      <c r="K88" s="196"/>
      <c r="L88" s="196"/>
      <c r="M88" s="196"/>
      <c r="N88" s="196"/>
      <c r="O88" s="196"/>
      <c r="P88" s="196"/>
      <c r="Q88" s="196"/>
      <c r="R88" s="196"/>
      <c r="S88" s="853"/>
      <c r="T88" s="853"/>
      <c r="U88" s="853"/>
      <c r="V88" s="858"/>
      <c r="W88" s="859"/>
      <c r="X88" s="860"/>
      <c r="Y88" s="865"/>
      <c r="Z88" s="865"/>
      <c r="AA88" s="570"/>
      <c r="AC88" s="855"/>
      <c r="AD88" s="855"/>
      <c r="AE88" s="861"/>
      <c r="AF88" s="855"/>
      <c r="AG88" s="861"/>
      <c r="AH88" s="722"/>
      <c r="AI88" s="1102"/>
      <c r="AJ88" s="723"/>
      <c r="AK88" s="723"/>
      <c r="AM88" s="318"/>
    </row>
    <row r="89" spans="1:39" s="321" customFormat="1" ht="15" customHeight="1">
      <c r="A89" s="1167" t="s">
        <v>865</v>
      </c>
      <c r="B89" s="1167"/>
      <c r="C89" s="1167"/>
      <c r="D89" s="1168"/>
      <c r="E89" s="857"/>
      <c r="F89" s="1167" t="s">
        <v>864</v>
      </c>
      <c r="G89" s="1167"/>
      <c r="H89" s="1167"/>
      <c r="J89" s="196"/>
      <c r="K89" s="196"/>
      <c r="L89" s="196"/>
      <c r="M89" s="196"/>
      <c r="N89" s="196"/>
      <c r="O89" s="196"/>
      <c r="P89" s="196"/>
      <c r="Q89" s="196"/>
      <c r="R89" s="196"/>
      <c r="S89" s="854"/>
      <c r="T89" s="854" t="s">
        <v>870</v>
      </c>
      <c r="U89" s="854"/>
      <c r="V89" s="1169" t="s">
        <v>454</v>
      </c>
      <c r="W89" s="1167"/>
      <c r="X89" s="1169"/>
      <c r="Y89" s="1168"/>
      <c r="Z89" s="863"/>
      <c r="AA89" s="1167" t="s">
        <v>448</v>
      </c>
      <c r="AB89" s="1167"/>
      <c r="AC89" s="1167"/>
      <c r="AD89" s="774"/>
      <c r="AE89" s="864"/>
      <c r="AF89" s="774" t="s">
        <v>446</v>
      </c>
      <c r="AG89" s="864"/>
      <c r="AH89" s="722"/>
      <c r="AI89" s="1102"/>
      <c r="AJ89" s="723"/>
      <c r="AK89" s="723"/>
      <c r="AM89" s="318"/>
    </row>
    <row r="90" spans="1:39" s="321" customFormat="1" ht="15" customHeight="1" outlineLevel="1">
      <c r="A90" s="762"/>
      <c r="B90" s="255"/>
      <c r="C90" s="396"/>
      <c r="D90" s="256"/>
      <c r="E90" s="256"/>
      <c r="F90" s="256"/>
      <c r="G90" s="255"/>
      <c r="H90" s="255"/>
      <c r="J90" s="196"/>
      <c r="K90" s="196"/>
      <c r="L90" s="196"/>
      <c r="M90" s="196"/>
      <c r="N90" s="196"/>
      <c r="O90" s="196"/>
      <c r="P90" s="196"/>
      <c r="Q90" s="196"/>
      <c r="R90" s="196"/>
      <c r="S90" s="196"/>
      <c r="T90" s="196"/>
      <c r="U90" s="196"/>
      <c r="V90" s="311"/>
      <c r="X90" s="318"/>
      <c r="Y90" s="319"/>
      <c r="Z90" s="319"/>
      <c r="AA90" s="319"/>
      <c r="AE90" s="196"/>
      <c r="AF90" s="196"/>
      <c r="AG90" s="196"/>
      <c r="AH90" s="722"/>
      <c r="AI90" s="1102"/>
      <c r="AJ90" s="723"/>
      <c r="AK90" s="723"/>
      <c r="AM90" s="318"/>
    </row>
    <row r="91" spans="10:35" ht="15" customHeight="1" outlineLevel="1">
      <c r="J91" s="568"/>
      <c r="K91" s="568"/>
      <c r="L91" s="568"/>
      <c r="M91" s="568"/>
      <c r="N91" s="568"/>
      <c r="O91" s="568"/>
      <c r="P91" s="568"/>
      <c r="Q91" s="568"/>
      <c r="R91" s="568"/>
      <c r="S91" s="568"/>
      <c r="U91" s="568"/>
      <c r="AE91" s="568"/>
      <c r="AG91" s="568"/>
      <c r="AH91" s="315"/>
      <c r="AI91" s="316"/>
    </row>
    <row r="92" ht="15" customHeight="1" outlineLevel="1">
      <c r="AH92" s="317"/>
    </row>
    <row r="93" spans="1:39" s="321" customFormat="1" ht="15" customHeight="1" outlineLevel="1">
      <c r="A93" s="311"/>
      <c r="C93" s="318"/>
      <c r="D93" s="319"/>
      <c r="E93" s="319"/>
      <c r="F93" s="319"/>
      <c r="H93" s="320"/>
      <c r="J93" s="569"/>
      <c r="K93" s="569"/>
      <c r="L93" s="569"/>
      <c r="M93" s="569"/>
      <c r="N93" s="569"/>
      <c r="O93" s="569"/>
      <c r="P93" s="569"/>
      <c r="Q93" s="569"/>
      <c r="R93" s="569"/>
      <c r="S93" s="569"/>
      <c r="T93" s="569"/>
      <c r="U93" s="569"/>
      <c r="V93" s="311"/>
      <c r="X93" s="318"/>
      <c r="Y93" s="319"/>
      <c r="Z93" s="319"/>
      <c r="AA93" s="319"/>
      <c r="AC93" s="320"/>
      <c r="AE93" s="569"/>
      <c r="AF93" s="569"/>
      <c r="AG93" s="569"/>
      <c r="AH93" s="320"/>
      <c r="AI93" s="301"/>
      <c r="AM93" s="318"/>
    </row>
    <row r="94" spans="1:39" s="321" customFormat="1" ht="15" customHeight="1" outlineLevel="1">
      <c r="A94" s="311"/>
      <c r="C94" s="318"/>
      <c r="D94" s="319"/>
      <c r="E94" s="319"/>
      <c r="F94" s="319"/>
      <c r="H94" s="320"/>
      <c r="J94" s="569"/>
      <c r="K94" s="569"/>
      <c r="L94" s="569"/>
      <c r="M94" s="569"/>
      <c r="N94" s="569"/>
      <c r="O94" s="569"/>
      <c r="P94" s="569"/>
      <c r="Q94" s="569"/>
      <c r="R94" s="569"/>
      <c r="S94" s="569"/>
      <c r="T94" s="569"/>
      <c r="U94" s="569"/>
      <c r="V94" s="311"/>
      <c r="X94" s="318"/>
      <c r="Y94" s="319"/>
      <c r="Z94" s="319"/>
      <c r="AA94" s="319"/>
      <c r="AC94" s="320"/>
      <c r="AE94" s="569"/>
      <c r="AF94" s="569"/>
      <c r="AG94" s="569"/>
      <c r="AH94" s="320"/>
      <c r="AI94" s="301"/>
      <c r="AM94" s="318"/>
    </row>
    <row r="95" ht="15" customHeight="1" outlineLevel="1"/>
    <row r="96" ht="15" customHeight="1" outlineLevel="1"/>
    <row r="97" spans="1:33" ht="15" customHeight="1" outlineLevel="1">
      <c r="A97" s="765"/>
      <c r="B97" s="302"/>
      <c r="C97" s="753"/>
      <c r="D97" s="480"/>
      <c r="E97" s="480"/>
      <c r="F97" s="480"/>
      <c r="H97" s="302"/>
      <c r="I97" s="302"/>
      <c r="J97" s="481"/>
      <c r="K97" s="481"/>
      <c r="L97" s="481"/>
      <c r="M97" s="481"/>
      <c r="N97" s="481"/>
      <c r="O97" s="481"/>
      <c r="P97" s="481"/>
      <c r="Q97" s="481"/>
      <c r="R97" s="481"/>
      <c r="S97" s="481"/>
      <c r="T97" s="481"/>
      <c r="U97" s="481"/>
      <c r="V97" s="765"/>
      <c r="W97" s="302"/>
      <c r="X97" s="753"/>
      <c r="Y97" s="480"/>
      <c r="Z97" s="480"/>
      <c r="AA97" s="480"/>
      <c r="AC97" s="302"/>
      <c r="AD97" s="302"/>
      <c r="AE97" s="481"/>
      <c r="AF97" s="481"/>
      <c r="AG97" s="481"/>
    </row>
    <row r="98" spans="1:35" s="862" customFormat="1" ht="15" customHeight="1" outlineLevel="1">
      <c r="A98" s="862" t="s">
        <v>870</v>
      </c>
      <c r="H98" s="862" t="s">
        <v>864</v>
      </c>
      <c r="J98" s="1096"/>
      <c r="K98" s="1096"/>
      <c r="L98" s="1096"/>
      <c r="M98" s="1096"/>
      <c r="N98" s="1096"/>
      <c r="O98" s="1096"/>
      <c r="P98" s="1096"/>
      <c r="Q98" s="1096"/>
      <c r="R98" s="1096"/>
      <c r="S98" s="1096"/>
      <c r="T98" s="1096"/>
      <c r="U98" s="1096"/>
      <c r="V98" s="862" t="s">
        <v>446</v>
      </c>
      <c r="AC98" s="862" t="s">
        <v>448</v>
      </c>
      <c r="AE98" s="1096"/>
      <c r="AF98" s="1096"/>
      <c r="AG98" s="1096"/>
      <c r="AI98" s="1098"/>
    </row>
    <row r="99" spans="1:35" s="860" customFormat="1" ht="15" customHeight="1" outlineLevel="1">
      <c r="A99" s="860" t="s">
        <v>7</v>
      </c>
      <c r="H99" s="860" t="s">
        <v>310</v>
      </c>
      <c r="J99" s="1097"/>
      <c r="K99" s="1097"/>
      <c r="L99" s="1097"/>
      <c r="M99" s="1097"/>
      <c r="N99" s="1097"/>
      <c r="O99" s="1097"/>
      <c r="P99" s="1097"/>
      <c r="Q99" s="1097"/>
      <c r="R99" s="1097"/>
      <c r="S99" s="1097"/>
      <c r="T99" s="1097"/>
      <c r="U99" s="1097"/>
      <c r="V99" s="860" t="s">
        <v>195</v>
      </c>
      <c r="AC99" s="860" t="s">
        <v>184</v>
      </c>
      <c r="AE99" s="1097"/>
      <c r="AF99" s="1097"/>
      <c r="AG99" s="1097"/>
      <c r="AI99" s="1098"/>
    </row>
    <row r="100" spans="1:35" s="1091" customFormat="1" ht="24" customHeight="1" outlineLevel="1">
      <c r="A100" s="1091" t="s">
        <v>1125</v>
      </c>
      <c r="J100" s="1099"/>
      <c r="K100" s="1099"/>
      <c r="L100" s="1099"/>
      <c r="M100" s="1099"/>
      <c r="N100" s="1099"/>
      <c r="O100" s="1099"/>
      <c r="P100" s="1099"/>
      <c r="Q100" s="1099"/>
      <c r="R100" s="1099"/>
      <c r="S100" s="1099"/>
      <c r="T100" s="1099"/>
      <c r="U100" s="1099"/>
      <c r="V100" s="1091" t="s">
        <v>1126</v>
      </c>
      <c r="AE100" s="1099"/>
      <c r="AF100" s="1099"/>
      <c r="AG100" s="1099"/>
      <c r="AI100" s="1098"/>
    </row>
  </sheetData>
  <sheetProtection/>
  <autoFilter ref="AI11:AI79"/>
  <mergeCells count="29">
    <mergeCell ref="Y61:AA61"/>
    <mergeCell ref="Y62:AA62"/>
    <mergeCell ref="D61:F61"/>
    <mergeCell ref="D62:F62"/>
    <mergeCell ref="D13:F13"/>
    <mergeCell ref="Y13:AA13"/>
    <mergeCell ref="D44:F44"/>
    <mergeCell ref="D45:F45"/>
    <mergeCell ref="D46:F46"/>
    <mergeCell ref="D47:F47"/>
    <mergeCell ref="V6:AG6"/>
    <mergeCell ref="Y44:AA44"/>
    <mergeCell ref="Y45:AA45"/>
    <mergeCell ref="Y46:AA46"/>
    <mergeCell ref="Y47:AA47"/>
    <mergeCell ref="C9:D10"/>
    <mergeCell ref="H9:H10"/>
    <mergeCell ref="V9:W10"/>
    <mergeCell ref="X9:Y10"/>
    <mergeCell ref="A9:A10"/>
    <mergeCell ref="AC9:AC10"/>
    <mergeCell ref="A2:F3"/>
    <mergeCell ref="V2:AA3"/>
    <mergeCell ref="AJ9:AK9"/>
    <mergeCell ref="A5:U5"/>
    <mergeCell ref="A7:U7"/>
    <mergeCell ref="A6:U6"/>
    <mergeCell ref="V5:AG5"/>
    <mergeCell ref="V7:AG7"/>
  </mergeCells>
  <conditionalFormatting sqref="A78:K78 P78:AG78">
    <cfRule type="expression" priority="5" dxfId="2" stopIfTrue="1">
      <formula>OR(VALUE($S$79)&lt;&gt;0,VALUE($U$79)&lt;&gt;0)</formula>
    </cfRule>
  </conditionalFormatting>
  <conditionalFormatting sqref="O78">
    <cfRule type="expression" priority="4" dxfId="2" stopIfTrue="1">
      <formula>OR(VALUE($S$79)&lt;&gt;0,VALUE($U$79)&lt;&gt;0)</formula>
    </cfRule>
  </conditionalFormatting>
  <conditionalFormatting sqref="N78">
    <cfRule type="expression" priority="3" dxfId="2" stopIfTrue="1">
      <formula>OR(VALUE($S$79)&lt;&gt;0,VALUE($U$79)&lt;&gt;0)</formula>
    </cfRule>
  </conditionalFormatting>
  <conditionalFormatting sqref="M78">
    <cfRule type="expression" priority="2" dxfId="2" stopIfTrue="1">
      <formula>OR(VALUE($S$79)&lt;&gt;0,VALUE($U$79)&lt;&gt;0)</formula>
    </cfRule>
  </conditionalFormatting>
  <conditionalFormatting sqref="L78">
    <cfRule type="expression" priority="1" dxfId="2" stopIfTrue="1">
      <formula>OR(VALUE($S$79)&lt;&gt;0,VALUE($U$79)&lt;&gt;0)</formula>
    </cfRule>
  </conditionalFormatting>
  <printOptions horizontalCentered="1"/>
  <pageMargins left="0.984251968503937" right="0.5118110236220472" top="0.5118110236220472" bottom="0.5118110236220472" header="0.1968503937007874" footer="0.1968503937007874"/>
  <pageSetup firstPageNumber="11" useFirstPageNumber="1" horizontalDpi="600" verticalDpi="600" orientation="portrait" paperSize="9" r:id="rId4"/>
  <headerFooter alignWithMargins="0">
    <oddFooter>&amp;C&amp;"Times New Roman,Regular"&amp;P</oddFooter>
  </headerFooter>
  <rowBreaks count="1" manualBreakCount="1">
    <brk id="71" max="255" man="1"/>
  </rowBreaks>
  <drawing r:id="rId3"/>
  <legacyDrawing r:id="rId2"/>
</worksheet>
</file>

<file path=xl/worksheets/sheet11.xml><?xml version="1.0" encoding="utf-8"?>
<worksheet xmlns="http://schemas.openxmlformats.org/spreadsheetml/2006/main" xmlns:r="http://schemas.openxmlformats.org/officeDocument/2006/relationships">
  <sheetPr codeName="Sheet13">
    <tabColor indexed="12"/>
  </sheetPr>
  <dimension ref="A1:HQ924"/>
  <sheetViews>
    <sheetView showGridLines="0" view="pageBreakPreview" zoomScaleSheetLayoutView="100" zoomScalePageLayoutView="0" workbookViewId="0" topLeftCell="A1">
      <selection activeCell="R910" sqref="R910"/>
    </sheetView>
  </sheetViews>
  <sheetFormatPr defaultColWidth="2.57421875" defaultRowHeight="15" customHeight="1" outlineLevelRow="1" outlineLevelCol="1"/>
  <cols>
    <col min="1" max="1" width="3.8515625" style="216" customWidth="1"/>
    <col min="2" max="2" width="0.9921875" style="216" customWidth="1"/>
    <col min="3" max="3" width="2.7109375" style="217" customWidth="1"/>
    <col min="4" max="8" width="2.421875" style="209" customWidth="1"/>
    <col min="9" max="9" width="2.57421875" style="209" customWidth="1"/>
    <col min="10" max="12" width="2.421875" style="209" customWidth="1"/>
    <col min="13" max="13" width="2.28125" style="209" customWidth="1"/>
    <col min="14" max="14" width="2.421875" style="209" customWidth="1"/>
    <col min="15" max="15" width="2.57421875" style="209" customWidth="1"/>
    <col min="16" max="16" width="2.421875" style="209" customWidth="1"/>
    <col min="17" max="22" width="2.57421875" style="209" customWidth="1"/>
    <col min="23" max="35" width="2.57421875" style="192" customWidth="1"/>
    <col min="36" max="42" width="2.57421875" style="192" hidden="1" customWidth="1" outlineLevel="1"/>
    <col min="43" max="43" width="2.57421875" style="192" customWidth="1" collapsed="1"/>
    <col min="44" max="44" width="16.8515625" style="571" hidden="1" customWidth="1" outlineLevel="1"/>
    <col min="45" max="51" width="17.421875" style="571" hidden="1" customWidth="1" outlineLevel="1"/>
    <col min="52" max="52" width="2.421875" style="192" hidden="1" customWidth="1" outlineLevel="1"/>
    <col min="53" max="53" width="16.421875" style="382" customWidth="1" collapsed="1"/>
    <col min="54" max="54" width="16.421875" style="382" customWidth="1" outlineLevel="1"/>
    <col min="55" max="55" width="2.57421875" style="382" customWidth="1"/>
    <col min="56" max="57" width="16.421875" style="689" customWidth="1" outlineLevel="1"/>
    <col min="58" max="58" width="17.00390625" style="689" customWidth="1" outlineLevel="1"/>
    <col min="59" max="59" width="16.421875" style="689" customWidth="1" outlineLevel="1"/>
    <col min="60" max="60" width="2.57421875" style="561" customWidth="1"/>
    <col min="61" max="16384" width="2.57421875" style="209" customWidth="1"/>
  </cols>
  <sheetData>
    <row r="1" spans="1:60" s="215" customFormat="1" ht="15" customHeight="1">
      <c r="A1" s="23" t="s">
        <v>1034</v>
      </c>
      <c r="B1" s="384"/>
      <c r="C1" s="214"/>
      <c r="D1" s="214"/>
      <c r="E1" s="214"/>
      <c r="F1" s="214"/>
      <c r="G1" s="214"/>
      <c r="H1" s="214"/>
      <c r="I1" s="214"/>
      <c r="J1" s="214"/>
      <c r="K1" s="214"/>
      <c r="L1" s="214"/>
      <c r="M1" s="214"/>
      <c r="N1" s="214"/>
      <c r="O1" s="214"/>
      <c r="P1" s="214"/>
      <c r="Q1" s="214"/>
      <c r="R1" s="214"/>
      <c r="S1" s="214"/>
      <c r="T1" s="214"/>
      <c r="W1" s="231"/>
      <c r="X1" s="231"/>
      <c r="Y1" s="231"/>
      <c r="Z1" s="231"/>
      <c r="AA1" s="231"/>
      <c r="AB1" s="231"/>
      <c r="AC1" s="231"/>
      <c r="AD1" s="231"/>
      <c r="AE1" s="231"/>
      <c r="AF1" s="231"/>
      <c r="AG1" s="231"/>
      <c r="AH1" s="231"/>
      <c r="AI1" s="344"/>
      <c r="AJ1" s="231"/>
      <c r="AK1" s="231"/>
      <c r="AL1" s="231"/>
      <c r="AM1" s="231"/>
      <c r="AN1" s="231"/>
      <c r="AO1" s="231"/>
      <c r="AP1" s="344"/>
      <c r="AQ1" s="344"/>
      <c r="AR1" s="693"/>
      <c r="AS1" s="693"/>
      <c r="AT1" s="693"/>
      <c r="AU1" s="693"/>
      <c r="AV1" s="693"/>
      <c r="AW1" s="693"/>
      <c r="AX1" s="693"/>
      <c r="AY1" s="693"/>
      <c r="AZ1" s="231"/>
      <c r="BA1" s="614"/>
      <c r="BB1" s="614"/>
      <c r="BC1" s="614"/>
      <c r="BD1" s="706"/>
      <c r="BE1" s="706"/>
      <c r="BF1" s="706"/>
      <c r="BG1" s="706"/>
      <c r="BH1" s="704"/>
    </row>
    <row r="2" spans="1:60" s="215" customFormat="1" ht="15" customHeight="1">
      <c r="A2" s="1323" t="s">
        <v>868</v>
      </c>
      <c r="B2" s="1325"/>
      <c r="C2" s="1325"/>
      <c r="D2" s="1325"/>
      <c r="E2" s="1325"/>
      <c r="F2" s="1325"/>
      <c r="G2" s="1325"/>
      <c r="H2" s="1325"/>
      <c r="I2" s="1325"/>
      <c r="J2" s="1325"/>
      <c r="K2" s="1325"/>
      <c r="L2" s="1325"/>
      <c r="M2" s="1325"/>
      <c r="N2" s="1325"/>
      <c r="O2" s="1325"/>
      <c r="P2" s="1325"/>
      <c r="Q2" s="1325"/>
      <c r="R2" s="1325"/>
      <c r="W2" s="231"/>
      <c r="X2" s="231"/>
      <c r="Y2" s="231"/>
      <c r="Z2" s="231"/>
      <c r="AA2" s="231"/>
      <c r="AB2" s="231"/>
      <c r="AC2" s="231"/>
      <c r="AD2" s="231"/>
      <c r="AE2" s="231"/>
      <c r="AF2" s="231"/>
      <c r="AG2" s="231"/>
      <c r="AH2" s="231"/>
      <c r="AI2" s="5" t="s">
        <v>309</v>
      </c>
      <c r="AJ2" s="231"/>
      <c r="AK2" s="231"/>
      <c r="AL2" s="231"/>
      <c r="AM2" s="231"/>
      <c r="AN2" s="231"/>
      <c r="AP2" s="5" t="s">
        <v>789</v>
      </c>
      <c r="AQ2" s="180"/>
      <c r="AR2" s="693"/>
      <c r="AS2" s="693"/>
      <c r="AT2" s="693"/>
      <c r="AU2" s="693"/>
      <c r="AV2" s="693"/>
      <c r="AW2" s="693"/>
      <c r="AX2" s="693"/>
      <c r="AY2" s="693"/>
      <c r="AZ2" s="231"/>
      <c r="BA2" s="382"/>
      <c r="BB2" s="382"/>
      <c r="BC2" s="382"/>
      <c r="BD2" s="706"/>
      <c r="BE2" s="706"/>
      <c r="BF2" s="706"/>
      <c r="BG2" s="706"/>
      <c r="BH2" s="704"/>
    </row>
    <row r="3" spans="1:60" s="215" customFormat="1" ht="15" customHeight="1">
      <c r="A3" s="1326"/>
      <c r="B3" s="1326"/>
      <c r="C3" s="1326"/>
      <c r="D3" s="1326"/>
      <c r="E3" s="1326"/>
      <c r="F3" s="1326"/>
      <c r="G3" s="1326"/>
      <c r="H3" s="1326"/>
      <c r="I3" s="1326"/>
      <c r="J3" s="1326"/>
      <c r="K3" s="1326"/>
      <c r="L3" s="1326"/>
      <c r="M3" s="1326"/>
      <c r="N3" s="1326"/>
      <c r="O3" s="1326"/>
      <c r="P3" s="1326"/>
      <c r="Q3" s="1326"/>
      <c r="R3" s="1326"/>
      <c r="S3" s="219"/>
      <c r="T3" s="219"/>
      <c r="U3" s="219"/>
      <c r="V3" s="219"/>
      <c r="W3" s="230"/>
      <c r="X3" s="230"/>
      <c r="Y3" s="230"/>
      <c r="Z3" s="230"/>
      <c r="AA3" s="230"/>
      <c r="AB3" s="230"/>
      <c r="AC3" s="230"/>
      <c r="AD3" s="230"/>
      <c r="AE3" s="230"/>
      <c r="AF3" s="230"/>
      <c r="AG3" s="230"/>
      <c r="AH3" s="230"/>
      <c r="AI3" s="1316" t="s">
        <v>1063</v>
      </c>
      <c r="AJ3" s="230"/>
      <c r="AK3" s="230"/>
      <c r="AL3" s="230"/>
      <c r="AM3" s="230"/>
      <c r="AN3" s="230"/>
      <c r="AO3" s="219"/>
      <c r="AP3" s="414" t="s">
        <v>851</v>
      </c>
      <c r="AQ3" s="180"/>
      <c r="AR3" s="694"/>
      <c r="AS3" s="694"/>
      <c r="AT3" s="694"/>
      <c r="AU3" s="694"/>
      <c r="AV3" s="694"/>
      <c r="AW3" s="694"/>
      <c r="AX3" s="694"/>
      <c r="AY3" s="694"/>
      <c r="AZ3" s="231"/>
      <c r="BA3" s="382"/>
      <c r="BB3" s="382"/>
      <c r="BC3" s="382"/>
      <c r="BD3" s="706"/>
      <c r="BE3" s="706"/>
      <c r="BF3" s="706"/>
      <c r="BG3" s="706"/>
      <c r="BH3" s="704"/>
    </row>
    <row r="4" spans="1:60" s="215" customFormat="1" ht="12.75">
      <c r="A4" s="214"/>
      <c r="B4" s="214"/>
      <c r="C4" s="214"/>
      <c r="W4" s="231"/>
      <c r="X4" s="231"/>
      <c r="Y4" s="231"/>
      <c r="Z4" s="231"/>
      <c r="AA4" s="231"/>
      <c r="AB4" s="231"/>
      <c r="AC4" s="231"/>
      <c r="AD4" s="231"/>
      <c r="AE4" s="231"/>
      <c r="AF4" s="231"/>
      <c r="AG4" s="231"/>
      <c r="AH4" s="231"/>
      <c r="AI4" s="231"/>
      <c r="AJ4" s="231"/>
      <c r="AK4" s="231"/>
      <c r="AL4" s="231"/>
      <c r="AM4" s="231"/>
      <c r="AN4" s="231"/>
      <c r="AO4" s="231"/>
      <c r="AQ4" s="231"/>
      <c r="AR4" s="694"/>
      <c r="AS4" s="694"/>
      <c r="AT4" s="694"/>
      <c r="AU4" s="694"/>
      <c r="AV4" s="694"/>
      <c r="AW4" s="694"/>
      <c r="AX4" s="694"/>
      <c r="AY4" s="694"/>
      <c r="AZ4" s="231"/>
      <c r="BA4" s="614"/>
      <c r="BB4" s="614"/>
      <c r="BC4" s="614"/>
      <c r="BD4" s="706"/>
      <c r="BE4" s="706"/>
      <c r="BF4" s="706"/>
      <c r="BG4" s="706"/>
      <c r="BH4" s="704"/>
    </row>
    <row r="5" spans="1:59" s="345" customFormat="1" ht="18.75">
      <c r="A5" s="1479" t="s">
        <v>756</v>
      </c>
      <c r="B5" s="1479"/>
      <c r="C5" s="1479"/>
      <c r="D5" s="1479"/>
      <c r="E5" s="1479"/>
      <c r="F5" s="1479"/>
      <c r="G5" s="1479"/>
      <c r="H5" s="1479"/>
      <c r="I5" s="1479"/>
      <c r="J5" s="1479"/>
      <c r="K5" s="1479"/>
      <c r="L5" s="1479"/>
      <c r="M5" s="1479"/>
      <c r="N5" s="1479"/>
      <c r="O5" s="1479"/>
      <c r="P5" s="1479"/>
      <c r="Q5" s="1479"/>
      <c r="R5" s="1479"/>
      <c r="S5" s="1479"/>
      <c r="T5" s="1479"/>
      <c r="U5" s="1479"/>
      <c r="V5" s="1479"/>
      <c r="W5" s="1479"/>
      <c r="X5" s="1479"/>
      <c r="Y5" s="1479"/>
      <c r="Z5" s="1479"/>
      <c r="AA5" s="1479"/>
      <c r="AB5" s="1479"/>
      <c r="AC5" s="1479"/>
      <c r="AD5" s="1479"/>
      <c r="AE5" s="1479"/>
      <c r="AF5" s="1479"/>
      <c r="AG5" s="1479"/>
      <c r="AH5" s="1479"/>
      <c r="AI5" s="1479"/>
      <c r="AJ5" s="1479"/>
      <c r="AK5" s="1479"/>
      <c r="AL5" s="1479"/>
      <c r="AM5" s="1479"/>
      <c r="AN5" s="1479"/>
      <c r="AO5" s="1479"/>
      <c r="AP5" s="1479"/>
      <c r="AQ5" s="497"/>
      <c r="AR5" s="695"/>
      <c r="AS5" s="695"/>
      <c r="AT5" s="695"/>
      <c r="AU5" s="695"/>
      <c r="AV5" s="695"/>
      <c r="AW5" s="695"/>
      <c r="AX5" s="695"/>
      <c r="AY5" s="695"/>
      <c r="AZ5" s="498"/>
      <c r="BA5" s="616"/>
      <c r="BB5" s="616"/>
      <c r="BC5" s="616"/>
      <c r="BD5" s="707"/>
      <c r="BE5" s="707"/>
      <c r="BF5" s="707"/>
      <c r="BG5" s="707"/>
    </row>
    <row r="6" spans="1:59" s="1180" customFormat="1" ht="13.5">
      <c r="A6" s="1480" t="s">
        <v>773</v>
      </c>
      <c r="B6" s="1480"/>
      <c r="C6" s="1480"/>
      <c r="D6" s="1480"/>
      <c r="E6" s="1480"/>
      <c r="F6" s="1480"/>
      <c r="G6" s="1480"/>
      <c r="H6" s="1480"/>
      <c r="I6" s="1480"/>
      <c r="J6" s="1480"/>
      <c r="K6" s="1480"/>
      <c r="L6" s="1480"/>
      <c r="M6" s="1480"/>
      <c r="N6" s="1480"/>
      <c r="O6" s="1480"/>
      <c r="P6" s="1480"/>
      <c r="Q6" s="1480"/>
      <c r="R6" s="1480"/>
      <c r="S6" s="1480"/>
      <c r="T6" s="1480"/>
      <c r="U6" s="1480"/>
      <c r="V6" s="1480"/>
      <c r="W6" s="1480"/>
      <c r="X6" s="1480"/>
      <c r="Y6" s="1480"/>
      <c r="Z6" s="1480"/>
      <c r="AA6" s="1480"/>
      <c r="AB6" s="1480"/>
      <c r="AC6" s="1480"/>
      <c r="AD6" s="1480"/>
      <c r="AE6" s="1480"/>
      <c r="AF6" s="1480"/>
      <c r="AG6" s="1480"/>
      <c r="AH6" s="1480"/>
      <c r="AI6" s="1480"/>
      <c r="AJ6" s="1480"/>
      <c r="AK6" s="1480"/>
      <c r="AL6" s="1480"/>
      <c r="AM6" s="1480"/>
      <c r="AN6" s="1480"/>
      <c r="AO6" s="1480"/>
      <c r="AP6" s="1480"/>
      <c r="AQ6" s="1175"/>
      <c r="AR6" s="1176"/>
      <c r="AS6" s="1176"/>
      <c r="AT6" s="1176"/>
      <c r="AU6" s="1176"/>
      <c r="AV6" s="1176"/>
      <c r="AW6" s="1176"/>
      <c r="AX6" s="1176"/>
      <c r="AY6" s="1176"/>
      <c r="AZ6" s="1177"/>
      <c r="BA6" s="614"/>
      <c r="BB6" s="1178"/>
      <c r="BC6" s="1178"/>
      <c r="BD6" s="1179"/>
      <c r="BE6" s="1179"/>
      <c r="BF6" s="1179"/>
      <c r="BG6" s="1179"/>
    </row>
    <row r="7" spans="1:60" s="215" customFormat="1" ht="15" customHeight="1">
      <c r="A7" s="23"/>
      <c r="B7" s="214"/>
      <c r="C7" s="214"/>
      <c r="W7" s="231"/>
      <c r="X7" s="231"/>
      <c r="Y7" s="231"/>
      <c r="Z7" s="231"/>
      <c r="AA7" s="231"/>
      <c r="AB7" s="231"/>
      <c r="AC7" s="231"/>
      <c r="AD7" s="231"/>
      <c r="AE7" s="231"/>
      <c r="AF7" s="231"/>
      <c r="AG7" s="231"/>
      <c r="AH7" s="231"/>
      <c r="AI7" s="231"/>
      <c r="AJ7" s="231"/>
      <c r="AK7" s="231"/>
      <c r="AL7" s="231"/>
      <c r="AM7" s="231"/>
      <c r="AN7" s="231"/>
      <c r="AO7" s="231"/>
      <c r="AP7" s="231"/>
      <c r="AQ7" s="231"/>
      <c r="AR7" s="694"/>
      <c r="AS7" s="694"/>
      <c r="AT7" s="694"/>
      <c r="AU7" s="694"/>
      <c r="AV7" s="694"/>
      <c r="AW7" s="694"/>
      <c r="AX7" s="694"/>
      <c r="AY7" s="694"/>
      <c r="AZ7" s="231"/>
      <c r="BA7" s="614"/>
      <c r="BB7" s="614"/>
      <c r="BC7" s="614"/>
      <c r="BD7" s="706"/>
      <c r="BE7" s="706"/>
      <c r="BF7" s="706"/>
      <c r="BG7" s="706"/>
      <c r="BH7" s="704"/>
    </row>
    <row r="8" spans="1:60" s="405" customFormat="1" ht="15" customHeight="1">
      <c r="A8" s="400">
        <v>1</v>
      </c>
      <c r="B8" s="1129" t="s">
        <v>197</v>
      </c>
      <c r="C8" s="402" t="s">
        <v>545</v>
      </c>
      <c r="W8" s="404"/>
      <c r="X8" s="404"/>
      <c r="Y8" s="404"/>
      <c r="Z8" s="404"/>
      <c r="AA8" s="404"/>
      <c r="AB8" s="404"/>
      <c r="AC8" s="404"/>
      <c r="AD8" s="404"/>
      <c r="AE8" s="404"/>
      <c r="AF8" s="404"/>
      <c r="AG8" s="404"/>
      <c r="AH8" s="404"/>
      <c r="AI8" s="404"/>
      <c r="AJ8" s="404"/>
      <c r="AK8" s="404"/>
      <c r="AL8" s="404"/>
      <c r="AM8" s="404"/>
      <c r="AN8" s="404"/>
      <c r="AO8" s="404"/>
      <c r="AP8" s="404"/>
      <c r="AQ8" s="404"/>
      <c r="AR8" s="696"/>
      <c r="AS8" s="696"/>
      <c r="AT8" s="696"/>
      <c r="AU8" s="696"/>
      <c r="AV8" s="696"/>
      <c r="AW8" s="696"/>
      <c r="AX8" s="696"/>
      <c r="AY8" s="696"/>
      <c r="AZ8" s="404"/>
      <c r="BA8" s="617"/>
      <c r="BB8" s="617"/>
      <c r="BC8" s="617"/>
      <c r="BD8" s="708"/>
      <c r="BE8" s="708"/>
      <c r="BF8" s="708"/>
      <c r="BG8" s="708"/>
      <c r="BH8" s="560"/>
    </row>
    <row r="9" spans="1:60" s="405" customFormat="1" ht="12.75">
      <c r="A9" s="400" t="s">
        <v>1075</v>
      </c>
      <c r="B9" s="1129"/>
      <c r="C9" s="402"/>
      <c r="W9" s="404"/>
      <c r="X9" s="404"/>
      <c r="Y9" s="404"/>
      <c r="Z9" s="404"/>
      <c r="AA9" s="404"/>
      <c r="AB9" s="404"/>
      <c r="AC9" s="404"/>
      <c r="AD9" s="404"/>
      <c r="AE9" s="404"/>
      <c r="AF9" s="404"/>
      <c r="AG9" s="404"/>
      <c r="AH9" s="404"/>
      <c r="AI9" s="404"/>
      <c r="AJ9" s="404"/>
      <c r="AK9" s="404"/>
      <c r="AL9" s="404"/>
      <c r="AM9" s="404"/>
      <c r="AN9" s="404"/>
      <c r="AO9" s="404"/>
      <c r="AP9" s="404"/>
      <c r="AQ9" s="404"/>
      <c r="AR9" s="696"/>
      <c r="AS9" s="696"/>
      <c r="AT9" s="696"/>
      <c r="AU9" s="696"/>
      <c r="AV9" s="696"/>
      <c r="AW9" s="696"/>
      <c r="AX9" s="696"/>
      <c r="AY9" s="696"/>
      <c r="AZ9" s="404"/>
      <c r="BA9" s="617"/>
      <c r="BB9" s="617"/>
      <c r="BC9" s="617"/>
      <c r="BD9" s="708"/>
      <c r="BE9" s="708"/>
      <c r="BF9" s="708"/>
      <c r="BG9" s="708"/>
      <c r="BH9" s="560"/>
    </row>
    <row r="10" spans="1:60" s="405" customFormat="1" ht="15" customHeight="1">
      <c r="A10" s="400" t="s">
        <v>147</v>
      </c>
      <c r="B10" s="402" t="s">
        <v>197</v>
      </c>
      <c r="C10" s="400" t="s">
        <v>33</v>
      </c>
      <c r="W10" s="404"/>
      <c r="X10" s="404"/>
      <c r="Y10" s="404"/>
      <c r="Z10" s="404"/>
      <c r="AA10" s="404"/>
      <c r="AB10" s="404"/>
      <c r="AC10" s="404"/>
      <c r="AD10" s="404"/>
      <c r="AE10" s="404"/>
      <c r="AF10" s="404"/>
      <c r="AG10" s="404"/>
      <c r="AH10" s="404"/>
      <c r="AI10" s="404"/>
      <c r="AJ10" s="404"/>
      <c r="AK10" s="404"/>
      <c r="AL10" s="404"/>
      <c r="AM10" s="404"/>
      <c r="AN10" s="404"/>
      <c r="AO10" s="404"/>
      <c r="AP10" s="404"/>
      <c r="AQ10" s="404"/>
      <c r="AR10" s="696"/>
      <c r="AS10" s="696"/>
      <c r="AT10" s="696"/>
      <c r="AU10" s="696"/>
      <c r="AV10" s="696"/>
      <c r="AW10" s="696"/>
      <c r="AX10" s="696"/>
      <c r="AY10" s="696"/>
      <c r="AZ10" s="404"/>
      <c r="BA10" s="617"/>
      <c r="BB10" s="617"/>
      <c r="BC10" s="617"/>
      <c r="BD10" s="708"/>
      <c r="BE10" s="708"/>
      <c r="BF10" s="708"/>
      <c r="BG10" s="708"/>
      <c r="BH10" s="560"/>
    </row>
    <row r="11" spans="1:60" s="405" customFormat="1" ht="12.75">
      <c r="A11" s="400" t="s">
        <v>1075</v>
      </c>
      <c r="B11" s="402"/>
      <c r="C11" s="400"/>
      <c r="W11" s="404"/>
      <c r="X11" s="404"/>
      <c r="Y11" s="404"/>
      <c r="Z11" s="404"/>
      <c r="AA11" s="404"/>
      <c r="AB11" s="404"/>
      <c r="AC11" s="404"/>
      <c r="AD11" s="404"/>
      <c r="AE11" s="404"/>
      <c r="AF11" s="404"/>
      <c r="AG11" s="404"/>
      <c r="AH11" s="404"/>
      <c r="AI11" s="404"/>
      <c r="AJ11" s="404"/>
      <c r="AK11" s="404"/>
      <c r="AL11" s="404"/>
      <c r="AM11" s="404"/>
      <c r="AN11" s="404"/>
      <c r="AO11" s="404"/>
      <c r="AP11" s="404"/>
      <c r="AQ11" s="404"/>
      <c r="AR11" s="696"/>
      <c r="AS11" s="696"/>
      <c r="AT11" s="696"/>
      <c r="AU11" s="696"/>
      <c r="AV11" s="696"/>
      <c r="AW11" s="696"/>
      <c r="AX11" s="696"/>
      <c r="AY11" s="696"/>
      <c r="AZ11" s="404"/>
      <c r="BA11" s="617"/>
      <c r="BB11" s="617"/>
      <c r="BC11" s="617"/>
      <c r="BD11" s="708"/>
      <c r="BE11" s="708"/>
      <c r="BF11" s="708"/>
      <c r="BG11" s="708"/>
      <c r="BH11" s="560"/>
    </row>
    <row r="12" spans="1:60" s="405" customFormat="1" ht="54.75" customHeight="1">
      <c r="A12" s="400" t="s">
        <v>1075</v>
      </c>
      <c r="B12" s="402"/>
      <c r="C12" s="1418" t="s">
        <v>1095</v>
      </c>
      <c r="D12" s="1418"/>
      <c r="E12" s="1418"/>
      <c r="F12" s="1418"/>
      <c r="G12" s="1418"/>
      <c r="H12" s="1418"/>
      <c r="I12" s="1418"/>
      <c r="J12" s="1418"/>
      <c r="K12" s="1418"/>
      <c r="L12" s="1418"/>
      <c r="M12" s="1418"/>
      <c r="N12" s="1418"/>
      <c r="O12" s="1418"/>
      <c r="P12" s="1418"/>
      <c r="Q12" s="1418"/>
      <c r="R12" s="1418"/>
      <c r="S12" s="1418"/>
      <c r="T12" s="1418"/>
      <c r="U12" s="1418"/>
      <c r="V12" s="1418"/>
      <c r="W12" s="1418"/>
      <c r="X12" s="1418"/>
      <c r="Y12" s="1418"/>
      <c r="Z12" s="1418"/>
      <c r="AA12" s="1418"/>
      <c r="AB12" s="1418"/>
      <c r="AC12" s="1418"/>
      <c r="AD12" s="1418"/>
      <c r="AE12" s="1418"/>
      <c r="AF12" s="1418"/>
      <c r="AG12" s="1418"/>
      <c r="AH12" s="1418"/>
      <c r="AI12" s="1418"/>
      <c r="AJ12" s="1418"/>
      <c r="AK12" s="1418"/>
      <c r="AL12" s="1418"/>
      <c r="AM12" s="1418"/>
      <c r="AN12" s="1418"/>
      <c r="AO12" s="1418"/>
      <c r="AP12" s="1418"/>
      <c r="AQ12" s="401"/>
      <c r="AR12" s="696"/>
      <c r="AS12" s="696"/>
      <c r="AT12" s="696"/>
      <c r="AU12" s="696"/>
      <c r="AV12" s="696"/>
      <c r="AW12" s="696"/>
      <c r="AX12" s="696"/>
      <c r="AY12" s="696"/>
      <c r="AZ12" s="404"/>
      <c r="BA12" s="1130"/>
      <c r="BB12" s="1130"/>
      <c r="BC12" s="1130"/>
      <c r="BD12" s="708"/>
      <c r="BE12" s="708"/>
      <c r="BF12" s="708"/>
      <c r="BG12" s="708"/>
      <c r="BH12" s="560"/>
    </row>
    <row r="13" spans="1:60" s="405" customFormat="1" ht="12.75">
      <c r="A13" s="400" t="s">
        <v>1075</v>
      </c>
      <c r="B13" s="402"/>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696"/>
      <c r="AS13" s="696"/>
      <c r="AT13" s="696"/>
      <c r="AU13" s="696"/>
      <c r="AV13" s="696"/>
      <c r="AW13" s="696"/>
      <c r="AX13" s="696"/>
      <c r="AY13" s="696"/>
      <c r="AZ13" s="404"/>
      <c r="BA13" s="1130"/>
      <c r="BB13" s="1130"/>
      <c r="BC13" s="1130"/>
      <c r="BD13" s="708"/>
      <c r="BE13" s="708"/>
      <c r="BF13" s="708"/>
      <c r="BG13" s="708"/>
      <c r="BH13" s="560"/>
    </row>
    <row r="14" spans="1:60" s="405" customFormat="1" ht="15" customHeight="1">
      <c r="A14" s="400" t="s">
        <v>1075</v>
      </c>
      <c r="B14" s="402"/>
      <c r="C14" s="1418" t="s">
        <v>1097</v>
      </c>
      <c r="D14" s="1418"/>
      <c r="E14" s="1418"/>
      <c r="F14" s="1418"/>
      <c r="G14" s="1418"/>
      <c r="H14" s="1418"/>
      <c r="I14" s="1418"/>
      <c r="J14" s="1418"/>
      <c r="K14" s="1418"/>
      <c r="L14" s="1418"/>
      <c r="M14" s="1418"/>
      <c r="N14" s="1418"/>
      <c r="O14" s="1418"/>
      <c r="P14" s="1418"/>
      <c r="Q14" s="1418"/>
      <c r="R14" s="1418"/>
      <c r="S14" s="1418"/>
      <c r="T14" s="1418"/>
      <c r="U14" s="1418"/>
      <c r="V14" s="1418"/>
      <c r="W14" s="1418"/>
      <c r="X14" s="1418"/>
      <c r="Y14" s="1418"/>
      <c r="Z14" s="1418"/>
      <c r="AA14" s="1418"/>
      <c r="AB14" s="1418"/>
      <c r="AC14" s="1418"/>
      <c r="AD14" s="1418"/>
      <c r="AE14" s="1418"/>
      <c r="AF14" s="1418"/>
      <c r="AG14" s="1418"/>
      <c r="AH14" s="1418"/>
      <c r="AI14" s="1418"/>
      <c r="AJ14" s="1418"/>
      <c r="AK14" s="1418"/>
      <c r="AL14" s="1418"/>
      <c r="AM14" s="1418"/>
      <c r="AN14" s="1418"/>
      <c r="AO14" s="1418"/>
      <c r="AP14" s="1418"/>
      <c r="AQ14" s="403"/>
      <c r="AR14" s="696"/>
      <c r="AS14" s="696"/>
      <c r="AT14" s="696"/>
      <c r="AU14" s="696"/>
      <c r="AV14" s="696"/>
      <c r="AW14" s="696"/>
      <c r="AX14" s="696"/>
      <c r="AY14" s="696"/>
      <c r="AZ14" s="404"/>
      <c r="BA14" s="1130"/>
      <c r="BB14" s="1130"/>
      <c r="BC14" s="1130"/>
      <c r="BD14" s="708"/>
      <c r="BE14" s="708"/>
      <c r="BF14" s="708"/>
      <c r="BG14" s="708"/>
      <c r="BH14" s="560"/>
    </row>
    <row r="15" spans="1:60" s="405" customFormat="1" ht="12.75">
      <c r="A15" s="400" t="s">
        <v>1075</v>
      </c>
      <c r="B15" s="402"/>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3"/>
      <c r="AR15" s="696"/>
      <c r="AS15" s="696"/>
      <c r="AT15" s="696"/>
      <c r="AU15" s="696"/>
      <c r="AV15" s="696"/>
      <c r="AW15" s="696"/>
      <c r="AX15" s="696"/>
      <c r="AY15" s="696"/>
      <c r="AZ15" s="404"/>
      <c r="BA15" s="1130"/>
      <c r="BB15" s="1130"/>
      <c r="BC15" s="1130"/>
      <c r="BD15" s="708"/>
      <c r="BE15" s="708"/>
      <c r="BF15" s="708"/>
      <c r="BG15" s="708"/>
      <c r="BH15" s="560"/>
    </row>
    <row r="16" spans="1:60" s="405" customFormat="1" ht="26.25" customHeight="1">
      <c r="A16" s="400" t="s">
        <v>1075</v>
      </c>
      <c r="B16" s="402"/>
      <c r="C16" s="1378" t="s">
        <v>1176</v>
      </c>
      <c r="D16" s="1418"/>
      <c r="E16" s="1418"/>
      <c r="F16" s="1418"/>
      <c r="G16" s="1418"/>
      <c r="H16" s="1418"/>
      <c r="I16" s="1418"/>
      <c r="J16" s="1418"/>
      <c r="K16" s="1418"/>
      <c r="L16" s="1418"/>
      <c r="M16" s="1418"/>
      <c r="N16" s="1418"/>
      <c r="O16" s="1418"/>
      <c r="P16" s="1418"/>
      <c r="Q16" s="1418"/>
      <c r="R16" s="1418"/>
      <c r="S16" s="1418"/>
      <c r="T16" s="1418"/>
      <c r="U16" s="1418"/>
      <c r="V16" s="1418"/>
      <c r="W16" s="1418"/>
      <c r="X16" s="1418"/>
      <c r="Y16" s="1418"/>
      <c r="Z16" s="1418"/>
      <c r="AA16" s="1418"/>
      <c r="AB16" s="1418"/>
      <c r="AC16" s="1418"/>
      <c r="AD16" s="1418"/>
      <c r="AE16" s="1418"/>
      <c r="AF16" s="1418"/>
      <c r="AG16" s="1418"/>
      <c r="AH16" s="1418"/>
      <c r="AI16" s="1418"/>
      <c r="AJ16" s="1418"/>
      <c r="AK16" s="1418"/>
      <c r="AL16" s="1418"/>
      <c r="AM16" s="1418"/>
      <c r="AN16" s="1418"/>
      <c r="AO16" s="1418"/>
      <c r="AP16" s="1418"/>
      <c r="AQ16" s="403"/>
      <c r="AR16" s="1131"/>
      <c r="AS16" s="1131"/>
      <c r="AT16" s="1131"/>
      <c r="AU16" s="1131"/>
      <c r="AV16" s="1131"/>
      <c r="AW16" s="1131"/>
      <c r="AX16" s="1131"/>
      <c r="AY16" s="1131"/>
      <c r="BA16" s="1130"/>
      <c r="BB16" s="1132"/>
      <c r="BC16" s="1132"/>
      <c r="BD16" s="708"/>
      <c r="BE16" s="708"/>
      <c r="BF16" s="708"/>
      <c r="BG16" s="708"/>
      <c r="BH16" s="560"/>
    </row>
    <row r="17" spans="1:59" s="560" customFormat="1" ht="12" customHeight="1">
      <c r="A17" s="400" t="s">
        <v>1075</v>
      </c>
      <c r="B17" s="402"/>
      <c r="C17" s="992"/>
      <c r="D17" s="992"/>
      <c r="E17" s="992"/>
      <c r="F17" s="992"/>
      <c r="G17" s="992"/>
      <c r="H17" s="992"/>
      <c r="I17" s="992"/>
      <c r="J17" s="992"/>
      <c r="K17" s="992"/>
      <c r="L17" s="992"/>
      <c r="M17" s="992"/>
      <c r="N17" s="992"/>
      <c r="O17" s="992"/>
      <c r="P17" s="992"/>
      <c r="Q17" s="992"/>
      <c r="R17" s="992"/>
      <c r="S17" s="992"/>
      <c r="T17" s="992"/>
      <c r="U17" s="992"/>
      <c r="V17" s="992"/>
      <c r="W17" s="992"/>
      <c r="X17" s="992"/>
      <c r="Y17" s="992"/>
      <c r="Z17" s="992"/>
      <c r="AA17" s="992"/>
      <c r="AB17" s="992"/>
      <c r="AC17" s="992"/>
      <c r="AD17" s="992"/>
      <c r="AE17" s="992"/>
      <c r="AF17" s="992"/>
      <c r="AG17" s="992"/>
      <c r="AH17" s="992"/>
      <c r="AI17" s="992"/>
      <c r="AJ17" s="992"/>
      <c r="AK17" s="992"/>
      <c r="AL17" s="992"/>
      <c r="AM17" s="992"/>
      <c r="AN17" s="992"/>
      <c r="AO17" s="992"/>
      <c r="AP17" s="992"/>
      <c r="AQ17" s="992"/>
      <c r="AR17" s="993"/>
      <c r="AS17" s="993"/>
      <c r="AT17" s="993"/>
      <c r="AU17" s="993"/>
      <c r="AV17" s="993"/>
      <c r="AW17" s="993"/>
      <c r="AX17" s="993"/>
      <c r="AY17" s="993"/>
      <c r="AZ17" s="994"/>
      <c r="BA17" s="1133"/>
      <c r="BB17" s="1133"/>
      <c r="BC17" s="1133"/>
      <c r="BD17" s="708"/>
      <c r="BE17" s="708"/>
      <c r="BF17" s="708"/>
      <c r="BG17" s="708"/>
    </row>
    <row r="18" spans="1:59" s="639" customFormat="1" ht="25.5" customHeight="1">
      <c r="A18" s="966" t="s">
        <v>1075</v>
      </c>
      <c r="C18" s="1266" t="s">
        <v>830</v>
      </c>
      <c r="D18" s="1267"/>
      <c r="E18" s="1267"/>
      <c r="F18" s="1267"/>
      <c r="G18" s="1267"/>
      <c r="H18" s="1267"/>
      <c r="I18" s="1267"/>
      <c r="J18" s="1267"/>
      <c r="K18" s="1267"/>
      <c r="L18" s="1267"/>
      <c r="M18" s="1267"/>
      <c r="N18" s="1268"/>
      <c r="O18" s="1268"/>
      <c r="P18" s="1268"/>
      <c r="Q18" s="1268"/>
      <c r="R18" s="1268"/>
      <c r="S18" s="1268"/>
      <c r="T18" s="1268"/>
      <c r="U18" s="1205"/>
      <c r="V18" s="1530" t="s">
        <v>60</v>
      </c>
      <c r="W18" s="1530"/>
      <c r="X18" s="1530"/>
      <c r="Y18" s="1530"/>
      <c r="Z18" s="1530"/>
      <c r="AA18" s="1530"/>
      <c r="AB18" s="1531" t="s">
        <v>128</v>
      </c>
      <c r="AC18" s="1502"/>
      <c r="AD18" s="1502"/>
      <c r="AE18" s="1502"/>
      <c r="AF18" s="1502"/>
      <c r="AG18" s="1502"/>
      <c r="AH18" s="1502"/>
      <c r="AI18" s="1502"/>
      <c r="AJ18" s="1423"/>
      <c r="AK18" s="1423" t="s">
        <v>314</v>
      </c>
      <c r="AL18" s="1423"/>
      <c r="AM18" s="1423"/>
      <c r="AN18" s="1423"/>
      <c r="AO18" s="1423"/>
      <c r="AP18" s="1423"/>
      <c r="AQ18" s="1198"/>
      <c r="AR18" s="815"/>
      <c r="AS18" s="815"/>
      <c r="AT18" s="815"/>
      <c r="AU18" s="815"/>
      <c r="AV18" s="815"/>
      <c r="AW18" s="815"/>
      <c r="AX18" s="815"/>
      <c r="AY18" s="815"/>
      <c r="BA18" s="810"/>
      <c r="BB18" s="810"/>
      <c r="BC18" s="810"/>
      <c r="BD18" s="689"/>
      <c r="BE18" s="689"/>
      <c r="BF18" s="689"/>
      <c r="BG18" s="689"/>
    </row>
    <row r="19" spans="1:59" s="639" customFormat="1" ht="12.75">
      <c r="A19" s="400" t="s">
        <v>1075</v>
      </c>
      <c r="C19" s="1199"/>
      <c r="D19" s="1199"/>
      <c r="E19" s="1199"/>
      <c r="F19" s="1199"/>
      <c r="G19" s="1199"/>
      <c r="H19" s="1199"/>
      <c r="I19" s="1199"/>
      <c r="J19" s="1199"/>
      <c r="K19" s="1199"/>
      <c r="L19" s="1199"/>
      <c r="M19" s="1199"/>
      <c r="N19" s="1200"/>
      <c r="O19" s="1200"/>
      <c r="P19" s="1200"/>
      <c r="Q19" s="1200"/>
      <c r="R19" s="1200"/>
      <c r="S19" s="1200"/>
      <c r="T19" s="1200"/>
      <c r="U19" s="1200"/>
      <c r="V19" s="1200"/>
      <c r="W19" s="1200"/>
      <c r="X19" s="1200"/>
      <c r="Y19" s="1200"/>
      <c r="Z19" s="1200"/>
      <c r="AA19" s="1200"/>
      <c r="AB19" s="1200"/>
      <c r="AC19" s="641"/>
      <c r="AD19" s="641"/>
      <c r="AE19" s="641"/>
      <c r="AF19" s="641"/>
      <c r="AG19" s="641"/>
      <c r="AH19" s="641"/>
      <c r="AI19" s="641"/>
      <c r="AJ19" s="641"/>
      <c r="AK19" s="641"/>
      <c r="AL19" s="641"/>
      <c r="AM19" s="641"/>
      <c r="AN19" s="641"/>
      <c r="AO19" s="641"/>
      <c r="AP19" s="641"/>
      <c r="AQ19" s="1198"/>
      <c r="AR19" s="815"/>
      <c r="AS19" s="815"/>
      <c r="AT19" s="815"/>
      <c r="AU19" s="815"/>
      <c r="AV19" s="815"/>
      <c r="AW19" s="815"/>
      <c r="AX19" s="815"/>
      <c r="AY19" s="815"/>
      <c r="BA19" s="810"/>
      <c r="BB19" s="810"/>
      <c r="BC19" s="810"/>
      <c r="BD19" s="689"/>
      <c r="BE19" s="689"/>
      <c r="BF19" s="689"/>
      <c r="BG19" s="689"/>
    </row>
    <row r="20" spans="1:59" s="561" customFormat="1" ht="28.5" customHeight="1">
      <c r="A20" s="400" t="s">
        <v>1075</v>
      </c>
      <c r="B20" s="425"/>
      <c r="C20" s="1420" t="s">
        <v>877</v>
      </c>
      <c r="D20" s="1420"/>
      <c r="E20" s="1420"/>
      <c r="F20" s="1420"/>
      <c r="G20" s="1420"/>
      <c r="H20" s="1420"/>
      <c r="I20" s="1420"/>
      <c r="J20" s="1420"/>
      <c r="K20" s="1420"/>
      <c r="L20" s="1420"/>
      <c r="M20" s="1420"/>
      <c r="N20" s="1420"/>
      <c r="O20" s="1420"/>
      <c r="P20" s="1420"/>
      <c r="Q20" s="1420"/>
      <c r="R20" s="1420"/>
      <c r="S20" s="1420"/>
      <c r="T20" s="1420"/>
      <c r="U20" s="1202"/>
      <c r="V20" s="1421" t="s">
        <v>884</v>
      </c>
      <c r="W20" s="1421"/>
      <c r="X20" s="1421"/>
      <c r="Y20" s="1421"/>
      <c r="Z20" s="1421"/>
      <c r="AA20" s="1421"/>
      <c r="AB20" s="1421" t="s">
        <v>878</v>
      </c>
      <c r="AC20" s="1422"/>
      <c r="AD20" s="1422"/>
      <c r="AE20" s="1422"/>
      <c r="AF20" s="1422"/>
      <c r="AG20" s="1422"/>
      <c r="AH20" s="1422"/>
      <c r="AI20" s="1422"/>
      <c r="AJ20" s="1423"/>
      <c r="AK20" s="1423"/>
      <c r="AL20" s="1423"/>
      <c r="AM20" s="1423"/>
      <c r="AN20" s="1423"/>
      <c r="AO20" s="1423"/>
      <c r="AP20" s="1423"/>
      <c r="AQ20" s="1203"/>
      <c r="AR20" s="818"/>
      <c r="AS20" s="818"/>
      <c r="AT20" s="818"/>
      <c r="AU20" s="818"/>
      <c r="AV20" s="818"/>
      <c r="AW20" s="818"/>
      <c r="AX20" s="818"/>
      <c r="AY20" s="818"/>
      <c r="BA20" s="810"/>
      <c r="BB20" s="810"/>
      <c r="BC20" s="810"/>
      <c r="BD20" s="689"/>
      <c r="BE20" s="689"/>
      <c r="BF20" s="689"/>
      <c r="BG20" s="689"/>
    </row>
    <row r="21" spans="1:59" s="561" customFormat="1" ht="28.5" customHeight="1">
      <c r="A21" s="400" t="s">
        <v>1075</v>
      </c>
      <c r="B21" s="425"/>
      <c r="C21" s="1420" t="s">
        <v>879</v>
      </c>
      <c r="D21" s="1420"/>
      <c r="E21" s="1420"/>
      <c r="F21" s="1420"/>
      <c r="G21" s="1420"/>
      <c r="H21" s="1420"/>
      <c r="I21" s="1420"/>
      <c r="J21" s="1420"/>
      <c r="K21" s="1420"/>
      <c r="L21" s="1420"/>
      <c r="M21" s="1420"/>
      <c r="N21" s="1420"/>
      <c r="O21" s="1420"/>
      <c r="P21" s="1420"/>
      <c r="Q21" s="1420"/>
      <c r="R21" s="1420"/>
      <c r="S21" s="1420"/>
      <c r="T21" s="1420"/>
      <c r="U21" s="1202"/>
      <c r="V21" s="1424" t="s">
        <v>885</v>
      </c>
      <c r="W21" s="1425"/>
      <c r="X21" s="1425"/>
      <c r="Y21" s="1425"/>
      <c r="Z21" s="1425"/>
      <c r="AA21" s="1425"/>
      <c r="AB21" s="1426" t="s">
        <v>880</v>
      </c>
      <c r="AC21" s="1422"/>
      <c r="AD21" s="1422"/>
      <c r="AE21" s="1422"/>
      <c r="AF21" s="1422"/>
      <c r="AG21" s="1422"/>
      <c r="AH21" s="1422"/>
      <c r="AI21" s="1422"/>
      <c r="AJ21" s="1423"/>
      <c r="AK21" s="1423"/>
      <c r="AL21" s="1423"/>
      <c r="AM21" s="1423"/>
      <c r="AN21" s="1423"/>
      <c r="AO21" s="1423"/>
      <c r="AP21" s="1423"/>
      <c r="AQ21" s="1203"/>
      <c r="AR21" s="818"/>
      <c r="AS21" s="818"/>
      <c r="AT21" s="818"/>
      <c r="AU21" s="818"/>
      <c r="AV21" s="818"/>
      <c r="AW21" s="818"/>
      <c r="AX21" s="818"/>
      <c r="AY21" s="818"/>
      <c r="BA21" s="810"/>
      <c r="BB21" s="810"/>
      <c r="BC21" s="810"/>
      <c r="BD21" s="689"/>
      <c r="BE21" s="689"/>
      <c r="BF21" s="689"/>
      <c r="BG21" s="689"/>
    </row>
    <row r="22" spans="1:59" s="561" customFormat="1" ht="28.5" customHeight="1">
      <c r="A22" s="400" t="s">
        <v>1075</v>
      </c>
      <c r="B22" s="425"/>
      <c r="C22" s="1420" t="s">
        <v>881</v>
      </c>
      <c r="D22" s="1420"/>
      <c r="E22" s="1420"/>
      <c r="F22" s="1420"/>
      <c r="G22" s="1420"/>
      <c r="H22" s="1420"/>
      <c r="I22" s="1420"/>
      <c r="J22" s="1420"/>
      <c r="K22" s="1420"/>
      <c r="L22" s="1420"/>
      <c r="M22" s="1420"/>
      <c r="N22" s="1420"/>
      <c r="O22" s="1420"/>
      <c r="P22" s="1420"/>
      <c r="Q22" s="1420"/>
      <c r="R22" s="1420"/>
      <c r="S22" s="1420"/>
      <c r="T22" s="1420"/>
      <c r="U22" s="1202"/>
      <c r="V22" s="1424" t="s">
        <v>886</v>
      </c>
      <c r="W22" s="1425"/>
      <c r="X22" s="1425"/>
      <c r="Y22" s="1425"/>
      <c r="Z22" s="1425"/>
      <c r="AA22" s="1425"/>
      <c r="AB22" s="1426" t="s">
        <v>882</v>
      </c>
      <c r="AC22" s="1422"/>
      <c r="AD22" s="1422"/>
      <c r="AE22" s="1422"/>
      <c r="AF22" s="1422"/>
      <c r="AG22" s="1422"/>
      <c r="AH22" s="1422"/>
      <c r="AI22" s="1422"/>
      <c r="AJ22" s="1423"/>
      <c r="AK22" s="1423"/>
      <c r="AL22" s="1423"/>
      <c r="AM22" s="1423"/>
      <c r="AN22" s="1423"/>
      <c r="AO22" s="1423"/>
      <c r="AP22" s="1423"/>
      <c r="AQ22" s="1203"/>
      <c r="AR22" s="818"/>
      <c r="AS22" s="818"/>
      <c r="AT22" s="818"/>
      <c r="AU22" s="818"/>
      <c r="AV22" s="818"/>
      <c r="AW22" s="818"/>
      <c r="AX22" s="818"/>
      <c r="AY22" s="818"/>
      <c r="BA22" s="810"/>
      <c r="BB22" s="810"/>
      <c r="BC22" s="810"/>
      <c r="BD22" s="689"/>
      <c r="BE22" s="689"/>
      <c r="BF22" s="689"/>
      <c r="BG22" s="689"/>
    </row>
    <row r="23" spans="1:59" s="561" customFormat="1" ht="28.5" customHeight="1">
      <c r="A23" s="400" t="s">
        <v>1075</v>
      </c>
      <c r="B23" s="425"/>
      <c r="C23" s="1420" t="s">
        <v>883</v>
      </c>
      <c r="D23" s="1420"/>
      <c r="E23" s="1420"/>
      <c r="F23" s="1420"/>
      <c r="G23" s="1420"/>
      <c r="H23" s="1420"/>
      <c r="I23" s="1420"/>
      <c r="J23" s="1420"/>
      <c r="K23" s="1420"/>
      <c r="L23" s="1420"/>
      <c r="M23" s="1420"/>
      <c r="N23" s="1420"/>
      <c r="O23" s="1420"/>
      <c r="P23" s="1420"/>
      <c r="Q23" s="1420"/>
      <c r="R23" s="1420"/>
      <c r="S23" s="1420"/>
      <c r="T23" s="1420"/>
      <c r="U23" s="1202"/>
      <c r="V23" s="1424" t="s">
        <v>887</v>
      </c>
      <c r="W23" s="1425"/>
      <c r="X23" s="1425"/>
      <c r="Y23" s="1425"/>
      <c r="Z23" s="1425"/>
      <c r="AA23" s="1425"/>
      <c r="AB23" s="1426" t="s">
        <v>888</v>
      </c>
      <c r="AC23" s="1422"/>
      <c r="AD23" s="1422"/>
      <c r="AE23" s="1422"/>
      <c r="AF23" s="1422"/>
      <c r="AG23" s="1422"/>
      <c r="AH23" s="1422"/>
      <c r="AI23" s="1422"/>
      <c r="AJ23" s="1423"/>
      <c r="AK23" s="1423"/>
      <c r="AL23" s="1423"/>
      <c r="AM23" s="1423"/>
      <c r="AN23" s="1423"/>
      <c r="AO23" s="1423"/>
      <c r="AP23" s="1423"/>
      <c r="AQ23" s="1203"/>
      <c r="AR23" s="818"/>
      <c r="AS23" s="818"/>
      <c r="AT23" s="818"/>
      <c r="AU23" s="818"/>
      <c r="AV23" s="818"/>
      <c r="AW23" s="818"/>
      <c r="AX23" s="818"/>
      <c r="AY23" s="818"/>
      <c r="BA23" s="810"/>
      <c r="BB23" s="810"/>
      <c r="BC23" s="810"/>
      <c r="BD23" s="689"/>
      <c r="BE23" s="689"/>
      <c r="BF23" s="689"/>
      <c r="BG23" s="689"/>
    </row>
    <row r="24" spans="1:59" s="561" customFormat="1" ht="42" customHeight="1">
      <c r="A24" s="400" t="s">
        <v>1075</v>
      </c>
      <c r="B24" s="425"/>
      <c r="C24" s="1420" t="s">
        <v>889</v>
      </c>
      <c r="D24" s="1420"/>
      <c r="E24" s="1420"/>
      <c r="F24" s="1420"/>
      <c r="G24" s="1420"/>
      <c r="H24" s="1420"/>
      <c r="I24" s="1420"/>
      <c r="J24" s="1420"/>
      <c r="K24" s="1420"/>
      <c r="L24" s="1420"/>
      <c r="M24" s="1420"/>
      <c r="N24" s="1420"/>
      <c r="O24" s="1420"/>
      <c r="P24" s="1420"/>
      <c r="Q24" s="1420"/>
      <c r="R24" s="1420"/>
      <c r="S24" s="1420"/>
      <c r="T24" s="1420"/>
      <c r="U24" s="1202"/>
      <c r="V24" s="1424" t="s">
        <v>890</v>
      </c>
      <c r="W24" s="1425"/>
      <c r="X24" s="1425"/>
      <c r="Y24" s="1425"/>
      <c r="Z24" s="1425"/>
      <c r="AA24" s="1425"/>
      <c r="AB24" s="1426" t="s">
        <v>891</v>
      </c>
      <c r="AC24" s="1422"/>
      <c r="AD24" s="1422"/>
      <c r="AE24" s="1422"/>
      <c r="AF24" s="1422"/>
      <c r="AG24" s="1422"/>
      <c r="AH24" s="1422"/>
      <c r="AI24" s="1422"/>
      <c r="AJ24" s="1423"/>
      <c r="AK24" s="1423"/>
      <c r="AL24" s="1423"/>
      <c r="AM24" s="1423"/>
      <c r="AN24" s="1423"/>
      <c r="AO24" s="1423"/>
      <c r="AP24" s="1423"/>
      <c r="AQ24" s="1203"/>
      <c r="AR24" s="818"/>
      <c r="AS24" s="818"/>
      <c r="AT24" s="818"/>
      <c r="AU24" s="818"/>
      <c r="AV24" s="818"/>
      <c r="AW24" s="818"/>
      <c r="AX24" s="818"/>
      <c r="AY24" s="818"/>
      <c r="BA24" s="810"/>
      <c r="BB24" s="810"/>
      <c r="BC24" s="810"/>
      <c r="BD24" s="689"/>
      <c r="BE24" s="689"/>
      <c r="BF24" s="689"/>
      <c r="BG24" s="689"/>
    </row>
    <row r="25" spans="1:59" s="561" customFormat="1" ht="28.5" customHeight="1">
      <c r="A25" s="400" t="s">
        <v>1075</v>
      </c>
      <c r="B25" s="425"/>
      <c r="C25" s="1420" t="s">
        <v>892</v>
      </c>
      <c r="D25" s="1420"/>
      <c r="E25" s="1420"/>
      <c r="F25" s="1420"/>
      <c r="G25" s="1420"/>
      <c r="H25" s="1420"/>
      <c r="I25" s="1420"/>
      <c r="J25" s="1420"/>
      <c r="K25" s="1420"/>
      <c r="L25" s="1420"/>
      <c r="M25" s="1420"/>
      <c r="N25" s="1420"/>
      <c r="O25" s="1420"/>
      <c r="P25" s="1420"/>
      <c r="Q25" s="1420"/>
      <c r="R25" s="1420"/>
      <c r="S25" s="1420"/>
      <c r="T25" s="1420"/>
      <c r="U25" s="1202"/>
      <c r="V25" s="1424" t="s">
        <v>893</v>
      </c>
      <c r="W25" s="1425"/>
      <c r="X25" s="1425"/>
      <c r="Y25" s="1425"/>
      <c r="Z25" s="1425"/>
      <c r="AA25" s="1425"/>
      <c r="AB25" s="1426" t="s">
        <v>894</v>
      </c>
      <c r="AC25" s="1422"/>
      <c r="AD25" s="1422"/>
      <c r="AE25" s="1422"/>
      <c r="AF25" s="1422"/>
      <c r="AG25" s="1422"/>
      <c r="AH25" s="1422"/>
      <c r="AI25" s="1422"/>
      <c r="AJ25" s="1423"/>
      <c r="AK25" s="1423"/>
      <c r="AL25" s="1423"/>
      <c r="AM25" s="1423"/>
      <c r="AN25" s="1423"/>
      <c r="AO25" s="1423"/>
      <c r="AP25" s="1423"/>
      <c r="AQ25" s="1203"/>
      <c r="AR25" s="818"/>
      <c r="AS25" s="818"/>
      <c r="AT25" s="818"/>
      <c r="AU25" s="818"/>
      <c r="AV25" s="818"/>
      <c r="AW25" s="818"/>
      <c r="AX25" s="818"/>
      <c r="AY25" s="818"/>
      <c r="BA25" s="810"/>
      <c r="BB25" s="810"/>
      <c r="BC25" s="810"/>
      <c r="BD25" s="689"/>
      <c r="BE25" s="689"/>
      <c r="BF25" s="689"/>
      <c r="BG25" s="689"/>
    </row>
    <row r="26" spans="1:60" s="405" customFormat="1" ht="12.75">
      <c r="A26" s="400" t="s">
        <v>1075</v>
      </c>
      <c r="B26" s="402"/>
      <c r="C26" s="402"/>
      <c r="S26" s="411"/>
      <c r="T26" s="411"/>
      <c r="U26" s="411"/>
      <c r="V26" s="411"/>
      <c r="W26" s="1135"/>
      <c r="X26" s="404"/>
      <c r="Y26" s="404"/>
      <c r="Z26" s="404"/>
      <c r="AA26" s="404"/>
      <c r="AB26" s="404"/>
      <c r="AC26" s="404"/>
      <c r="AD26" s="404"/>
      <c r="AE26" s="404"/>
      <c r="AF26" s="404"/>
      <c r="AG26" s="404"/>
      <c r="AH26" s="404"/>
      <c r="AI26" s="404"/>
      <c r="AJ26" s="404"/>
      <c r="AK26" s="404"/>
      <c r="AL26" s="404"/>
      <c r="AM26" s="404"/>
      <c r="AN26" s="404"/>
      <c r="AO26" s="404"/>
      <c r="AP26" s="404"/>
      <c r="AQ26" s="404"/>
      <c r="AR26" s="696"/>
      <c r="AS26" s="696"/>
      <c r="AT26" s="696"/>
      <c r="AU26" s="696"/>
      <c r="AV26" s="696"/>
      <c r="AW26" s="696"/>
      <c r="AX26" s="696"/>
      <c r="AY26" s="696"/>
      <c r="AZ26" s="404"/>
      <c r="BA26" s="617"/>
      <c r="BB26" s="617"/>
      <c r="BC26" s="617"/>
      <c r="BD26" s="708"/>
      <c r="BE26" s="708"/>
      <c r="BF26" s="708"/>
      <c r="BG26" s="708"/>
      <c r="BH26" s="560"/>
    </row>
    <row r="27" spans="1:60" s="405" customFormat="1" ht="15" customHeight="1">
      <c r="A27" s="400" t="s">
        <v>1075</v>
      </c>
      <c r="B27" s="402"/>
      <c r="C27" s="1378" t="s">
        <v>1177</v>
      </c>
      <c r="D27" s="1418"/>
      <c r="E27" s="1418"/>
      <c r="F27" s="1418"/>
      <c r="G27" s="1418"/>
      <c r="H27" s="1418"/>
      <c r="I27" s="1418"/>
      <c r="J27" s="1418"/>
      <c r="K27" s="1418"/>
      <c r="L27" s="1418"/>
      <c r="M27" s="1418"/>
      <c r="N27" s="1418"/>
      <c r="O27" s="1418"/>
      <c r="P27" s="1418"/>
      <c r="Q27" s="1418"/>
      <c r="R27" s="1418"/>
      <c r="S27" s="1418"/>
      <c r="T27" s="1418"/>
      <c r="U27" s="1418"/>
      <c r="V27" s="1418"/>
      <c r="W27" s="1418"/>
      <c r="X27" s="1418"/>
      <c r="Y27" s="1418"/>
      <c r="Z27" s="1418"/>
      <c r="AA27" s="1418"/>
      <c r="AB27" s="1418"/>
      <c r="AC27" s="1418"/>
      <c r="AD27" s="1418"/>
      <c r="AE27" s="1418"/>
      <c r="AF27" s="1418"/>
      <c r="AG27" s="1418"/>
      <c r="AH27" s="1418"/>
      <c r="AI27" s="1418"/>
      <c r="AJ27" s="1418"/>
      <c r="AK27" s="1418"/>
      <c r="AL27" s="1418"/>
      <c r="AM27" s="1418"/>
      <c r="AN27" s="1418"/>
      <c r="AO27" s="1418"/>
      <c r="AP27" s="1418"/>
      <c r="AQ27" s="403"/>
      <c r="AR27" s="696"/>
      <c r="AS27" s="696"/>
      <c r="AT27" s="696"/>
      <c r="AU27" s="696"/>
      <c r="AV27" s="696"/>
      <c r="AW27" s="696"/>
      <c r="AX27" s="696"/>
      <c r="AY27" s="696"/>
      <c r="AZ27" s="404"/>
      <c r="BA27" s="1130"/>
      <c r="BB27" s="1130"/>
      <c r="BC27" s="1130"/>
      <c r="BD27" s="708"/>
      <c r="BE27" s="708"/>
      <c r="BF27" s="708"/>
      <c r="BG27" s="708"/>
      <c r="BH27" s="560"/>
    </row>
    <row r="28" spans="1:60" s="405" customFormat="1" ht="12" customHeight="1">
      <c r="A28" s="400" t="s">
        <v>1075</v>
      </c>
      <c r="B28" s="402"/>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3"/>
      <c r="AR28" s="696"/>
      <c r="AS28" s="696"/>
      <c r="AT28" s="696"/>
      <c r="AU28" s="696"/>
      <c r="AV28" s="696"/>
      <c r="AW28" s="696"/>
      <c r="AX28" s="696"/>
      <c r="AY28" s="696"/>
      <c r="AZ28" s="404"/>
      <c r="BA28" s="1130"/>
      <c r="BB28" s="1130"/>
      <c r="BC28" s="1130"/>
      <c r="BD28" s="708"/>
      <c r="BE28" s="708"/>
      <c r="BF28" s="708"/>
      <c r="BG28" s="708"/>
      <c r="BH28" s="560"/>
    </row>
    <row r="29" spans="1:60" s="405" customFormat="1" ht="15" customHeight="1">
      <c r="A29" s="400" t="s">
        <v>398</v>
      </c>
      <c r="B29" s="402" t="s">
        <v>197</v>
      </c>
      <c r="C29" s="990" t="s">
        <v>34</v>
      </c>
      <c r="W29" s="404"/>
      <c r="X29" s="404"/>
      <c r="Y29" s="404"/>
      <c r="Z29" s="404"/>
      <c r="AA29" s="404"/>
      <c r="AB29" s="404"/>
      <c r="AC29" s="404"/>
      <c r="AD29" s="404"/>
      <c r="AE29" s="404"/>
      <c r="AF29" s="404"/>
      <c r="AG29" s="404"/>
      <c r="AH29" s="404"/>
      <c r="AI29" s="404"/>
      <c r="AJ29" s="404"/>
      <c r="AK29" s="404"/>
      <c r="AL29" s="404"/>
      <c r="AM29" s="404"/>
      <c r="AN29" s="404"/>
      <c r="AO29" s="404"/>
      <c r="AP29" s="404"/>
      <c r="AQ29" s="404"/>
      <c r="AR29" s="696"/>
      <c r="AS29" s="696"/>
      <c r="AT29" s="696"/>
      <c r="AU29" s="696"/>
      <c r="AV29" s="696"/>
      <c r="AW29" s="696"/>
      <c r="AX29" s="696"/>
      <c r="AY29" s="696"/>
      <c r="AZ29" s="404"/>
      <c r="BA29" s="617"/>
      <c r="BB29" s="617"/>
      <c r="BC29" s="617"/>
      <c r="BD29" s="708"/>
      <c r="BE29" s="708"/>
      <c r="BF29" s="708"/>
      <c r="BG29" s="708"/>
      <c r="BH29" s="560"/>
    </row>
    <row r="30" spans="1:60" s="405" customFormat="1" ht="12.75">
      <c r="A30" s="400" t="s">
        <v>1075</v>
      </c>
      <c r="B30" s="402"/>
      <c r="C30" s="990"/>
      <c r="W30" s="404"/>
      <c r="X30" s="404"/>
      <c r="Y30" s="404"/>
      <c r="Z30" s="404"/>
      <c r="AA30" s="404"/>
      <c r="AB30" s="404"/>
      <c r="AC30" s="404"/>
      <c r="AD30" s="404"/>
      <c r="AE30" s="404"/>
      <c r="AF30" s="404"/>
      <c r="AG30" s="404"/>
      <c r="AH30" s="404"/>
      <c r="AI30" s="404"/>
      <c r="AJ30" s="404"/>
      <c r="AK30" s="404"/>
      <c r="AL30" s="404"/>
      <c r="AM30" s="404"/>
      <c r="AN30" s="404"/>
      <c r="AO30" s="404"/>
      <c r="AP30" s="404"/>
      <c r="AQ30" s="404"/>
      <c r="AR30" s="696"/>
      <c r="AS30" s="696"/>
      <c r="AT30" s="696"/>
      <c r="AU30" s="696"/>
      <c r="AV30" s="696"/>
      <c r="AW30" s="696"/>
      <c r="AX30" s="696"/>
      <c r="AY30" s="696"/>
      <c r="AZ30" s="404"/>
      <c r="BA30" s="617"/>
      <c r="BB30" s="617"/>
      <c r="BC30" s="617"/>
      <c r="BD30" s="708"/>
      <c r="BE30" s="708"/>
      <c r="BF30" s="708"/>
      <c r="BG30" s="708"/>
      <c r="BH30" s="560"/>
    </row>
    <row r="31" spans="1:60" s="405" customFormat="1" ht="15" customHeight="1">
      <c r="A31" s="400" t="s">
        <v>1075</v>
      </c>
      <c r="B31" s="402"/>
      <c r="C31" s="1378" t="s">
        <v>815</v>
      </c>
      <c r="D31" s="1418"/>
      <c r="E31" s="1418"/>
      <c r="F31" s="1418"/>
      <c r="G31" s="1418"/>
      <c r="H31" s="1418"/>
      <c r="I31" s="1418"/>
      <c r="J31" s="1418"/>
      <c r="K31" s="1418"/>
      <c r="L31" s="1418"/>
      <c r="M31" s="1418"/>
      <c r="N31" s="1418"/>
      <c r="O31" s="1418"/>
      <c r="P31" s="1418"/>
      <c r="Q31" s="1418"/>
      <c r="R31" s="1418"/>
      <c r="S31" s="1418"/>
      <c r="T31" s="1418"/>
      <c r="U31" s="1418"/>
      <c r="V31" s="1418"/>
      <c r="W31" s="1418"/>
      <c r="X31" s="1418"/>
      <c r="Y31" s="1418"/>
      <c r="Z31" s="1418"/>
      <c r="AA31" s="1418"/>
      <c r="AB31" s="1418"/>
      <c r="AC31" s="1418"/>
      <c r="AD31" s="1418"/>
      <c r="AE31" s="1418"/>
      <c r="AF31" s="1418"/>
      <c r="AG31" s="1418"/>
      <c r="AH31" s="1418"/>
      <c r="AI31" s="1418"/>
      <c r="AJ31" s="1418"/>
      <c r="AK31" s="1418"/>
      <c r="AL31" s="1418"/>
      <c r="AM31" s="1418"/>
      <c r="AN31" s="1418"/>
      <c r="AO31" s="1418"/>
      <c r="AP31" s="1418"/>
      <c r="AQ31" s="401"/>
      <c r="AR31" s="696"/>
      <c r="AS31" s="696"/>
      <c r="AT31" s="696"/>
      <c r="AU31" s="696"/>
      <c r="AV31" s="696"/>
      <c r="AW31" s="696"/>
      <c r="AX31" s="696"/>
      <c r="AY31" s="696"/>
      <c r="AZ31" s="404"/>
      <c r="BA31" s="617"/>
      <c r="BB31" s="617"/>
      <c r="BC31" s="617"/>
      <c r="BD31" s="708"/>
      <c r="BE31" s="708"/>
      <c r="BF31" s="708"/>
      <c r="BG31" s="708"/>
      <c r="BH31" s="560"/>
    </row>
    <row r="32" spans="1:60" s="405" customFormat="1" ht="12.75">
      <c r="A32" s="400" t="s">
        <v>1075</v>
      </c>
      <c r="B32" s="402"/>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1"/>
      <c r="AR32" s="696"/>
      <c r="AS32" s="696"/>
      <c r="AT32" s="696"/>
      <c r="AU32" s="696"/>
      <c r="AV32" s="696"/>
      <c r="AW32" s="696"/>
      <c r="AX32" s="696"/>
      <c r="AY32" s="696"/>
      <c r="AZ32" s="404"/>
      <c r="BA32" s="617"/>
      <c r="BB32" s="617"/>
      <c r="BC32" s="617"/>
      <c r="BD32" s="708"/>
      <c r="BE32" s="708"/>
      <c r="BF32" s="708"/>
      <c r="BG32" s="708"/>
      <c r="BH32" s="560"/>
    </row>
    <row r="33" spans="1:225" s="405" customFormat="1" ht="28.5" customHeight="1">
      <c r="A33" s="400" t="s">
        <v>1075</v>
      </c>
      <c r="B33" s="402"/>
      <c r="C33" s="992" t="s">
        <v>266</v>
      </c>
      <c r="D33" s="1378" t="s">
        <v>895</v>
      </c>
      <c r="E33" s="1378"/>
      <c r="F33" s="1378"/>
      <c r="G33" s="1378"/>
      <c r="H33" s="1378"/>
      <c r="I33" s="1378"/>
      <c r="J33" s="1378"/>
      <c r="K33" s="1378"/>
      <c r="L33" s="1378"/>
      <c r="M33" s="1378"/>
      <c r="N33" s="1378"/>
      <c r="O33" s="1378"/>
      <c r="P33" s="1378"/>
      <c r="Q33" s="1378"/>
      <c r="R33" s="1378"/>
      <c r="S33" s="1378"/>
      <c r="T33" s="1378"/>
      <c r="U33" s="1378"/>
      <c r="V33" s="1378"/>
      <c r="W33" s="1378"/>
      <c r="X33" s="1378"/>
      <c r="Y33" s="1378"/>
      <c r="Z33" s="1378"/>
      <c r="AA33" s="1378"/>
      <c r="AB33" s="1378"/>
      <c r="AC33" s="1378"/>
      <c r="AD33" s="1378"/>
      <c r="AE33" s="1378"/>
      <c r="AF33" s="1378"/>
      <c r="AG33" s="1378"/>
      <c r="AH33" s="1378"/>
      <c r="AI33" s="1378"/>
      <c r="AJ33" s="560"/>
      <c r="AK33" s="560"/>
      <c r="AL33" s="560"/>
      <c r="AM33" s="560"/>
      <c r="AN33" s="560"/>
      <c r="AO33" s="560"/>
      <c r="AP33" s="560"/>
      <c r="AQ33" s="560"/>
      <c r="AR33" s="560"/>
      <c r="AS33" s="560"/>
      <c r="AT33" s="560"/>
      <c r="AU33" s="560"/>
      <c r="AV33" s="560"/>
      <c r="AW33" s="560"/>
      <c r="AX33" s="560"/>
      <c r="AY33" s="560"/>
      <c r="AZ33" s="560"/>
      <c r="BA33" s="560"/>
      <c r="BB33" s="560"/>
      <c r="BC33" s="560"/>
      <c r="BD33" s="560"/>
      <c r="BE33" s="560"/>
      <c r="BF33" s="560"/>
      <c r="BG33" s="560"/>
      <c r="BH33" s="560"/>
      <c r="BI33" s="560"/>
      <c r="BJ33" s="560"/>
      <c r="BK33" s="560"/>
      <c r="BL33" s="560"/>
      <c r="BM33" s="560"/>
      <c r="BN33" s="560"/>
      <c r="BO33" s="560"/>
      <c r="BP33" s="560"/>
      <c r="BQ33" s="560"/>
      <c r="BR33" s="560"/>
      <c r="BS33" s="560"/>
      <c r="BT33" s="560"/>
      <c r="BU33" s="560"/>
      <c r="BV33" s="560"/>
      <c r="BW33" s="560"/>
      <c r="BX33" s="560"/>
      <c r="BY33" s="560"/>
      <c r="BZ33" s="560"/>
      <c r="CA33" s="560"/>
      <c r="CB33" s="560"/>
      <c r="CC33" s="560"/>
      <c r="CD33" s="560"/>
      <c r="CE33" s="560"/>
      <c r="CF33" s="560"/>
      <c r="CG33" s="560"/>
      <c r="CH33" s="560"/>
      <c r="CI33" s="560"/>
      <c r="CJ33" s="560"/>
      <c r="CK33" s="560"/>
      <c r="CL33" s="560"/>
      <c r="CM33" s="560"/>
      <c r="CN33" s="560"/>
      <c r="CO33" s="560"/>
      <c r="CP33" s="560"/>
      <c r="CQ33" s="560"/>
      <c r="CR33" s="560"/>
      <c r="CS33" s="560"/>
      <c r="CT33" s="560"/>
      <c r="CU33" s="560"/>
      <c r="CV33" s="560"/>
      <c r="CW33" s="560"/>
      <c r="CX33" s="560"/>
      <c r="CY33" s="560"/>
      <c r="CZ33" s="560"/>
      <c r="DA33" s="560"/>
      <c r="DB33" s="560"/>
      <c r="DC33" s="560"/>
      <c r="DD33" s="560"/>
      <c r="DE33" s="560"/>
      <c r="DF33" s="560"/>
      <c r="DG33" s="560"/>
      <c r="DH33" s="560"/>
      <c r="DI33" s="560"/>
      <c r="DJ33" s="560"/>
      <c r="DK33" s="560"/>
      <c r="DL33" s="560"/>
      <c r="DM33" s="560"/>
      <c r="DN33" s="560"/>
      <c r="DO33" s="560"/>
      <c r="DP33" s="560"/>
      <c r="DQ33" s="560"/>
      <c r="DR33" s="560"/>
      <c r="DS33" s="560"/>
      <c r="DT33" s="560"/>
      <c r="DU33" s="560"/>
      <c r="DV33" s="560"/>
      <c r="DW33" s="560"/>
      <c r="DX33" s="560"/>
      <c r="DY33" s="560"/>
      <c r="DZ33" s="560"/>
      <c r="EA33" s="560"/>
      <c r="EB33" s="560"/>
      <c r="EC33" s="560"/>
      <c r="ED33" s="560"/>
      <c r="EE33" s="560"/>
      <c r="EF33" s="560"/>
      <c r="EG33" s="560"/>
      <c r="EH33" s="560"/>
      <c r="EI33" s="560"/>
      <c r="EJ33" s="560"/>
      <c r="EK33" s="560"/>
      <c r="EL33" s="560"/>
      <c r="EM33" s="560"/>
      <c r="EN33" s="560"/>
      <c r="EO33" s="560"/>
      <c r="EP33" s="560"/>
      <c r="EQ33" s="560"/>
      <c r="ER33" s="560"/>
      <c r="ES33" s="560"/>
      <c r="ET33" s="560"/>
      <c r="EU33" s="560"/>
      <c r="EV33" s="560"/>
      <c r="EW33" s="560"/>
      <c r="EX33" s="560"/>
      <c r="EY33" s="560"/>
      <c r="EZ33" s="560"/>
      <c r="FA33" s="560"/>
      <c r="FB33" s="560"/>
      <c r="FC33" s="560"/>
      <c r="FD33" s="560"/>
      <c r="FE33" s="560"/>
      <c r="FF33" s="560"/>
      <c r="FG33" s="560"/>
      <c r="FH33" s="560"/>
      <c r="FI33" s="560"/>
      <c r="FJ33" s="560"/>
      <c r="FK33" s="560"/>
      <c r="FL33" s="560"/>
      <c r="FM33" s="560"/>
      <c r="FN33" s="560"/>
      <c r="FO33" s="560"/>
      <c r="FP33" s="560"/>
      <c r="FQ33" s="560"/>
      <c r="FR33" s="560"/>
      <c r="FS33" s="560"/>
      <c r="FT33" s="560"/>
      <c r="FU33" s="560"/>
      <c r="FV33" s="560"/>
      <c r="FW33" s="560"/>
      <c r="FX33" s="560"/>
      <c r="FY33" s="560"/>
      <c r="FZ33" s="560"/>
      <c r="GA33" s="560"/>
      <c r="GB33" s="560"/>
      <c r="GC33" s="560"/>
      <c r="GD33" s="560"/>
      <c r="GE33" s="560"/>
      <c r="GF33" s="560"/>
      <c r="GG33" s="400"/>
      <c r="GH33" s="402"/>
      <c r="GI33" s="992"/>
      <c r="GJ33" s="1378"/>
      <c r="GK33" s="1378"/>
      <c r="GL33" s="1378"/>
      <c r="GM33" s="1378"/>
      <c r="GN33" s="1378"/>
      <c r="GO33" s="1378"/>
      <c r="GP33" s="1378"/>
      <c r="GQ33" s="1378"/>
      <c r="GR33" s="1378"/>
      <c r="GS33" s="1378"/>
      <c r="GT33" s="1378"/>
      <c r="GU33" s="1378"/>
      <c r="GV33" s="1378"/>
      <c r="GW33" s="1378"/>
      <c r="GX33" s="1378"/>
      <c r="GY33" s="1378"/>
      <c r="GZ33" s="1378"/>
      <c r="HA33" s="1378"/>
      <c r="HB33" s="1378"/>
      <c r="HC33" s="1378"/>
      <c r="HD33" s="1378"/>
      <c r="HE33" s="1378"/>
      <c r="HF33" s="1378"/>
      <c r="HG33" s="1378"/>
      <c r="HH33" s="1378"/>
      <c r="HI33" s="1378"/>
      <c r="HJ33" s="1378"/>
      <c r="HK33" s="1378"/>
      <c r="HL33" s="1378"/>
      <c r="HM33" s="1378"/>
      <c r="HN33" s="1378"/>
      <c r="HO33" s="1378"/>
      <c r="HP33" s="525"/>
      <c r="HQ33" s="995"/>
    </row>
    <row r="34" spans="1:225" s="405" customFormat="1" ht="28.5" customHeight="1">
      <c r="A34" s="400" t="s">
        <v>1075</v>
      </c>
      <c r="B34" s="402"/>
      <c r="C34" s="992" t="s">
        <v>266</v>
      </c>
      <c r="D34" s="1378" t="s">
        <v>896</v>
      </c>
      <c r="E34" s="1378"/>
      <c r="F34" s="1378"/>
      <c r="G34" s="1378"/>
      <c r="H34" s="1378"/>
      <c r="I34" s="1378"/>
      <c r="J34" s="1378"/>
      <c r="K34" s="1378"/>
      <c r="L34" s="1378"/>
      <c r="M34" s="1378"/>
      <c r="N34" s="1378"/>
      <c r="O34" s="1378"/>
      <c r="P34" s="1378"/>
      <c r="Q34" s="1378"/>
      <c r="R34" s="1378"/>
      <c r="S34" s="1378"/>
      <c r="T34" s="1378"/>
      <c r="U34" s="1378"/>
      <c r="V34" s="1378"/>
      <c r="W34" s="1378"/>
      <c r="X34" s="1378"/>
      <c r="Y34" s="1378"/>
      <c r="Z34" s="1378"/>
      <c r="AA34" s="1378"/>
      <c r="AB34" s="1378"/>
      <c r="AC34" s="1378"/>
      <c r="AD34" s="1378"/>
      <c r="AE34" s="1378"/>
      <c r="AF34" s="1378"/>
      <c r="AG34" s="1378"/>
      <c r="AH34" s="1378"/>
      <c r="AI34" s="1378"/>
      <c r="AJ34" s="560"/>
      <c r="AK34" s="560"/>
      <c r="AL34" s="560"/>
      <c r="AM34" s="560"/>
      <c r="AN34" s="560"/>
      <c r="AO34" s="560"/>
      <c r="AP34" s="560"/>
      <c r="AQ34" s="560"/>
      <c r="AR34" s="560"/>
      <c r="AS34" s="560"/>
      <c r="AT34" s="560"/>
      <c r="AU34" s="560"/>
      <c r="AV34" s="560"/>
      <c r="AW34" s="560"/>
      <c r="AX34" s="560"/>
      <c r="AY34" s="560"/>
      <c r="AZ34" s="560"/>
      <c r="BA34" s="560"/>
      <c r="BB34" s="560"/>
      <c r="BC34" s="560"/>
      <c r="BD34" s="560"/>
      <c r="BE34" s="560"/>
      <c r="BF34" s="560"/>
      <c r="BG34" s="560"/>
      <c r="BH34" s="560"/>
      <c r="BI34" s="560"/>
      <c r="BJ34" s="560"/>
      <c r="BK34" s="560"/>
      <c r="BL34" s="560"/>
      <c r="BM34" s="560"/>
      <c r="BN34" s="560"/>
      <c r="BO34" s="560"/>
      <c r="BP34" s="560"/>
      <c r="BQ34" s="560"/>
      <c r="BR34" s="560"/>
      <c r="BS34" s="560"/>
      <c r="BT34" s="560"/>
      <c r="BU34" s="560"/>
      <c r="BV34" s="560"/>
      <c r="BW34" s="560"/>
      <c r="BX34" s="560"/>
      <c r="BY34" s="560"/>
      <c r="BZ34" s="560"/>
      <c r="CA34" s="560"/>
      <c r="CB34" s="560"/>
      <c r="CC34" s="560"/>
      <c r="CD34" s="560"/>
      <c r="CE34" s="560"/>
      <c r="CF34" s="560"/>
      <c r="CG34" s="560"/>
      <c r="CH34" s="560"/>
      <c r="CI34" s="560"/>
      <c r="CJ34" s="560"/>
      <c r="CK34" s="560"/>
      <c r="CL34" s="560"/>
      <c r="CM34" s="560"/>
      <c r="CN34" s="560"/>
      <c r="CO34" s="560"/>
      <c r="CP34" s="560"/>
      <c r="CQ34" s="560"/>
      <c r="CR34" s="560"/>
      <c r="CS34" s="560"/>
      <c r="CT34" s="560"/>
      <c r="CU34" s="560"/>
      <c r="CV34" s="560"/>
      <c r="CW34" s="560"/>
      <c r="CX34" s="560"/>
      <c r="CY34" s="560"/>
      <c r="CZ34" s="560"/>
      <c r="DA34" s="560"/>
      <c r="DB34" s="560"/>
      <c r="DC34" s="560"/>
      <c r="DD34" s="560"/>
      <c r="DE34" s="560"/>
      <c r="DF34" s="560"/>
      <c r="DG34" s="560"/>
      <c r="DH34" s="560"/>
      <c r="DI34" s="560"/>
      <c r="DJ34" s="560"/>
      <c r="DK34" s="560"/>
      <c r="DL34" s="560"/>
      <c r="DM34" s="560"/>
      <c r="DN34" s="560"/>
      <c r="DO34" s="560"/>
      <c r="DP34" s="560"/>
      <c r="DQ34" s="560"/>
      <c r="DR34" s="560"/>
      <c r="DS34" s="560"/>
      <c r="DT34" s="560"/>
      <c r="DU34" s="560"/>
      <c r="DV34" s="560"/>
      <c r="DW34" s="560"/>
      <c r="DX34" s="560"/>
      <c r="DY34" s="560"/>
      <c r="DZ34" s="560"/>
      <c r="EA34" s="560"/>
      <c r="EB34" s="560"/>
      <c r="EC34" s="560"/>
      <c r="ED34" s="560"/>
      <c r="EE34" s="560"/>
      <c r="EF34" s="560"/>
      <c r="EG34" s="560"/>
      <c r="EH34" s="560"/>
      <c r="EI34" s="560"/>
      <c r="EJ34" s="560"/>
      <c r="EK34" s="560"/>
      <c r="EL34" s="560"/>
      <c r="EM34" s="560"/>
      <c r="EN34" s="560"/>
      <c r="EO34" s="560"/>
      <c r="EP34" s="560"/>
      <c r="EQ34" s="560"/>
      <c r="ER34" s="560"/>
      <c r="ES34" s="560"/>
      <c r="ET34" s="560"/>
      <c r="EU34" s="560"/>
      <c r="EV34" s="560"/>
      <c r="EW34" s="560"/>
      <c r="EX34" s="560"/>
      <c r="EY34" s="560"/>
      <c r="EZ34" s="560"/>
      <c r="FA34" s="560"/>
      <c r="FB34" s="560"/>
      <c r="FC34" s="560"/>
      <c r="FD34" s="560"/>
      <c r="FE34" s="560"/>
      <c r="FF34" s="560"/>
      <c r="FG34" s="560"/>
      <c r="FH34" s="560"/>
      <c r="FI34" s="560"/>
      <c r="FJ34" s="560"/>
      <c r="FK34" s="560"/>
      <c r="FL34" s="560"/>
      <c r="FM34" s="560"/>
      <c r="FN34" s="560"/>
      <c r="FO34" s="560"/>
      <c r="FP34" s="560"/>
      <c r="FQ34" s="560"/>
      <c r="FR34" s="560"/>
      <c r="FS34" s="560"/>
      <c r="FT34" s="560"/>
      <c r="FU34" s="560"/>
      <c r="FV34" s="560"/>
      <c r="FW34" s="560"/>
      <c r="FX34" s="560"/>
      <c r="FY34" s="560"/>
      <c r="FZ34" s="560"/>
      <c r="GA34" s="560"/>
      <c r="GB34" s="560"/>
      <c r="GC34" s="560"/>
      <c r="GD34" s="560"/>
      <c r="GE34" s="560"/>
      <c r="GF34" s="560"/>
      <c r="GG34" s="400"/>
      <c r="GH34" s="402"/>
      <c r="GI34" s="992"/>
      <c r="GJ34" s="1378"/>
      <c r="GK34" s="1378"/>
      <c r="GL34" s="1378"/>
      <c r="GM34" s="1378"/>
      <c r="GN34" s="1378"/>
      <c r="GO34" s="1378"/>
      <c r="GP34" s="1378"/>
      <c r="GQ34" s="1378"/>
      <c r="GR34" s="1378"/>
      <c r="GS34" s="1378"/>
      <c r="GT34" s="1378"/>
      <c r="GU34" s="1378"/>
      <c r="GV34" s="1378"/>
      <c r="GW34" s="1378"/>
      <c r="GX34" s="1378"/>
      <c r="GY34" s="1378"/>
      <c r="GZ34" s="1378"/>
      <c r="HA34" s="1378"/>
      <c r="HB34" s="1378"/>
      <c r="HC34" s="1378"/>
      <c r="HD34" s="1378"/>
      <c r="HE34" s="1378"/>
      <c r="HF34" s="1378"/>
      <c r="HG34" s="1378"/>
      <c r="HH34" s="1378"/>
      <c r="HI34" s="1378"/>
      <c r="HJ34" s="1378"/>
      <c r="HK34" s="1378"/>
      <c r="HL34" s="1378"/>
      <c r="HM34" s="1378"/>
      <c r="HN34" s="1378"/>
      <c r="HO34" s="1378"/>
      <c r="HP34" s="525"/>
      <c r="HQ34" s="995"/>
    </row>
    <row r="35" spans="1:225" s="405" customFormat="1" ht="18" customHeight="1">
      <c r="A35" s="400" t="s">
        <v>1075</v>
      </c>
      <c r="B35" s="402"/>
      <c r="C35" s="992" t="s">
        <v>266</v>
      </c>
      <c r="D35" s="1378" t="s">
        <v>897</v>
      </c>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560"/>
      <c r="AK35" s="560"/>
      <c r="AL35" s="560"/>
      <c r="AM35" s="560"/>
      <c r="AN35" s="560"/>
      <c r="AO35" s="560"/>
      <c r="AP35" s="560"/>
      <c r="AQ35" s="560"/>
      <c r="AR35" s="560"/>
      <c r="AS35" s="560"/>
      <c r="AT35" s="560"/>
      <c r="AU35" s="560"/>
      <c r="AV35" s="560"/>
      <c r="AW35" s="560"/>
      <c r="AX35" s="560"/>
      <c r="AY35" s="560"/>
      <c r="AZ35" s="560"/>
      <c r="BA35" s="560"/>
      <c r="BB35" s="560"/>
      <c r="BC35" s="560"/>
      <c r="BD35" s="560"/>
      <c r="BE35" s="560"/>
      <c r="BF35" s="560"/>
      <c r="BG35" s="560"/>
      <c r="BH35" s="560"/>
      <c r="BI35" s="560"/>
      <c r="BJ35" s="560"/>
      <c r="BK35" s="560"/>
      <c r="BL35" s="560"/>
      <c r="BM35" s="560"/>
      <c r="BN35" s="560"/>
      <c r="BO35" s="560"/>
      <c r="BP35" s="560"/>
      <c r="BQ35" s="560"/>
      <c r="BR35" s="560"/>
      <c r="BS35" s="560"/>
      <c r="BT35" s="560"/>
      <c r="BU35" s="560"/>
      <c r="BV35" s="560"/>
      <c r="BW35" s="560"/>
      <c r="BX35" s="560"/>
      <c r="BY35" s="560"/>
      <c r="BZ35" s="560"/>
      <c r="CA35" s="560"/>
      <c r="CB35" s="560"/>
      <c r="CC35" s="560"/>
      <c r="CD35" s="560"/>
      <c r="CE35" s="560"/>
      <c r="CF35" s="560"/>
      <c r="CG35" s="560"/>
      <c r="CH35" s="560"/>
      <c r="CI35" s="560"/>
      <c r="CJ35" s="560"/>
      <c r="CK35" s="560"/>
      <c r="CL35" s="560"/>
      <c r="CM35" s="560"/>
      <c r="CN35" s="560"/>
      <c r="CO35" s="560"/>
      <c r="CP35" s="560"/>
      <c r="CQ35" s="560"/>
      <c r="CR35" s="560"/>
      <c r="CS35" s="560"/>
      <c r="CT35" s="560"/>
      <c r="CU35" s="560"/>
      <c r="CV35" s="560"/>
      <c r="CW35" s="560"/>
      <c r="CX35" s="560"/>
      <c r="CY35" s="560"/>
      <c r="CZ35" s="560"/>
      <c r="DA35" s="560"/>
      <c r="DB35" s="560"/>
      <c r="DC35" s="560"/>
      <c r="DD35" s="560"/>
      <c r="DE35" s="560"/>
      <c r="DF35" s="560"/>
      <c r="DG35" s="560"/>
      <c r="DH35" s="560"/>
      <c r="DI35" s="560"/>
      <c r="DJ35" s="560"/>
      <c r="DK35" s="560"/>
      <c r="DL35" s="560"/>
      <c r="DM35" s="560"/>
      <c r="DN35" s="560"/>
      <c r="DO35" s="560"/>
      <c r="DP35" s="560"/>
      <c r="DQ35" s="560"/>
      <c r="DR35" s="560"/>
      <c r="DS35" s="560"/>
      <c r="DT35" s="560"/>
      <c r="DU35" s="560"/>
      <c r="DV35" s="560"/>
      <c r="DW35" s="560"/>
      <c r="DX35" s="560"/>
      <c r="DY35" s="560"/>
      <c r="DZ35" s="560"/>
      <c r="EA35" s="560"/>
      <c r="EB35" s="560"/>
      <c r="EC35" s="560"/>
      <c r="ED35" s="560"/>
      <c r="EE35" s="560"/>
      <c r="EF35" s="560"/>
      <c r="EG35" s="560"/>
      <c r="EH35" s="560"/>
      <c r="EI35" s="560"/>
      <c r="EJ35" s="560"/>
      <c r="EK35" s="560"/>
      <c r="EL35" s="560"/>
      <c r="EM35" s="560"/>
      <c r="EN35" s="560"/>
      <c r="EO35" s="560"/>
      <c r="EP35" s="560"/>
      <c r="EQ35" s="560"/>
      <c r="ER35" s="560"/>
      <c r="ES35" s="560"/>
      <c r="ET35" s="560"/>
      <c r="EU35" s="560"/>
      <c r="EV35" s="560"/>
      <c r="EW35" s="560"/>
      <c r="EX35" s="560"/>
      <c r="EY35" s="560"/>
      <c r="EZ35" s="560"/>
      <c r="FA35" s="560"/>
      <c r="FB35" s="560"/>
      <c r="FC35" s="560"/>
      <c r="FD35" s="560"/>
      <c r="FE35" s="560"/>
      <c r="FF35" s="560"/>
      <c r="FG35" s="560"/>
      <c r="FH35" s="560"/>
      <c r="FI35" s="560"/>
      <c r="FJ35" s="560"/>
      <c r="FK35" s="560"/>
      <c r="FL35" s="560"/>
      <c r="FM35" s="560"/>
      <c r="FN35" s="560"/>
      <c r="FO35" s="560"/>
      <c r="FP35" s="560"/>
      <c r="FQ35" s="560"/>
      <c r="FR35" s="560"/>
      <c r="FS35" s="560"/>
      <c r="FT35" s="560"/>
      <c r="FU35" s="560"/>
      <c r="FV35" s="560"/>
      <c r="FW35" s="560"/>
      <c r="FX35" s="560"/>
      <c r="FY35" s="560"/>
      <c r="FZ35" s="560"/>
      <c r="GA35" s="560"/>
      <c r="GB35" s="560"/>
      <c r="GC35" s="560"/>
      <c r="GD35" s="560"/>
      <c r="GE35" s="560"/>
      <c r="GF35" s="560"/>
      <c r="GG35" s="400"/>
      <c r="GH35" s="402"/>
      <c r="GI35" s="992"/>
      <c r="GJ35" s="1378"/>
      <c r="GK35" s="1378"/>
      <c r="GL35" s="1378"/>
      <c r="GM35" s="1378"/>
      <c r="GN35" s="1378"/>
      <c r="GO35" s="1378"/>
      <c r="GP35" s="1378"/>
      <c r="GQ35" s="1378"/>
      <c r="GR35" s="1378"/>
      <c r="GS35" s="1378"/>
      <c r="GT35" s="1378"/>
      <c r="GU35" s="1378"/>
      <c r="GV35" s="1378"/>
      <c r="GW35" s="1378"/>
      <c r="GX35" s="1378"/>
      <c r="GY35" s="1378"/>
      <c r="GZ35" s="1378"/>
      <c r="HA35" s="1378"/>
      <c r="HB35" s="1378"/>
      <c r="HC35" s="1378"/>
      <c r="HD35" s="1378"/>
      <c r="HE35" s="1378"/>
      <c r="HF35" s="1378"/>
      <c r="HG35" s="1378"/>
      <c r="HH35" s="1378"/>
      <c r="HI35" s="1378"/>
      <c r="HJ35" s="1378"/>
      <c r="HK35" s="1378"/>
      <c r="HL35" s="1378"/>
      <c r="HM35" s="1378"/>
      <c r="HN35" s="1378"/>
      <c r="HO35" s="1378"/>
      <c r="HP35" s="525"/>
      <c r="HQ35" s="995"/>
    </row>
    <row r="36" spans="1:225" s="405" customFormat="1" ht="42" customHeight="1">
      <c r="A36" s="400" t="s">
        <v>1075</v>
      </c>
      <c r="B36" s="402"/>
      <c r="C36" s="992" t="s">
        <v>266</v>
      </c>
      <c r="D36" s="1378" t="s">
        <v>898</v>
      </c>
      <c r="E36" s="1378"/>
      <c r="F36" s="1378"/>
      <c r="G36" s="1378"/>
      <c r="H36" s="1378"/>
      <c r="I36" s="1378"/>
      <c r="J36" s="1378"/>
      <c r="K36" s="1378"/>
      <c r="L36" s="1378"/>
      <c r="M36" s="1378"/>
      <c r="N36" s="1378"/>
      <c r="O36" s="1378"/>
      <c r="P36" s="1378"/>
      <c r="Q36" s="1378"/>
      <c r="R36" s="1378"/>
      <c r="S36" s="1378"/>
      <c r="T36" s="1378"/>
      <c r="U36" s="1378"/>
      <c r="V36" s="1378"/>
      <c r="W36" s="1378"/>
      <c r="X36" s="1378"/>
      <c r="Y36" s="1378"/>
      <c r="Z36" s="1378"/>
      <c r="AA36" s="1378"/>
      <c r="AB36" s="1378"/>
      <c r="AC36" s="1378"/>
      <c r="AD36" s="1378"/>
      <c r="AE36" s="1378"/>
      <c r="AF36" s="1378"/>
      <c r="AG36" s="1378"/>
      <c r="AH36" s="1378"/>
      <c r="AI36" s="1378"/>
      <c r="AJ36" s="560"/>
      <c r="AK36" s="560"/>
      <c r="AL36" s="560"/>
      <c r="AM36" s="560"/>
      <c r="AN36" s="560"/>
      <c r="AO36" s="560"/>
      <c r="AP36" s="560"/>
      <c r="AQ36" s="560"/>
      <c r="AR36" s="560"/>
      <c r="AS36" s="560"/>
      <c r="AT36" s="560"/>
      <c r="AU36" s="560"/>
      <c r="AV36" s="560"/>
      <c r="AW36" s="560"/>
      <c r="AX36" s="560"/>
      <c r="AY36" s="560"/>
      <c r="AZ36" s="560"/>
      <c r="BA36" s="560"/>
      <c r="BB36" s="560"/>
      <c r="BC36" s="560"/>
      <c r="BD36" s="560"/>
      <c r="BE36" s="560"/>
      <c r="BF36" s="560"/>
      <c r="BG36" s="560"/>
      <c r="BH36" s="560"/>
      <c r="BI36" s="560"/>
      <c r="BJ36" s="560"/>
      <c r="BK36" s="560"/>
      <c r="BL36" s="560"/>
      <c r="BM36" s="560"/>
      <c r="BN36" s="560"/>
      <c r="BO36" s="560"/>
      <c r="BP36" s="560"/>
      <c r="BQ36" s="560"/>
      <c r="BR36" s="560"/>
      <c r="BS36" s="560"/>
      <c r="BT36" s="560"/>
      <c r="BU36" s="560"/>
      <c r="BV36" s="560"/>
      <c r="BW36" s="560"/>
      <c r="BX36" s="560"/>
      <c r="BY36" s="560"/>
      <c r="BZ36" s="560"/>
      <c r="CA36" s="560"/>
      <c r="CB36" s="560"/>
      <c r="CC36" s="560"/>
      <c r="CD36" s="560"/>
      <c r="CE36" s="560"/>
      <c r="CF36" s="560"/>
      <c r="CG36" s="560"/>
      <c r="CH36" s="560"/>
      <c r="CI36" s="560"/>
      <c r="CJ36" s="560"/>
      <c r="CK36" s="560"/>
      <c r="CL36" s="560"/>
      <c r="CM36" s="560"/>
      <c r="CN36" s="560"/>
      <c r="CO36" s="560"/>
      <c r="CP36" s="560"/>
      <c r="CQ36" s="560"/>
      <c r="CR36" s="560"/>
      <c r="CS36" s="560"/>
      <c r="CT36" s="560"/>
      <c r="CU36" s="560"/>
      <c r="CV36" s="560"/>
      <c r="CW36" s="560"/>
      <c r="CX36" s="560"/>
      <c r="CY36" s="560"/>
      <c r="CZ36" s="560"/>
      <c r="DA36" s="560"/>
      <c r="DB36" s="560"/>
      <c r="DC36" s="560"/>
      <c r="DD36" s="560"/>
      <c r="DE36" s="560"/>
      <c r="DF36" s="560"/>
      <c r="DG36" s="560"/>
      <c r="DH36" s="560"/>
      <c r="DI36" s="560"/>
      <c r="DJ36" s="560"/>
      <c r="DK36" s="560"/>
      <c r="DL36" s="560"/>
      <c r="DM36" s="560"/>
      <c r="DN36" s="560"/>
      <c r="DO36" s="560"/>
      <c r="DP36" s="560"/>
      <c r="DQ36" s="560"/>
      <c r="DR36" s="560"/>
      <c r="DS36" s="560"/>
      <c r="DT36" s="560"/>
      <c r="DU36" s="560"/>
      <c r="DV36" s="560"/>
      <c r="DW36" s="560"/>
      <c r="DX36" s="560"/>
      <c r="DY36" s="560"/>
      <c r="DZ36" s="560"/>
      <c r="EA36" s="560"/>
      <c r="EB36" s="560"/>
      <c r="EC36" s="560"/>
      <c r="ED36" s="560"/>
      <c r="EE36" s="560"/>
      <c r="EF36" s="560"/>
      <c r="EG36" s="560"/>
      <c r="EH36" s="560"/>
      <c r="EI36" s="560"/>
      <c r="EJ36" s="560"/>
      <c r="EK36" s="560"/>
      <c r="EL36" s="560"/>
      <c r="EM36" s="560"/>
      <c r="EN36" s="560"/>
      <c r="EO36" s="560"/>
      <c r="EP36" s="560"/>
      <c r="EQ36" s="560"/>
      <c r="ER36" s="560"/>
      <c r="ES36" s="560"/>
      <c r="ET36" s="560"/>
      <c r="EU36" s="560"/>
      <c r="EV36" s="560"/>
      <c r="EW36" s="560"/>
      <c r="EX36" s="560"/>
      <c r="EY36" s="560"/>
      <c r="EZ36" s="560"/>
      <c r="FA36" s="560"/>
      <c r="FB36" s="560"/>
      <c r="FC36" s="560"/>
      <c r="FD36" s="560"/>
      <c r="FE36" s="560"/>
      <c r="FF36" s="560"/>
      <c r="FG36" s="560"/>
      <c r="FH36" s="560"/>
      <c r="FI36" s="560"/>
      <c r="FJ36" s="560"/>
      <c r="FK36" s="560"/>
      <c r="FL36" s="560"/>
      <c r="FM36" s="560"/>
      <c r="FN36" s="560"/>
      <c r="FO36" s="560"/>
      <c r="FP36" s="560"/>
      <c r="FQ36" s="560"/>
      <c r="FR36" s="560"/>
      <c r="FS36" s="560"/>
      <c r="FT36" s="560"/>
      <c r="FU36" s="560"/>
      <c r="FV36" s="560"/>
      <c r="FW36" s="560"/>
      <c r="FX36" s="560"/>
      <c r="FY36" s="560"/>
      <c r="FZ36" s="560"/>
      <c r="GA36" s="560"/>
      <c r="GB36" s="560"/>
      <c r="GC36" s="560"/>
      <c r="GD36" s="560"/>
      <c r="GE36" s="560"/>
      <c r="GF36" s="560"/>
      <c r="GG36" s="400"/>
      <c r="GH36" s="402"/>
      <c r="GI36" s="992"/>
      <c r="GJ36" s="1378"/>
      <c r="GK36" s="1378"/>
      <c r="GL36" s="1378"/>
      <c r="GM36" s="1378"/>
      <c r="GN36" s="1378"/>
      <c r="GO36" s="1378"/>
      <c r="GP36" s="1378"/>
      <c r="GQ36" s="1378"/>
      <c r="GR36" s="1378"/>
      <c r="GS36" s="1378"/>
      <c r="GT36" s="1378"/>
      <c r="GU36" s="1378"/>
      <c r="GV36" s="1378"/>
      <c r="GW36" s="1378"/>
      <c r="GX36" s="1378"/>
      <c r="GY36" s="1378"/>
      <c r="GZ36" s="1378"/>
      <c r="HA36" s="1378"/>
      <c r="HB36" s="1378"/>
      <c r="HC36" s="1378"/>
      <c r="HD36" s="1378"/>
      <c r="HE36" s="1378"/>
      <c r="HF36" s="1378"/>
      <c r="HG36" s="1378"/>
      <c r="HH36" s="1378"/>
      <c r="HI36" s="1378"/>
      <c r="HJ36" s="1378"/>
      <c r="HK36" s="1378"/>
      <c r="HL36" s="1378"/>
      <c r="HM36" s="1378"/>
      <c r="HN36" s="1378"/>
      <c r="HO36" s="1378"/>
      <c r="HP36" s="525"/>
      <c r="HQ36" s="995"/>
    </row>
    <row r="37" spans="1:225" s="405" customFormat="1" ht="42" customHeight="1">
      <c r="A37" s="400" t="s">
        <v>1075</v>
      </c>
      <c r="B37" s="402"/>
      <c r="C37" s="992" t="s">
        <v>266</v>
      </c>
      <c r="D37" s="1378" t="s">
        <v>899</v>
      </c>
      <c r="E37" s="1378"/>
      <c r="F37" s="1378"/>
      <c r="G37" s="1378"/>
      <c r="H37" s="1378"/>
      <c r="I37" s="1378"/>
      <c r="J37" s="1378"/>
      <c r="K37" s="1378"/>
      <c r="L37" s="1378"/>
      <c r="M37" s="1378"/>
      <c r="N37" s="1378"/>
      <c r="O37" s="1378"/>
      <c r="P37" s="1378"/>
      <c r="Q37" s="1378"/>
      <c r="R37" s="1378"/>
      <c r="S37" s="1378"/>
      <c r="T37" s="1378"/>
      <c r="U37" s="1378"/>
      <c r="V37" s="1378"/>
      <c r="W37" s="1378"/>
      <c r="X37" s="1378"/>
      <c r="Y37" s="1378"/>
      <c r="Z37" s="1378"/>
      <c r="AA37" s="1378"/>
      <c r="AB37" s="1378"/>
      <c r="AC37" s="1378"/>
      <c r="AD37" s="1378"/>
      <c r="AE37" s="1378"/>
      <c r="AF37" s="1378"/>
      <c r="AG37" s="1378"/>
      <c r="AH37" s="1378"/>
      <c r="AI37" s="1378"/>
      <c r="AJ37" s="560"/>
      <c r="AK37" s="560"/>
      <c r="AL37" s="560"/>
      <c r="AM37" s="560"/>
      <c r="AN37" s="560"/>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c r="BK37" s="560"/>
      <c r="BL37" s="560"/>
      <c r="BM37" s="560"/>
      <c r="BN37" s="560"/>
      <c r="BO37" s="560"/>
      <c r="BP37" s="560"/>
      <c r="BQ37" s="560"/>
      <c r="BR37" s="560"/>
      <c r="BS37" s="560"/>
      <c r="BT37" s="560"/>
      <c r="BU37" s="560"/>
      <c r="BV37" s="560"/>
      <c r="BW37" s="560"/>
      <c r="BX37" s="560"/>
      <c r="BY37" s="560"/>
      <c r="BZ37" s="560"/>
      <c r="CA37" s="560"/>
      <c r="CB37" s="560"/>
      <c r="CC37" s="560"/>
      <c r="CD37" s="560"/>
      <c r="CE37" s="560"/>
      <c r="CF37" s="560"/>
      <c r="CG37" s="560"/>
      <c r="CH37" s="560"/>
      <c r="CI37" s="560"/>
      <c r="CJ37" s="560"/>
      <c r="CK37" s="560"/>
      <c r="CL37" s="560"/>
      <c r="CM37" s="560"/>
      <c r="CN37" s="560"/>
      <c r="CO37" s="560"/>
      <c r="CP37" s="560"/>
      <c r="CQ37" s="560"/>
      <c r="CR37" s="560"/>
      <c r="CS37" s="560"/>
      <c r="CT37" s="560"/>
      <c r="CU37" s="560"/>
      <c r="CV37" s="560"/>
      <c r="CW37" s="560"/>
      <c r="CX37" s="560"/>
      <c r="CY37" s="560"/>
      <c r="CZ37" s="560"/>
      <c r="DA37" s="560"/>
      <c r="DB37" s="560"/>
      <c r="DC37" s="560"/>
      <c r="DD37" s="560"/>
      <c r="DE37" s="560"/>
      <c r="DF37" s="560"/>
      <c r="DG37" s="560"/>
      <c r="DH37" s="560"/>
      <c r="DI37" s="560"/>
      <c r="DJ37" s="560"/>
      <c r="DK37" s="560"/>
      <c r="DL37" s="560"/>
      <c r="DM37" s="560"/>
      <c r="DN37" s="560"/>
      <c r="DO37" s="560"/>
      <c r="DP37" s="560"/>
      <c r="DQ37" s="560"/>
      <c r="DR37" s="560"/>
      <c r="DS37" s="560"/>
      <c r="DT37" s="560"/>
      <c r="DU37" s="560"/>
      <c r="DV37" s="560"/>
      <c r="DW37" s="560"/>
      <c r="DX37" s="560"/>
      <c r="DY37" s="560"/>
      <c r="DZ37" s="560"/>
      <c r="EA37" s="560"/>
      <c r="EB37" s="560"/>
      <c r="EC37" s="560"/>
      <c r="ED37" s="560"/>
      <c r="EE37" s="560"/>
      <c r="EF37" s="560"/>
      <c r="EG37" s="560"/>
      <c r="EH37" s="560"/>
      <c r="EI37" s="560"/>
      <c r="EJ37" s="560"/>
      <c r="EK37" s="560"/>
      <c r="EL37" s="560"/>
      <c r="EM37" s="560"/>
      <c r="EN37" s="560"/>
      <c r="EO37" s="560"/>
      <c r="EP37" s="560"/>
      <c r="EQ37" s="560"/>
      <c r="ER37" s="560"/>
      <c r="ES37" s="560"/>
      <c r="ET37" s="560"/>
      <c r="EU37" s="560"/>
      <c r="EV37" s="560"/>
      <c r="EW37" s="560"/>
      <c r="EX37" s="560"/>
      <c r="EY37" s="560"/>
      <c r="EZ37" s="560"/>
      <c r="FA37" s="560"/>
      <c r="FB37" s="560"/>
      <c r="FC37" s="560"/>
      <c r="FD37" s="560"/>
      <c r="FE37" s="560"/>
      <c r="FF37" s="560"/>
      <c r="FG37" s="560"/>
      <c r="FH37" s="560"/>
      <c r="FI37" s="560"/>
      <c r="FJ37" s="560"/>
      <c r="FK37" s="560"/>
      <c r="FL37" s="560"/>
      <c r="FM37" s="560"/>
      <c r="FN37" s="560"/>
      <c r="FO37" s="560"/>
      <c r="FP37" s="560"/>
      <c r="FQ37" s="560"/>
      <c r="FR37" s="560"/>
      <c r="FS37" s="560"/>
      <c r="FT37" s="560"/>
      <c r="FU37" s="560"/>
      <c r="FV37" s="560"/>
      <c r="FW37" s="560"/>
      <c r="FX37" s="560"/>
      <c r="FY37" s="560"/>
      <c r="FZ37" s="560"/>
      <c r="GA37" s="560"/>
      <c r="GB37" s="560"/>
      <c r="GC37" s="560"/>
      <c r="GD37" s="560"/>
      <c r="GE37" s="560"/>
      <c r="GF37" s="560"/>
      <c r="GG37" s="400"/>
      <c r="GH37" s="402"/>
      <c r="GI37" s="992"/>
      <c r="GJ37" s="1378"/>
      <c r="GK37" s="1378"/>
      <c r="GL37" s="1378"/>
      <c r="GM37" s="1378"/>
      <c r="GN37" s="1378"/>
      <c r="GO37" s="1378"/>
      <c r="GP37" s="1378"/>
      <c r="GQ37" s="1378"/>
      <c r="GR37" s="1378"/>
      <c r="GS37" s="1378"/>
      <c r="GT37" s="1378"/>
      <c r="GU37" s="1378"/>
      <c r="GV37" s="1378"/>
      <c r="GW37" s="1378"/>
      <c r="GX37" s="1378"/>
      <c r="GY37" s="1378"/>
      <c r="GZ37" s="1378"/>
      <c r="HA37" s="1378"/>
      <c r="HB37" s="1378"/>
      <c r="HC37" s="1378"/>
      <c r="HD37" s="1378"/>
      <c r="HE37" s="1378"/>
      <c r="HF37" s="1378"/>
      <c r="HG37" s="1378"/>
      <c r="HH37" s="1378"/>
      <c r="HI37" s="1378"/>
      <c r="HJ37" s="1378"/>
      <c r="HK37" s="1378"/>
      <c r="HL37" s="1378"/>
      <c r="HM37" s="1378"/>
      <c r="HN37" s="1378"/>
      <c r="HO37" s="1378"/>
      <c r="HP37" s="525"/>
      <c r="HQ37" s="995"/>
    </row>
    <row r="38" spans="1:225" s="405" customFormat="1" ht="22.5" customHeight="1">
      <c r="A38" s="400" t="s">
        <v>398</v>
      </c>
      <c r="B38" s="402" t="s">
        <v>197</v>
      </c>
      <c r="C38" s="990" t="s">
        <v>1027</v>
      </c>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25"/>
      <c r="AF38" s="525"/>
      <c r="AG38" s="525"/>
      <c r="AH38" s="525"/>
      <c r="AI38" s="525"/>
      <c r="AJ38" s="560"/>
      <c r="AK38" s="560"/>
      <c r="AL38" s="560"/>
      <c r="AM38" s="560"/>
      <c r="AN38" s="560"/>
      <c r="AO38" s="560"/>
      <c r="AP38" s="560"/>
      <c r="AQ38" s="560"/>
      <c r="AR38" s="560"/>
      <c r="AS38" s="560"/>
      <c r="AT38" s="560"/>
      <c r="AU38" s="560"/>
      <c r="AV38" s="560"/>
      <c r="AW38" s="560"/>
      <c r="AX38" s="560"/>
      <c r="AY38" s="560"/>
      <c r="AZ38" s="560"/>
      <c r="BA38" s="560"/>
      <c r="BB38" s="560"/>
      <c r="BC38" s="560"/>
      <c r="BD38" s="560"/>
      <c r="BE38" s="560"/>
      <c r="BF38" s="560"/>
      <c r="BG38" s="560"/>
      <c r="BH38" s="560"/>
      <c r="BI38" s="560"/>
      <c r="BJ38" s="560"/>
      <c r="BK38" s="560"/>
      <c r="BL38" s="560"/>
      <c r="BM38" s="560"/>
      <c r="BN38" s="560"/>
      <c r="BO38" s="560"/>
      <c r="BP38" s="560"/>
      <c r="BQ38" s="560"/>
      <c r="BR38" s="560"/>
      <c r="BS38" s="560"/>
      <c r="BT38" s="560"/>
      <c r="BU38" s="560"/>
      <c r="BV38" s="560"/>
      <c r="BW38" s="560"/>
      <c r="BX38" s="560"/>
      <c r="BY38" s="560"/>
      <c r="BZ38" s="560"/>
      <c r="CA38" s="560"/>
      <c r="CB38" s="560"/>
      <c r="CC38" s="560"/>
      <c r="CD38" s="560"/>
      <c r="CE38" s="560"/>
      <c r="CF38" s="560"/>
      <c r="CG38" s="560"/>
      <c r="CH38" s="560"/>
      <c r="CI38" s="560"/>
      <c r="CJ38" s="560"/>
      <c r="CK38" s="560"/>
      <c r="CL38" s="560"/>
      <c r="CM38" s="560"/>
      <c r="CN38" s="560"/>
      <c r="CO38" s="560"/>
      <c r="CP38" s="560"/>
      <c r="CQ38" s="560"/>
      <c r="CR38" s="560"/>
      <c r="CS38" s="560"/>
      <c r="CT38" s="560"/>
      <c r="CU38" s="560"/>
      <c r="CV38" s="560"/>
      <c r="CW38" s="560"/>
      <c r="CX38" s="560"/>
      <c r="CY38" s="560"/>
      <c r="CZ38" s="560"/>
      <c r="DA38" s="560"/>
      <c r="DB38" s="560"/>
      <c r="DC38" s="560"/>
      <c r="DD38" s="560"/>
      <c r="DE38" s="560"/>
      <c r="DF38" s="560"/>
      <c r="DG38" s="560"/>
      <c r="DH38" s="560"/>
      <c r="DI38" s="560"/>
      <c r="DJ38" s="560"/>
      <c r="DK38" s="560"/>
      <c r="DL38" s="560"/>
      <c r="DM38" s="560"/>
      <c r="DN38" s="560"/>
      <c r="DO38" s="560"/>
      <c r="DP38" s="560"/>
      <c r="DQ38" s="560"/>
      <c r="DR38" s="560"/>
      <c r="DS38" s="560"/>
      <c r="DT38" s="560"/>
      <c r="DU38" s="560"/>
      <c r="DV38" s="560"/>
      <c r="DW38" s="560"/>
      <c r="DX38" s="560"/>
      <c r="DY38" s="560"/>
      <c r="DZ38" s="560"/>
      <c r="EA38" s="560"/>
      <c r="EB38" s="560"/>
      <c r="EC38" s="560"/>
      <c r="ED38" s="560"/>
      <c r="EE38" s="560"/>
      <c r="EF38" s="560"/>
      <c r="EG38" s="560"/>
      <c r="EH38" s="560"/>
      <c r="EI38" s="560"/>
      <c r="EJ38" s="560"/>
      <c r="EK38" s="560"/>
      <c r="EL38" s="560"/>
      <c r="EM38" s="560"/>
      <c r="EN38" s="560"/>
      <c r="EO38" s="560"/>
      <c r="EP38" s="560"/>
      <c r="EQ38" s="560"/>
      <c r="ER38" s="560"/>
      <c r="ES38" s="560"/>
      <c r="ET38" s="560"/>
      <c r="EU38" s="560"/>
      <c r="EV38" s="560"/>
      <c r="EW38" s="560"/>
      <c r="EX38" s="560"/>
      <c r="EY38" s="560"/>
      <c r="EZ38" s="560"/>
      <c r="FA38" s="560"/>
      <c r="FB38" s="560"/>
      <c r="FC38" s="560"/>
      <c r="FD38" s="560"/>
      <c r="FE38" s="560"/>
      <c r="FF38" s="560"/>
      <c r="FG38" s="560"/>
      <c r="FH38" s="560"/>
      <c r="FI38" s="560"/>
      <c r="FJ38" s="560"/>
      <c r="FK38" s="560"/>
      <c r="FL38" s="560"/>
      <c r="FM38" s="560"/>
      <c r="FN38" s="560"/>
      <c r="FO38" s="560"/>
      <c r="FP38" s="560"/>
      <c r="FQ38" s="560"/>
      <c r="FR38" s="560"/>
      <c r="FS38" s="560"/>
      <c r="FT38" s="560"/>
      <c r="FU38" s="560"/>
      <c r="FV38" s="560"/>
      <c r="FW38" s="560"/>
      <c r="FX38" s="560"/>
      <c r="FY38" s="560"/>
      <c r="FZ38" s="560"/>
      <c r="GA38" s="560"/>
      <c r="GB38" s="560"/>
      <c r="GC38" s="560"/>
      <c r="GD38" s="560"/>
      <c r="GE38" s="560"/>
      <c r="GF38" s="560"/>
      <c r="GG38" s="400"/>
      <c r="GH38" s="402"/>
      <c r="GI38" s="992"/>
      <c r="GJ38" s="525"/>
      <c r="GK38" s="525"/>
      <c r="GL38" s="525"/>
      <c r="GM38" s="525"/>
      <c r="GN38" s="525"/>
      <c r="GO38" s="525"/>
      <c r="GP38" s="525"/>
      <c r="GQ38" s="525"/>
      <c r="GR38" s="525"/>
      <c r="GS38" s="525"/>
      <c r="GT38" s="525"/>
      <c r="GU38" s="525"/>
      <c r="GV38" s="525"/>
      <c r="GW38" s="525"/>
      <c r="GX38" s="525"/>
      <c r="GY38" s="525"/>
      <c r="GZ38" s="525"/>
      <c r="HA38" s="525"/>
      <c r="HB38" s="525"/>
      <c r="HC38" s="525"/>
      <c r="HD38" s="525"/>
      <c r="HE38" s="525"/>
      <c r="HF38" s="525"/>
      <c r="HG38" s="525"/>
      <c r="HH38" s="525"/>
      <c r="HI38" s="525"/>
      <c r="HJ38" s="525"/>
      <c r="HK38" s="525"/>
      <c r="HL38" s="525"/>
      <c r="HM38" s="525"/>
      <c r="HN38" s="525"/>
      <c r="HO38" s="525"/>
      <c r="HP38" s="525"/>
      <c r="HQ38" s="995"/>
    </row>
    <row r="39" spans="1:225" s="405" customFormat="1" ht="42" customHeight="1">
      <c r="A39" s="400" t="s">
        <v>1075</v>
      </c>
      <c r="B39" s="402"/>
      <c r="C39" s="992" t="s">
        <v>266</v>
      </c>
      <c r="D39" s="1378" t="s">
        <v>900</v>
      </c>
      <c r="E39" s="1378"/>
      <c r="F39" s="1378"/>
      <c r="G39" s="1378"/>
      <c r="H39" s="1378"/>
      <c r="I39" s="1378"/>
      <c r="J39" s="1378"/>
      <c r="K39" s="1378"/>
      <c r="L39" s="1378"/>
      <c r="M39" s="1378"/>
      <c r="N39" s="1378"/>
      <c r="O39" s="1378"/>
      <c r="P39" s="1378"/>
      <c r="Q39" s="1378"/>
      <c r="R39" s="1378"/>
      <c r="S39" s="1378"/>
      <c r="T39" s="1378"/>
      <c r="U39" s="1378"/>
      <c r="V39" s="1378"/>
      <c r="W39" s="1378"/>
      <c r="X39" s="1378"/>
      <c r="Y39" s="1378"/>
      <c r="Z39" s="1378"/>
      <c r="AA39" s="1378"/>
      <c r="AB39" s="1378"/>
      <c r="AC39" s="1378"/>
      <c r="AD39" s="1378"/>
      <c r="AE39" s="1378"/>
      <c r="AF39" s="1378"/>
      <c r="AG39" s="1378"/>
      <c r="AH39" s="1378"/>
      <c r="AI39" s="1378"/>
      <c r="AJ39" s="560"/>
      <c r="AK39" s="560"/>
      <c r="AL39" s="560"/>
      <c r="AM39" s="560"/>
      <c r="AN39" s="560"/>
      <c r="AO39" s="560"/>
      <c r="AP39" s="560"/>
      <c r="AQ39" s="560"/>
      <c r="AR39" s="560"/>
      <c r="AS39" s="560"/>
      <c r="AT39" s="560"/>
      <c r="AU39" s="560"/>
      <c r="AV39" s="560"/>
      <c r="AW39" s="560"/>
      <c r="AX39" s="560"/>
      <c r="AY39" s="560"/>
      <c r="AZ39" s="560"/>
      <c r="BA39" s="560"/>
      <c r="BB39" s="560"/>
      <c r="BC39" s="560"/>
      <c r="BD39" s="560"/>
      <c r="BE39" s="560"/>
      <c r="BF39" s="560"/>
      <c r="BG39" s="560"/>
      <c r="BH39" s="560"/>
      <c r="BI39" s="560"/>
      <c r="BJ39" s="560"/>
      <c r="BK39" s="560"/>
      <c r="BL39" s="560"/>
      <c r="BM39" s="560"/>
      <c r="BN39" s="560"/>
      <c r="BO39" s="560"/>
      <c r="BP39" s="560"/>
      <c r="BQ39" s="560"/>
      <c r="BR39" s="560"/>
      <c r="BS39" s="560"/>
      <c r="BT39" s="560"/>
      <c r="BU39" s="560"/>
      <c r="BV39" s="560"/>
      <c r="BW39" s="560"/>
      <c r="BX39" s="560"/>
      <c r="BY39" s="560"/>
      <c r="BZ39" s="560"/>
      <c r="CA39" s="560"/>
      <c r="CB39" s="560"/>
      <c r="CC39" s="560"/>
      <c r="CD39" s="560"/>
      <c r="CE39" s="560"/>
      <c r="CF39" s="560"/>
      <c r="CG39" s="560"/>
      <c r="CH39" s="560"/>
      <c r="CI39" s="560"/>
      <c r="CJ39" s="560"/>
      <c r="CK39" s="560"/>
      <c r="CL39" s="560"/>
      <c r="CM39" s="560"/>
      <c r="CN39" s="560"/>
      <c r="CO39" s="560"/>
      <c r="CP39" s="560"/>
      <c r="CQ39" s="560"/>
      <c r="CR39" s="560"/>
      <c r="CS39" s="560"/>
      <c r="CT39" s="560"/>
      <c r="CU39" s="560"/>
      <c r="CV39" s="560"/>
      <c r="CW39" s="560"/>
      <c r="CX39" s="560"/>
      <c r="CY39" s="560"/>
      <c r="CZ39" s="560"/>
      <c r="DA39" s="560"/>
      <c r="DB39" s="560"/>
      <c r="DC39" s="560"/>
      <c r="DD39" s="560"/>
      <c r="DE39" s="560"/>
      <c r="DF39" s="560"/>
      <c r="DG39" s="560"/>
      <c r="DH39" s="560"/>
      <c r="DI39" s="560"/>
      <c r="DJ39" s="560"/>
      <c r="DK39" s="560"/>
      <c r="DL39" s="560"/>
      <c r="DM39" s="560"/>
      <c r="DN39" s="560"/>
      <c r="DO39" s="560"/>
      <c r="DP39" s="560"/>
      <c r="DQ39" s="560"/>
      <c r="DR39" s="560"/>
      <c r="DS39" s="560"/>
      <c r="DT39" s="560"/>
      <c r="DU39" s="560"/>
      <c r="DV39" s="560"/>
      <c r="DW39" s="560"/>
      <c r="DX39" s="560"/>
      <c r="DY39" s="560"/>
      <c r="DZ39" s="560"/>
      <c r="EA39" s="560"/>
      <c r="EB39" s="560"/>
      <c r="EC39" s="560"/>
      <c r="ED39" s="560"/>
      <c r="EE39" s="560"/>
      <c r="EF39" s="560"/>
      <c r="EG39" s="560"/>
      <c r="EH39" s="560"/>
      <c r="EI39" s="560"/>
      <c r="EJ39" s="560"/>
      <c r="EK39" s="560"/>
      <c r="EL39" s="560"/>
      <c r="EM39" s="560"/>
      <c r="EN39" s="560"/>
      <c r="EO39" s="560"/>
      <c r="EP39" s="560"/>
      <c r="EQ39" s="560"/>
      <c r="ER39" s="560"/>
      <c r="ES39" s="560"/>
      <c r="ET39" s="560"/>
      <c r="EU39" s="560"/>
      <c r="EV39" s="560"/>
      <c r="EW39" s="560"/>
      <c r="EX39" s="560"/>
      <c r="EY39" s="560"/>
      <c r="EZ39" s="560"/>
      <c r="FA39" s="560"/>
      <c r="FB39" s="560"/>
      <c r="FC39" s="560"/>
      <c r="FD39" s="560"/>
      <c r="FE39" s="560"/>
      <c r="FF39" s="560"/>
      <c r="FG39" s="560"/>
      <c r="FH39" s="560"/>
      <c r="FI39" s="560"/>
      <c r="FJ39" s="560"/>
      <c r="FK39" s="560"/>
      <c r="FL39" s="560"/>
      <c r="FM39" s="560"/>
      <c r="FN39" s="560"/>
      <c r="FO39" s="560"/>
      <c r="FP39" s="560"/>
      <c r="FQ39" s="560"/>
      <c r="FR39" s="560"/>
      <c r="FS39" s="560"/>
      <c r="FT39" s="560"/>
      <c r="FU39" s="560"/>
      <c r="FV39" s="560"/>
      <c r="FW39" s="560"/>
      <c r="FX39" s="560"/>
      <c r="FY39" s="560"/>
      <c r="FZ39" s="560"/>
      <c r="GA39" s="560"/>
      <c r="GB39" s="560"/>
      <c r="GC39" s="560"/>
      <c r="GD39" s="560"/>
      <c r="GE39" s="560"/>
      <c r="GF39" s="560"/>
      <c r="GG39" s="400"/>
      <c r="GH39" s="402"/>
      <c r="GI39" s="992"/>
      <c r="GJ39" s="1378"/>
      <c r="GK39" s="1378"/>
      <c r="GL39" s="1378"/>
      <c r="GM39" s="1378"/>
      <c r="GN39" s="1378"/>
      <c r="GO39" s="1378"/>
      <c r="GP39" s="1378"/>
      <c r="GQ39" s="1378"/>
      <c r="GR39" s="1378"/>
      <c r="GS39" s="1378"/>
      <c r="GT39" s="1378"/>
      <c r="GU39" s="1378"/>
      <c r="GV39" s="1378"/>
      <c r="GW39" s="1378"/>
      <c r="GX39" s="1378"/>
      <c r="GY39" s="1378"/>
      <c r="GZ39" s="1378"/>
      <c r="HA39" s="1378"/>
      <c r="HB39" s="1378"/>
      <c r="HC39" s="1378"/>
      <c r="HD39" s="1378"/>
      <c r="HE39" s="1378"/>
      <c r="HF39" s="1378"/>
      <c r="HG39" s="1378"/>
      <c r="HH39" s="1378"/>
      <c r="HI39" s="1378"/>
      <c r="HJ39" s="1378"/>
      <c r="HK39" s="1378"/>
      <c r="HL39" s="1378"/>
      <c r="HM39" s="1378"/>
      <c r="HN39" s="1378"/>
      <c r="HO39" s="1378"/>
      <c r="HP39" s="525"/>
      <c r="HQ39" s="995"/>
    </row>
    <row r="40" spans="1:225" s="405" customFormat="1" ht="28.5" customHeight="1">
      <c r="A40" s="400" t="s">
        <v>1075</v>
      </c>
      <c r="B40" s="402"/>
      <c r="C40" s="992" t="s">
        <v>266</v>
      </c>
      <c r="D40" s="1378" t="s">
        <v>901</v>
      </c>
      <c r="E40" s="1378"/>
      <c r="F40" s="1378"/>
      <c r="G40" s="1378"/>
      <c r="H40" s="1378"/>
      <c r="I40" s="1378"/>
      <c r="J40" s="1378"/>
      <c r="K40" s="1378"/>
      <c r="L40" s="1378"/>
      <c r="M40" s="1378"/>
      <c r="N40" s="1378"/>
      <c r="O40" s="1378"/>
      <c r="P40" s="1378"/>
      <c r="Q40" s="1378"/>
      <c r="R40" s="1378"/>
      <c r="S40" s="1378"/>
      <c r="T40" s="1378"/>
      <c r="U40" s="1378"/>
      <c r="V40" s="1378"/>
      <c r="W40" s="1378"/>
      <c r="X40" s="1378"/>
      <c r="Y40" s="1378"/>
      <c r="Z40" s="1378"/>
      <c r="AA40" s="1378"/>
      <c r="AB40" s="1378"/>
      <c r="AC40" s="1378"/>
      <c r="AD40" s="1378"/>
      <c r="AE40" s="1378"/>
      <c r="AF40" s="1378"/>
      <c r="AG40" s="1378"/>
      <c r="AH40" s="1378"/>
      <c r="AI40" s="1378"/>
      <c r="AJ40" s="560"/>
      <c r="AK40" s="560"/>
      <c r="AL40" s="560"/>
      <c r="AM40" s="560"/>
      <c r="AN40" s="560"/>
      <c r="AO40" s="560"/>
      <c r="AP40" s="560"/>
      <c r="AQ40" s="560"/>
      <c r="AR40" s="560"/>
      <c r="AS40" s="560"/>
      <c r="AT40" s="560"/>
      <c r="AU40" s="560"/>
      <c r="AV40" s="560"/>
      <c r="AW40" s="560"/>
      <c r="AX40" s="560"/>
      <c r="AY40" s="560"/>
      <c r="AZ40" s="560"/>
      <c r="BA40" s="560"/>
      <c r="BB40" s="560"/>
      <c r="BC40" s="560"/>
      <c r="BD40" s="560"/>
      <c r="BE40" s="560"/>
      <c r="BF40" s="560"/>
      <c r="BG40" s="560"/>
      <c r="BH40" s="560"/>
      <c r="BI40" s="560"/>
      <c r="BJ40" s="560"/>
      <c r="BK40" s="560"/>
      <c r="BL40" s="560"/>
      <c r="BM40" s="560"/>
      <c r="BN40" s="560"/>
      <c r="BO40" s="560"/>
      <c r="BP40" s="560"/>
      <c r="BQ40" s="560"/>
      <c r="BR40" s="560"/>
      <c r="BS40" s="560"/>
      <c r="BT40" s="560"/>
      <c r="BU40" s="560"/>
      <c r="BV40" s="560"/>
      <c r="BW40" s="560"/>
      <c r="BX40" s="560"/>
      <c r="BY40" s="560"/>
      <c r="BZ40" s="560"/>
      <c r="CA40" s="560"/>
      <c r="CB40" s="560"/>
      <c r="CC40" s="560"/>
      <c r="CD40" s="560"/>
      <c r="CE40" s="560"/>
      <c r="CF40" s="560"/>
      <c r="CG40" s="560"/>
      <c r="CH40" s="560"/>
      <c r="CI40" s="560"/>
      <c r="CJ40" s="560"/>
      <c r="CK40" s="560"/>
      <c r="CL40" s="560"/>
      <c r="CM40" s="560"/>
      <c r="CN40" s="560"/>
      <c r="CO40" s="560"/>
      <c r="CP40" s="560"/>
      <c r="CQ40" s="560"/>
      <c r="CR40" s="560"/>
      <c r="CS40" s="560"/>
      <c r="CT40" s="560"/>
      <c r="CU40" s="560"/>
      <c r="CV40" s="560"/>
      <c r="CW40" s="560"/>
      <c r="CX40" s="560"/>
      <c r="CY40" s="560"/>
      <c r="CZ40" s="560"/>
      <c r="DA40" s="560"/>
      <c r="DB40" s="560"/>
      <c r="DC40" s="560"/>
      <c r="DD40" s="560"/>
      <c r="DE40" s="560"/>
      <c r="DF40" s="560"/>
      <c r="DG40" s="560"/>
      <c r="DH40" s="560"/>
      <c r="DI40" s="560"/>
      <c r="DJ40" s="560"/>
      <c r="DK40" s="560"/>
      <c r="DL40" s="560"/>
      <c r="DM40" s="560"/>
      <c r="DN40" s="560"/>
      <c r="DO40" s="560"/>
      <c r="DP40" s="560"/>
      <c r="DQ40" s="560"/>
      <c r="DR40" s="560"/>
      <c r="DS40" s="560"/>
      <c r="DT40" s="560"/>
      <c r="DU40" s="560"/>
      <c r="DV40" s="560"/>
      <c r="DW40" s="560"/>
      <c r="DX40" s="560"/>
      <c r="DY40" s="560"/>
      <c r="DZ40" s="560"/>
      <c r="EA40" s="560"/>
      <c r="EB40" s="560"/>
      <c r="EC40" s="560"/>
      <c r="ED40" s="560"/>
      <c r="EE40" s="560"/>
      <c r="EF40" s="560"/>
      <c r="EG40" s="560"/>
      <c r="EH40" s="560"/>
      <c r="EI40" s="560"/>
      <c r="EJ40" s="560"/>
      <c r="EK40" s="560"/>
      <c r="EL40" s="560"/>
      <c r="EM40" s="560"/>
      <c r="EN40" s="560"/>
      <c r="EO40" s="560"/>
      <c r="EP40" s="560"/>
      <c r="EQ40" s="560"/>
      <c r="ER40" s="560"/>
      <c r="ES40" s="560"/>
      <c r="ET40" s="560"/>
      <c r="EU40" s="560"/>
      <c r="EV40" s="560"/>
      <c r="EW40" s="560"/>
      <c r="EX40" s="560"/>
      <c r="EY40" s="560"/>
      <c r="EZ40" s="560"/>
      <c r="FA40" s="560"/>
      <c r="FB40" s="560"/>
      <c r="FC40" s="560"/>
      <c r="FD40" s="560"/>
      <c r="FE40" s="560"/>
      <c r="FF40" s="560"/>
      <c r="FG40" s="560"/>
      <c r="FH40" s="560"/>
      <c r="FI40" s="560"/>
      <c r="FJ40" s="560"/>
      <c r="FK40" s="560"/>
      <c r="FL40" s="560"/>
      <c r="FM40" s="560"/>
      <c r="FN40" s="560"/>
      <c r="FO40" s="560"/>
      <c r="FP40" s="560"/>
      <c r="FQ40" s="560"/>
      <c r="FR40" s="560"/>
      <c r="FS40" s="560"/>
      <c r="FT40" s="560"/>
      <c r="FU40" s="560"/>
      <c r="FV40" s="560"/>
      <c r="FW40" s="560"/>
      <c r="FX40" s="560"/>
      <c r="FY40" s="560"/>
      <c r="FZ40" s="560"/>
      <c r="GA40" s="560"/>
      <c r="GB40" s="560"/>
      <c r="GC40" s="560"/>
      <c r="GD40" s="560"/>
      <c r="GE40" s="560"/>
      <c r="GF40" s="560"/>
      <c r="GG40" s="400"/>
      <c r="GH40" s="402"/>
      <c r="GI40" s="992"/>
      <c r="GJ40" s="1378"/>
      <c r="GK40" s="1378"/>
      <c r="GL40" s="1378"/>
      <c r="GM40" s="1378"/>
      <c r="GN40" s="1378"/>
      <c r="GO40" s="1378"/>
      <c r="GP40" s="1378"/>
      <c r="GQ40" s="1378"/>
      <c r="GR40" s="1378"/>
      <c r="GS40" s="1378"/>
      <c r="GT40" s="1378"/>
      <c r="GU40" s="1378"/>
      <c r="GV40" s="1378"/>
      <c r="GW40" s="1378"/>
      <c r="GX40" s="1378"/>
      <c r="GY40" s="1378"/>
      <c r="GZ40" s="1378"/>
      <c r="HA40" s="1378"/>
      <c r="HB40" s="1378"/>
      <c r="HC40" s="1378"/>
      <c r="HD40" s="1378"/>
      <c r="HE40" s="1378"/>
      <c r="HF40" s="1378"/>
      <c r="HG40" s="1378"/>
      <c r="HH40" s="1378"/>
      <c r="HI40" s="1378"/>
      <c r="HJ40" s="1378"/>
      <c r="HK40" s="1378"/>
      <c r="HL40" s="1378"/>
      <c r="HM40" s="1378"/>
      <c r="HN40" s="1378"/>
      <c r="HO40" s="1378"/>
      <c r="HP40" s="525"/>
      <c r="HQ40" s="995"/>
    </row>
    <row r="41" spans="1:225" s="405" customFormat="1" ht="20.25" customHeight="1">
      <c r="A41" s="400" t="s">
        <v>1075</v>
      </c>
      <c r="B41" s="402"/>
      <c r="C41" s="992" t="s">
        <v>266</v>
      </c>
      <c r="D41" s="1378" t="s">
        <v>902</v>
      </c>
      <c r="E41" s="1378"/>
      <c r="F41" s="1378"/>
      <c r="G41" s="1378"/>
      <c r="H41" s="1378"/>
      <c r="I41" s="1378"/>
      <c r="J41" s="1378"/>
      <c r="K41" s="1378"/>
      <c r="L41" s="1378"/>
      <c r="M41" s="1378"/>
      <c r="N41" s="1378"/>
      <c r="O41" s="1378"/>
      <c r="P41" s="1378"/>
      <c r="Q41" s="1378"/>
      <c r="R41" s="1378"/>
      <c r="S41" s="1378"/>
      <c r="T41" s="1378"/>
      <c r="U41" s="1378"/>
      <c r="V41" s="1378"/>
      <c r="W41" s="1378"/>
      <c r="X41" s="1378"/>
      <c r="Y41" s="1378"/>
      <c r="Z41" s="1378"/>
      <c r="AA41" s="1378"/>
      <c r="AB41" s="1378"/>
      <c r="AC41" s="1378"/>
      <c r="AD41" s="1378"/>
      <c r="AE41" s="1378"/>
      <c r="AF41" s="1378"/>
      <c r="AG41" s="1378"/>
      <c r="AH41" s="1378"/>
      <c r="AI41" s="1378"/>
      <c r="AJ41" s="560"/>
      <c r="AK41" s="560"/>
      <c r="AL41" s="560"/>
      <c r="AM41" s="560"/>
      <c r="AN41" s="560"/>
      <c r="AO41" s="560"/>
      <c r="AP41" s="560"/>
      <c r="AQ41" s="560"/>
      <c r="AR41" s="560"/>
      <c r="AS41" s="560"/>
      <c r="AT41" s="560"/>
      <c r="AU41" s="560"/>
      <c r="AV41" s="560"/>
      <c r="AW41" s="560"/>
      <c r="AX41" s="560"/>
      <c r="AY41" s="560"/>
      <c r="AZ41" s="560"/>
      <c r="BA41" s="560"/>
      <c r="BB41" s="560"/>
      <c r="BC41" s="560"/>
      <c r="BD41" s="560"/>
      <c r="BE41" s="560"/>
      <c r="BF41" s="560"/>
      <c r="BG41" s="560"/>
      <c r="BH41" s="560"/>
      <c r="BI41" s="560"/>
      <c r="BJ41" s="560"/>
      <c r="BK41" s="560"/>
      <c r="BL41" s="560"/>
      <c r="BM41" s="560"/>
      <c r="BN41" s="560"/>
      <c r="BO41" s="560"/>
      <c r="BP41" s="560"/>
      <c r="BQ41" s="560"/>
      <c r="BR41" s="560"/>
      <c r="BS41" s="560"/>
      <c r="BT41" s="560"/>
      <c r="BU41" s="560"/>
      <c r="BV41" s="560"/>
      <c r="BW41" s="560"/>
      <c r="BX41" s="560"/>
      <c r="BY41" s="560"/>
      <c r="BZ41" s="560"/>
      <c r="CA41" s="560"/>
      <c r="CB41" s="560"/>
      <c r="CC41" s="560"/>
      <c r="CD41" s="560"/>
      <c r="CE41" s="560"/>
      <c r="CF41" s="560"/>
      <c r="CG41" s="560"/>
      <c r="CH41" s="560"/>
      <c r="CI41" s="560"/>
      <c r="CJ41" s="560"/>
      <c r="CK41" s="560"/>
      <c r="CL41" s="560"/>
      <c r="CM41" s="560"/>
      <c r="CN41" s="560"/>
      <c r="CO41" s="560"/>
      <c r="CP41" s="560"/>
      <c r="CQ41" s="560"/>
      <c r="CR41" s="560"/>
      <c r="CS41" s="560"/>
      <c r="CT41" s="560"/>
      <c r="CU41" s="560"/>
      <c r="CV41" s="560"/>
      <c r="CW41" s="560"/>
      <c r="CX41" s="560"/>
      <c r="CY41" s="560"/>
      <c r="CZ41" s="560"/>
      <c r="DA41" s="560"/>
      <c r="DB41" s="560"/>
      <c r="DC41" s="560"/>
      <c r="DD41" s="560"/>
      <c r="DE41" s="560"/>
      <c r="DF41" s="560"/>
      <c r="DG41" s="560"/>
      <c r="DH41" s="560"/>
      <c r="DI41" s="560"/>
      <c r="DJ41" s="560"/>
      <c r="DK41" s="560"/>
      <c r="DL41" s="560"/>
      <c r="DM41" s="560"/>
      <c r="DN41" s="560"/>
      <c r="DO41" s="560"/>
      <c r="DP41" s="560"/>
      <c r="DQ41" s="560"/>
      <c r="DR41" s="560"/>
      <c r="DS41" s="560"/>
      <c r="DT41" s="560"/>
      <c r="DU41" s="560"/>
      <c r="DV41" s="560"/>
      <c r="DW41" s="560"/>
      <c r="DX41" s="560"/>
      <c r="DY41" s="560"/>
      <c r="DZ41" s="560"/>
      <c r="EA41" s="560"/>
      <c r="EB41" s="560"/>
      <c r="EC41" s="560"/>
      <c r="ED41" s="560"/>
      <c r="EE41" s="560"/>
      <c r="EF41" s="560"/>
      <c r="EG41" s="560"/>
      <c r="EH41" s="560"/>
      <c r="EI41" s="560"/>
      <c r="EJ41" s="560"/>
      <c r="EK41" s="560"/>
      <c r="EL41" s="560"/>
      <c r="EM41" s="560"/>
      <c r="EN41" s="560"/>
      <c r="EO41" s="400"/>
      <c r="EP41" s="402"/>
      <c r="EQ41" s="992"/>
      <c r="ER41" s="1378"/>
      <c r="ES41" s="1378"/>
      <c r="ET41" s="1378"/>
      <c r="EU41" s="1378"/>
      <c r="EV41" s="1378"/>
      <c r="EW41" s="1378"/>
      <c r="EX41" s="1378"/>
      <c r="EY41" s="1378"/>
      <c r="EZ41" s="1378"/>
      <c r="FA41" s="1378"/>
      <c r="FB41" s="1378"/>
      <c r="FC41" s="1378"/>
      <c r="FD41" s="1378"/>
      <c r="FE41" s="1378"/>
      <c r="FF41" s="1378"/>
      <c r="FG41" s="1378"/>
      <c r="FH41" s="1378"/>
      <c r="FI41" s="1378"/>
      <c r="FJ41" s="1378"/>
      <c r="FK41" s="1378"/>
      <c r="FL41" s="1378"/>
      <c r="FM41" s="1378"/>
      <c r="FN41" s="1378"/>
      <c r="FO41" s="1378"/>
      <c r="FP41" s="1378"/>
      <c r="FQ41" s="1378"/>
      <c r="FR41" s="1378"/>
      <c r="FS41" s="1378"/>
      <c r="FT41" s="1378"/>
      <c r="FU41" s="1378"/>
      <c r="FV41" s="1378"/>
      <c r="FW41" s="1378"/>
      <c r="FX41" s="525"/>
      <c r="FY41" s="995"/>
      <c r="GC41" s="560"/>
      <c r="GD41" s="560"/>
      <c r="GE41" s="560"/>
      <c r="GF41" s="560"/>
      <c r="GG41" s="400"/>
      <c r="GH41" s="402"/>
      <c r="GI41" s="992"/>
      <c r="GJ41" s="1378"/>
      <c r="GK41" s="1378"/>
      <c r="GL41" s="1378"/>
      <c r="GM41" s="1378"/>
      <c r="GN41" s="1378"/>
      <c r="GO41" s="1378"/>
      <c r="GP41" s="1378"/>
      <c r="GQ41" s="1378"/>
      <c r="GR41" s="1378"/>
      <c r="GS41" s="1378"/>
      <c r="GT41" s="1378"/>
      <c r="GU41" s="1378"/>
      <c r="GV41" s="1378"/>
      <c r="GW41" s="1378"/>
      <c r="GX41" s="1378"/>
      <c r="GY41" s="1378"/>
      <c r="GZ41" s="1378"/>
      <c r="HA41" s="1378"/>
      <c r="HB41" s="1378"/>
      <c r="HC41" s="1378"/>
      <c r="HD41" s="1378"/>
      <c r="HE41" s="1378"/>
      <c r="HF41" s="1378"/>
      <c r="HG41" s="1378"/>
      <c r="HH41" s="1378"/>
      <c r="HI41" s="1378"/>
      <c r="HJ41" s="1378"/>
      <c r="HK41" s="1378"/>
      <c r="HL41" s="1378"/>
      <c r="HM41" s="1378"/>
      <c r="HN41" s="1378"/>
      <c r="HO41" s="1378"/>
      <c r="HP41" s="525"/>
      <c r="HQ41" s="995"/>
    </row>
    <row r="42" spans="1:225" s="405" customFormat="1" ht="18" customHeight="1">
      <c r="A42" s="400" t="s">
        <v>1075</v>
      </c>
      <c r="B42" s="402"/>
      <c r="C42" s="992" t="s">
        <v>266</v>
      </c>
      <c r="D42" s="1378" t="s">
        <v>903</v>
      </c>
      <c r="E42" s="1378"/>
      <c r="F42" s="1378"/>
      <c r="G42" s="1378"/>
      <c r="H42" s="1378"/>
      <c r="I42" s="1378"/>
      <c r="J42" s="1378"/>
      <c r="K42" s="1378"/>
      <c r="L42" s="1378"/>
      <c r="M42" s="1378"/>
      <c r="N42" s="1378"/>
      <c r="O42" s="1378"/>
      <c r="P42" s="1378"/>
      <c r="Q42" s="1378"/>
      <c r="R42" s="1378"/>
      <c r="S42" s="1378"/>
      <c r="T42" s="1378"/>
      <c r="U42" s="1378"/>
      <c r="V42" s="1378"/>
      <c r="W42" s="1378"/>
      <c r="X42" s="1378"/>
      <c r="Y42" s="1378"/>
      <c r="Z42" s="1378"/>
      <c r="AA42" s="1378"/>
      <c r="AB42" s="1378"/>
      <c r="AC42" s="1378"/>
      <c r="AD42" s="1378"/>
      <c r="AE42" s="1378"/>
      <c r="AF42" s="1378"/>
      <c r="AG42" s="1378"/>
      <c r="AH42" s="1378"/>
      <c r="AI42" s="1378"/>
      <c r="AJ42" s="560"/>
      <c r="AK42" s="560"/>
      <c r="AL42" s="560"/>
      <c r="AM42" s="560"/>
      <c r="AN42" s="560"/>
      <c r="AO42" s="560"/>
      <c r="AP42" s="560"/>
      <c r="AQ42" s="560"/>
      <c r="AR42" s="560"/>
      <c r="AS42" s="560"/>
      <c r="AT42" s="560"/>
      <c r="AU42" s="560"/>
      <c r="AV42" s="560"/>
      <c r="AW42" s="560"/>
      <c r="AX42" s="560"/>
      <c r="AY42" s="560"/>
      <c r="AZ42" s="560"/>
      <c r="BA42" s="560"/>
      <c r="BB42" s="560"/>
      <c r="BC42" s="560"/>
      <c r="BD42" s="560"/>
      <c r="BE42" s="560"/>
      <c r="BF42" s="560"/>
      <c r="BG42" s="560"/>
      <c r="BH42" s="560"/>
      <c r="BI42" s="560"/>
      <c r="BJ42" s="560"/>
      <c r="BK42" s="560"/>
      <c r="BL42" s="560"/>
      <c r="BM42" s="560"/>
      <c r="BN42" s="560"/>
      <c r="BO42" s="560"/>
      <c r="BP42" s="560"/>
      <c r="BQ42" s="560"/>
      <c r="BR42" s="560"/>
      <c r="BS42" s="560"/>
      <c r="BT42" s="560"/>
      <c r="BU42" s="560"/>
      <c r="BV42" s="560"/>
      <c r="BW42" s="560"/>
      <c r="BX42" s="560"/>
      <c r="BY42" s="560"/>
      <c r="BZ42" s="560"/>
      <c r="CA42" s="560"/>
      <c r="CB42" s="560"/>
      <c r="CC42" s="560"/>
      <c r="CD42" s="560"/>
      <c r="CE42" s="560"/>
      <c r="CF42" s="560"/>
      <c r="CG42" s="560"/>
      <c r="CH42" s="560"/>
      <c r="CI42" s="560"/>
      <c r="CJ42" s="560"/>
      <c r="CK42" s="560"/>
      <c r="CL42" s="560"/>
      <c r="CM42" s="560"/>
      <c r="CN42" s="560"/>
      <c r="CO42" s="560"/>
      <c r="CP42" s="560"/>
      <c r="CQ42" s="560"/>
      <c r="CR42" s="560"/>
      <c r="CS42" s="560"/>
      <c r="CT42" s="560"/>
      <c r="CU42" s="560"/>
      <c r="CV42" s="560"/>
      <c r="CW42" s="560"/>
      <c r="CX42" s="560"/>
      <c r="CY42" s="560"/>
      <c r="CZ42" s="560"/>
      <c r="DA42" s="560"/>
      <c r="DB42" s="560"/>
      <c r="DC42" s="560"/>
      <c r="DD42" s="560"/>
      <c r="DE42" s="560"/>
      <c r="DF42" s="560"/>
      <c r="DG42" s="560"/>
      <c r="DH42" s="560"/>
      <c r="DI42" s="560"/>
      <c r="DJ42" s="560"/>
      <c r="DK42" s="560"/>
      <c r="DL42" s="560"/>
      <c r="DM42" s="560"/>
      <c r="DN42" s="560"/>
      <c r="DO42" s="560"/>
      <c r="DP42" s="560"/>
      <c r="DQ42" s="560"/>
      <c r="DR42" s="560"/>
      <c r="DS42" s="560"/>
      <c r="DT42" s="560"/>
      <c r="DU42" s="560"/>
      <c r="DV42" s="560"/>
      <c r="DW42" s="560"/>
      <c r="DX42" s="560"/>
      <c r="DY42" s="560"/>
      <c r="DZ42" s="560"/>
      <c r="EA42" s="560"/>
      <c r="EB42" s="560"/>
      <c r="EC42" s="560"/>
      <c r="ED42" s="560"/>
      <c r="EE42" s="560"/>
      <c r="EF42" s="560"/>
      <c r="EG42" s="560"/>
      <c r="EH42" s="560"/>
      <c r="EI42" s="560"/>
      <c r="EJ42" s="560"/>
      <c r="EK42" s="560"/>
      <c r="EL42" s="560"/>
      <c r="EM42" s="560"/>
      <c r="EN42" s="560"/>
      <c r="EO42" s="560"/>
      <c r="EP42" s="560"/>
      <c r="EQ42" s="560"/>
      <c r="ER42" s="560"/>
      <c r="ES42" s="560"/>
      <c r="ET42" s="560"/>
      <c r="EU42" s="560"/>
      <c r="EV42" s="560"/>
      <c r="EW42" s="560"/>
      <c r="EX42" s="560"/>
      <c r="EY42" s="560"/>
      <c r="EZ42" s="560"/>
      <c r="FA42" s="560"/>
      <c r="FB42" s="560"/>
      <c r="FC42" s="560"/>
      <c r="FD42" s="560"/>
      <c r="FE42" s="560"/>
      <c r="FF42" s="560"/>
      <c r="FG42" s="560"/>
      <c r="FH42" s="560"/>
      <c r="FI42" s="560"/>
      <c r="FJ42" s="560"/>
      <c r="FK42" s="560"/>
      <c r="FL42" s="560"/>
      <c r="FM42" s="560"/>
      <c r="FN42" s="560"/>
      <c r="FO42" s="560"/>
      <c r="FP42" s="560"/>
      <c r="FQ42" s="560"/>
      <c r="FR42" s="560"/>
      <c r="FS42" s="560"/>
      <c r="FT42" s="560"/>
      <c r="FU42" s="560"/>
      <c r="FV42" s="560"/>
      <c r="FW42" s="560"/>
      <c r="FX42" s="560"/>
      <c r="FY42" s="560"/>
      <c r="FZ42" s="560"/>
      <c r="GA42" s="560"/>
      <c r="GB42" s="560"/>
      <c r="GC42" s="560"/>
      <c r="GD42" s="560"/>
      <c r="GE42" s="560"/>
      <c r="GF42" s="560"/>
      <c r="GG42" s="400"/>
      <c r="GH42" s="402"/>
      <c r="GI42" s="992"/>
      <c r="GJ42" s="1378"/>
      <c r="GK42" s="1378"/>
      <c r="GL42" s="1378"/>
      <c r="GM42" s="1378"/>
      <c r="GN42" s="1378"/>
      <c r="GO42" s="1378"/>
      <c r="GP42" s="1378"/>
      <c r="GQ42" s="1378"/>
      <c r="GR42" s="1378"/>
      <c r="GS42" s="1378"/>
      <c r="GT42" s="1378"/>
      <c r="GU42" s="1378"/>
      <c r="GV42" s="1378"/>
      <c r="GW42" s="1378"/>
      <c r="GX42" s="1378"/>
      <c r="GY42" s="1378"/>
      <c r="GZ42" s="1378"/>
      <c r="HA42" s="1378"/>
      <c r="HB42" s="1378"/>
      <c r="HC42" s="1378"/>
      <c r="HD42" s="1378"/>
      <c r="HE42" s="1378"/>
      <c r="HF42" s="1378"/>
      <c r="HG42" s="1378"/>
      <c r="HH42" s="1378"/>
      <c r="HI42" s="1378"/>
      <c r="HJ42" s="1378"/>
      <c r="HK42" s="1378"/>
      <c r="HL42" s="1378"/>
      <c r="HM42" s="1378"/>
      <c r="HN42" s="1378"/>
      <c r="HO42" s="1378"/>
      <c r="HP42" s="525"/>
      <c r="HQ42" s="995"/>
    </row>
    <row r="43" spans="1:225" s="405" customFormat="1" ht="18" customHeight="1">
      <c r="A43" s="400" t="s">
        <v>1075</v>
      </c>
      <c r="B43" s="402"/>
      <c r="C43" s="992" t="s">
        <v>266</v>
      </c>
      <c r="D43" s="1378" t="s">
        <v>904</v>
      </c>
      <c r="E43" s="1378"/>
      <c r="F43" s="1378"/>
      <c r="G43" s="1378"/>
      <c r="H43" s="1378"/>
      <c r="I43" s="1378"/>
      <c r="J43" s="1378"/>
      <c r="K43" s="1378"/>
      <c r="L43" s="1378"/>
      <c r="M43" s="1378"/>
      <c r="N43" s="1378"/>
      <c r="O43" s="1378"/>
      <c r="P43" s="1378"/>
      <c r="Q43" s="1378"/>
      <c r="R43" s="1378"/>
      <c r="S43" s="1378"/>
      <c r="T43" s="1378"/>
      <c r="U43" s="1378"/>
      <c r="V43" s="1378"/>
      <c r="W43" s="1378"/>
      <c r="X43" s="1378"/>
      <c r="Y43" s="1378"/>
      <c r="Z43" s="1378"/>
      <c r="AA43" s="1378"/>
      <c r="AB43" s="1378"/>
      <c r="AC43" s="1378"/>
      <c r="AD43" s="1378"/>
      <c r="AE43" s="1378"/>
      <c r="AF43" s="1378"/>
      <c r="AG43" s="1378"/>
      <c r="AH43" s="1378"/>
      <c r="AI43" s="1378"/>
      <c r="AJ43" s="560"/>
      <c r="AK43" s="560"/>
      <c r="AL43" s="560"/>
      <c r="AM43" s="560"/>
      <c r="AN43" s="560"/>
      <c r="AO43" s="560"/>
      <c r="AP43" s="560"/>
      <c r="AQ43" s="560"/>
      <c r="AR43" s="560"/>
      <c r="AS43" s="560"/>
      <c r="AT43" s="560"/>
      <c r="AU43" s="560"/>
      <c r="AV43" s="560"/>
      <c r="AW43" s="560"/>
      <c r="AX43" s="560"/>
      <c r="AY43" s="560"/>
      <c r="AZ43" s="560"/>
      <c r="BA43" s="560"/>
      <c r="BB43" s="560"/>
      <c r="BC43" s="560"/>
      <c r="BD43" s="560"/>
      <c r="BE43" s="560"/>
      <c r="BF43" s="560"/>
      <c r="BG43" s="560"/>
      <c r="BH43" s="560"/>
      <c r="BI43" s="560"/>
      <c r="BJ43" s="560"/>
      <c r="BK43" s="560"/>
      <c r="BL43" s="560"/>
      <c r="BM43" s="560"/>
      <c r="BN43" s="560"/>
      <c r="BO43" s="560"/>
      <c r="BP43" s="560"/>
      <c r="BQ43" s="560"/>
      <c r="BR43" s="560"/>
      <c r="BS43" s="560"/>
      <c r="BT43" s="560"/>
      <c r="BU43" s="560"/>
      <c r="BV43" s="560"/>
      <c r="BW43" s="560"/>
      <c r="BX43" s="560"/>
      <c r="BY43" s="560"/>
      <c r="BZ43" s="560"/>
      <c r="CA43" s="560"/>
      <c r="CB43" s="560"/>
      <c r="CC43" s="560"/>
      <c r="CD43" s="560"/>
      <c r="CE43" s="560"/>
      <c r="CF43" s="560"/>
      <c r="CG43" s="560"/>
      <c r="CH43" s="560"/>
      <c r="CI43" s="560"/>
      <c r="CJ43" s="560"/>
      <c r="CK43" s="560"/>
      <c r="CL43" s="560"/>
      <c r="CM43" s="560"/>
      <c r="CN43" s="560"/>
      <c r="CO43" s="560"/>
      <c r="CP43" s="560"/>
      <c r="CQ43" s="560"/>
      <c r="CR43" s="560"/>
      <c r="CS43" s="560"/>
      <c r="CT43" s="560"/>
      <c r="CU43" s="560"/>
      <c r="CV43" s="560"/>
      <c r="CW43" s="560"/>
      <c r="CX43" s="560"/>
      <c r="CY43" s="560"/>
      <c r="CZ43" s="560"/>
      <c r="DA43" s="560"/>
      <c r="DB43" s="560"/>
      <c r="DC43" s="560"/>
      <c r="DD43" s="560"/>
      <c r="DE43" s="560"/>
      <c r="DF43" s="560"/>
      <c r="DG43" s="560"/>
      <c r="DH43" s="560"/>
      <c r="DI43" s="560"/>
      <c r="DJ43" s="560"/>
      <c r="DK43" s="560"/>
      <c r="DL43" s="560"/>
      <c r="DM43" s="560"/>
      <c r="DN43" s="560"/>
      <c r="DO43" s="560"/>
      <c r="DP43" s="560"/>
      <c r="DQ43" s="560"/>
      <c r="DR43" s="560"/>
      <c r="DS43" s="560"/>
      <c r="DT43" s="560"/>
      <c r="DU43" s="560"/>
      <c r="DV43" s="560"/>
      <c r="DW43" s="560"/>
      <c r="DX43" s="560"/>
      <c r="DY43" s="560"/>
      <c r="DZ43" s="560"/>
      <c r="EA43" s="560"/>
      <c r="EB43" s="560"/>
      <c r="EC43" s="560"/>
      <c r="ED43" s="560"/>
      <c r="EE43" s="560"/>
      <c r="EF43" s="560"/>
      <c r="EG43" s="560"/>
      <c r="EH43" s="560"/>
      <c r="EI43" s="560"/>
      <c r="EJ43" s="560"/>
      <c r="EK43" s="560"/>
      <c r="EL43" s="560"/>
      <c r="EM43" s="560"/>
      <c r="EN43" s="560"/>
      <c r="EO43" s="560"/>
      <c r="EP43" s="560"/>
      <c r="EQ43" s="560"/>
      <c r="ER43" s="560"/>
      <c r="ES43" s="560"/>
      <c r="ET43" s="560"/>
      <c r="EU43" s="560"/>
      <c r="EV43" s="560"/>
      <c r="EW43" s="560"/>
      <c r="EX43" s="560"/>
      <c r="EY43" s="560"/>
      <c r="EZ43" s="560"/>
      <c r="FA43" s="560"/>
      <c r="FB43" s="560"/>
      <c r="FC43" s="560"/>
      <c r="FD43" s="560"/>
      <c r="FE43" s="560"/>
      <c r="FF43" s="560"/>
      <c r="FG43" s="560"/>
      <c r="FH43" s="560"/>
      <c r="FI43" s="560"/>
      <c r="FJ43" s="560"/>
      <c r="FK43" s="560"/>
      <c r="FL43" s="560"/>
      <c r="FM43" s="560"/>
      <c r="FN43" s="560"/>
      <c r="FO43" s="560"/>
      <c r="FP43" s="560"/>
      <c r="FQ43" s="560"/>
      <c r="FR43" s="560"/>
      <c r="FS43" s="560"/>
      <c r="FT43" s="560"/>
      <c r="FU43" s="560"/>
      <c r="FV43" s="560"/>
      <c r="FW43" s="560"/>
      <c r="FX43" s="560"/>
      <c r="FY43" s="560"/>
      <c r="FZ43" s="560"/>
      <c r="GA43" s="560"/>
      <c r="GB43" s="560"/>
      <c r="GC43" s="560"/>
      <c r="GD43" s="560"/>
      <c r="GE43" s="560"/>
      <c r="GF43" s="560"/>
      <c r="GG43" s="400"/>
      <c r="GH43" s="402"/>
      <c r="GI43" s="992"/>
      <c r="GJ43" s="1378"/>
      <c r="GK43" s="1378"/>
      <c r="GL43" s="1378"/>
      <c r="GM43" s="1378"/>
      <c r="GN43" s="1378"/>
      <c r="GO43" s="1378"/>
      <c r="GP43" s="1378"/>
      <c r="GQ43" s="1378"/>
      <c r="GR43" s="1378"/>
      <c r="GS43" s="1378"/>
      <c r="GT43" s="1378"/>
      <c r="GU43" s="1378"/>
      <c r="GV43" s="1378"/>
      <c r="GW43" s="1378"/>
      <c r="GX43" s="1378"/>
      <c r="GY43" s="1378"/>
      <c r="GZ43" s="1378"/>
      <c r="HA43" s="1378"/>
      <c r="HB43" s="1378"/>
      <c r="HC43" s="1378"/>
      <c r="HD43" s="1378"/>
      <c r="HE43" s="1378"/>
      <c r="HF43" s="1378"/>
      <c r="HG43" s="1378"/>
      <c r="HH43" s="1378"/>
      <c r="HI43" s="1378"/>
      <c r="HJ43" s="1378"/>
      <c r="HK43" s="1378"/>
      <c r="HL43" s="1378"/>
      <c r="HM43" s="1378"/>
      <c r="HN43" s="1378"/>
      <c r="HO43" s="1378"/>
      <c r="HP43" s="525"/>
      <c r="HQ43" s="995"/>
    </row>
    <row r="44" spans="1:225" s="405" customFormat="1" ht="18" customHeight="1">
      <c r="A44" s="400" t="s">
        <v>1075</v>
      </c>
      <c r="B44" s="402"/>
      <c r="C44" s="992" t="s">
        <v>266</v>
      </c>
      <c r="D44" s="1378" t="s">
        <v>905</v>
      </c>
      <c r="E44" s="1378"/>
      <c r="F44" s="1378"/>
      <c r="G44" s="1378"/>
      <c r="H44" s="1378"/>
      <c r="I44" s="1378"/>
      <c r="J44" s="1378"/>
      <c r="K44" s="1378"/>
      <c r="L44" s="1378"/>
      <c r="M44" s="1378"/>
      <c r="N44" s="1378"/>
      <c r="O44" s="1378"/>
      <c r="P44" s="1378"/>
      <c r="Q44" s="1378"/>
      <c r="R44" s="1378"/>
      <c r="S44" s="1378"/>
      <c r="T44" s="1378"/>
      <c r="U44" s="1378"/>
      <c r="V44" s="1378"/>
      <c r="W44" s="1378"/>
      <c r="X44" s="1378"/>
      <c r="Y44" s="1378"/>
      <c r="Z44" s="1378"/>
      <c r="AA44" s="1378"/>
      <c r="AB44" s="1378"/>
      <c r="AC44" s="1378"/>
      <c r="AD44" s="1378"/>
      <c r="AE44" s="1378"/>
      <c r="AF44" s="1378"/>
      <c r="AG44" s="1378"/>
      <c r="AH44" s="1378"/>
      <c r="AI44" s="1378"/>
      <c r="AJ44" s="560"/>
      <c r="AK44" s="560"/>
      <c r="AL44" s="560"/>
      <c r="AM44" s="560"/>
      <c r="AN44" s="560"/>
      <c r="AO44" s="560"/>
      <c r="AP44" s="560"/>
      <c r="AQ44" s="560"/>
      <c r="AR44" s="560"/>
      <c r="AS44" s="560"/>
      <c r="AT44" s="560"/>
      <c r="AU44" s="560"/>
      <c r="AV44" s="560"/>
      <c r="AW44" s="560"/>
      <c r="AX44" s="560"/>
      <c r="AY44" s="560"/>
      <c r="AZ44" s="560"/>
      <c r="BA44" s="560"/>
      <c r="BB44" s="560"/>
      <c r="BC44" s="560"/>
      <c r="BD44" s="560"/>
      <c r="BE44" s="560"/>
      <c r="BF44" s="560"/>
      <c r="BG44" s="560"/>
      <c r="BH44" s="560"/>
      <c r="BI44" s="560"/>
      <c r="BJ44" s="560"/>
      <c r="BK44" s="560"/>
      <c r="BL44" s="560"/>
      <c r="BM44" s="560"/>
      <c r="BN44" s="560"/>
      <c r="BO44" s="560"/>
      <c r="BP44" s="560"/>
      <c r="BQ44" s="560"/>
      <c r="BR44" s="560"/>
      <c r="BS44" s="560"/>
      <c r="BT44" s="560"/>
      <c r="BU44" s="560"/>
      <c r="BV44" s="560"/>
      <c r="BW44" s="560"/>
      <c r="BX44" s="560"/>
      <c r="BY44" s="560"/>
      <c r="BZ44" s="560"/>
      <c r="CA44" s="560"/>
      <c r="CB44" s="560"/>
      <c r="CC44" s="560"/>
      <c r="CD44" s="560"/>
      <c r="CE44" s="560"/>
      <c r="CF44" s="560"/>
      <c r="CG44" s="560"/>
      <c r="CH44" s="560"/>
      <c r="CI44" s="560"/>
      <c r="CJ44" s="560"/>
      <c r="CK44" s="560"/>
      <c r="CL44" s="560"/>
      <c r="CM44" s="560"/>
      <c r="CN44" s="560"/>
      <c r="CO44" s="560"/>
      <c r="CP44" s="560"/>
      <c r="CQ44" s="560"/>
      <c r="CR44" s="560"/>
      <c r="CS44" s="560"/>
      <c r="CT44" s="560"/>
      <c r="CU44" s="560"/>
      <c r="CV44" s="560"/>
      <c r="CW44" s="560"/>
      <c r="CX44" s="560"/>
      <c r="CY44" s="560"/>
      <c r="CZ44" s="560"/>
      <c r="DA44" s="560"/>
      <c r="DB44" s="560"/>
      <c r="DC44" s="560"/>
      <c r="DD44" s="560"/>
      <c r="DE44" s="560"/>
      <c r="DF44" s="560"/>
      <c r="DG44" s="560"/>
      <c r="DH44" s="560"/>
      <c r="DI44" s="560"/>
      <c r="DJ44" s="560"/>
      <c r="DK44" s="560"/>
      <c r="DL44" s="560"/>
      <c r="DM44" s="560"/>
      <c r="DN44" s="560"/>
      <c r="DO44" s="560"/>
      <c r="DP44" s="560"/>
      <c r="DQ44" s="560"/>
      <c r="DR44" s="560"/>
      <c r="DS44" s="560"/>
      <c r="DT44" s="560"/>
      <c r="DU44" s="560"/>
      <c r="DV44" s="560"/>
      <c r="DW44" s="560"/>
      <c r="DX44" s="560"/>
      <c r="DY44" s="560"/>
      <c r="DZ44" s="560"/>
      <c r="EA44" s="560"/>
      <c r="EB44" s="560"/>
      <c r="EC44" s="560"/>
      <c r="ED44" s="560"/>
      <c r="EE44" s="560"/>
      <c r="EF44" s="560"/>
      <c r="EG44" s="560"/>
      <c r="EH44" s="560"/>
      <c r="EI44" s="560"/>
      <c r="EJ44" s="560"/>
      <c r="EK44" s="560"/>
      <c r="EL44" s="560"/>
      <c r="EM44" s="560"/>
      <c r="EN44" s="560"/>
      <c r="EO44" s="560"/>
      <c r="EP44" s="560"/>
      <c r="EQ44" s="560"/>
      <c r="ER44" s="560"/>
      <c r="ES44" s="560"/>
      <c r="ET44" s="560"/>
      <c r="EU44" s="560"/>
      <c r="EV44" s="560"/>
      <c r="EW44" s="560"/>
      <c r="EX44" s="560"/>
      <c r="EY44" s="560"/>
      <c r="EZ44" s="560"/>
      <c r="FA44" s="560"/>
      <c r="FB44" s="560"/>
      <c r="FC44" s="560"/>
      <c r="FD44" s="560"/>
      <c r="FE44" s="560"/>
      <c r="FF44" s="560"/>
      <c r="FG44" s="560"/>
      <c r="FH44" s="560"/>
      <c r="FI44" s="560"/>
      <c r="FJ44" s="560"/>
      <c r="FK44" s="560"/>
      <c r="FL44" s="560"/>
      <c r="FM44" s="560"/>
      <c r="FN44" s="560"/>
      <c r="FO44" s="560"/>
      <c r="FP44" s="560"/>
      <c r="FQ44" s="560"/>
      <c r="FR44" s="560"/>
      <c r="FS44" s="560"/>
      <c r="FT44" s="560"/>
      <c r="FU44" s="560"/>
      <c r="FV44" s="560"/>
      <c r="FW44" s="560"/>
      <c r="FX44" s="560"/>
      <c r="FY44" s="560"/>
      <c r="FZ44" s="560"/>
      <c r="GA44" s="560"/>
      <c r="GB44" s="560"/>
      <c r="GC44" s="560"/>
      <c r="GD44" s="560"/>
      <c r="GE44" s="560"/>
      <c r="GF44" s="560"/>
      <c r="GG44" s="400"/>
      <c r="GH44" s="402"/>
      <c r="GI44" s="992"/>
      <c r="GJ44" s="1378"/>
      <c r="GK44" s="1378"/>
      <c r="GL44" s="1378"/>
      <c r="GM44" s="1378"/>
      <c r="GN44" s="1378"/>
      <c r="GO44" s="1378"/>
      <c r="GP44" s="1378"/>
      <c r="GQ44" s="1378"/>
      <c r="GR44" s="1378"/>
      <c r="GS44" s="1378"/>
      <c r="GT44" s="1378"/>
      <c r="GU44" s="1378"/>
      <c r="GV44" s="1378"/>
      <c r="GW44" s="1378"/>
      <c r="GX44" s="1378"/>
      <c r="GY44" s="1378"/>
      <c r="GZ44" s="1378"/>
      <c r="HA44" s="1378"/>
      <c r="HB44" s="1378"/>
      <c r="HC44" s="1378"/>
      <c r="HD44" s="1378"/>
      <c r="HE44" s="1378"/>
      <c r="HF44" s="1378"/>
      <c r="HG44" s="1378"/>
      <c r="HH44" s="1378"/>
      <c r="HI44" s="1378"/>
      <c r="HJ44" s="1378"/>
      <c r="HK44" s="1378"/>
      <c r="HL44" s="1378"/>
      <c r="HM44" s="1378"/>
      <c r="HN44" s="1378"/>
      <c r="HO44" s="1378"/>
      <c r="HP44" s="525"/>
      <c r="HQ44" s="995"/>
    </row>
    <row r="45" spans="1:225" s="405" customFormat="1" ht="15" customHeight="1">
      <c r="A45" s="23" t="s">
        <v>1075</v>
      </c>
      <c r="B45" s="402"/>
      <c r="C45" s="992" t="s">
        <v>266</v>
      </c>
      <c r="D45" s="1378" t="s">
        <v>906</v>
      </c>
      <c r="E45" s="1378"/>
      <c r="F45" s="1378"/>
      <c r="G45" s="1378"/>
      <c r="H45" s="1378"/>
      <c r="I45" s="1378"/>
      <c r="J45" s="1378"/>
      <c r="K45" s="1378"/>
      <c r="L45" s="1378"/>
      <c r="M45" s="1378"/>
      <c r="N45" s="1378"/>
      <c r="O45" s="1378"/>
      <c r="P45" s="1378"/>
      <c r="Q45" s="1378"/>
      <c r="R45" s="1378"/>
      <c r="S45" s="1378"/>
      <c r="T45" s="1378"/>
      <c r="U45" s="1378"/>
      <c r="V45" s="1378"/>
      <c r="W45" s="1378"/>
      <c r="X45" s="1378"/>
      <c r="Y45" s="1378"/>
      <c r="Z45" s="1378"/>
      <c r="AA45" s="1378"/>
      <c r="AB45" s="1378"/>
      <c r="AC45" s="1378"/>
      <c r="AD45" s="1378"/>
      <c r="AE45" s="1378"/>
      <c r="AF45" s="1378"/>
      <c r="AG45" s="1378"/>
      <c r="AH45" s="1378"/>
      <c r="AI45" s="1378"/>
      <c r="AJ45" s="560"/>
      <c r="AK45" s="560"/>
      <c r="AL45" s="560"/>
      <c r="AM45" s="560"/>
      <c r="AN45" s="560"/>
      <c r="AO45" s="560"/>
      <c r="AP45" s="560"/>
      <c r="AQ45" s="560"/>
      <c r="AR45" s="560"/>
      <c r="AS45" s="560"/>
      <c r="AT45" s="560"/>
      <c r="AU45" s="560"/>
      <c r="AV45" s="560"/>
      <c r="AW45" s="560"/>
      <c r="AX45" s="560"/>
      <c r="AY45" s="560"/>
      <c r="AZ45" s="560"/>
      <c r="BA45" s="560"/>
      <c r="BB45" s="560"/>
      <c r="BC45" s="560"/>
      <c r="BD45" s="560"/>
      <c r="BE45" s="560"/>
      <c r="BF45" s="560"/>
      <c r="BG45" s="560"/>
      <c r="BH45" s="560"/>
      <c r="BI45" s="560"/>
      <c r="BJ45" s="560"/>
      <c r="BK45" s="560"/>
      <c r="BL45" s="560"/>
      <c r="BM45" s="560"/>
      <c r="BN45" s="560"/>
      <c r="BO45" s="560"/>
      <c r="BP45" s="560"/>
      <c r="BQ45" s="560"/>
      <c r="BR45" s="560"/>
      <c r="BS45" s="560"/>
      <c r="BT45" s="560"/>
      <c r="BU45" s="560"/>
      <c r="BV45" s="560"/>
      <c r="BW45" s="560"/>
      <c r="BX45" s="560"/>
      <c r="BY45" s="560"/>
      <c r="BZ45" s="560"/>
      <c r="CA45" s="560"/>
      <c r="CB45" s="560"/>
      <c r="CC45" s="560"/>
      <c r="CD45" s="560"/>
      <c r="CE45" s="560"/>
      <c r="CF45" s="560"/>
      <c r="CG45" s="560"/>
      <c r="CH45" s="560"/>
      <c r="CI45" s="560"/>
      <c r="CJ45" s="560"/>
      <c r="CK45" s="560"/>
      <c r="CL45" s="560"/>
      <c r="CM45" s="560"/>
      <c r="CN45" s="560"/>
      <c r="CO45" s="560"/>
      <c r="CP45" s="560"/>
      <c r="CQ45" s="560"/>
      <c r="CR45" s="560"/>
      <c r="CS45" s="560"/>
      <c r="CT45" s="560"/>
      <c r="CU45" s="560"/>
      <c r="CV45" s="560"/>
      <c r="CW45" s="560"/>
      <c r="CX45" s="560"/>
      <c r="CY45" s="560"/>
      <c r="CZ45" s="560"/>
      <c r="DA45" s="560"/>
      <c r="DB45" s="560"/>
      <c r="DC45" s="560"/>
      <c r="DD45" s="560"/>
      <c r="DE45" s="560"/>
      <c r="DF45" s="560"/>
      <c r="DG45" s="560"/>
      <c r="DH45" s="560"/>
      <c r="DI45" s="560"/>
      <c r="DJ45" s="560"/>
      <c r="DK45" s="560"/>
      <c r="DL45" s="560"/>
      <c r="DM45" s="560"/>
      <c r="DN45" s="560"/>
      <c r="DO45" s="560"/>
      <c r="DP45" s="560"/>
      <c r="DQ45" s="560"/>
      <c r="DR45" s="560"/>
      <c r="DS45" s="560"/>
      <c r="DT45" s="560"/>
      <c r="DU45" s="560"/>
      <c r="DV45" s="560"/>
      <c r="DW45" s="560"/>
      <c r="DX45" s="560"/>
      <c r="DY45" s="560"/>
      <c r="DZ45" s="560"/>
      <c r="EA45" s="560"/>
      <c r="EB45" s="560"/>
      <c r="EC45" s="560"/>
      <c r="ED45" s="560"/>
      <c r="EE45" s="560"/>
      <c r="EF45" s="560"/>
      <c r="EG45" s="560"/>
      <c r="EH45" s="560"/>
      <c r="EI45" s="560"/>
      <c r="EJ45" s="560"/>
      <c r="EK45" s="560"/>
      <c r="EL45" s="560"/>
      <c r="EM45" s="560"/>
      <c r="EN45" s="560"/>
      <c r="EO45" s="560"/>
      <c r="EP45" s="560"/>
      <c r="EQ45" s="560"/>
      <c r="ER45" s="560"/>
      <c r="ES45" s="560"/>
      <c r="ET45" s="560"/>
      <c r="EU45" s="560"/>
      <c r="EV45" s="560"/>
      <c r="EW45" s="560"/>
      <c r="EX45" s="560"/>
      <c r="EY45" s="560"/>
      <c r="EZ45" s="560"/>
      <c r="FA45" s="560"/>
      <c r="FB45" s="560"/>
      <c r="FC45" s="560"/>
      <c r="FD45" s="560"/>
      <c r="FE45" s="560"/>
      <c r="FF45" s="560"/>
      <c r="FG45" s="560"/>
      <c r="FH45" s="560"/>
      <c r="FI45" s="560"/>
      <c r="FJ45" s="560"/>
      <c r="FK45" s="560"/>
      <c r="FL45" s="560"/>
      <c r="FM45" s="560"/>
      <c r="FN45" s="560"/>
      <c r="FO45" s="560"/>
      <c r="FP45" s="560"/>
      <c r="FQ45" s="560"/>
      <c r="FR45" s="560"/>
      <c r="FS45" s="560"/>
      <c r="FT45" s="560"/>
      <c r="FU45" s="560"/>
      <c r="FV45" s="560"/>
      <c r="FW45" s="560"/>
      <c r="FX45" s="560"/>
      <c r="FY45" s="560"/>
      <c r="FZ45" s="560"/>
      <c r="GA45" s="560"/>
      <c r="GB45" s="560"/>
      <c r="GC45" s="560"/>
      <c r="GD45" s="560"/>
      <c r="GE45" s="560"/>
      <c r="GF45" s="560"/>
      <c r="GG45" s="23"/>
      <c r="GH45" s="402"/>
      <c r="GI45" s="992"/>
      <c r="GJ45" s="1378"/>
      <c r="GK45" s="1378"/>
      <c r="GL45" s="1378"/>
      <c r="GM45" s="1378"/>
      <c r="GN45" s="1378"/>
      <c r="GO45" s="1378"/>
      <c r="GP45" s="1378"/>
      <c r="GQ45" s="1378"/>
      <c r="GR45" s="1378"/>
      <c r="GS45" s="1378"/>
      <c r="GT45" s="1378"/>
      <c r="GU45" s="1378"/>
      <c r="GV45" s="1378"/>
      <c r="GW45" s="1378"/>
      <c r="GX45" s="1378"/>
      <c r="GY45" s="1378"/>
      <c r="GZ45" s="1378"/>
      <c r="HA45" s="1378"/>
      <c r="HB45" s="1378"/>
      <c r="HC45" s="1378"/>
      <c r="HD45" s="1378"/>
      <c r="HE45" s="1378"/>
      <c r="HF45" s="1378"/>
      <c r="HG45" s="1378"/>
      <c r="HH45" s="1378"/>
      <c r="HI45" s="1378"/>
      <c r="HJ45" s="1378"/>
      <c r="HK45" s="1378"/>
      <c r="HL45" s="1378"/>
      <c r="HM45" s="1378"/>
      <c r="HN45" s="1378"/>
      <c r="HO45" s="1378"/>
      <c r="HP45" s="525"/>
      <c r="HQ45" s="995"/>
    </row>
    <row r="46" spans="1:60" s="405" customFormat="1" ht="12.75">
      <c r="A46" s="400" t="s">
        <v>1075</v>
      </c>
      <c r="B46" s="402"/>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696"/>
      <c r="AS46" s="696"/>
      <c r="AT46" s="696"/>
      <c r="AU46" s="696"/>
      <c r="AV46" s="696"/>
      <c r="AW46" s="696"/>
      <c r="AX46" s="696"/>
      <c r="AY46" s="696"/>
      <c r="AZ46" s="404"/>
      <c r="BA46" s="617"/>
      <c r="BB46" s="617"/>
      <c r="BC46" s="617"/>
      <c r="BD46" s="708"/>
      <c r="BE46" s="708"/>
      <c r="BF46" s="708"/>
      <c r="BG46" s="708"/>
      <c r="BH46" s="560"/>
    </row>
    <row r="47" spans="1:60" s="405" customFormat="1" ht="15" customHeight="1">
      <c r="A47" s="400" t="s">
        <v>399</v>
      </c>
      <c r="B47" s="402" t="s">
        <v>197</v>
      </c>
      <c r="C47" s="990" t="s">
        <v>794</v>
      </c>
      <c r="W47" s="404"/>
      <c r="X47" s="404"/>
      <c r="Y47" s="404"/>
      <c r="Z47" s="404"/>
      <c r="AA47" s="404"/>
      <c r="AB47" s="404"/>
      <c r="AC47" s="404"/>
      <c r="AD47" s="404"/>
      <c r="AE47" s="404"/>
      <c r="AF47" s="404"/>
      <c r="AG47" s="404"/>
      <c r="AH47" s="404"/>
      <c r="AI47" s="404"/>
      <c r="AJ47" s="404"/>
      <c r="AK47" s="404"/>
      <c r="AL47" s="404"/>
      <c r="AM47" s="404"/>
      <c r="AN47" s="404"/>
      <c r="AO47" s="404"/>
      <c r="AP47" s="404"/>
      <c r="AQ47" s="404"/>
      <c r="AR47" s="696"/>
      <c r="AS47" s="696"/>
      <c r="AT47" s="696"/>
      <c r="AU47" s="696"/>
      <c r="AV47" s="696"/>
      <c r="AW47" s="696"/>
      <c r="AX47" s="696"/>
      <c r="AY47" s="696"/>
      <c r="AZ47" s="404"/>
      <c r="BA47" s="617"/>
      <c r="BB47" s="617"/>
      <c r="BC47" s="617"/>
      <c r="BD47" s="708"/>
      <c r="BE47" s="708"/>
      <c r="BF47" s="708"/>
      <c r="BG47" s="708"/>
      <c r="BH47" s="560"/>
    </row>
    <row r="48" spans="1:60" s="405" customFormat="1" ht="10.5" customHeight="1">
      <c r="A48" s="400" t="s">
        <v>1075</v>
      </c>
      <c r="B48" s="402"/>
      <c r="C48" s="990"/>
      <c r="W48" s="404"/>
      <c r="X48" s="404"/>
      <c r="Y48" s="404"/>
      <c r="Z48" s="404"/>
      <c r="AA48" s="404"/>
      <c r="AB48" s="404"/>
      <c r="AC48" s="404"/>
      <c r="AD48" s="404"/>
      <c r="AE48" s="404"/>
      <c r="AF48" s="404"/>
      <c r="AG48" s="404"/>
      <c r="AH48" s="404"/>
      <c r="AI48" s="404"/>
      <c r="AJ48" s="404"/>
      <c r="AK48" s="404"/>
      <c r="AL48" s="404"/>
      <c r="AM48" s="404"/>
      <c r="AN48" s="404"/>
      <c r="AO48" s="404"/>
      <c r="AP48" s="404"/>
      <c r="AQ48" s="404"/>
      <c r="AR48" s="696"/>
      <c r="AS48" s="696"/>
      <c r="AT48" s="696"/>
      <c r="AU48" s="696"/>
      <c r="AV48" s="696"/>
      <c r="AW48" s="696"/>
      <c r="AX48" s="696"/>
      <c r="AY48" s="696"/>
      <c r="AZ48" s="404"/>
      <c r="BA48" s="617"/>
      <c r="BB48" s="617"/>
      <c r="BC48" s="617"/>
      <c r="BD48" s="708"/>
      <c r="BE48" s="708"/>
      <c r="BF48" s="708"/>
      <c r="BG48" s="708"/>
      <c r="BH48" s="560"/>
    </row>
    <row r="49" spans="1:60" s="405" customFormat="1" ht="81" customHeight="1">
      <c r="A49" s="400" t="s">
        <v>1075</v>
      </c>
      <c r="B49" s="402"/>
      <c r="C49" s="1378" t="s">
        <v>1081</v>
      </c>
      <c r="D49" s="1418"/>
      <c r="E49" s="1418"/>
      <c r="F49" s="1418"/>
      <c r="G49" s="1418"/>
      <c r="H49" s="1418"/>
      <c r="I49" s="1418"/>
      <c r="J49" s="1418"/>
      <c r="K49" s="1418"/>
      <c r="L49" s="1418"/>
      <c r="M49" s="1418"/>
      <c r="N49" s="1418"/>
      <c r="O49" s="1418"/>
      <c r="P49" s="1418"/>
      <c r="Q49" s="1418"/>
      <c r="R49" s="1418"/>
      <c r="S49" s="1418"/>
      <c r="T49" s="1418"/>
      <c r="U49" s="1418"/>
      <c r="V49" s="1418"/>
      <c r="W49" s="1418"/>
      <c r="X49" s="1418"/>
      <c r="Y49" s="1418"/>
      <c r="Z49" s="1418"/>
      <c r="AA49" s="1418"/>
      <c r="AB49" s="1418"/>
      <c r="AC49" s="1418"/>
      <c r="AD49" s="1418"/>
      <c r="AE49" s="1418"/>
      <c r="AF49" s="1418"/>
      <c r="AG49" s="1418"/>
      <c r="AH49" s="1418"/>
      <c r="AI49" s="1418"/>
      <c r="AJ49" s="1418"/>
      <c r="AK49" s="1418"/>
      <c r="AL49" s="1418"/>
      <c r="AM49" s="1418"/>
      <c r="AN49" s="1418"/>
      <c r="AO49" s="1418"/>
      <c r="AP49" s="1418"/>
      <c r="AQ49" s="401"/>
      <c r="AR49" s="696"/>
      <c r="AS49" s="696"/>
      <c r="AT49" s="696"/>
      <c r="AU49" s="696"/>
      <c r="AV49" s="696"/>
      <c r="AW49" s="696"/>
      <c r="AX49" s="696"/>
      <c r="AY49" s="696"/>
      <c r="AZ49" s="404"/>
      <c r="BA49" s="617"/>
      <c r="BB49" s="617"/>
      <c r="BC49" s="617"/>
      <c r="BD49" s="708"/>
      <c r="BE49" s="708"/>
      <c r="BF49" s="708"/>
      <c r="BG49" s="708"/>
      <c r="BH49" s="560"/>
    </row>
    <row r="50" spans="1:60" s="405" customFormat="1" ht="12.75">
      <c r="A50" s="400" t="s">
        <v>1075</v>
      </c>
      <c r="B50" s="402"/>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4"/>
      <c r="AR50" s="696"/>
      <c r="AS50" s="696"/>
      <c r="AT50" s="696"/>
      <c r="AU50" s="696"/>
      <c r="AV50" s="696"/>
      <c r="AW50" s="696"/>
      <c r="AX50" s="696"/>
      <c r="AY50" s="696"/>
      <c r="AZ50" s="404"/>
      <c r="BA50" s="617"/>
      <c r="BB50" s="617"/>
      <c r="BC50" s="617"/>
      <c r="BD50" s="708"/>
      <c r="BE50" s="708"/>
      <c r="BF50" s="708"/>
      <c r="BG50" s="708"/>
      <c r="BH50" s="560"/>
    </row>
    <row r="51" spans="1:60" s="405" customFormat="1" ht="15" customHeight="1">
      <c r="A51" s="400">
        <v>2</v>
      </c>
      <c r="B51" s="402" t="s">
        <v>197</v>
      </c>
      <c r="C51" s="402" t="s">
        <v>36</v>
      </c>
      <c r="W51" s="404"/>
      <c r="X51" s="404"/>
      <c r="Y51" s="404"/>
      <c r="Z51" s="404"/>
      <c r="AA51" s="404"/>
      <c r="AB51" s="404"/>
      <c r="AC51" s="404"/>
      <c r="AD51" s="404"/>
      <c r="AE51" s="404"/>
      <c r="AF51" s="404"/>
      <c r="AG51" s="404"/>
      <c r="AH51" s="404"/>
      <c r="AI51" s="404"/>
      <c r="AJ51" s="404"/>
      <c r="AK51" s="404"/>
      <c r="AL51" s="404"/>
      <c r="AM51" s="404"/>
      <c r="AN51" s="404"/>
      <c r="AO51" s="404"/>
      <c r="AP51" s="404"/>
      <c r="AQ51" s="404"/>
      <c r="AR51" s="696"/>
      <c r="AS51" s="696"/>
      <c r="AT51" s="696"/>
      <c r="AU51" s="696"/>
      <c r="AV51" s="696"/>
      <c r="AW51" s="696"/>
      <c r="AX51" s="696"/>
      <c r="AY51" s="696"/>
      <c r="AZ51" s="404"/>
      <c r="BA51" s="617"/>
      <c r="BB51" s="617"/>
      <c r="BC51" s="617"/>
      <c r="BD51" s="708"/>
      <c r="BE51" s="708"/>
      <c r="BF51" s="708"/>
      <c r="BG51" s="708"/>
      <c r="BH51" s="560"/>
    </row>
    <row r="52" spans="1:60" s="405" customFormat="1" ht="12.75">
      <c r="A52" s="400" t="s">
        <v>1075</v>
      </c>
      <c r="B52" s="402"/>
      <c r="C52" s="402"/>
      <c r="W52" s="404"/>
      <c r="X52" s="404"/>
      <c r="Y52" s="404"/>
      <c r="Z52" s="404"/>
      <c r="AA52" s="404"/>
      <c r="AB52" s="404"/>
      <c r="AC52" s="404"/>
      <c r="AD52" s="404"/>
      <c r="AE52" s="404"/>
      <c r="AF52" s="404"/>
      <c r="AG52" s="404"/>
      <c r="AH52" s="404"/>
      <c r="AI52" s="404"/>
      <c r="AJ52" s="404"/>
      <c r="AK52" s="404"/>
      <c r="AL52" s="404"/>
      <c r="AM52" s="404"/>
      <c r="AN52" s="404"/>
      <c r="AO52" s="404"/>
      <c r="AP52" s="404"/>
      <c r="AQ52" s="404"/>
      <c r="AR52" s="696"/>
      <c r="AS52" s="696"/>
      <c r="AT52" s="696"/>
      <c r="AU52" s="696"/>
      <c r="AV52" s="696"/>
      <c r="AW52" s="696"/>
      <c r="AX52" s="696"/>
      <c r="AY52" s="696"/>
      <c r="AZ52" s="404"/>
      <c r="BA52" s="617"/>
      <c r="BB52" s="617"/>
      <c r="BC52" s="617"/>
      <c r="BD52" s="708"/>
      <c r="BE52" s="708"/>
      <c r="BF52" s="708"/>
      <c r="BG52" s="708"/>
      <c r="BH52" s="560"/>
    </row>
    <row r="53" spans="1:60" s="405" customFormat="1" ht="15" customHeight="1">
      <c r="A53" s="400" t="s">
        <v>130</v>
      </c>
      <c r="B53" s="402" t="s">
        <v>197</v>
      </c>
      <c r="C53" s="990" t="s">
        <v>169</v>
      </c>
      <c r="W53" s="404"/>
      <c r="X53" s="404"/>
      <c r="Y53" s="404"/>
      <c r="Z53" s="404"/>
      <c r="AA53" s="404"/>
      <c r="AB53" s="404"/>
      <c r="AC53" s="404"/>
      <c r="AD53" s="404"/>
      <c r="AE53" s="404"/>
      <c r="AF53" s="404"/>
      <c r="AG53" s="404"/>
      <c r="AH53" s="404"/>
      <c r="AI53" s="404"/>
      <c r="AJ53" s="404"/>
      <c r="AK53" s="404"/>
      <c r="AL53" s="404"/>
      <c r="AM53" s="404"/>
      <c r="AN53" s="404"/>
      <c r="AO53" s="404"/>
      <c r="AP53" s="404"/>
      <c r="AQ53" s="404"/>
      <c r="AR53" s="696"/>
      <c r="AS53" s="696"/>
      <c r="AT53" s="696"/>
      <c r="AU53" s="696"/>
      <c r="AV53" s="696"/>
      <c r="AW53" s="696"/>
      <c r="AX53" s="696"/>
      <c r="AY53" s="696"/>
      <c r="AZ53" s="404"/>
      <c r="BA53" s="617"/>
      <c r="BB53" s="617"/>
      <c r="BC53" s="617"/>
      <c r="BD53" s="708"/>
      <c r="BE53" s="708"/>
      <c r="BF53" s="708"/>
      <c r="BG53" s="708"/>
      <c r="BH53" s="560"/>
    </row>
    <row r="54" spans="1:60" s="405" customFormat="1" ht="12.75">
      <c r="A54" s="400" t="s">
        <v>1075</v>
      </c>
      <c r="B54" s="402"/>
      <c r="C54" s="990"/>
      <c r="W54" s="404"/>
      <c r="X54" s="404"/>
      <c r="Y54" s="404"/>
      <c r="Z54" s="404"/>
      <c r="AA54" s="404"/>
      <c r="AB54" s="404"/>
      <c r="AC54" s="404"/>
      <c r="AD54" s="404"/>
      <c r="AE54" s="404"/>
      <c r="AF54" s="404"/>
      <c r="AG54" s="404"/>
      <c r="AH54" s="404"/>
      <c r="AI54" s="404"/>
      <c r="AJ54" s="404"/>
      <c r="AK54" s="404"/>
      <c r="AL54" s="404"/>
      <c r="AM54" s="404"/>
      <c r="AN54" s="404"/>
      <c r="AO54" s="404"/>
      <c r="AP54" s="404"/>
      <c r="AQ54" s="404"/>
      <c r="AR54" s="696"/>
      <c r="AS54" s="696"/>
      <c r="AT54" s="696"/>
      <c r="AU54" s="696"/>
      <c r="AV54" s="696"/>
      <c r="AW54" s="696"/>
      <c r="AX54" s="696"/>
      <c r="AY54" s="696"/>
      <c r="AZ54" s="404"/>
      <c r="BA54" s="617"/>
      <c r="BB54" s="617"/>
      <c r="BC54" s="617"/>
      <c r="BD54" s="708"/>
      <c r="BE54" s="708"/>
      <c r="BF54" s="708"/>
      <c r="BG54" s="708"/>
      <c r="BH54" s="560"/>
    </row>
    <row r="55" spans="1:60" s="405" customFormat="1" ht="15" customHeight="1">
      <c r="A55" s="400" t="s">
        <v>1075</v>
      </c>
      <c r="B55" s="402"/>
      <c r="C55" s="1378" t="s">
        <v>268</v>
      </c>
      <c r="D55" s="1418"/>
      <c r="E55" s="1418"/>
      <c r="F55" s="1418"/>
      <c r="G55" s="1418"/>
      <c r="H55" s="1418"/>
      <c r="I55" s="1418"/>
      <c r="J55" s="1418"/>
      <c r="K55" s="1418"/>
      <c r="L55" s="1418"/>
      <c r="M55" s="1418"/>
      <c r="N55" s="1418"/>
      <c r="O55" s="1418"/>
      <c r="P55" s="1418"/>
      <c r="Q55" s="1418"/>
      <c r="R55" s="1418"/>
      <c r="S55" s="1418"/>
      <c r="T55" s="1418"/>
      <c r="U55" s="1418"/>
      <c r="V55" s="1418"/>
      <c r="W55" s="1418"/>
      <c r="X55" s="1418"/>
      <c r="Y55" s="1418"/>
      <c r="Z55" s="1418"/>
      <c r="AA55" s="1418"/>
      <c r="AB55" s="1418"/>
      <c r="AC55" s="1418"/>
      <c r="AD55" s="1418"/>
      <c r="AE55" s="1418"/>
      <c r="AF55" s="1418"/>
      <c r="AG55" s="1418"/>
      <c r="AH55" s="1418"/>
      <c r="AI55" s="1418"/>
      <c r="AJ55" s="1418"/>
      <c r="AK55" s="1418"/>
      <c r="AL55" s="1418"/>
      <c r="AM55" s="1418"/>
      <c r="AN55" s="1418"/>
      <c r="AO55" s="1418"/>
      <c r="AP55" s="1418"/>
      <c r="AQ55" s="401"/>
      <c r="AR55" s="696"/>
      <c r="AS55" s="696"/>
      <c r="AT55" s="696"/>
      <c r="AU55" s="696"/>
      <c r="AV55" s="696"/>
      <c r="AW55" s="696"/>
      <c r="AX55" s="696"/>
      <c r="AY55" s="696"/>
      <c r="AZ55" s="404"/>
      <c r="BA55" s="617"/>
      <c r="BB55" s="617"/>
      <c r="BC55" s="617"/>
      <c r="BD55" s="708"/>
      <c r="BE55" s="708"/>
      <c r="BF55" s="708"/>
      <c r="BG55" s="708"/>
      <c r="BH55" s="560"/>
    </row>
    <row r="56" spans="1:60" s="405" customFormat="1" ht="12.75">
      <c r="A56" s="400" t="s">
        <v>1075</v>
      </c>
      <c r="B56" s="402"/>
      <c r="C56" s="525"/>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696"/>
      <c r="AS56" s="696"/>
      <c r="AT56" s="696"/>
      <c r="AU56" s="696"/>
      <c r="AV56" s="696"/>
      <c r="AW56" s="696"/>
      <c r="AX56" s="696"/>
      <c r="AY56" s="696"/>
      <c r="AZ56" s="404"/>
      <c r="BA56" s="617"/>
      <c r="BB56" s="617"/>
      <c r="BC56" s="617"/>
      <c r="BD56" s="708"/>
      <c r="BE56" s="708"/>
      <c r="BF56" s="708"/>
      <c r="BG56" s="708"/>
      <c r="BH56" s="560"/>
    </row>
    <row r="57" spans="1:60" s="405" customFormat="1" ht="15" customHeight="1">
      <c r="A57" s="400" t="s">
        <v>1075</v>
      </c>
      <c r="B57" s="402"/>
      <c r="C57" s="1136" t="s">
        <v>555</v>
      </c>
      <c r="W57" s="404"/>
      <c r="X57" s="404"/>
      <c r="Y57" s="404"/>
      <c r="Z57" s="404"/>
      <c r="AA57" s="404"/>
      <c r="AB57" s="404"/>
      <c r="AC57" s="404"/>
      <c r="AD57" s="404"/>
      <c r="AE57" s="404"/>
      <c r="AF57" s="404"/>
      <c r="AG57" s="404"/>
      <c r="AH57" s="404"/>
      <c r="AI57" s="404"/>
      <c r="AJ57" s="404"/>
      <c r="AK57" s="404"/>
      <c r="AL57" s="404"/>
      <c r="AM57" s="404"/>
      <c r="AN57" s="404"/>
      <c r="AO57" s="404"/>
      <c r="AP57" s="404"/>
      <c r="AQ57" s="404"/>
      <c r="AR57" s="696"/>
      <c r="AS57" s="696"/>
      <c r="AT57" s="696"/>
      <c r="AU57" s="696"/>
      <c r="AV57" s="696"/>
      <c r="AW57" s="696"/>
      <c r="AX57" s="696"/>
      <c r="AY57" s="696"/>
      <c r="AZ57" s="404"/>
      <c r="BA57" s="617"/>
      <c r="BB57" s="617"/>
      <c r="BC57" s="617"/>
      <c r="BD57" s="708"/>
      <c r="BE57" s="708"/>
      <c r="BF57" s="708"/>
      <c r="BG57" s="708"/>
      <c r="BH57" s="560"/>
    </row>
    <row r="58" spans="1:60" s="405" customFormat="1" ht="12.75">
      <c r="A58" s="400" t="s">
        <v>1075</v>
      </c>
      <c r="B58" s="402"/>
      <c r="W58" s="404"/>
      <c r="X58" s="404"/>
      <c r="Y58" s="404"/>
      <c r="Z58" s="404"/>
      <c r="AA58" s="404"/>
      <c r="AB58" s="404"/>
      <c r="AC58" s="404"/>
      <c r="AD58" s="404"/>
      <c r="AE58" s="404"/>
      <c r="AF58" s="404"/>
      <c r="AG58" s="404"/>
      <c r="AH58" s="404"/>
      <c r="AI58" s="404"/>
      <c r="AJ58" s="404"/>
      <c r="AK58" s="404"/>
      <c r="AL58" s="404"/>
      <c r="AM58" s="404"/>
      <c r="AN58" s="404"/>
      <c r="AO58" s="404"/>
      <c r="AP58" s="404"/>
      <c r="AQ58" s="404"/>
      <c r="AR58" s="696"/>
      <c r="AS58" s="696"/>
      <c r="AT58" s="696"/>
      <c r="AU58" s="696"/>
      <c r="AV58" s="696"/>
      <c r="AW58" s="696"/>
      <c r="AX58" s="696"/>
      <c r="AY58" s="696"/>
      <c r="AZ58" s="404"/>
      <c r="BA58" s="617"/>
      <c r="BB58" s="617"/>
      <c r="BC58" s="617"/>
      <c r="BD58" s="708"/>
      <c r="BE58" s="708"/>
      <c r="BF58" s="708"/>
      <c r="BG58" s="708"/>
      <c r="BH58" s="560"/>
    </row>
    <row r="59" spans="1:60" s="405" customFormat="1" ht="15" customHeight="1">
      <c r="A59" s="400" t="s">
        <v>131</v>
      </c>
      <c r="B59" s="402" t="s">
        <v>197</v>
      </c>
      <c r="C59" s="990" t="s">
        <v>44</v>
      </c>
      <c r="W59" s="404"/>
      <c r="X59" s="404"/>
      <c r="Y59" s="404"/>
      <c r="Z59" s="404"/>
      <c r="AA59" s="404"/>
      <c r="AB59" s="404"/>
      <c r="AC59" s="404"/>
      <c r="AD59" s="404"/>
      <c r="AE59" s="404"/>
      <c r="AF59" s="404"/>
      <c r="AG59" s="404"/>
      <c r="AH59" s="404"/>
      <c r="AI59" s="404"/>
      <c r="AJ59" s="404"/>
      <c r="AK59" s="404"/>
      <c r="AL59" s="404"/>
      <c r="AM59" s="404"/>
      <c r="AN59" s="404"/>
      <c r="AO59" s="404"/>
      <c r="AP59" s="404"/>
      <c r="AQ59" s="404"/>
      <c r="AR59" s="696"/>
      <c r="AS59" s="696"/>
      <c r="AT59" s="696"/>
      <c r="AU59" s="696"/>
      <c r="AV59" s="696"/>
      <c r="AW59" s="696"/>
      <c r="AX59" s="696"/>
      <c r="AY59" s="696"/>
      <c r="AZ59" s="404"/>
      <c r="BA59" s="617"/>
      <c r="BB59" s="617"/>
      <c r="BC59" s="617"/>
      <c r="BD59" s="708"/>
      <c r="BE59" s="708"/>
      <c r="BF59" s="708"/>
      <c r="BG59" s="708"/>
      <c r="BH59" s="560"/>
    </row>
    <row r="60" spans="1:60" s="405" customFormat="1" ht="12.75">
      <c r="A60" s="400" t="s">
        <v>1075</v>
      </c>
      <c r="B60" s="402"/>
      <c r="C60" s="990"/>
      <c r="W60" s="404"/>
      <c r="X60" s="404"/>
      <c r="Y60" s="404"/>
      <c r="Z60" s="404"/>
      <c r="AA60" s="404"/>
      <c r="AB60" s="404"/>
      <c r="AC60" s="404"/>
      <c r="AD60" s="404"/>
      <c r="AE60" s="404"/>
      <c r="AF60" s="404"/>
      <c r="AG60" s="404"/>
      <c r="AH60" s="404"/>
      <c r="AI60" s="404"/>
      <c r="AJ60" s="404"/>
      <c r="AK60" s="404"/>
      <c r="AL60" s="404"/>
      <c r="AM60" s="404"/>
      <c r="AN60" s="404"/>
      <c r="AO60" s="404"/>
      <c r="AP60" s="404"/>
      <c r="AQ60" s="404"/>
      <c r="AR60" s="696"/>
      <c r="AS60" s="696"/>
      <c r="AT60" s="696"/>
      <c r="AU60" s="696"/>
      <c r="AV60" s="696"/>
      <c r="AW60" s="696"/>
      <c r="AX60" s="696"/>
      <c r="AY60" s="696"/>
      <c r="AZ60" s="404"/>
      <c r="BA60" s="617"/>
      <c r="BB60" s="617"/>
      <c r="BC60" s="617"/>
      <c r="BD60" s="708"/>
      <c r="BE60" s="708"/>
      <c r="BF60" s="708"/>
      <c r="BG60" s="708"/>
      <c r="BH60" s="560"/>
    </row>
    <row r="61" spans="1:60" s="405" customFormat="1" ht="15" customHeight="1">
      <c r="A61" s="400" t="s">
        <v>1075</v>
      </c>
      <c r="B61" s="402"/>
      <c r="C61" s="1138" t="s">
        <v>45</v>
      </c>
      <c r="W61" s="404"/>
      <c r="X61" s="404"/>
      <c r="Y61" s="404"/>
      <c r="Z61" s="404"/>
      <c r="AA61" s="404"/>
      <c r="AB61" s="404"/>
      <c r="AC61" s="404"/>
      <c r="AD61" s="404"/>
      <c r="AE61" s="404"/>
      <c r="AF61" s="404"/>
      <c r="AG61" s="404"/>
      <c r="AH61" s="404"/>
      <c r="AI61" s="404"/>
      <c r="AJ61" s="404"/>
      <c r="AK61" s="404"/>
      <c r="AL61" s="404"/>
      <c r="AM61" s="404"/>
      <c r="AN61" s="404"/>
      <c r="AO61" s="404"/>
      <c r="AP61" s="404"/>
      <c r="AQ61" s="404"/>
      <c r="AR61" s="696"/>
      <c r="AS61" s="696"/>
      <c r="AT61" s="696"/>
      <c r="AU61" s="696"/>
      <c r="AV61" s="696"/>
      <c r="AW61" s="696"/>
      <c r="AX61" s="696"/>
      <c r="AY61" s="696"/>
      <c r="AZ61" s="404"/>
      <c r="BA61" s="617"/>
      <c r="BB61" s="617"/>
      <c r="BC61" s="617"/>
      <c r="BD61" s="708"/>
      <c r="BE61" s="708"/>
      <c r="BF61" s="708"/>
      <c r="BG61" s="708"/>
      <c r="BH61" s="560"/>
    </row>
    <row r="62" spans="1:60" s="405" customFormat="1" ht="12.75">
      <c r="A62" s="400" t="s">
        <v>1075</v>
      </c>
      <c r="B62" s="402"/>
      <c r="C62" s="1138"/>
      <c r="W62" s="404"/>
      <c r="X62" s="404"/>
      <c r="Y62" s="404"/>
      <c r="Z62" s="404"/>
      <c r="AA62" s="404"/>
      <c r="AB62" s="404"/>
      <c r="AC62" s="404"/>
      <c r="AD62" s="404"/>
      <c r="AE62" s="404"/>
      <c r="AF62" s="404"/>
      <c r="AG62" s="404"/>
      <c r="AH62" s="404"/>
      <c r="AI62" s="404"/>
      <c r="AJ62" s="404"/>
      <c r="AK62" s="404"/>
      <c r="AL62" s="404"/>
      <c r="AM62" s="404"/>
      <c r="AN62" s="404"/>
      <c r="AO62" s="404"/>
      <c r="AP62" s="404"/>
      <c r="AQ62" s="404"/>
      <c r="AR62" s="696"/>
      <c r="AS62" s="696"/>
      <c r="AT62" s="696"/>
      <c r="AU62" s="696"/>
      <c r="AV62" s="696"/>
      <c r="AW62" s="696"/>
      <c r="AX62" s="696"/>
      <c r="AY62" s="696"/>
      <c r="AZ62" s="404"/>
      <c r="BA62" s="617"/>
      <c r="BB62" s="617"/>
      <c r="BC62" s="617"/>
      <c r="BD62" s="708"/>
      <c r="BE62" s="708"/>
      <c r="BF62" s="708"/>
      <c r="BG62" s="708"/>
      <c r="BH62" s="560"/>
    </row>
    <row r="63" spans="1:60" s="405" customFormat="1" ht="40.5" customHeight="1">
      <c r="A63" s="400" t="s">
        <v>1075</v>
      </c>
      <c r="B63" s="402"/>
      <c r="C63" s="1378" t="s">
        <v>588</v>
      </c>
      <c r="D63" s="1418"/>
      <c r="E63" s="1418"/>
      <c r="F63" s="1418"/>
      <c r="G63" s="1418"/>
      <c r="H63" s="1418"/>
      <c r="I63" s="1418"/>
      <c r="J63" s="1418"/>
      <c r="K63" s="1418"/>
      <c r="L63" s="1418"/>
      <c r="M63" s="1418"/>
      <c r="N63" s="1418"/>
      <c r="O63" s="1418"/>
      <c r="P63" s="1418"/>
      <c r="Q63" s="1418"/>
      <c r="R63" s="1418"/>
      <c r="S63" s="1418"/>
      <c r="T63" s="1418"/>
      <c r="U63" s="1418"/>
      <c r="V63" s="1418"/>
      <c r="W63" s="1418"/>
      <c r="X63" s="1418"/>
      <c r="Y63" s="1418"/>
      <c r="Z63" s="1418"/>
      <c r="AA63" s="1418"/>
      <c r="AB63" s="1418"/>
      <c r="AC63" s="1418"/>
      <c r="AD63" s="1418"/>
      <c r="AE63" s="1418"/>
      <c r="AF63" s="1418"/>
      <c r="AG63" s="1418"/>
      <c r="AH63" s="1418"/>
      <c r="AI63" s="1418"/>
      <c r="AJ63" s="1418"/>
      <c r="AK63" s="1418"/>
      <c r="AL63" s="1418"/>
      <c r="AM63" s="1418"/>
      <c r="AN63" s="1418"/>
      <c r="AO63" s="1418"/>
      <c r="AP63" s="1418"/>
      <c r="AQ63" s="401"/>
      <c r="AR63" s="696"/>
      <c r="AS63" s="696"/>
      <c r="AT63" s="696"/>
      <c r="AU63" s="696"/>
      <c r="AV63" s="696"/>
      <c r="AW63" s="696"/>
      <c r="AX63" s="696"/>
      <c r="AY63" s="696"/>
      <c r="AZ63" s="404"/>
      <c r="BA63" s="617"/>
      <c r="BB63" s="617"/>
      <c r="BC63" s="617"/>
      <c r="BD63" s="708"/>
      <c r="BE63" s="708"/>
      <c r="BF63" s="708"/>
      <c r="BG63" s="708"/>
      <c r="BH63" s="560"/>
    </row>
    <row r="64" spans="1:60" s="405" customFormat="1" ht="12.75">
      <c r="A64" s="400" t="s">
        <v>1075</v>
      </c>
      <c r="B64" s="402"/>
      <c r="W64" s="404"/>
      <c r="X64" s="404"/>
      <c r="Y64" s="404"/>
      <c r="Z64" s="404"/>
      <c r="AA64" s="404"/>
      <c r="AB64" s="404"/>
      <c r="AC64" s="404"/>
      <c r="AD64" s="404"/>
      <c r="AE64" s="404"/>
      <c r="AF64" s="404"/>
      <c r="AG64" s="404"/>
      <c r="AH64" s="404"/>
      <c r="AI64" s="404"/>
      <c r="AJ64" s="404"/>
      <c r="AK64" s="404"/>
      <c r="AL64" s="404"/>
      <c r="AM64" s="404"/>
      <c r="AN64" s="404"/>
      <c r="AO64" s="404"/>
      <c r="AP64" s="404"/>
      <c r="AQ64" s="404"/>
      <c r="AR64" s="696"/>
      <c r="AS64" s="696"/>
      <c r="AT64" s="696"/>
      <c r="AU64" s="696"/>
      <c r="AV64" s="696"/>
      <c r="AW64" s="696"/>
      <c r="AX64" s="696"/>
      <c r="AY64" s="696"/>
      <c r="AZ64" s="404"/>
      <c r="BA64" s="617"/>
      <c r="BB64" s="617"/>
      <c r="BC64" s="617"/>
      <c r="BD64" s="708"/>
      <c r="BE64" s="708"/>
      <c r="BF64" s="708"/>
      <c r="BG64" s="708"/>
      <c r="BH64" s="560"/>
    </row>
    <row r="65" spans="1:60" s="405" customFormat="1" ht="15" customHeight="1">
      <c r="A65" s="400" t="s">
        <v>1075</v>
      </c>
      <c r="B65" s="402"/>
      <c r="C65" s="1139" t="s">
        <v>356</v>
      </c>
      <c r="W65" s="404"/>
      <c r="X65" s="404"/>
      <c r="Y65" s="404"/>
      <c r="Z65" s="404"/>
      <c r="AA65" s="404"/>
      <c r="AB65" s="404"/>
      <c r="AC65" s="404"/>
      <c r="AD65" s="404"/>
      <c r="AE65" s="404"/>
      <c r="AF65" s="404"/>
      <c r="AG65" s="404"/>
      <c r="AH65" s="404"/>
      <c r="AI65" s="404"/>
      <c r="AJ65" s="404"/>
      <c r="AK65" s="404"/>
      <c r="AL65" s="404"/>
      <c r="AM65" s="404"/>
      <c r="AN65" s="404"/>
      <c r="AO65" s="404"/>
      <c r="AP65" s="404"/>
      <c r="AQ65" s="404"/>
      <c r="AR65" s="696"/>
      <c r="AS65" s="696"/>
      <c r="AT65" s="696"/>
      <c r="AU65" s="696"/>
      <c r="AV65" s="696"/>
      <c r="AW65" s="696"/>
      <c r="AX65" s="696"/>
      <c r="AY65" s="696"/>
      <c r="AZ65" s="404"/>
      <c r="BA65" s="617"/>
      <c r="BB65" s="617"/>
      <c r="BC65" s="617"/>
      <c r="BD65" s="708"/>
      <c r="BE65" s="708"/>
      <c r="BF65" s="708"/>
      <c r="BG65" s="708"/>
      <c r="BH65" s="560"/>
    </row>
    <row r="66" spans="1:60" s="405" customFormat="1" ht="12.75">
      <c r="A66" s="400" t="s">
        <v>1075</v>
      </c>
      <c r="B66" s="402"/>
      <c r="C66" s="1139"/>
      <c r="W66" s="404"/>
      <c r="X66" s="404"/>
      <c r="Y66" s="404"/>
      <c r="Z66" s="404"/>
      <c r="AA66" s="404"/>
      <c r="AB66" s="404"/>
      <c r="AC66" s="404"/>
      <c r="AD66" s="404"/>
      <c r="AE66" s="404"/>
      <c r="AF66" s="404"/>
      <c r="AG66" s="404"/>
      <c r="AH66" s="404"/>
      <c r="AI66" s="404"/>
      <c r="AJ66" s="404"/>
      <c r="AK66" s="404"/>
      <c r="AL66" s="404"/>
      <c r="AM66" s="404"/>
      <c r="AN66" s="404"/>
      <c r="AO66" s="404"/>
      <c r="AP66" s="404"/>
      <c r="AQ66" s="404"/>
      <c r="AR66" s="696"/>
      <c r="AS66" s="696"/>
      <c r="AT66" s="696"/>
      <c r="AU66" s="696"/>
      <c r="AV66" s="696"/>
      <c r="AW66" s="696"/>
      <c r="AX66" s="696"/>
      <c r="AY66" s="696"/>
      <c r="AZ66" s="404"/>
      <c r="BA66" s="617"/>
      <c r="BB66" s="617"/>
      <c r="BC66" s="617"/>
      <c r="BD66" s="708"/>
      <c r="BE66" s="708"/>
      <c r="BF66" s="708"/>
      <c r="BG66" s="708"/>
      <c r="BH66" s="560"/>
    </row>
    <row r="67" spans="1:60" s="405" customFormat="1" ht="39" customHeight="1">
      <c r="A67" s="400" t="s">
        <v>1075</v>
      </c>
      <c r="B67" s="402"/>
      <c r="C67" s="1378" t="s">
        <v>46</v>
      </c>
      <c r="D67" s="1418"/>
      <c r="E67" s="1418"/>
      <c r="F67" s="1418"/>
      <c r="G67" s="1418"/>
      <c r="H67" s="1418"/>
      <c r="I67" s="1418"/>
      <c r="J67" s="1418"/>
      <c r="K67" s="1418"/>
      <c r="L67" s="1418"/>
      <c r="M67" s="1418"/>
      <c r="N67" s="1418"/>
      <c r="O67" s="1418"/>
      <c r="P67" s="1418"/>
      <c r="Q67" s="1418"/>
      <c r="R67" s="1418"/>
      <c r="S67" s="1418"/>
      <c r="T67" s="1418"/>
      <c r="U67" s="1418"/>
      <c r="V67" s="1418"/>
      <c r="W67" s="1418"/>
      <c r="X67" s="1418"/>
      <c r="Y67" s="1418"/>
      <c r="Z67" s="1418"/>
      <c r="AA67" s="1418"/>
      <c r="AB67" s="1418"/>
      <c r="AC67" s="1418"/>
      <c r="AD67" s="1418"/>
      <c r="AE67" s="1418"/>
      <c r="AF67" s="1418"/>
      <c r="AG67" s="1418"/>
      <c r="AH67" s="1418"/>
      <c r="AI67" s="1418"/>
      <c r="AJ67" s="1418"/>
      <c r="AK67" s="1418"/>
      <c r="AL67" s="1418"/>
      <c r="AM67" s="1418"/>
      <c r="AN67" s="1418"/>
      <c r="AO67" s="1418"/>
      <c r="AP67" s="1418"/>
      <c r="AQ67" s="401"/>
      <c r="AR67" s="696"/>
      <c r="AS67" s="696"/>
      <c r="AT67" s="696"/>
      <c r="AU67" s="696"/>
      <c r="AV67" s="696"/>
      <c r="AW67" s="696"/>
      <c r="AX67" s="696"/>
      <c r="AY67" s="696"/>
      <c r="AZ67" s="404"/>
      <c r="BA67" s="617"/>
      <c r="BB67" s="617"/>
      <c r="BC67" s="617"/>
      <c r="BD67" s="708"/>
      <c r="BE67" s="708"/>
      <c r="BF67" s="708"/>
      <c r="BG67" s="708"/>
      <c r="BH67" s="560"/>
    </row>
    <row r="68" spans="1:60" s="405" customFormat="1" ht="12.75">
      <c r="A68" s="400" t="s">
        <v>1075</v>
      </c>
      <c r="B68" s="402"/>
      <c r="W68" s="404"/>
      <c r="X68" s="404"/>
      <c r="Y68" s="404"/>
      <c r="Z68" s="404"/>
      <c r="AA68" s="404"/>
      <c r="AB68" s="404"/>
      <c r="AC68" s="404"/>
      <c r="AD68" s="404"/>
      <c r="AE68" s="404"/>
      <c r="AF68" s="404"/>
      <c r="AG68" s="404"/>
      <c r="AH68" s="404"/>
      <c r="AI68" s="404"/>
      <c r="AJ68" s="404"/>
      <c r="AK68" s="404"/>
      <c r="AL68" s="404"/>
      <c r="AM68" s="404"/>
      <c r="AN68" s="404"/>
      <c r="AO68" s="404"/>
      <c r="AP68" s="404"/>
      <c r="AQ68" s="404"/>
      <c r="AR68" s="696"/>
      <c r="AS68" s="696"/>
      <c r="AT68" s="696"/>
      <c r="AU68" s="696"/>
      <c r="AV68" s="696"/>
      <c r="AW68" s="696"/>
      <c r="AX68" s="696"/>
      <c r="AY68" s="696"/>
      <c r="AZ68" s="404"/>
      <c r="BA68" s="617"/>
      <c r="BB68" s="617"/>
      <c r="BC68" s="617"/>
      <c r="BD68" s="708"/>
      <c r="BE68" s="708"/>
      <c r="BF68" s="708"/>
      <c r="BG68" s="708"/>
      <c r="BH68" s="560"/>
    </row>
    <row r="69" spans="1:60" s="405" customFormat="1" ht="15" customHeight="1">
      <c r="A69" s="400" t="s">
        <v>1075</v>
      </c>
      <c r="B69" s="402"/>
      <c r="C69" s="1138" t="s">
        <v>299</v>
      </c>
      <c r="W69" s="404"/>
      <c r="X69" s="404"/>
      <c r="Y69" s="404"/>
      <c r="Z69" s="404"/>
      <c r="AA69" s="404"/>
      <c r="AB69" s="404"/>
      <c r="AC69" s="404"/>
      <c r="AD69" s="404"/>
      <c r="AE69" s="404"/>
      <c r="AF69" s="404"/>
      <c r="AG69" s="404"/>
      <c r="AH69" s="404"/>
      <c r="AI69" s="404"/>
      <c r="AJ69" s="404"/>
      <c r="AK69" s="404"/>
      <c r="AL69" s="404"/>
      <c r="AM69" s="404"/>
      <c r="AN69" s="404"/>
      <c r="AO69" s="404"/>
      <c r="AP69" s="404"/>
      <c r="AQ69" s="404"/>
      <c r="AR69" s="696"/>
      <c r="AS69" s="696"/>
      <c r="AT69" s="696"/>
      <c r="AU69" s="696"/>
      <c r="AV69" s="696"/>
      <c r="AW69" s="696"/>
      <c r="AX69" s="696"/>
      <c r="AY69" s="696"/>
      <c r="AZ69" s="404"/>
      <c r="BA69" s="617"/>
      <c r="BB69" s="617"/>
      <c r="BC69" s="617"/>
      <c r="BD69" s="708"/>
      <c r="BE69" s="708"/>
      <c r="BF69" s="708"/>
      <c r="BG69" s="708"/>
      <c r="BH69" s="560"/>
    </row>
    <row r="70" spans="1:60" s="405" customFormat="1" ht="12.75">
      <c r="A70" s="400" t="s">
        <v>1075</v>
      </c>
      <c r="B70" s="402"/>
      <c r="C70" s="1138"/>
      <c r="W70" s="404"/>
      <c r="X70" s="404"/>
      <c r="Y70" s="404"/>
      <c r="Z70" s="404"/>
      <c r="AA70" s="404"/>
      <c r="AB70" s="404"/>
      <c r="AC70" s="404"/>
      <c r="AD70" s="404"/>
      <c r="AE70" s="404"/>
      <c r="AF70" s="404"/>
      <c r="AG70" s="404"/>
      <c r="AH70" s="404"/>
      <c r="AI70" s="404"/>
      <c r="AJ70" s="404"/>
      <c r="AK70" s="404"/>
      <c r="AL70" s="404"/>
      <c r="AM70" s="404"/>
      <c r="AN70" s="404"/>
      <c r="AO70" s="404"/>
      <c r="AP70" s="404"/>
      <c r="AQ70" s="404"/>
      <c r="AR70" s="696"/>
      <c r="AS70" s="696"/>
      <c r="AT70" s="696"/>
      <c r="AU70" s="696"/>
      <c r="AV70" s="696"/>
      <c r="AW70" s="696"/>
      <c r="AX70" s="696"/>
      <c r="AY70" s="696"/>
      <c r="AZ70" s="404"/>
      <c r="BA70" s="617"/>
      <c r="BB70" s="617"/>
      <c r="BC70" s="617"/>
      <c r="BD70" s="708"/>
      <c r="BE70" s="708"/>
      <c r="BF70" s="708"/>
      <c r="BG70" s="708"/>
      <c r="BH70" s="560"/>
    </row>
    <row r="71" spans="1:60" s="405" customFormat="1" ht="15" customHeight="1">
      <c r="A71" s="400" t="s">
        <v>1075</v>
      </c>
      <c r="B71" s="402"/>
      <c r="C71" s="1378" t="s">
        <v>907</v>
      </c>
      <c r="D71" s="1378"/>
      <c r="E71" s="1378"/>
      <c r="F71" s="1378"/>
      <c r="G71" s="1378"/>
      <c r="H71" s="1378"/>
      <c r="I71" s="1378"/>
      <c r="J71" s="1378"/>
      <c r="K71" s="1378"/>
      <c r="L71" s="1378"/>
      <c r="M71" s="1378"/>
      <c r="N71" s="1378"/>
      <c r="O71" s="1378"/>
      <c r="P71" s="1378"/>
      <c r="Q71" s="1378"/>
      <c r="R71" s="1378"/>
      <c r="S71" s="1378"/>
      <c r="T71" s="1378"/>
      <c r="U71" s="1378"/>
      <c r="V71" s="1378"/>
      <c r="W71" s="1378"/>
      <c r="X71" s="1378"/>
      <c r="Y71" s="1378"/>
      <c r="Z71" s="1378"/>
      <c r="AA71" s="1378"/>
      <c r="AB71" s="1378"/>
      <c r="AC71" s="1378"/>
      <c r="AD71" s="1378"/>
      <c r="AE71" s="1378"/>
      <c r="AF71" s="1378"/>
      <c r="AG71" s="1378"/>
      <c r="AH71" s="1378"/>
      <c r="AI71" s="1378"/>
      <c r="AJ71" s="1378"/>
      <c r="AK71" s="1378"/>
      <c r="AL71" s="1378"/>
      <c r="AM71" s="1378"/>
      <c r="AN71" s="1378"/>
      <c r="AO71" s="1378"/>
      <c r="AP71" s="1378"/>
      <c r="AQ71" s="401"/>
      <c r="AR71" s="696"/>
      <c r="AS71" s="696"/>
      <c r="AT71" s="696"/>
      <c r="AU71" s="696"/>
      <c r="AV71" s="696"/>
      <c r="AW71" s="696"/>
      <c r="AX71" s="696"/>
      <c r="AY71" s="696"/>
      <c r="AZ71" s="404"/>
      <c r="BA71" s="617"/>
      <c r="BB71" s="617"/>
      <c r="BC71" s="617"/>
      <c r="BD71" s="708"/>
      <c r="BE71" s="708"/>
      <c r="BF71" s="708"/>
      <c r="BG71" s="708"/>
      <c r="BH71" s="560"/>
    </row>
    <row r="72" spans="1:59" s="563" customFormat="1" ht="12" customHeight="1">
      <c r="A72" s="400" t="s">
        <v>1075</v>
      </c>
      <c r="B72" s="406"/>
      <c r="C72" s="525"/>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c r="AH72" s="525"/>
      <c r="AI72" s="525"/>
      <c r="AJ72" s="525"/>
      <c r="AK72" s="525"/>
      <c r="AL72" s="525"/>
      <c r="AM72" s="525"/>
      <c r="AN72" s="525"/>
      <c r="AO72" s="525"/>
      <c r="AP72" s="525"/>
      <c r="AQ72" s="525"/>
      <c r="AR72" s="1013"/>
      <c r="AS72" s="1013"/>
      <c r="AT72" s="1013"/>
      <c r="AU72" s="1013"/>
      <c r="AV72" s="1013"/>
      <c r="AW72" s="1013"/>
      <c r="AX72" s="1013"/>
      <c r="AY72" s="1013"/>
      <c r="AZ72" s="1140"/>
      <c r="BA72" s="964"/>
      <c r="BB72" s="964"/>
      <c r="BC72" s="964"/>
      <c r="BD72" s="709"/>
      <c r="BE72" s="709"/>
      <c r="BF72" s="709"/>
      <c r="BG72" s="709"/>
    </row>
    <row r="73" spans="1:59" s="563" customFormat="1" ht="15" customHeight="1">
      <c r="A73" s="400" t="s">
        <v>129</v>
      </c>
      <c r="B73" s="406" t="s">
        <v>197</v>
      </c>
      <c r="C73" s="990" t="s">
        <v>668</v>
      </c>
      <c r="W73" s="962"/>
      <c r="X73" s="962"/>
      <c r="Y73" s="962"/>
      <c r="Z73" s="962"/>
      <c r="AA73" s="962"/>
      <c r="AB73" s="962"/>
      <c r="AC73" s="962"/>
      <c r="AD73" s="962"/>
      <c r="AE73" s="962"/>
      <c r="AF73" s="962"/>
      <c r="AG73" s="962"/>
      <c r="AH73" s="962"/>
      <c r="AI73" s="962"/>
      <c r="AJ73" s="962"/>
      <c r="AK73" s="962"/>
      <c r="AL73" s="962"/>
      <c r="AM73" s="962"/>
      <c r="AN73" s="962"/>
      <c r="AO73" s="962"/>
      <c r="AP73" s="962"/>
      <c r="AQ73" s="962"/>
      <c r="AR73" s="1013"/>
      <c r="AS73" s="1013"/>
      <c r="AT73" s="1013"/>
      <c r="AU73" s="1013"/>
      <c r="AV73" s="1013"/>
      <c r="AW73" s="1013"/>
      <c r="AX73" s="1013"/>
      <c r="AY73" s="1013"/>
      <c r="AZ73" s="962"/>
      <c r="BA73" s="964"/>
      <c r="BB73" s="964"/>
      <c r="BC73" s="964"/>
      <c r="BD73" s="709"/>
      <c r="BE73" s="709"/>
      <c r="BF73" s="709"/>
      <c r="BG73" s="709"/>
    </row>
    <row r="74" spans="1:59" s="563" customFormat="1" ht="12.75">
      <c r="A74" s="400" t="s">
        <v>1075</v>
      </c>
      <c r="B74" s="406"/>
      <c r="C74" s="990"/>
      <c r="W74" s="962"/>
      <c r="X74" s="962"/>
      <c r="Y74" s="962"/>
      <c r="Z74" s="962"/>
      <c r="AA74" s="962"/>
      <c r="AB74" s="962"/>
      <c r="AC74" s="962"/>
      <c r="AD74" s="962"/>
      <c r="AE74" s="962"/>
      <c r="AF74" s="962"/>
      <c r="AG74" s="962"/>
      <c r="AH74" s="962"/>
      <c r="AI74" s="962"/>
      <c r="AJ74" s="962"/>
      <c r="AK74" s="962"/>
      <c r="AL74" s="962"/>
      <c r="AM74" s="962"/>
      <c r="AN74" s="962"/>
      <c r="AO74" s="962"/>
      <c r="AP74" s="962"/>
      <c r="AQ74" s="962"/>
      <c r="AR74" s="1013"/>
      <c r="AS74" s="1013"/>
      <c r="AT74" s="1013"/>
      <c r="AU74" s="1013"/>
      <c r="AV74" s="1013"/>
      <c r="AW74" s="1013"/>
      <c r="AX74" s="1013"/>
      <c r="AY74" s="1013"/>
      <c r="AZ74" s="962"/>
      <c r="BA74" s="964"/>
      <c r="BB74" s="964"/>
      <c r="BC74" s="964"/>
      <c r="BD74" s="709"/>
      <c r="BE74" s="709"/>
      <c r="BF74" s="709"/>
      <c r="BG74" s="709"/>
    </row>
    <row r="75" spans="1:59" s="560" customFormat="1" ht="15" customHeight="1">
      <c r="A75" s="400" t="s">
        <v>1075</v>
      </c>
      <c r="B75" s="402"/>
      <c r="C75" s="1378" t="s">
        <v>669</v>
      </c>
      <c r="D75" s="1378"/>
      <c r="E75" s="1378"/>
      <c r="F75" s="1378"/>
      <c r="G75" s="1378"/>
      <c r="H75" s="1378"/>
      <c r="I75" s="1378"/>
      <c r="J75" s="1378"/>
      <c r="K75" s="1378"/>
      <c r="L75" s="1378"/>
      <c r="M75" s="1378"/>
      <c r="N75" s="1378"/>
      <c r="O75" s="1378"/>
      <c r="P75" s="1378"/>
      <c r="Q75" s="1378"/>
      <c r="R75" s="1378"/>
      <c r="S75" s="1378"/>
      <c r="T75" s="1378"/>
      <c r="U75" s="1378"/>
      <c r="V75" s="1378"/>
      <c r="W75" s="1378"/>
      <c r="X75" s="1378"/>
      <c r="Y75" s="1378"/>
      <c r="Z75" s="1378"/>
      <c r="AA75" s="1378"/>
      <c r="AB75" s="1378"/>
      <c r="AC75" s="1378"/>
      <c r="AD75" s="1378"/>
      <c r="AE75" s="1378"/>
      <c r="AF75" s="1378"/>
      <c r="AG75" s="1378"/>
      <c r="AH75" s="1378"/>
      <c r="AI75" s="1378"/>
      <c r="AJ75" s="1378"/>
      <c r="AK75" s="1378"/>
      <c r="AL75" s="1378"/>
      <c r="AM75" s="1378"/>
      <c r="AN75" s="1378"/>
      <c r="AO75" s="1378"/>
      <c r="AP75" s="1378"/>
      <c r="AQ75" s="525"/>
      <c r="AR75" s="993"/>
      <c r="AS75" s="993"/>
      <c r="AT75" s="993"/>
      <c r="AU75" s="993"/>
      <c r="AV75" s="993"/>
      <c r="AW75" s="993"/>
      <c r="AX75" s="993"/>
      <c r="AY75" s="993"/>
      <c r="AZ75" s="994"/>
      <c r="BA75" s="995"/>
      <c r="BB75" s="995"/>
      <c r="BC75" s="995"/>
      <c r="BD75" s="708"/>
      <c r="BE75" s="708"/>
      <c r="BF75" s="708"/>
      <c r="BG75" s="708"/>
    </row>
    <row r="76" spans="1:59" s="560" customFormat="1" ht="12.75">
      <c r="A76" s="400" t="s">
        <v>1075</v>
      </c>
      <c r="B76" s="402"/>
      <c r="C76" s="525"/>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5"/>
      <c r="AC76" s="525"/>
      <c r="AD76" s="525"/>
      <c r="AE76" s="525"/>
      <c r="AF76" s="525"/>
      <c r="AG76" s="525"/>
      <c r="AH76" s="525"/>
      <c r="AI76" s="525"/>
      <c r="AJ76" s="525"/>
      <c r="AK76" s="525"/>
      <c r="AL76" s="525"/>
      <c r="AM76" s="525"/>
      <c r="AN76" s="525"/>
      <c r="AO76" s="525"/>
      <c r="AP76" s="525"/>
      <c r="AQ76" s="525"/>
      <c r="AR76" s="993"/>
      <c r="AS76" s="993"/>
      <c r="AT76" s="993"/>
      <c r="AU76" s="993"/>
      <c r="AV76" s="993"/>
      <c r="AW76" s="993"/>
      <c r="AX76" s="993"/>
      <c r="AY76" s="993"/>
      <c r="AZ76" s="994"/>
      <c r="BA76" s="995"/>
      <c r="BB76" s="995"/>
      <c r="BC76" s="995"/>
      <c r="BD76" s="708"/>
      <c r="BE76" s="708"/>
      <c r="BF76" s="708"/>
      <c r="BG76" s="708"/>
    </row>
    <row r="77" spans="1:59" s="563" customFormat="1" ht="27" customHeight="1">
      <c r="A77" s="400" t="s">
        <v>1075</v>
      </c>
      <c r="B77" s="406"/>
      <c r="C77" s="1378" t="s">
        <v>1053</v>
      </c>
      <c r="D77" s="1378"/>
      <c r="E77" s="1378"/>
      <c r="F77" s="1378"/>
      <c r="G77" s="1378"/>
      <c r="H77" s="1378"/>
      <c r="I77" s="1378"/>
      <c r="J77" s="1378"/>
      <c r="K77" s="1378"/>
      <c r="L77" s="1378"/>
      <c r="M77" s="1378"/>
      <c r="N77" s="1378"/>
      <c r="O77" s="1378"/>
      <c r="P77" s="1378"/>
      <c r="Q77" s="1378"/>
      <c r="R77" s="1378"/>
      <c r="S77" s="1378"/>
      <c r="T77" s="1378"/>
      <c r="U77" s="1378"/>
      <c r="V77" s="1378"/>
      <c r="W77" s="1378"/>
      <c r="X77" s="1378"/>
      <c r="Y77" s="1378"/>
      <c r="Z77" s="1378"/>
      <c r="AA77" s="1378"/>
      <c r="AB77" s="1378"/>
      <c r="AC77" s="1378"/>
      <c r="AD77" s="1378"/>
      <c r="AE77" s="1378"/>
      <c r="AF77" s="1378"/>
      <c r="AG77" s="1378"/>
      <c r="AH77" s="1378"/>
      <c r="AI77" s="1378"/>
      <c r="AJ77" s="1378"/>
      <c r="AK77" s="1378"/>
      <c r="AL77" s="1378"/>
      <c r="AM77" s="1378"/>
      <c r="AN77" s="1378"/>
      <c r="AO77" s="1378"/>
      <c r="AP77" s="1378"/>
      <c r="AQ77" s="525"/>
      <c r="AR77" s="1013"/>
      <c r="AS77" s="1013"/>
      <c r="AT77" s="1013"/>
      <c r="AU77" s="1013"/>
      <c r="AV77" s="1013"/>
      <c r="AW77" s="1013"/>
      <c r="AX77" s="1013"/>
      <c r="AY77" s="1013"/>
      <c r="AZ77" s="1140"/>
      <c r="BA77" s="964"/>
      <c r="BB77" s="964"/>
      <c r="BC77" s="964"/>
      <c r="BD77" s="709"/>
      <c r="BE77" s="709"/>
      <c r="BF77" s="709"/>
      <c r="BG77" s="709"/>
    </row>
    <row r="78" spans="1:59" s="563" customFormat="1" ht="12.75">
      <c r="A78" s="400" t="s">
        <v>1075</v>
      </c>
      <c r="B78" s="406"/>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c r="AG78" s="525"/>
      <c r="AH78" s="525"/>
      <c r="AI78" s="525"/>
      <c r="AJ78" s="525"/>
      <c r="AK78" s="525"/>
      <c r="AL78" s="525"/>
      <c r="AM78" s="525"/>
      <c r="AN78" s="525"/>
      <c r="AO78" s="525"/>
      <c r="AP78" s="525"/>
      <c r="AQ78" s="525"/>
      <c r="AR78" s="1013"/>
      <c r="AS78" s="1013"/>
      <c r="AT78" s="1013"/>
      <c r="AU78" s="1013"/>
      <c r="AV78" s="1013"/>
      <c r="AW78" s="1013"/>
      <c r="AX78" s="1013"/>
      <c r="AY78" s="1013"/>
      <c r="AZ78" s="1140"/>
      <c r="BA78" s="964"/>
      <c r="BB78" s="964"/>
      <c r="BC78" s="964"/>
      <c r="BD78" s="709"/>
      <c r="BE78" s="709"/>
      <c r="BF78" s="709"/>
      <c r="BG78" s="709"/>
    </row>
    <row r="79" spans="1:59" s="563" customFormat="1" ht="26.25" customHeight="1">
      <c r="A79" s="400" t="s">
        <v>1075</v>
      </c>
      <c r="B79" s="406"/>
      <c r="C79" s="1378" t="s">
        <v>670</v>
      </c>
      <c r="D79" s="1378"/>
      <c r="E79" s="1378"/>
      <c r="F79" s="1378"/>
      <c r="G79" s="1378"/>
      <c r="H79" s="1378"/>
      <c r="I79" s="1378"/>
      <c r="J79" s="1378"/>
      <c r="K79" s="1378"/>
      <c r="L79" s="1378"/>
      <c r="M79" s="1378"/>
      <c r="N79" s="1378"/>
      <c r="O79" s="1378"/>
      <c r="P79" s="1378"/>
      <c r="Q79" s="1378"/>
      <c r="R79" s="1378"/>
      <c r="S79" s="1378"/>
      <c r="T79" s="1378"/>
      <c r="U79" s="1378"/>
      <c r="V79" s="1378"/>
      <c r="W79" s="1378"/>
      <c r="X79" s="1378"/>
      <c r="Y79" s="1378"/>
      <c r="Z79" s="1378"/>
      <c r="AA79" s="1378"/>
      <c r="AB79" s="1378"/>
      <c r="AC79" s="1378"/>
      <c r="AD79" s="1378"/>
      <c r="AE79" s="1378"/>
      <c r="AF79" s="1378"/>
      <c r="AG79" s="1378"/>
      <c r="AH79" s="1378"/>
      <c r="AI79" s="1378"/>
      <c r="AJ79" s="1378"/>
      <c r="AK79" s="1378"/>
      <c r="AL79" s="1378"/>
      <c r="AM79" s="1378"/>
      <c r="AN79" s="1378"/>
      <c r="AO79" s="1378"/>
      <c r="AP79" s="1378"/>
      <c r="AQ79" s="525"/>
      <c r="AR79" s="1013"/>
      <c r="AS79" s="1013"/>
      <c r="AT79" s="1013"/>
      <c r="AU79" s="1013"/>
      <c r="AV79" s="1013"/>
      <c r="AW79" s="1013"/>
      <c r="AX79" s="1013"/>
      <c r="AY79" s="1013"/>
      <c r="AZ79" s="1140"/>
      <c r="BA79" s="964"/>
      <c r="BB79" s="964"/>
      <c r="BC79" s="964"/>
      <c r="BD79" s="709"/>
      <c r="BE79" s="709"/>
      <c r="BF79" s="709"/>
      <c r="BG79" s="709"/>
    </row>
    <row r="80" spans="1:60" s="408" customFormat="1" ht="12.75">
      <c r="A80" s="400" t="s">
        <v>1075</v>
      </c>
      <c r="B80" s="406"/>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1"/>
      <c r="AN80" s="401"/>
      <c r="AO80" s="401"/>
      <c r="AP80" s="401"/>
      <c r="AQ80" s="401"/>
      <c r="AR80" s="697"/>
      <c r="AS80" s="697"/>
      <c r="AT80" s="697"/>
      <c r="AU80" s="697"/>
      <c r="AV80" s="697"/>
      <c r="AW80" s="697"/>
      <c r="AX80" s="697"/>
      <c r="AY80" s="697"/>
      <c r="AZ80" s="981"/>
      <c r="BA80" s="562"/>
      <c r="BB80" s="562"/>
      <c r="BC80" s="562"/>
      <c r="BD80" s="709"/>
      <c r="BE80" s="709"/>
      <c r="BF80" s="709"/>
      <c r="BG80" s="709"/>
      <c r="BH80" s="563"/>
    </row>
    <row r="81" spans="1:60" s="408" customFormat="1" ht="15" customHeight="1">
      <c r="A81" s="400" t="s">
        <v>348</v>
      </c>
      <c r="B81" s="406" t="s">
        <v>197</v>
      </c>
      <c r="C81" s="990" t="s">
        <v>609</v>
      </c>
      <c r="W81" s="407"/>
      <c r="X81" s="407"/>
      <c r="Y81" s="407"/>
      <c r="Z81" s="407"/>
      <c r="AA81" s="407"/>
      <c r="AB81" s="407"/>
      <c r="AC81" s="407"/>
      <c r="AD81" s="407"/>
      <c r="AE81" s="407"/>
      <c r="AF81" s="407"/>
      <c r="AG81" s="407"/>
      <c r="AH81" s="407"/>
      <c r="AI81" s="407"/>
      <c r="AJ81" s="407"/>
      <c r="AK81" s="407"/>
      <c r="AL81" s="407"/>
      <c r="AM81" s="407"/>
      <c r="AN81" s="407"/>
      <c r="AO81" s="407"/>
      <c r="AP81" s="407"/>
      <c r="AQ81" s="407"/>
      <c r="AR81" s="697"/>
      <c r="AS81" s="697"/>
      <c r="AT81" s="697"/>
      <c r="AU81" s="697"/>
      <c r="AV81" s="697"/>
      <c r="AW81" s="697"/>
      <c r="AX81" s="697"/>
      <c r="AY81" s="697"/>
      <c r="AZ81" s="407"/>
      <c r="BA81" s="562"/>
      <c r="BB81" s="562"/>
      <c r="BC81" s="562"/>
      <c r="BD81" s="709"/>
      <c r="BE81" s="709"/>
      <c r="BF81" s="709"/>
      <c r="BG81" s="709"/>
      <c r="BH81" s="563"/>
    </row>
    <row r="82" spans="1:60" s="405" customFormat="1" ht="12.75">
      <c r="A82" s="400" t="s">
        <v>1075</v>
      </c>
      <c r="B82" s="402"/>
      <c r="W82" s="404"/>
      <c r="X82" s="404"/>
      <c r="Y82" s="404"/>
      <c r="Z82" s="404"/>
      <c r="AA82" s="404"/>
      <c r="AB82" s="404"/>
      <c r="AC82" s="404"/>
      <c r="AD82" s="404"/>
      <c r="AE82" s="404"/>
      <c r="AF82" s="404"/>
      <c r="AG82" s="404"/>
      <c r="AH82" s="404"/>
      <c r="AI82" s="404"/>
      <c r="AJ82" s="404"/>
      <c r="AK82" s="404"/>
      <c r="AL82" s="404"/>
      <c r="AM82" s="404"/>
      <c r="AN82" s="404"/>
      <c r="AO82" s="404"/>
      <c r="AP82" s="404"/>
      <c r="AQ82" s="404"/>
      <c r="AR82" s="696"/>
      <c r="AS82" s="696"/>
      <c r="AT82" s="696"/>
      <c r="AU82" s="696"/>
      <c r="AV82" s="696"/>
      <c r="AW82" s="696"/>
      <c r="AX82" s="696"/>
      <c r="AY82" s="696"/>
      <c r="AZ82" s="404"/>
      <c r="BA82" s="617"/>
      <c r="BB82" s="617"/>
      <c r="BC82" s="617"/>
      <c r="BD82" s="708"/>
      <c r="BE82" s="708"/>
      <c r="BF82" s="708"/>
      <c r="BG82" s="708"/>
      <c r="BH82" s="560"/>
    </row>
    <row r="83" spans="1:59" s="563" customFormat="1" ht="15" customHeight="1">
      <c r="A83" s="966" t="s">
        <v>1075</v>
      </c>
      <c r="B83" s="961"/>
      <c r="C83" s="1138" t="s">
        <v>610</v>
      </c>
      <c r="W83" s="991"/>
      <c r="X83" s="991"/>
      <c r="Y83" s="991"/>
      <c r="Z83" s="991"/>
      <c r="AA83" s="991"/>
      <c r="AB83" s="991"/>
      <c r="AC83" s="991"/>
      <c r="AD83" s="991"/>
      <c r="AE83" s="991"/>
      <c r="AF83" s="991"/>
      <c r="AG83" s="991"/>
      <c r="AH83" s="991"/>
      <c r="AI83" s="991"/>
      <c r="AJ83" s="991"/>
      <c r="AK83" s="991"/>
      <c r="AL83" s="991"/>
      <c r="AM83" s="991"/>
      <c r="AN83" s="991"/>
      <c r="AO83" s="991"/>
      <c r="AP83" s="991"/>
      <c r="AQ83" s="991"/>
      <c r="AR83" s="698"/>
      <c r="AS83" s="698"/>
      <c r="AT83" s="698"/>
      <c r="AU83" s="698"/>
      <c r="AV83" s="698"/>
      <c r="AW83" s="698"/>
      <c r="AX83" s="698"/>
      <c r="AY83" s="698"/>
      <c r="AZ83" s="991"/>
      <c r="BA83" s="562"/>
      <c r="BB83" s="562"/>
      <c r="BC83" s="562"/>
      <c r="BD83" s="709"/>
      <c r="BE83" s="709"/>
      <c r="BF83" s="709"/>
      <c r="BG83" s="709"/>
    </row>
    <row r="84" spans="1:59" s="563" customFormat="1" ht="12.75">
      <c r="A84" s="966" t="s">
        <v>1075</v>
      </c>
      <c r="B84" s="961"/>
      <c r="C84" s="1138"/>
      <c r="W84" s="991"/>
      <c r="X84" s="991"/>
      <c r="Y84" s="991"/>
      <c r="Z84" s="991"/>
      <c r="AA84" s="991"/>
      <c r="AB84" s="991"/>
      <c r="AC84" s="991"/>
      <c r="AD84" s="991"/>
      <c r="AE84" s="991"/>
      <c r="AF84" s="991"/>
      <c r="AG84" s="991"/>
      <c r="AH84" s="991"/>
      <c r="AI84" s="991"/>
      <c r="AJ84" s="991"/>
      <c r="AK84" s="991"/>
      <c r="AL84" s="991"/>
      <c r="AM84" s="991"/>
      <c r="AN84" s="991"/>
      <c r="AO84" s="991"/>
      <c r="AP84" s="991"/>
      <c r="AQ84" s="991"/>
      <c r="AR84" s="698"/>
      <c r="AS84" s="698"/>
      <c r="AT84" s="698"/>
      <c r="AU84" s="698"/>
      <c r="AV84" s="698"/>
      <c r="AW84" s="698"/>
      <c r="AX84" s="698"/>
      <c r="AY84" s="698"/>
      <c r="AZ84" s="991"/>
      <c r="BA84" s="562"/>
      <c r="BB84" s="562"/>
      <c r="BC84" s="562"/>
      <c r="BD84" s="709"/>
      <c r="BE84" s="709"/>
      <c r="BF84" s="709"/>
      <c r="BG84" s="709"/>
    </row>
    <row r="85" spans="1:59" s="563" customFormat="1" ht="15" customHeight="1">
      <c r="A85" s="966" t="s">
        <v>1075</v>
      </c>
      <c r="B85" s="961"/>
      <c r="C85" s="1136" t="s">
        <v>611</v>
      </c>
      <c r="W85" s="991"/>
      <c r="X85" s="991"/>
      <c r="Y85" s="991"/>
      <c r="Z85" s="991"/>
      <c r="AA85" s="991"/>
      <c r="AB85" s="991"/>
      <c r="AC85" s="991"/>
      <c r="AD85" s="991"/>
      <c r="AE85" s="991"/>
      <c r="AF85" s="991"/>
      <c r="AG85" s="991"/>
      <c r="AH85" s="991"/>
      <c r="AI85" s="991"/>
      <c r="AJ85" s="991"/>
      <c r="AK85" s="991"/>
      <c r="AL85" s="991"/>
      <c r="AM85" s="991"/>
      <c r="AN85" s="991"/>
      <c r="AO85" s="991"/>
      <c r="AP85" s="991"/>
      <c r="AQ85" s="991"/>
      <c r="AR85" s="698"/>
      <c r="AS85" s="698"/>
      <c r="AT85" s="698"/>
      <c r="AU85" s="698"/>
      <c r="AV85" s="698"/>
      <c r="AW85" s="698"/>
      <c r="AX85" s="698"/>
      <c r="AY85" s="698"/>
      <c r="AZ85" s="991"/>
      <c r="BA85" s="562"/>
      <c r="BB85" s="562"/>
      <c r="BC85" s="562"/>
      <c r="BD85" s="709"/>
      <c r="BE85" s="709"/>
      <c r="BF85" s="709"/>
      <c r="BG85" s="709"/>
    </row>
    <row r="86" spans="1:59" s="563" customFormat="1" ht="12.75">
      <c r="A86" s="966" t="s">
        <v>1075</v>
      </c>
      <c r="B86" s="961"/>
      <c r="C86" s="1136"/>
      <c r="W86" s="991"/>
      <c r="X86" s="991"/>
      <c r="Y86" s="991"/>
      <c r="Z86" s="991"/>
      <c r="AA86" s="991"/>
      <c r="AB86" s="991"/>
      <c r="AC86" s="991"/>
      <c r="AD86" s="991"/>
      <c r="AE86" s="991"/>
      <c r="AF86" s="991"/>
      <c r="AG86" s="991"/>
      <c r="AH86" s="991"/>
      <c r="AI86" s="991"/>
      <c r="AJ86" s="991"/>
      <c r="AK86" s="991"/>
      <c r="AL86" s="991"/>
      <c r="AM86" s="991"/>
      <c r="AN86" s="991"/>
      <c r="AO86" s="991"/>
      <c r="AP86" s="991"/>
      <c r="AQ86" s="991"/>
      <c r="AR86" s="698"/>
      <c r="AS86" s="698"/>
      <c r="AT86" s="698"/>
      <c r="AU86" s="698"/>
      <c r="AV86" s="698"/>
      <c r="AW86" s="698"/>
      <c r="AX86" s="698"/>
      <c r="AY86" s="698"/>
      <c r="AZ86" s="991"/>
      <c r="BA86" s="562"/>
      <c r="BB86" s="562"/>
      <c r="BC86" s="562"/>
      <c r="BD86" s="709"/>
      <c r="BE86" s="709"/>
      <c r="BF86" s="709"/>
      <c r="BG86" s="709"/>
    </row>
    <row r="87" spans="1:60" s="408" customFormat="1" ht="51.75" customHeight="1">
      <c r="A87" s="400" t="s">
        <v>1075</v>
      </c>
      <c r="B87" s="406"/>
      <c r="C87" s="1378" t="s">
        <v>612</v>
      </c>
      <c r="D87" s="1418"/>
      <c r="E87" s="1418"/>
      <c r="F87" s="1418"/>
      <c r="G87" s="1418"/>
      <c r="H87" s="1418"/>
      <c r="I87" s="1418"/>
      <c r="J87" s="1418"/>
      <c r="K87" s="1418"/>
      <c r="L87" s="1418"/>
      <c r="M87" s="1418"/>
      <c r="N87" s="1418"/>
      <c r="O87" s="1418"/>
      <c r="P87" s="1418"/>
      <c r="Q87" s="1418"/>
      <c r="R87" s="1418"/>
      <c r="S87" s="1418"/>
      <c r="T87" s="1418"/>
      <c r="U87" s="1418"/>
      <c r="V87" s="1418"/>
      <c r="W87" s="1418"/>
      <c r="X87" s="1418"/>
      <c r="Y87" s="1418"/>
      <c r="Z87" s="1418"/>
      <c r="AA87" s="1418"/>
      <c r="AB87" s="1418"/>
      <c r="AC87" s="1418"/>
      <c r="AD87" s="1418"/>
      <c r="AE87" s="1418"/>
      <c r="AF87" s="1418"/>
      <c r="AG87" s="1418"/>
      <c r="AH87" s="1418"/>
      <c r="AI87" s="1418"/>
      <c r="AJ87" s="1418"/>
      <c r="AK87" s="1418"/>
      <c r="AL87" s="1418"/>
      <c r="AM87" s="1418"/>
      <c r="AN87" s="1418"/>
      <c r="AO87" s="1418"/>
      <c r="AP87" s="1418"/>
      <c r="AQ87" s="401"/>
      <c r="AR87" s="697"/>
      <c r="AS87" s="697"/>
      <c r="AT87" s="697"/>
      <c r="AU87" s="697"/>
      <c r="AV87" s="697"/>
      <c r="AW87" s="697"/>
      <c r="AX87" s="697"/>
      <c r="AY87" s="697"/>
      <c r="AZ87" s="981"/>
      <c r="BA87" s="562"/>
      <c r="BB87" s="562"/>
      <c r="BC87" s="562"/>
      <c r="BD87" s="709"/>
      <c r="BE87" s="709"/>
      <c r="BF87" s="709"/>
      <c r="BG87" s="709"/>
      <c r="BH87" s="563"/>
    </row>
    <row r="88" spans="1:60" s="408" customFormat="1" ht="12.75">
      <c r="A88" s="400" t="s">
        <v>1075</v>
      </c>
      <c r="B88" s="406"/>
      <c r="C88" s="401"/>
      <c r="D88" s="401"/>
      <c r="E88" s="401"/>
      <c r="F88" s="401"/>
      <c r="G88" s="401"/>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1"/>
      <c r="AQ88" s="401"/>
      <c r="AR88" s="697"/>
      <c r="AS88" s="697"/>
      <c r="AT88" s="697"/>
      <c r="AU88" s="697"/>
      <c r="AV88" s="697"/>
      <c r="AW88" s="697"/>
      <c r="AX88" s="697"/>
      <c r="AY88" s="697"/>
      <c r="AZ88" s="981"/>
      <c r="BA88" s="562"/>
      <c r="BB88" s="562"/>
      <c r="BC88" s="562"/>
      <c r="BD88" s="709"/>
      <c r="BE88" s="709"/>
      <c r="BF88" s="709"/>
      <c r="BG88" s="709"/>
      <c r="BH88" s="563"/>
    </row>
    <row r="89" spans="1:59" s="563" customFormat="1" ht="15" customHeight="1">
      <c r="A89" s="966" t="s">
        <v>1075</v>
      </c>
      <c r="B89" s="961"/>
      <c r="C89" s="1136" t="s">
        <v>613</v>
      </c>
      <c r="W89" s="991"/>
      <c r="X89" s="991"/>
      <c r="Y89" s="991"/>
      <c r="Z89" s="991"/>
      <c r="AA89" s="991"/>
      <c r="AB89" s="991"/>
      <c r="AC89" s="991"/>
      <c r="AD89" s="991"/>
      <c r="AE89" s="991"/>
      <c r="AF89" s="991"/>
      <c r="AG89" s="991"/>
      <c r="AH89" s="991"/>
      <c r="AI89" s="991"/>
      <c r="AJ89" s="991"/>
      <c r="AK89" s="991"/>
      <c r="AL89" s="991"/>
      <c r="AM89" s="991"/>
      <c r="AN89" s="991"/>
      <c r="AO89" s="991"/>
      <c r="AP89" s="991"/>
      <c r="AQ89" s="991"/>
      <c r="AR89" s="698"/>
      <c r="AS89" s="698"/>
      <c r="AT89" s="698"/>
      <c r="AU89" s="698"/>
      <c r="AV89" s="698"/>
      <c r="AW89" s="698"/>
      <c r="AX89" s="698"/>
      <c r="AY89" s="698"/>
      <c r="AZ89" s="991"/>
      <c r="BA89" s="562"/>
      <c r="BB89" s="562"/>
      <c r="BC89" s="562"/>
      <c r="BD89" s="709"/>
      <c r="BE89" s="709"/>
      <c r="BF89" s="709"/>
      <c r="BG89" s="709"/>
    </row>
    <row r="90" spans="1:59" s="563" customFormat="1" ht="12.75">
      <c r="A90" s="966" t="s">
        <v>1075</v>
      </c>
      <c r="B90" s="961"/>
      <c r="C90" s="1136"/>
      <c r="W90" s="991"/>
      <c r="X90" s="991"/>
      <c r="Y90" s="991"/>
      <c r="Z90" s="991"/>
      <c r="AA90" s="991"/>
      <c r="AB90" s="991"/>
      <c r="AC90" s="991"/>
      <c r="AD90" s="991"/>
      <c r="AE90" s="991"/>
      <c r="AF90" s="991"/>
      <c r="AG90" s="991"/>
      <c r="AH90" s="991"/>
      <c r="AI90" s="991"/>
      <c r="AJ90" s="991"/>
      <c r="AK90" s="991"/>
      <c r="AL90" s="991"/>
      <c r="AM90" s="991"/>
      <c r="AN90" s="991"/>
      <c r="AO90" s="991"/>
      <c r="AP90" s="991"/>
      <c r="AQ90" s="991"/>
      <c r="AR90" s="698"/>
      <c r="AS90" s="698"/>
      <c r="AT90" s="698"/>
      <c r="AU90" s="698"/>
      <c r="AV90" s="698"/>
      <c r="AW90" s="698"/>
      <c r="AX90" s="698"/>
      <c r="AY90" s="698"/>
      <c r="AZ90" s="991"/>
      <c r="BA90" s="562"/>
      <c r="BB90" s="562"/>
      <c r="BC90" s="562"/>
      <c r="BD90" s="709"/>
      <c r="BE90" s="709"/>
      <c r="BF90" s="709"/>
      <c r="BG90" s="709"/>
    </row>
    <row r="91" spans="1:60" s="408" customFormat="1" ht="39.75" customHeight="1">
      <c r="A91" s="400" t="s">
        <v>1075</v>
      </c>
      <c r="B91" s="406"/>
      <c r="C91" s="1378" t="s">
        <v>614</v>
      </c>
      <c r="D91" s="1418"/>
      <c r="E91" s="1418"/>
      <c r="F91" s="1418"/>
      <c r="G91" s="1418"/>
      <c r="H91" s="1418"/>
      <c r="I91" s="1418"/>
      <c r="J91" s="1418"/>
      <c r="K91" s="1418"/>
      <c r="L91" s="1418"/>
      <c r="M91" s="1418"/>
      <c r="N91" s="1418"/>
      <c r="O91" s="1418"/>
      <c r="P91" s="1418"/>
      <c r="Q91" s="1418"/>
      <c r="R91" s="1418"/>
      <c r="S91" s="1418"/>
      <c r="T91" s="1418"/>
      <c r="U91" s="1418"/>
      <c r="V91" s="1418"/>
      <c r="W91" s="1418"/>
      <c r="X91" s="1418"/>
      <c r="Y91" s="1418"/>
      <c r="Z91" s="1418"/>
      <c r="AA91" s="1418"/>
      <c r="AB91" s="1418"/>
      <c r="AC91" s="1418"/>
      <c r="AD91" s="1418"/>
      <c r="AE91" s="1418"/>
      <c r="AF91" s="1418"/>
      <c r="AG91" s="1418"/>
      <c r="AH91" s="1418"/>
      <c r="AI91" s="1418"/>
      <c r="AJ91" s="1418"/>
      <c r="AK91" s="1418"/>
      <c r="AL91" s="1418"/>
      <c r="AM91" s="1418"/>
      <c r="AN91" s="1418"/>
      <c r="AO91" s="1418"/>
      <c r="AP91" s="1418"/>
      <c r="AQ91" s="401"/>
      <c r="AR91" s="697"/>
      <c r="AS91" s="697"/>
      <c r="AT91" s="697"/>
      <c r="AU91" s="697"/>
      <c r="AV91" s="697"/>
      <c r="AW91" s="697"/>
      <c r="AX91" s="697"/>
      <c r="AY91" s="697"/>
      <c r="AZ91" s="981"/>
      <c r="BA91" s="562"/>
      <c r="BB91" s="562"/>
      <c r="BC91" s="562"/>
      <c r="BD91" s="709"/>
      <c r="BE91" s="709"/>
      <c r="BF91" s="709"/>
      <c r="BG91" s="709"/>
      <c r="BH91" s="563"/>
    </row>
    <row r="92" spans="1:60" s="405" customFormat="1" ht="12.75">
      <c r="A92" s="400" t="s">
        <v>1075</v>
      </c>
      <c r="B92" s="402"/>
      <c r="W92" s="404"/>
      <c r="X92" s="404"/>
      <c r="Y92" s="404"/>
      <c r="Z92" s="404"/>
      <c r="AA92" s="404"/>
      <c r="AB92" s="404"/>
      <c r="AC92" s="404"/>
      <c r="AD92" s="404"/>
      <c r="AE92" s="404"/>
      <c r="AF92" s="404"/>
      <c r="AG92" s="404"/>
      <c r="AH92" s="404"/>
      <c r="AI92" s="404"/>
      <c r="AJ92" s="404"/>
      <c r="AK92" s="404"/>
      <c r="AL92" s="404"/>
      <c r="AM92" s="404"/>
      <c r="AN92" s="404"/>
      <c r="AO92" s="404"/>
      <c r="AP92" s="404"/>
      <c r="AQ92" s="404"/>
      <c r="AR92" s="696"/>
      <c r="AS92" s="696"/>
      <c r="AT92" s="696"/>
      <c r="AU92" s="696"/>
      <c r="AV92" s="696"/>
      <c r="AW92" s="696"/>
      <c r="AX92" s="696"/>
      <c r="AY92" s="696"/>
      <c r="AZ92" s="404"/>
      <c r="BA92" s="617"/>
      <c r="BB92" s="617"/>
      <c r="BC92" s="617"/>
      <c r="BD92" s="708"/>
      <c r="BE92" s="708"/>
      <c r="BF92" s="708"/>
      <c r="BG92" s="708"/>
      <c r="BH92" s="560"/>
    </row>
    <row r="93" spans="1:59" s="563" customFormat="1" ht="15" customHeight="1">
      <c r="A93" s="966" t="s">
        <v>1075</v>
      </c>
      <c r="B93" s="961"/>
      <c r="C93" s="1138" t="s">
        <v>615</v>
      </c>
      <c r="W93" s="991"/>
      <c r="X93" s="991"/>
      <c r="Y93" s="991"/>
      <c r="Z93" s="991"/>
      <c r="AA93" s="991"/>
      <c r="AB93" s="991"/>
      <c r="AC93" s="991"/>
      <c r="AD93" s="991"/>
      <c r="AE93" s="991"/>
      <c r="AF93" s="991"/>
      <c r="AG93" s="991"/>
      <c r="AH93" s="991"/>
      <c r="AI93" s="991"/>
      <c r="AJ93" s="991"/>
      <c r="AK93" s="991"/>
      <c r="AL93" s="991"/>
      <c r="AM93" s="991"/>
      <c r="AN93" s="991"/>
      <c r="AO93" s="991"/>
      <c r="AP93" s="991"/>
      <c r="AQ93" s="991"/>
      <c r="AR93" s="698"/>
      <c r="AS93" s="698"/>
      <c r="AT93" s="698"/>
      <c r="AU93" s="698"/>
      <c r="AV93" s="698"/>
      <c r="AW93" s="698"/>
      <c r="AX93" s="698"/>
      <c r="AY93" s="698"/>
      <c r="AZ93" s="991"/>
      <c r="BA93" s="562"/>
      <c r="BB93" s="562"/>
      <c r="BC93" s="562"/>
      <c r="BD93" s="709"/>
      <c r="BE93" s="709"/>
      <c r="BF93" s="709"/>
      <c r="BG93" s="709"/>
    </row>
    <row r="94" spans="1:59" s="563" customFormat="1" ht="12.75">
      <c r="A94" s="966" t="s">
        <v>1075</v>
      </c>
      <c r="B94" s="961"/>
      <c r="C94" s="1138"/>
      <c r="W94" s="991"/>
      <c r="X94" s="991"/>
      <c r="Y94" s="991"/>
      <c r="Z94" s="991"/>
      <c r="AA94" s="991"/>
      <c r="AB94" s="991"/>
      <c r="AC94" s="991"/>
      <c r="AD94" s="991"/>
      <c r="AE94" s="991"/>
      <c r="AF94" s="991"/>
      <c r="AG94" s="991"/>
      <c r="AH94" s="991"/>
      <c r="AI94" s="991"/>
      <c r="AJ94" s="991"/>
      <c r="AK94" s="991"/>
      <c r="AL94" s="991"/>
      <c r="AM94" s="991"/>
      <c r="AN94" s="991"/>
      <c r="AO94" s="991"/>
      <c r="AP94" s="991"/>
      <c r="AQ94" s="991"/>
      <c r="AR94" s="698"/>
      <c r="AS94" s="698"/>
      <c r="AT94" s="698"/>
      <c r="AU94" s="698"/>
      <c r="AV94" s="698"/>
      <c r="AW94" s="698"/>
      <c r="AX94" s="698"/>
      <c r="AY94" s="698"/>
      <c r="AZ94" s="991"/>
      <c r="BA94" s="562"/>
      <c r="BB94" s="562"/>
      <c r="BC94" s="562"/>
      <c r="BD94" s="709"/>
      <c r="BE94" s="709"/>
      <c r="BF94" s="709"/>
      <c r="BG94" s="709"/>
    </row>
    <row r="95" spans="1:59" s="563" customFormat="1" ht="15" customHeight="1">
      <c r="A95" s="966" t="s">
        <v>1075</v>
      </c>
      <c r="B95" s="961"/>
      <c r="C95" s="1378" t="s">
        <v>643</v>
      </c>
      <c r="D95" s="1418"/>
      <c r="E95" s="1418"/>
      <c r="F95" s="1418"/>
      <c r="G95" s="1418"/>
      <c r="H95" s="1418"/>
      <c r="I95" s="1418"/>
      <c r="J95" s="1418"/>
      <c r="K95" s="1418"/>
      <c r="L95" s="1418"/>
      <c r="M95" s="1418"/>
      <c r="N95" s="1418"/>
      <c r="O95" s="1418"/>
      <c r="P95" s="1418"/>
      <c r="Q95" s="1418"/>
      <c r="R95" s="1418"/>
      <c r="S95" s="1418"/>
      <c r="T95" s="1418"/>
      <c r="U95" s="1418"/>
      <c r="V95" s="1418"/>
      <c r="W95" s="1418"/>
      <c r="X95" s="1418"/>
      <c r="Y95" s="1418"/>
      <c r="Z95" s="1418"/>
      <c r="AA95" s="1418"/>
      <c r="AB95" s="1418"/>
      <c r="AC95" s="1418"/>
      <c r="AD95" s="1418"/>
      <c r="AE95" s="1418"/>
      <c r="AF95" s="1418"/>
      <c r="AG95" s="1418"/>
      <c r="AH95" s="1418"/>
      <c r="AI95" s="1418"/>
      <c r="AJ95" s="1418"/>
      <c r="AK95" s="1418"/>
      <c r="AL95" s="1418"/>
      <c r="AM95" s="1418"/>
      <c r="AN95" s="1418"/>
      <c r="AO95" s="1418"/>
      <c r="AP95" s="1418"/>
      <c r="AQ95" s="991"/>
      <c r="AR95" s="698"/>
      <c r="AS95" s="698"/>
      <c r="AT95" s="698"/>
      <c r="AU95" s="698"/>
      <c r="AV95" s="698"/>
      <c r="AW95" s="698"/>
      <c r="AX95" s="698"/>
      <c r="AY95" s="698"/>
      <c r="AZ95" s="991"/>
      <c r="BA95" s="562"/>
      <c r="BB95" s="562"/>
      <c r="BC95" s="562"/>
      <c r="BD95" s="709"/>
      <c r="BE95" s="709"/>
      <c r="BF95" s="709"/>
      <c r="BG95" s="709"/>
    </row>
    <row r="96" spans="1:60" s="408" customFormat="1" ht="12.75">
      <c r="A96" s="400" t="s">
        <v>1075</v>
      </c>
      <c r="B96" s="406"/>
      <c r="C96" s="401"/>
      <c r="D96" s="401"/>
      <c r="E96" s="401"/>
      <c r="F96" s="401"/>
      <c r="G96" s="401"/>
      <c r="H96" s="401"/>
      <c r="I96" s="401"/>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1"/>
      <c r="AL96" s="401"/>
      <c r="AM96" s="401"/>
      <c r="AN96" s="401"/>
      <c r="AO96" s="401"/>
      <c r="AP96" s="401"/>
      <c r="AQ96" s="401"/>
      <c r="AR96" s="697"/>
      <c r="AS96" s="697"/>
      <c r="AT96" s="697"/>
      <c r="AU96" s="697"/>
      <c r="AV96" s="697"/>
      <c r="AW96" s="697"/>
      <c r="AX96" s="697"/>
      <c r="AY96" s="697"/>
      <c r="AZ96" s="981"/>
      <c r="BA96" s="562"/>
      <c r="BB96" s="562"/>
      <c r="BC96" s="562"/>
      <c r="BD96" s="709"/>
      <c r="BE96" s="709"/>
      <c r="BF96" s="709"/>
      <c r="BG96" s="709"/>
      <c r="BH96" s="563"/>
    </row>
    <row r="97" spans="1:60" s="408" customFormat="1" ht="15" customHeight="1">
      <c r="A97" s="400" t="s">
        <v>349</v>
      </c>
      <c r="B97" s="406" t="s">
        <v>197</v>
      </c>
      <c r="C97" s="990" t="s">
        <v>461</v>
      </c>
      <c r="W97" s="407"/>
      <c r="X97" s="407"/>
      <c r="Y97" s="407"/>
      <c r="Z97" s="407"/>
      <c r="AA97" s="407"/>
      <c r="AB97" s="407"/>
      <c r="AC97" s="407"/>
      <c r="AD97" s="407"/>
      <c r="AE97" s="407"/>
      <c r="AF97" s="407"/>
      <c r="AG97" s="407"/>
      <c r="AH97" s="407"/>
      <c r="AI97" s="407"/>
      <c r="AJ97" s="407"/>
      <c r="AK97" s="407"/>
      <c r="AL97" s="407"/>
      <c r="AM97" s="407"/>
      <c r="AN97" s="407"/>
      <c r="AO97" s="407"/>
      <c r="AP97" s="407"/>
      <c r="AQ97" s="407"/>
      <c r="AR97" s="697"/>
      <c r="AS97" s="697"/>
      <c r="AT97" s="697"/>
      <c r="AU97" s="697"/>
      <c r="AV97" s="697"/>
      <c r="AW97" s="697"/>
      <c r="AX97" s="697"/>
      <c r="AY97" s="697"/>
      <c r="AZ97" s="407"/>
      <c r="BA97" s="562"/>
      <c r="BB97" s="562"/>
      <c r="BC97" s="562"/>
      <c r="BD97" s="709"/>
      <c r="BE97" s="709"/>
      <c r="BF97" s="709"/>
      <c r="BG97" s="709"/>
      <c r="BH97" s="563"/>
    </row>
    <row r="98" spans="1:60" s="408" customFormat="1" ht="12.75">
      <c r="A98" s="400" t="s">
        <v>1075</v>
      </c>
      <c r="B98" s="406"/>
      <c r="C98" s="990"/>
      <c r="W98" s="407"/>
      <c r="X98" s="407"/>
      <c r="Y98" s="407"/>
      <c r="Z98" s="407"/>
      <c r="AA98" s="407"/>
      <c r="AB98" s="407"/>
      <c r="AC98" s="407"/>
      <c r="AD98" s="407"/>
      <c r="AE98" s="407"/>
      <c r="AF98" s="407"/>
      <c r="AG98" s="407"/>
      <c r="AH98" s="407"/>
      <c r="AI98" s="407"/>
      <c r="AJ98" s="407"/>
      <c r="AK98" s="407"/>
      <c r="AL98" s="407"/>
      <c r="AM98" s="407"/>
      <c r="AN98" s="407"/>
      <c r="AO98" s="407"/>
      <c r="AP98" s="407"/>
      <c r="AQ98" s="407"/>
      <c r="AR98" s="697"/>
      <c r="AS98" s="697"/>
      <c r="AT98" s="697"/>
      <c r="AU98" s="697"/>
      <c r="AV98" s="697"/>
      <c r="AW98" s="697"/>
      <c r="AX98" s="697"/>
      <c r="AY98" s="697"/>
      <c r="AZ98" s="407"/>
      <c r="BA98" s="562"/>
      <c r="BB98" s="562"/>
      <c r="BC98" s="562"/>
      <c r="BD98" s="709"/>
      <c r="BE98" s="709"/>
      <c r="BF98" s="709"/>
      <c r="BG98" s="709"/>
      <c r="BH98" s="563"/>
    </row>
    <row r="99" spans="1:60" s="408" customFormat="1" ht="39.75" customHeight="1">
      <c r="A99" s="400" t="s">
        <v>1075</v>
      </c>
      <c r="B99" s="406"/>
      <c r="C99" s="1378" t="s">
        <v>460</v>
      </c>
      <c r="D99" s="1418"/>
      <c r="E99" s="1418"/>
      <c r="F99" s="1418"/>
      <c r="G99" s="1418"/>
      <c r="H99" s="1418"/>
      <c r="I99" s="1418"/>
      <c r="J99" s="1418"/>
      <c r="K99" s="1418"/>
      <c r="L99" s="1418"/>
      <c r="M99" s="1418"/>
      <c r="N99" s="1418"/>
      <c r="O99" s="1418"/>
      <c r="P99" s="1418"/>
      <c r="Q99" s="1418"/>
      <c r="R99" s="1418"/>
      <c r="S99" s="1418"/>
      <c r="T99" s="1418"/>
      <c r="U99" s="1418"/>
      <c r="V99" s="1418"/>
      <c r="W99" s="1418"/>
      <c r="X99" s="1418"/>
      <c r="Y99" s="1418"/>
      <c r="Z99" s="1418"/>
      <c r="AA99" s="1418"/>
      <c r="AB99" s="1418"/>
      <c r="AC99" s="1418"/>
      <c r="AD99" s="1418"/>
      <c r="AE99" s="1418"/>
      <c r="AF99" s="1418"/>
      <c r="AG99" s="1418"/>
      <c r="AH99" s="1418"/>
      <c r="AI99" s="1418"/>
      <c r="AJ99" s="1418"/>
      <c r="AK99" s="1418"/>
      <c r="AL99" s="1418"/>
      <c r="AM99" s="1418"/>
      <c r="AN99" s="1418"/>
      <c r="AO99" s="1418"/>
      <c r="AP99" s="1418"/>
      <c r="AQ99" s="401"/>
      <c r="AR99" s="697"/>
      <c r="AS99" s="697"/>
      <c r="AT99" s="697"/>
      <c r="AU99" s="697"/>
      <c r="AV99" s="697"/>
      <c r="AW99" s="697"/>
      <c r="AX99" s="697"/>
      <c r="AY99" s="697"/>
      <c r="AZ99" s="981"/>
      <c r="BA99" s="562"/>
      <c r="BB99" s="562"/>
      <c r="BC99" s="562"/>
      <c r="BD99" s="709"/>
      <c r="BE99" s="709"/>
      <c r="BF99" s="709"/>
      <c r="BG99" s="709"/>
      <c r="BH99" s="563"/>
    </row>
    <row r="100" spans="1:60" s="405" customFormat="1" ht="12.75">
      <c r="A100" s="400" t="s">
        <v>1075</v>
      </c>
      <c r="B100" s="402"/>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696"/>
      <c r="AS100" s="696"/>
      <c r="AT100" s="696"/>
      <c r="AU100" s="696"/>
      <c r="AV100" s="696"/>
      <c r="AW100" s="696"/>
      <c r="AX100" s="696"/>
      <c r="AY100" s="696"/>
      <c r="AZ100" s="1134"/>
      <c r="BA100" s="617"/>
      <c r="BB100" s="617"/>
      <c r="BC100" s="617"/>
      <c r="BD100" s="708"/>
      <c r="BE100" s="708"/>
      <c r="BF100" s="708"/>
      <c r="BG100" s="708"/>
      <c r="BH100" s="560"/>
    </row>
    <row r="101" spans="1:60" s="408" customFormat="1" ht="15" customHeight="1">
      <c r="A101" s="400" t="s">
        <v>350</v>
      </c>
      <c r="B101" s="406" t="s">
        <v>197</v>
      </c>
      <c r="C101" s="990" t="s">
        <v>462</v>
      </c>
      <c r="D101" s="409"/>
      <c r="E101" s="409"/>
      <c r="F101" s="409"/>
      <c r="G101" s="409"/>
      <c r="H101" s="409"/>
      <c r="I101" s="409"/>
      <c r="J101" s="409"/>
      <c r="K101" s="409"/>
      <c r="L101" s="409"/>
      <c r="M101" s="409"/>
      <c r="N101" s="409"/>
      <c r="O101" s="409"/>
      <c r="P101" s="409"/>
      <c r="Q101" s="409"/>
      <c r="R101" s="409"/>
      <c r="S101" s="409"/>
      <c r="T101" s="409"/>
      <c r="W101" s="407"/>
      <c r="X101" s="407"/>
      <c r="Y101" s="407"/>
      <c r="Z101" s="407"/>
      <c r="AA101" s="407"/>
      <c r="AB101" s="407"/>
      <c r="AC101" s="407"/>
      <c r="AD101" s="407"/>
      <c r="AE101" s="407"/>
      <c r="AF101" s="407"/>
      <c r="AG101" s="407"/>
      <c r="AH101" s="407"/>
      <c r="AI101" s="407"/>
      <c r="AJ101" s="407"/>
      <c r="AK101" s="407"/>
      <c r="AL101" s="407"/>
      <c r="AM101" s="407"/>
      <c r="AN101" s="407"/>
      <c r="AO101" s="407"/>
      <c r="AP101" s="407"/>
      <c r="AQ101" s="407"/>
      <c r="AR101" s="697"/>
      <c r="AS101" s="697"/>
      <c r="AT101" s="697"/>
      <c r="AU101" s="697"/>
      <c r="AV101" s="697"/>
      <c r="AW101" s="697"/>
      <c r="AX101" s="697"/>
      <c r="AY101" s="697"/>
      <c r="AZ101" s="407"/>
      <c r="BA101" s="562"/>
      <c r="BB101" s="562"/>
      <c r="BC101" s="562"/>
      <c r="BD101" s="709"/>
      <c r="BE101" s="709"/>
      <c r="BF101" s="709"/>
      <c r="BG101" s="709"/>
      <c r="BH101" s="563"/>
    </row>
    <row r="102" spans="1:60" s="408" customFormat="1" ht="12.75">
      <c r="A102" s="400" t="s">
        <v>1075</v>
      </c>
      <c r="B102" s="406"/>
      <c r="C102" s="990"/>
      <c r="D102" s="409"/>
      <c r="E102" s="409"/>
      <c r="F102" s="409"/>
      <c r="G102" s="409"/>
      <c r="H102" s="409"/>
      <c r="I102" s="409"/>
      <c r="J102" s="409"/>
      <c r="K102" s="409"/>
      <c r="L102" s="409"/>
      <c r="M102" s="409"/>
      <c r="N102" s="409"/>
      <c r="O102" s="409"/>
      <c r="P102" s="409"/>
      <c r="Q102" s="409"/>
      <c r="R102" s="409"/>
      <c r="S102" s="409"/>
      <c r="T102" s="409"/>
      <c r="W102" s="407"/>
      <c r="X102" s="407"/>
      <c r="Y102" s="407"/>
      <c r="Z102" s="407"/>
      <c r="AA102" s="407"/>
      <c r="AB102" s="407"/>
      <c r="AC102" s="407"/>
      <c r="AD102" s="407"/>
      <c r="AE102" s="407"/>
      <c r="AF102" s="407"/>
      <c r="AG102" s="407"/>
      <c r="AH102" s="407"/>
      <c r="AI102" s="407"/>
      <c r="AJ102" s="407"/>
      <c r="AK102" s="407"/>
      <c r="AL102" s="407"/>
      <c r="AM102" s="407"/>
      <c r="AN102" s="407"/>
      <c r="AO102" s="407"/>
      <c r="AP102" s="407"/>
      <c r="AQ102" s="407"/>
      <c r="AR102" s="697"/>
      <c r="AS102" s="697"/>
      <c r="AT102" s="697"/>
      <c r="AU102" s="697"/>
      <c r="AV102" s="697"/>
      <c r="AW102" s="697"/>
      <c r="AX102" s="697"/>
      <c r="AY102" s="697"/>
      <c r="AZ102" s="407"/>
      <c r="BA102" s="562"/>
      <c r="BB102" s="562"/>
      <c r="BC102" s="562"/>
      <c r="BD102" s="709"/>
      <c r="BE102" s="709"/>
      <c r="BF102" s="709"/>
      <c r="BG102" s="709"/>
      <c r="BH102" s="563"/>
    </row>
    <row r="103" spans="1:60" s="408" customFormat="1" ht="27" customHeight="1">
      <c r="A103" s="400" t="s">
        <v>1075</v>
      </c>
      <c r="B103" s="406"/>
      <c r="C103" s="1378" t="s">
        <v>463</v>
      </c>
      <c r="D103" s="1418"/>
      <c r="E103" s="1418"/>
      <c r="F103" s="1418"/>
      <c r="G103" s="1418"/>
      <c r="H103" s="1418"/>
      <c r="I103" s="1418"/>
      <c r="J103" s="1418"/>
      <c r="K103" s="1418"/>
      <c r="L103" s="1418"/>
      <c r="M103" s="1418"/>
      <c r="N103" s="1418"/>
      <c r="O103" s="1418"/>
      <c r="P103" s="1418"/>
      <c r="Q103" s="1418"/>
      <c r="R103" s="1418"/>
      <c r="S103" s="1418"/>
      <c r="T103" s="1418"/>
      <c r="U103" s="1418"/>
      <c r="V103" s="1418"/>
      <c r="W103" s="1418"/>
      <c r="X103" s="1418"/>
      <c r="Y103" s="1418"/>
      <c r="Z103" s="1418"/>
      <c r="AA103" s="1418"/>
      <c r="AB103" s="1418"/>
      <c r="AC103" s="1418"/>
      <c r="AD103" s="1418"/>
      <c r="AE103" s="1418"/>
      <c r="AF103" s="1418"/>
      <c r="AG103" s="1418"/>
      <c r="AH103" s="1418"/>
      <c r="AI103" s="1418"/>
      <c r="AJ103" s="1418"/>
      <c r="AK103" s="1418"/>
      <c r="AL103" s="1418"/>
      <c r="AM103" s="1418"/>
      <c r="AN103" s="1418"/>
      <c r="AO103" s="1418"/>
      <c r="AP103" s="1418"/>
      <c r="AQ103" s="401"/>
      <c r="AR103" s="697"/>
      <c r="AS103" s="697"/>
      <c r="AT103" s="697"/>
      <c r="AU103" s="697"/>
      <c r="AV103" s="697"/>
      <c r="AW103" s="697"/>
      <c r="AX103" s="697"/>
      <c r="AY103" s="697"/>
      <c r="AZ103" s="407"/>
      <c r="BA103" s="562"/>
      <c r="BB103" s="562"/>
      <c r="BC103" s="562"/>
      <c r="BD103" s="709"/>
      <c r="BE103" s="709"/>
      <c r="BF103" s="709"/>
      <c r="BG103" s="709"/>
      <c r="BH103" s="563"/>
    </row>
    <row r="104" spans="1:60" s="408" customFormat="1" ht="12.75">
      <c r="A104" s="400" t="s">
        <v>1075</v>
      </c>
      <c r="B104" s="406"/>
      <c r="C104" s="525"/>
      <c r="D104" s="401"/>
      <c r="E104" s="401"/>
      <c r="F104" s="401"/>
      <c r="G104" s="401"/>
      <c r="H104" s="401"/>
      <c r="I104" s="401"/>
      <c r="J104" s="401"/>
      <c r="K104" s="401"/>
      <c r="L104" s="401"/>
      <c r="M104" s="401"/>
      <c r="N104" s="401"/>
      <c r="O104" s="401"/>
      <c r="P104" s="401"/>
      <c r="Q104" s="401"/>
      <c r="R104" s="401"/>
      <c r="S104" s="401"/>
      <c r="T104" s="401"/>
      <c r="U104" s="401"/>
      <c r="V104" s="401"/>
      <c r="W104" s="401"/>
      <c r="X104" s="401"/>
      <c r="Y104" s="401"/>
      <c r="Z104" s="401"/>
      <c r="AA104" s="401"/>
      <c r="AB104" s="401"/>
      <c r="AC104" s="401"/>
      <c r="AD104" s="401"/>
      <c r="AE104" s="401"/>
      <c r="AF104" s="401"/>
      <c r="AG104" s="401"/>
      <c r="AH104" s="401"/>
      <c r="AI104" s="401"/>
      <c r="AJ104" s="401"/>
      <c r="AK104" s="401"/>
      <c r="AL104" s="401"/>
      <c r="AM104" s="401"/>
      <c r="AN104" s="401"/>
      <c r="AO104" s="401"/>
      <c r="AP104" s="401"/>
      <c r="AQ104" s="401"/>
      <c r="AR104" s="697"/>
      <c r="AS104" s="697"/>
      <c r="AT104" s="697"/>
      <c r="AU104" s="697"/>
      <c r="AV104" s="697"/>
      <c r="AW104" s="697"/>
      <c r="AX104" s="697"/>
      <c r="AY104" s="697"/>
      <c r="AZ104" s="407"/>
      <c r="BA104" s="562"/>
      <c r="BB104" s="562"/>
      <c r="BC104" s="562"/>
      <c r="BD104" s="709"/>
      <c r="BE104" s="709"/>
      <c r="BF104" s="709"/>
      <c r="BG104" s="709"/>
      <c r="BH104" s="563"/>
    </row>
    <row r="105" spans="1:60" s="408" customFormat="1" ht="27" customHeight="1">
      <c r="A105" s="400" t="s">
        <v>1075</v>
      </c>
      <c r="B105" s="406"/>
      <c r="C105" s="1378" t="s">
        <v>464</v>
      </c>
      <c r="D105" s="1418"/>
      <c r="E105" s="1418"/>
      <c r="F105" s="1418"/>
      <c r="G105" s="1418"/>
      <c r="H105" s="1418"/>
      <c r="I105" s="1418"/>
      <c r="J105" s="1418"/>
      <c r="K105" s="1418"/>
      <c r="L105" s="1418"/>
      <c r="M105" s="1418"/>
      <c r="N105" s="1418"/>
      <c r="O105" s="1418"/>
      <c r="P105" s="1418"/>
      <c r="Q105" s="1418"/>
      <c r="R105" s="1418"/>
      <c r="S105" s="1418"/>
      <c r="T105" s="1418"/>
      <c r="U105" s="1418"/>
      <c r="V105" s="1418"/>
      <c r="W105" s="1418"/>
      <c r="X105" s="1418"/>
      <c r="Y105" s="1418"/>
      <c r="Z105" s="1418"/>
      <c r="AA105" s="1418"/>
      <c r="AB105" s="1418"/>
      <c r="AC105" s="1418"/>
      <c r="AD105" s="1418"/>
      <c r="AE105" s="1418"/>
      <c r="AF105" s="1418"/>
      <c r="AG105" s="1418"/>
      <c r="AH105" s="1418"/>
      <c r="AI105" s="1418"/>
      <c r="AJ105" s="1418"/>
      <c r="AK105" s="1418"/>
      <c r="AL105" s="1418"/>
      <c r="AM105" s="1418"/>
      <c r="AN105" s="1418"/>
      <c r="AO105" s="1418"/>
      <c r="AP105" s="1418"/>
      <c r="AQ105" s="401"/>
      <c r="AR105" s="697"/>
      <c r="AS105" s="697"/>
      <c r="AT105" s="697"/>
      <c r="AU105" s="697"/>
      <c r="AV105" s="697"/>
      <c r="AW105" s="697"/>
      <c r="AX105" s="697"/>
      <c r="AY105" s="697"/>
      <c r="AZ105" s="407"/>
      <c r="BA105" s="562"/>
      <c r="BB105" s="562"/>
      <c r="BC105" s="562"/>
      <c r="BD105" s="709"/>
      <c r="BE105" s="709"/>
      <c r="BF105" s="709"/>
      <c r="BG105" s="709"/>
      <c r="BH105" s="563"/>
    </row>
    <row r="106" spans="1:60" s="405" customFormat="1" ht="12.75">
      <c r="A106" s="400" t="s">
        <v>1075</v>
      </c>
      <c r="B106" s="402"/>
      <c r="W106" s="404"/>
      <c r="X106" s="404"/>
      <c r="Y106" s="404"/>
      <c r="Z106" s="404"/>
      <c r="AA106" s="404"/>
      <c r="AB106" s="404"/>
      <c r="AC106" s="404"/>
      <c r="AD106" s="404"/>
      <c r="AE106" s="404"/>
      <c r="AF106" s="404"/>
      <c r="AG106" s="404"/>
      <c r="AH106" s="404"/>
      <c r="AI106" s="404"/>
      <c r="AJ106" s="404"/>
      <c r="AK106" s="404"/>
      <c r="AL106" s="404"/>
      <c r="AM106" s="404"/>
      <c r="AN106" s="404"/>
      <c r="AO106" s="404"/>
      <c r="AP106" s="404"/>
      <c r="AQ106" s="404"/>
      <c r="AR106" s="696"/>
      <c r="AS106" s="696"/>
      <c r="AT106" s="696"/>
      <c r="AU106" s="696"/>
      <c r="AV106" s="696"/>
      <c r="AW106" s="696"/>
      <c r="AX106" s="696"/>
      <c r="AY106" s="696"/>
      <c r="AZ106" s="1134"/>
      <c r="BA106" s="617"/>
      <c r="BB106" s="617"/>
      <c r="BC106" s="617"/>
      <c r="BD106" s="708"/>
      <c r="BE106" s="708"/>
      <c r="BF106" s="708"/>
      <c r="BG106" s="708"/>
      <c r="BH106" s="560"/>
    </row>
    <row r="107" spans="1:60" s="408" customFormat="1" ht="15" customHeight="1">
      <c r="A107" s="400" t="s">
        <v>351</v>
      </c>
      <c r="B107" s="406" t="s">
        <v>197</v>
      </c>
      <c r="C107" s="990" t="s">
        <v>441</v>
      </c>
      <c r="D107" s="409"/>
      <c r="E107" s="409"/>
      <c r="F107" s="409"/>
      <c r="G107" s="409"/>
      <c r="H107" s="409"/>
      <c r="I107" s="409"/>
      <c r="J107" s="409"/>
      <c r="K107" s="409"/>
      <c r="L107" s="409"/>
      <c r="M107" s="409"/>
      <c r="N107" s="409"/>
      <c r="O107" s="409"/>
      <c r="P107" s="409"/>
      <c r="Q107" s="409"/>
      <c r="R107" s="409"/>
      <c r="S107" s="409"/>
      <c r="T107" s="409"/>
      <c r="W107" s="407"/>
      <c r="X107" s="407"/>
      <c r="Y107" s="407"/>
      <c r="Z107" s="407"/>
      <c r="AA107" s="407"/>
      <c r="AB107" s="407"/>
      <c r="AC107" s="407"/>
      <c r="AD107" s="407"/>
      <c r="AE107" s="407"/>
      <c r="AF107" s="407"/>
      <c r="AG107" s="407"/>
      <c r="AH107" s="407"/>
      <c r="AI107" s="407"/>
      <c r="AJ107" s="407"/>
      <c r="AK107" s="407"/>
      <c r="AL107" s="407"/>
      <c r="AM107" s="407"/>
      <c r="AN107" s="407"/>
      <c r="AO107" s="407"/>
      <c r="AP107" s="407"/>
      <c r="AQ107" s="407"/>
      <c r="AR107" s="697"/>
      <c r="AS107" s="697"/>
      <c r="AT107" s="697"/>
      <c r="AU107" s="697"/>
      <c r="AV107" s="697"/>
      <c r="AW107" s="697"/>
      <c r="AX107" s="697"/>
      <c r="AY107" s="697"/>
      <c r="AZ107" s="407"/>
      <c r="BA107" s="562"/>
      <c r="BB107" s="562"/>
      <c r="BC107" s="562"/>
      <c r="BD107" s="709"/>
      <c r="BE107" s="709"/>
      <c r="BF107" s="709"/>
      <c r="BG107" s="709"/>
      <c r="BH107" s="563"/>
    </row>
    <row r="108" spans="1:60" s="408" customFormat="1" ht="12.75">
      <c r="A108" s="400" t="s">
        <v>1075</v>
      </c>
      <c r="B108" s="406"/>
      <c r="C108" s="990"/>
      <c r="D108" s="409"/>
      <c r="E108" s="409"/>
      <c r="F108" s="409"/>
      <c r="G108" s="409"/>
      <c r="H108" s="409"/>
      <c r="I108" s="409"/>
      <c r="J108" s="409"/>
      <c r="K108" s="409"/>
      <c r="L108" s="409"/>
      <c r="M108" s="409"/>
      <c r="N108" s="409"/>
      <c r="O108" s="409"/>
      <c r="P108" s="409"/>
      <c r="Q108" s="409"/>
      <c r="R108" s="409"/>
      <c r="S108" s="409"/>
      <c r="T108" s="409"/>
      <c r="W108" s="407"/>
      <c r="X108" s="407"/>
      <c r="Y108" s="407"/>
      <c r="Z108" s="407"/>
      <c r="AA108" s="407"/>
      <c r="AB108" s="407"/>
      <c r="AC108" s="407"/>
      <c r="AD108" s="407"/>
      <c r="AE108" s="407"/>
      <c r="AF108" s="407"/>
      <c r="AG108" s="407"/>
      <c r="AH108" s="407"/>
      <c r="AI108" s="407"/>
      <c r="AJ108" s="407"/>
      <c r="AK108" s="407"/>
      <c r="AL108" s="407"/>
      <c r="AM108" s="407"/>
      <c r="AN108" s="407"/>
      <c r="AO108" s="407"/>
      <c r="AP108" s="407"/>
      <c r="AQ108" s="407"/>
      <c r="AR108" s="697"/>
      <c r="AS108" s="697"/>
      <c r="AT108" s="697"/>
      <c r="AU108" s="697"/>
      <c r="AV108" s="697"/>
      <c r="AW108" s="697"/>
      <c r="AX108" s="697"/>
      <c r="AY108" s="697"/>
      <c r="AZ108" s="407"/>
      <c r="BA108" s="562"/>
      <c r="BB108" s="562"/>
      <c r="BC108" s="562"/>
      <c r="BD108" s="709"/>
      <c r="BE108" s="709"/>
      <c r="BF108" s="709"/>
      <c r="BG108" s="709"/>
      <c r="BH108" s="563"/>
    </row>
    <row r="109" spans="1:60" s="408" customFormat="1" ht="43.5" customHeight="1">
      <c r="A109" s="400" t="s">
        <v>1075</v>
      </c>
      <c r="B109" s="406"/>
      <c r="C109" s="1378" t="s">
        <v>760</v>
      </c>
      <c r="D109" s="1378"/>
      <c r="E109" s="1378"/>
      <c r="F109" s="1378"/>
      <c r="G109" s="1378"/>
      <c r="H109" s="1378"/>
      <c r="I109" s="1378"/>
      <c r="J109" s="1378"/>
      <c r="K109" s="1378"/>
      <c r="L109" s="1378"/>
      <c r="M109" s="1378"/>
      <c r="N109" s="1378"/>
      <c r="O109" s="1378"/>
      <c r="P109" s="1378"/>
      <c r="Q109" s="1378"/>
      <c r="R109" s="1378"/>
      <c r="S109" s="1378"/>
      <c r="T109" s="1378"/>
      <c r="U109" s="1378"/>
      <c r="V109" s="1378"/>
      <c r="W109" s="1378"/>
      <c r="X109" s="1378"/>
      <c r="Y109" s="1378"/>
      <c r="Z109" s="1378"/>
      <c r="AA109" s="1378"/>
      <c r="AB109" s="1378"/>
      <c r="AC109" s="1378"/>
      <c r="AD109" s="1378"/>
      <c r="AE109" s="1378"/>
      <c r="AF109" s="1378"/>
      <c r="AG109" s="1378"/>
      <c r="AH109" s="1378"/>
      <c r="AI109" s="1378"/>
      <c r="AJ109" s="1378"/>
      <c r="AK109" s="1378"/>
      <c r="AL109" s="1378"/>
      <c r="AM109" s="1378"/>
      <c r="AN109" s="1378"/>
      <c r="AO109" s="1378"/>
      <c r="AP109" s="1378"/>
      <c r="AQ109" s="401"/>
      <c r="AR109" s="697"/>
      <c r="AS109" s="697"/>
      <c r="AT109" s="697"/>
      <c r="AU109" s="697"/>
      <c r="AV109" s="697"/>
      <c r="AW109" s="697"/>
      <c r="AX109" s="697"/>
      <c r="AY109" s="697"/>
      <c r="AZ109" s="407"/>
      <c r="BA109" s="562"/>
      <c r="BB109" s="562"/>
      <c r="BC109" s="562"/>
      <c r="BD109" s="709"/>
      <c r="BE109" s="709"/>
      <c r="BF109" s="709"/>
      <c r="BG109" s="709"/>
      <c r="BH109" s="563"/>
    </row>
    <row r="110" spans="1:60" s="408" customFormat="1" ht="9" customHeight="1">
      <c r="A110" s="400" t="s">
        <v>1075</v>
      </c>
      <c r="B110" s="406"/>
      <c r="C110" s="525"/>
      <c r="D110" s="525"/>
      <c r="E110" s="525"/>
      <c r="F110" s="525"/>
      <c r="G110" s="525"/>
      <c r="H110" s="525"/>
      <c r="I110" s="525"/>
      <c r="J110" s="525"/>
      <c r="K110" s="525"/>
      <c r="L110" s="525"/>
      <c r="M110" s="525"/>
      <c r="N110" s="525"/>
      <c r="O110" s="525"/>
      <c r="P110" s="525"/>
      <c r="Q110" s="525"/>
      <c r="R110" s="525"/>
      <c r="S110" s="525"/>
      <c r="T110" s="525"/>
      <c r="U110" s="525"/>
      <c r="V110" s="525"/>
      <c r="W110" s="525"/>
      <c r="X110" s="525"/>
      <c r="Y110" s="525"/>
      <c r="Z110" s="525"/>
      <c r="AA110" s="525"/>
      <c r="AB110" s="525"/>
      <c r="AC110" s="525"/>
      <c r="AD110" s="525"/>
      <c r="AE110" s="525"/>
      <c r="AF110" s="525"/>
      <c r="AG110" s="525"/>
      <c r="AH110" s="525"/>
      <c r="AI110" s="525"/>
      <c r="AJ110" s="525"/>
      <c r="AK110" s="525"/>
      <c r="AL110" s="525"/>
      <c r="AM110" s="525"/>
      <c r="AN110" s="525"/>
      <c r="AO110" s="525"/>
      <c r="AP110" s="525"/>
      <c r="AQ110" s="401"/>
      <c r="AR110" s="697"/>
      <c r="AS110" s="697"/>
      <c r="AT110" s="697"/>
      <c r="AU110" s="697"/>
      <c r="AV110" s="697"/>
      <c r="AW110" s="697"/>
      <c r="AX110" s="697"/>
      <c r="AY110" s="697"/>
      <c r="AZ110" s="407"/>
      <c r="BA110" s="562"/>
      <c r="BB110" s="562"/>
      <c r="BC110" s="562"/>
      <c r="BD110" s="709"/>
      <c r="BE110" s="709"/>
      <c r="BF110" s="709"/>
      <c r="BG110" s="709"/>
      <c r="BH110" s="563"/>
    </row>
    <row r="111" spans="1:60" s="408" customFormat="1" ht="15" customHeight="1">
      <c r="A111" s="400" t="s">
        <v>1075</v>
      </c>
      <c r="B111" s="406"/>
      <c r="C111" s="1378" t="s">
        <v>909</v>
      </c>
      <c r="D111" s="1378"/>
      <c r="E111" s="1378"/>
      <c r="F111" s="1378"/>
      <c r="G111" s="1378"/>
      <c r="H111" s="1378"/>
      <c r="I111" s="1378"/>
      <c r="J111" s="1378"/>
      <c r="K111" s="1378"/>
      <c r="L111" s="1378"/>
      <c r="M111" s="1378"/>
      <c r="N111" s="1378"/>
      <c r="O111" s="1378"/>
      <c r="P111" s="1378"/>
      <c r="Q111" s="1378"/>
      <c r="R111" s="1378"/>
      <c r="S111" s="1378"/>
      <c r="T111" s="1378"/>
      <c r="U111" s="1378"/>
      <c r="V111" s="1378"/>
      <c r="W111" s="1378"/>
      <c r="X111" s="1378"/>
      <c r="Y111" s="1378"/>
      <c r="Z111" s="1378"/>
      <c r="AA111" s="1378"/>
      <c r="AB111" s="1378"/>
      <c r="AC111" s="1378"/>
      <c r="AD111" s="1378"/>
      <c r="AE111" s="1378"/>
      <c r="AF111" s="1378"/>
      <c r="AG111" s="1378"/>
      <c r="AH111" s="1378"/>
      <c r="AI111" s="1378"/>
      <c r="AJ111" s="1378"/>
      <c r="AK111" s="1378"/>
      <c r="AL111" s="1378"/>
      <c r="AM111" s="1378"/>
      <c r="AN111" s="1378"/>
      <c r="AO111" s="1378"/>
      <c r="AP111" s="1378"/>
      <c r="AQ111" s="401"/>
      <c r="AR111" s="697"/>
      <c r="AS111" s="697"/>
      <c r="AT111" s="697"/>
      <c r="AU111" s="697"/>
      <c r="AV111" s="697"/>
      <c r="AW111" s="697"/>
      <c r="AX111" s="697"/>
      <c r="AY111" s="697"/>
      <c r="AZ111" s="407"/>
      <c r="BA111" s="562"/>
      <c r="BB111" s="562"/>
      <c r="BC111" s="562"/>
      <c r="BD111" s="709"/>
      <c r="BE111" s="709"/>
      <c r="BF111" s="709"/>
      <c r="BG111" s="709"/>
      <c r="BH111" s="563"/>
    </row>
    <row r="112" spans="1:60" s="408" customFormat="1" ht="10.5" customHeight="1">
      <c r="A112" s="400" t="s">
        <v>1075</v>
      </c>
      <c r="B112" s="406"/>
      <c r="C112" s="525"/>
      <c r="D112" s="525"/>
      <c r="E112" s="525"/>
      <c r="F112" s="525"/>
      <c r="G112" s="525"/>
      <c r="H112" s="525"/>
      <c r="I112" s="525"/>
      <c r="J112" s="525"/>
      <c r="K112" s="525"/>
      <c r="L112" s="525"/>
      <c r="M112" s="525"/>
      <c r="N112" s="525"/>
      <c r="O112" s="525"/>
      <c r="P112" s="525"/>
      <c r="Q112" s="525"/>
      <c r="R112" s="525"/>
      <c r="S112" s="525"/>
      <c r="T112" s="525"/>
      <c r="U112" s="525"/>
      <c r="V112" s="525"/>
      <c r="W112" s="525"/>
      <c r="X112" s="525"/>
      <c r="Y112" s="525"/>
      <c r="Z112" s="525"/>
      <c r="AA112" s="525"/>
      <c r="AB112" s="525"/>
      <c r="AC112" s="525"/>
      <c r="AD112" s="525"/>
      <c r="AE112" s="525"/>
      <c r="AF112" s="525"/>
      <c r="AG112" s="525"/>
      <c r="AH112" s="525"/>
      <c r="AI112" s="525"/>
      <c r="AJ112" s="525"/>
      <c r="AK112" s="525"/>
      <c r="AL112" s="525"/>
      <c r="AM112" s="525"/>
      <c r="AN112" s="525"/>
      <c r="AO112" s="525"/>
      <c r="AP112" s="525"/>
      <c r="AQ112" s="401"/>
      <c r="AR112" s="697"/>
      <c r="AS112" s="697"/>
      <c r="AT112" s="697"/>
      <c r="AU112" s="697"/>
      <c r="AV112" s="697"/>
      <c r="AW112" s="697"/>
      <c r="AX112" s="697"/>
      <c r="AY112" s="697"/>
      <c r="AZ112" s="407"/>
      <c r="BA112" s="562"/>
      <c r="BB112" s="562"/>
      <c r="BC112" s="562"/>
      <c r="BD112" s="709"/>
      <c r="BE112" s="709"/>
      <c r="BF112" s="709"/>
      <c r="BG112" s="709"/>
      <c r="BH112" s="563"/>
    </row>
    <row r="113" spans="1:60" s="408" customFormat="1" ht="15" customHeight="1">
      <c r="A113" s="400" t="s">
        <v>1075</v>
      </c>
      <c r="B113" s="406"/>
      <c r="C113" s="1378" t="s">
        <v>908</v>
      </c>
      <c r="D113" s="1378"/>
      <c r="E113" s="1378"/>
      <c r="F113" s="1378"/>
      <c r="G113" s="1378"/>
      <c r="H113" s="1378"/>
      <c r="I113" s="1378"/>
      <c r="J113" s="1378"/>
      <c r="K113" s="1378"/>
      <c r="L113" s="1378"/>
      <c r="M113" s="1378"/>
      <c r="N113" s="1378"/>
      <c r="O113" s="1378"/>
      <c r="P113" s="1378"/>
      <c r="Q113" s="1378"/>
      <c r="R113" s="1378"/>
      <c r="S113" s="1378"/>
      <c r="T113" s="1378"/>
      <c r="U113" s="1378"/>
      <c r="V113" s="1378"/>
      <c r="W113" s="1378"/>
      <c r="X113" s="1378"/>
      <c r="Y113" s="1378"/>
      <c r="Z113" s="1378"/>
      <c r="AA113" s="1378"/>
      <c r="AB113" s="1378"/>
      <c r="AC113" s="1378"/>
      <c r="AD113" s="1378"/>
      <c r="AE113" s="1378"/>
      <c r="AF113" s="1378"/>
      <c r="AG113" s="1378"/>
      <c r="AH113" s="1378"/>
      <c r="AI113" s="1378"/>
      <c r="AJ113" s="1378"/>
      <c r="AK113" s="1378"/>
      <c r="AL113" s="1378"/>
      <c r="AM113" s="1378"/>
      <c r="AN113" s="1378"/>
      <c r="AO113" s="1378"/>
      <c r="AP113" s="1378"/>
      <c r="AQ113" s="401"/>
      <c r="AR113" s="697"/>
      <c r="AS113" s="697"/>
      <c r="AT113" s="697"/>
      <c r="AU113" s="697"/>
      <c r="AV113" s="697"/>
      <c r="AW113" s="697"/>
      <c r="AX113" s="697"/>
      <c r="AY113" s="697"/>
      <c r="AZ113" s="407"/>
      <c r="BA113" s="562"/>
      <c r="BB113" s="562"/>
      <c r="BC113" s="562"/>
      <c r="BD113" s="709"/>
      <c r="BE113" s="709"/>
      <c r="BF113" s="709"/>
      <c r="BG113" s="709"/>
      <c r="BH113" s="563"/>
    </row>
    <row r="114" spans="1:60" s="408" customFormat="1" ht="12.75">
      <c r="A114" s="400" t="s">
        <v>1075</v>
      </c>
      <c r="B114" s="406"/>
      <c r="C114" s="525"/>
      <c r="D114" s="525"/>
      <c r="E114" s="525"/>
      <c r="F114" s="525"/>
      <c r="G114" s="525"/>
      <c r="H114" s="525"/>
      <c r="I114" s="525"/>
      <c r="J114" s="525"/>
      <c r="K114" s="525"/>
      <c r="L114" s="525"/>
      <c r="M114" s="525"/>
      <c r="N114" s="525"/>
      <c r="O114" s="525"/>
      <c r="P114" s="525"/>
      <c r="Q114" s="525"/>
      <c r="R114" s="525"/>
      <c r="S114" s="525"/>
      <c r="T114" s="525"/>
      <c r="U114" s="525"/>
      <c r="V114" s="525"/>
      <c r="W114" s="525"/>
      <c r="X114" s="525"/>
      <c r="Y114" s="525"/>
      <c r="Z114" s="525"/>
      <c r="AA114" s="525"/>
      <c r="AB114" s="525"/>
      <c r="AC114" s="525"/>
      <c r="AD114" s="525"/>
      <c r="AE114" s="525"/>
      <c r="AF114" s="525"/>
      <c r="AG114" s="525"/>
      <c r="AH114" s="525"/>
      <c r="AI114" s="525"/>
      <c r="AJ114" s="525"/>
      <c r="AK114" s="525"/>
      <c r="AL114" s="525"/>
      <c r="AM114" s="525"/>
      <c r="AN114" s="525"/>
      <c r="AO114" s="525"/>
      <c r="AP114" s="525"/>
      <c r="AQ114" s="401"/>
      <c r="AR114" s="697"/>
      <c r="AS114" s="697"/>
      <c r="AT114" s="697"/>
      <c r="AU114" s="697"/>
      <c r="AV114" s="697"/>
      <c r="AW114" s="697"/>
      <c r="AX114" s="697"/>
      <c r="AY114" s="697"/>
      <c r="AZ114" s="407"/>
      <c r="BA114" s="562"/>
      <c r="BB114" s="562"/>
      <c r="BC114" s="562"/>
      <c r="BD114" s="709"/>
      <c r="BE114" s="709"/>
      <c r="BF114" s="709"/>
      <c r="BG114" s="709"/>
      <c r="BH114" s="563"/>
    </row>
    <row r="115" spans="1:60" s="408" customFormat="1" ht="26.25" customHeight="1">
      <c r="A115" s="400" t="s">
        <v>1075</v>
      </c>
      <c r="B115" s="406"/>
      <c r="C115" s="1378" t="s">
        <v>783</v>
      </c>
      <c r="D115" s="1378"/>
      <c r="E115" s="1378"/>
      <c r="F115" s="1378"/>
      <c r="G115" s="1378"/>
      <c r="H115" s="1378"/>
      <c r="I115" s="1378"/>
      <c r="J115" s="1378"/>
      <c r="K115" s="1378"/>
      <c r="L115" s="1378"/>
      <c r="M115" s="1378"/>
      <c r="N115" s="1378"/>
      <c r="O115" s="1378"/>
      <c r="P115" s="1378"/>
      <c r="Q115" s="1378"/>
      <c r="R115" s="1378"/>
      <c r="S115" s="1378"/>
      <c r="T115" s="1378"/>
      <c r="U115" s="1378"/>
      <c r="V115" s="1378"/>
      <c r="W115" s="1378"/>
      <c r="X115" s="1378"/>
      <c r="Y115" s="1378"/>
      <c r="Z115" s="1378"/>
      <c r="AA115" s="1378"/>
      <c r="AB115" s="1378"/>
      <c r="AC115" s="1378"/>
      <c r="AD115" s="1378"/>
      <c r="AE115" s="1378"/>
      <c r="AF115" s="1378"/>
      <c r="AG115" s="1378"/>
      <c r="AH115" s="1378"/>
      <c r="AI115" s="1378"/>
      <c r="AJ115" s="1378"/>
      <c r="AK115" s="1378"/>
      <c r="AL115" s="1378"/>
      <c r="AM115" s="1378"/>
      <c r="AN115" s="1378"/>
      <c r="AO115" s="1378"/>
      <c r="AP115" s="1378"/>
      <c r="AQ115" s="401"/>
      <c r="AR115" s="697"/>
      <c r="AS115" s="697"/>
      <c r="AT115" s="697"/>
      <c r="AU115" s="697"/>
      <c r="AV115" s="697"/>
      <c r="AW115" s="697"/>
      <c r="AX115" s="697"/>
      <c r="AY115" s="697"/>
      <c r="AZ115" s="407"/>
      <c r="BA115" s="562"/>
      <c r="BB115" s="562"/>
      <c r="BC115" s="562"/>
      <c r="BD115" s="709"/>
      <c r="BE115" s="709"/>
      <c r="BF115" s="709"/>
      <c r="BG115" s="709"/>
      <c r="BH115" s="563"/>
    </row>
    <row r="116" spans="1:60" s="408" customFormat="1" ht="12.75">
      <c r="A116" s="400" t="s">
        <v>1075</v>
      </c>
      <c r="B116" s="406"/>
      <c r="C116" s="409"/>
      <c r="D116" s="409"/>
      <c r="E116" s="409"/>
      <c r="F116" s="409"/>
      <c r="G116" s="409"/>
      <c r="H116" s="409"/>
      <c r="I116" s="409"/>
      <c r="J116" s="409"/>
      <c r="K116" s="409"/>
      <c r="L116" s="409"/>
      <c r="M116" s="409"/>
      <c r="N116" s="409"/>
      <c r="O116" s="409"/>
      <c r="P116" s="409"/>
      <c r="Q116" s="409"/>
      <c r="R116" s="409"/>
      <c r="S116" s="409"/>
      <c r="T116" s="409"/>
      <c r="W116" s="407"/>
      <c r="X116" s="407"/>
      <c r="Y116" s="407"/>
      <c r="Z116" s="407"/>
      <c r="AA116" s="407"/>
      <c r="AB116" s="407"/>
      <c r="AC116" s="407"/>
      <c r="AD116" s="407"/>
      <c r="AE116" s="407"/>
      <c r="AF116" s="407"/>
      <c r="AG116" s="407"/>
      <c r="AH116" s="407"/>
      <c r="AI116" s="407"/>
      <c r="AJ116" s="407"/>
      <c r="AK116" s="407"/>
      <c r="AL116" s="407"/>
      <c r="AM116" s="407"/>
      <c r="AN116" s="407"/>
      <c r="AO116" s="407"/>
      <c r="AP116" s="407"/>
      <c r="AQ116" s="407"/>
      <c r="AR116" s="697"/>
      <c r="AS116" s="697"/>
      <c r="AT116" s="697"/>
      <c r="AU116" s="697"/>
      <c r="AV116" s="697"/>
      <c r="AW116" s="697"/>
      <c r="AX116" s="697"/>
      <c r="AY116" s="697"/>
      <c r="AZ116" s="407"/>
      <c r="BA116" s="562"/>
      <c r="BB116" s="562"/>
      <c r="BC116" s="562"/>
      <c r="BD116" s="709"/>
      <c r="BE116" s="709"/>
      <c r="BF116" s="709"/>
      <c r="BG116" s="709"/>
      <c r="BH116" s="563"/>
    </row>
    <row r="117" spans="1:60" s="408" customFormat="1" ht="15" customHeight="1">
      <c r="A117" s="400" t="s">
        <v>1164</v>
      </c>
      <c r="B117" s="406" t="s">
        <v>197</v>
      </c>
      <c r="C117" s="990" t="s">
        <v>589</v>
      </c>
      <c r="D117" s="409"/>
      <c r="E117" s="409"/>
      <c r="F117" s="409"/>
      <c r="G117" s="409"/>
      <c r="H117" s="409"/>
      <c r="I117" s="409"/>
      <c r="J117" s="409"/>
      <c r="K117" s="409"/>
      <c r="L117" s="409"/>
      <c r="M117" s="409"/>
      <c r="N117" s="409"/>
      <c r="O117" s="409"/>
      <c r="P117" s="409"/>
      <c r="Q117" s="409"/>
      <c r="R117" s="409"/>
      <c r="S117" s="409"/>
      <c r="T117" s="409"/>
      <c r="W117" s="407"/>
      <c r="X117" s="407"/>
      <c r="Y117" s="407"/>
      <c r="Z117" s="407"/>
      <c r="AA117" s="407"/>
      <c r="AB117" s="407"/>
      <c r="AC117" s="407"/>
      <c r="AD117" s="407"/>
      <c r="AE117" s="407"/>
      <c r="AF117" s="407"/>
      <c r="AG117" s="407"/>
      <c r="AH117" s="407"/>
      <c r="AI117" s="407"/>
      <c r="AJ117" s="407"/>
      <c r="AK117" s="407"/>
      <c r="AL117" s="407"/>
      <c r="AM117" s="407"/>
      <c r="AN117" s="407"/>
      <c r="AO117" s="407"/>
      <c r="AP117" s="407"/>
      <c r="AQ117" s="407"/>
      <c r="AR117" s="697"/>
      <c r="AS117" s="697"/>
      <c r="AT117" s="697"/>
      <c r="AU117" s="697"/>
      <c r="AV117" s="697"/>
      <c r="AW117" s="697"/>
      <c r="AX117" s="697"/>
      <c r="AY117" s="697"/>
      <c r="AZ117" s="407"/>
      <c r="BA117" s="562"/>
      <c r="BB117" s="562"/>
      <c r="BC117" s="562"/>
      <c r="BD117" s="709"/>
      <c r="BE117" s="709"/>
      <c r="BF117" s="709"/>
      <c r="BG117" s="709"/>
      <c r="BH117" s="563"/>
    </row>
    <row r="118" spans="1:60" s="408" customFormat="1" ht="12.75">
      <c r="A118" s="400" t="s">
        <v>1075</v>
      </c>
      <c r="B118" s="406"/>
      <c r="C118" s="990"/>
      <c r="D118" s="409"/>
      <c r="E118" s="409"/>
      <c r="F118" s="409"/>
      <c r="G118" s="409"/>
      <c r="H118" s="409"/>
      <c r="I118" s="409"/>
      <c r="J118" s="409"/>
      <c r="K118" s="409"/>
      <c r="L118" s="409"/>
      <c r="M118" s="409"/>
      <c r="N118" s="409"/>
      <c r="O118" s="409"/>
      <c r="P118" s="409"/>
      <c r="Q118" s="409"/>
      <c r="R118" s="409"/>
      <c r="S118" s="409"/>
      <c r="T118" s="409"/>
      <c r="W118" s="407"/>
      <c r="X118" s="407"/>
      <c r="Y118" s="407"/>
      <c r="Z118" s="407"/>
      <c r="AA118" s="407"/>
      <c r="AB118" s="407"/>
      <c r="AC118" s="407"/>
      <c r="AD118" s="407"/>
      <c r="AE118" s="407"/>
      <c r="AF118" s="407"/>
      <c r="AG118" s="407"/>
      <c r="AH118" s="407"/>
      <c r="AI118" s="407"/>
      <c r="AJ118" s="407"/>
      <c r="AK118" s="407"/>
      <c r="AL118" s="407"/>
      <c r="AM118" s="407"/>
      <c r="AN118" s="407"/>
      <c r="AO118" s="407"/>
      <c r="AP118" s="407"/>
      <c r="AQ118" s="407"/>
      <c r="AR118" s="697"/>
      <c r="AS118" s="697"/>
      <c r="AT118" s="697"/>
      <c r="AU118" s="697"/>
      <c r="AV118" s="697"/>
      <c r="AW118" s="697"/>
      <c r="AX118" s="697"/>
      <c r="AY118" s="697"/>
      <c r="AZ118" s="407"/>
      <c r="BA118" s="562"/>
      <c r="BB118" s="562"/>
      <c r="BC118" s="562"/>
      <c r="BD118" s="709"/>
      <c r="BE118" s="709"/>
      <c r="BF118" s="709"/>
      <c r="BG118" s="709"/>
      <c r="BH118" s="563"/>
    </row>
    <row r="119" spans="1:60" s="408" customFormat="1" ht="27.75" customHeight="1">
      <c r="A119" s="400" t="s">
        <v>1075</v>
      </c>
      <c r="B119" s="406"/>
      <c r="C119" s="1378" t="s">
        <v>761</v>
      </c>
      <c r="D119" s="1418"/>
      <c r="E119" s="1418"/>
      <c r="F119" s="1418"/>
      <c r="G119" s="1418"/>
      <c r="H119" s="1418"/>
      <c r="I119" s="1418"/>
      <c r="J119" s="1418"/>
      <c r="K119" s="1418"/>
      <c r="L119" s="1418"/>
      <c r="M119" s="1418"/>
      <c r="N119" s="1418"/>
      <c r="O119" s="1418"/>
      <c r="P119" s="1418"/>
      <c r="Q119" s="1418"/>
      <c r="R119" s="1418"/>
      <c r="S119" s="1418"/>
      <c r="T119" s="1418"/>
      <c r="U119" s="1418"/>
      <c r="V119" s="1418"/>
      <c r="W119" s="1418"/>
      <c r="X119" s="1418"/>
      <c r="Y119" s="1418"/>
      <c r="Z119" s="1418"/>
      <c r="AA119" s="1418"/>
      <c r="AB119" s="1418"/>
      <c r="AC119" s="1418"/>
      <c r="AD119" s="1418"/>
      <c r="AE119" s="1418"/>
      <c r="AF119" s="1418"/>
      <c r="AG119" s="1418"/>
      <c r="AH119" s="1418"/>
      <c r="AI119" s="1418"/>
      <c r="AJ119" s="1418"/>
      <c r="AK119" s="1418"/>
      <c r="AL119" s="1418"/>
      <c r="AM119" s="1418"/>
      <c r="AN119" s="1418"/>
      <c r="AO119" s="1418"/>
      <c r="AP119" s="1418"/>
      <c r="AQ119" s="401"/>
      <c r="AR119" s="697"/>
      <c r="AS119" s="697"/>
      <c r="AT119" s="697"/>
      <c r="AU119" s="697"/>
      <c r="AV119" s="697"/>
      <c r="AW119" s="697"/>
      <c r="AX119" s="697"/>
      <c r="AY119" s="697"/>
      <c r="AZ119" s="407"/>
      <c r="BA119" s="562"/>
      <c r="BB119" s="562"/>
      <c r="BC119" s="562"/>
      <c r="BD119" s="709"/>
      <c r="BE119" s="709"/>
      <c r="BF119" s="709"/>
      <c r="BG119" s="709"/>
      <c r="BH119" s="563"/>
    </row>
    <row r="120" spans="1:60" s="408" customFormat="1" ht="12.75">
      <c r="A120" s="400" t="s">
        <v>1075</v>
      </c>
      <c r="B120" s="406"/>
      <c r="C120" s="525"/>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01"/>
      <c r="AE120" s="401"/>
      <c r="AF120" s="401"/>
      <c r="AG120" s="401"/>
      <c r="AH120" s="401"/>
      <c r="AI120" s="401"/>
      <c r="AJ120" s="401"/>
      <c r="AK120" s="401"/>
      <c r="AL120" s="401"/>
      <c r="AM120" s="401"/>
      <c r="AN120" s="401"/>
      <c r="AO120" s="401"/>
      <c r="AP120" s="401"/>
      <c r="AQ120" s="401"/>
      <c r="AR120" s="697"/>
      <c r="AS120" s="697"/>
      <c r="AT120" s="697"/>
      <c r="AU120" s="697"/>
      <c r="AV120" s="697"/>
      <c r="AW120" s="697"/>
      <c r="AX120" s="697"/>
      <c r="AY120" s="697"/>
      <c r="AZ120" s="407"/>
      <c r="BA120" s="562"/>
      <c r="BB120" s="562"/>
      <c r="BC120" s="562"/>
      <c r="BD120" s="709"/>
      <c r="BE120" s="709"/>
      <c r="BF120" s="709"/>
      <c r="BG120" s="709"/>
      <c r="BH120" s="563"/>
    </row>
    <row r="121" spans="1:60" s="408" customFormat="1" ht="15" customHeight="1">
      <c r="A121" s="400" t="s">
        <v>1075</v>
      </c>
      <c r="B121" s="406"/>
      <c r="C121" s="1378" t="s">
        <v>536</v>
      </c>
      <c r="D121" s="1418"/>
      <c r="E121" s="1418"/>
      <c r="F121" s="1418"/>
      <c r="G121" s="1418"/>
      <c r="H121" s="1418"/>
      <c r="I121" s="1418"/>
      <c r="J121" s="1418"/>
      <c r="K121" s="1418"/>
      <c r="L121" s="1418"/>
      <c r="M121" s="1418"/>
      <c r="N121" s="1418"/>
      <c r="O121" s="1418"/>
      <c r="P121" s="1418"/>
      <c r="Q121" s="1418"/>
      <c r="R121" s="1418"/>
      <c r="S121" s="1418"/>
      <c r="T121" s="1418"/>
      <c r="U121" s="1418"/>
      <c r="V121" s="1418"/>
      <c r="W121" s="1418"/>
      <c r="X121" s="1418"/>
      <c r="Y121" s="1418"/>
      <c r="Z121" s="1418"/>
      <c r="AA121" s="1418"/>
      <c r="AB121" s="1418"/>
      <c r="AC121" s="1418"/>
      <c r="AD121" s="1418"/>
      <c r="AE121" s="1418"/>
      <c r="AF121" s="1418"/>
      <c r="AG121" s="1418"/>
      <c r="AH121" s="1418"/>
      <c r="AI121" s="1418"/>
      <c r="AJ121" s="1418"/>
      <c r="AK121" s="1418"/>
      <c r="AL121" s="1418"/>
      <c r="AM121" s="1418"/>
      <c r="AN121" s="1418"/>
      <c r="AO121" s="1418"/>
      <c r="AP121" s="1418"/>
      <c r="AQ121" s="403"/>
      <c r="AR121" s="697"/>
      <c r="AS121" s="697"/>
      <c r="AT121" s="697"/>
      <c r="AU121" s="697"/>
      <c r="AV121" s="697"/>
      <c r="AW121" s="697"/>
      <c r="AX121" s="697"/>
      <c r="AY121" s="697"/>
      <c r="AZ121" s="407"/>
      <c r="BA121" s="562"/>
      <c r="BB121" s="562"/>
      <c r="BC121" s="562"/>
      <c r="BD121" s="709"/>
      <c r="BE121" s="709"/>
      <c r="BF121" s="709"/>
      <c r="BG121" s="709"/>
      <c r="BH121" s="563"/>
    </row>
    <row r="122" spans="1:60" s="408" customFormat="1" ht="12.75">
      <c r="A122" s="400" t="s">
        <v>1075</v>
      </c>
      <c r="B122" s="406"/>
      <c r="C122" s="169"/>
      <c r="D122" s="409"/>
      <c r="E122" s="409"/>
      <c r="F122" s="409"/>
      <c r="G122" s="409"/>
      <c r="H122" s="409"/>
      <c r="I122" s="409"/>
      <c r="J122" s="409"/>
      <c r="K122" s="409"/>
      <c r="L122" s="409"/>
      <c r="M122" s="409"/>
      <c r="N122" s="409"/>
      <c r="O122" s="409"/>
      <c r="P122" s="409"/>
      <c r="Q122" s="409"/>
      <c r="R122" s="409"/>
      <c r="S122" s="409"/>
      <c r="T122" s="409"/>
      <c r="W122" s="407"/>
      <c r="X122" s="407"/>
      <c r="Y122" s="407"/>
      <c r="Z122" s="407"/>
      <c r="AA122" s="407"/>
      <c r="AB122" s="407"/>
      <c r="AC122" s="407"/>
      <c r="AD122" s="407"/>
      <c r="AE122" s="407"/>
      <c r="AF122" s="407"/>
      <c r="AG122" s="407"/>
      <c r="AH122" s="407"/>
      <c r="AI122" s="407"/>
      <c r="AJ122" s="407"/>
      <c r="AK122" s="407"/>
      <c r="AL122" s="407"/>
      <c r="AM122" s="407"/>
      <c r="AN122" s="407"/>
      <c r="AO122" s="407"/>
      <c r="AP122" s="407"/>
      <c r="AQ122" s="407"/>
      <c r="AR122" s="697"/>
      <c r="AS122" s="697"/>
      <c r="AT122" s="697"/>
      <c r="AU122" s="697"/>
      <c r="AV122" s="697"/>
      <c r="AW122" s="697"/>
      <c r="AX122" s="697"/>
      <c r="AY122" s="697"/>
      <c r="AZ122" s="407"/>
      <c r="BA122" s="562"/>
      <c r="BB122" s="562"/>
      <c r="BC122" s="562"/>
      <c r="BD122" s="709"/>
      <c r="BE122" s="709"/>
      <c r="BF122" s="709"/>
      <c r="BG122" s="709"/>
      <c r="BH122" s="563"/>
    </row>
    <row r="123" spans="1:60" s="408" customFormat="1" ht="15" customHeight="1">
      <c r="A123" s="400" t="s">
        <v>1075</v>
      </c>
      <c r="B123" s="406"/>
      <c r="C123" s="409" t="s">
        <v>266</v>
      </c>
      <c r="D123" s="52" t="s">
        <v>282</v>
      </c>
      <c r="E123" s="409"/>
      <c r="F123" s="409"/>
      <c r="G123" s="409"/>
      <c r="H123" s="409"/>
      <c r="I123" s="409"/>
      <c r="J123" s="409"/>
      <c r="K123" s="409"/>
      <c r="L123" s="409"/>
      <c r="M123" s="409"/>
      <c r="N123" s="409"/>
      <c r="O123" s="409"/>
      <c r="P123" s="409"/>
      <c r="Q123" s="409"/>
      <c r="T123" s="407"/>
      <c r="U123" s="407"/>
      <c r="V123" s="407"/>
      <c r="Y123" s="407"/>
      <c r="AC123" s="407"/>
      <c r="AD123" s="407"/>
      <c r="AE123" s="407"/>
      <c r="AG123" s="1217" t="s">
        <v>910</v>
      </c>
      <c r="AI123" s="819" t="s">
        <v>98</v>
      </c>
      <c r="AJ123" s="407"/>
      <c r="AK123" s="407"/>
      <c r="AL123" s="407"/>
      <c r="AM123" s="407"/>
      <c r="AN123" s="410" t="s">
        <v>910</v>
      </c>
      <c r="AP123" s="646" t="s">
        <v>99</v>
      </c>
      <c r="AQ123" s="407"/>
      <c r="AR123" s="697"/>
      <c r="AS123" s="697"/>
      <c r="AT123" s="697"/>
      <c r="AU123" s="697"/>
      <c r="AV123" s="697"/>
      <c r="AW123" s="697"/>
      <c r="AX123" s="697"/>
      <c r="AY123" s="697"/>
      <c r="AZ123" s="407"/>
      <c r="BA123" s="562"/>
      <c r="BB123" s="562"/>
      <c r="BC123" s="562"/>
      <c r="BD123" s="709"/>
      <c r="BE123" s="709"/>
      <c r="BF123" s="709"/>
      <c r="BG123" s="709"/>
      <c r="BH123" s="563"/>
    </row>
    <row r="124" spans="1:60" s="408" customFormat="1" ht="15" customHeight="1">
      <c r="A124" s="400" t="s">
        <v>1075</v>
      </c>
      <c r="B124" s="406"/>
      <c r="C124" s="409" t="s">
        <v>266</v>
      </c>
      <c r="D124" s="52" t="s">
        <v>382</v>
      </c>
      <c r="E124" s="409"/>
      <c r="F124" s="409"/>
      <c r="G124" s="409"/>
      <c r="H124" s="409"/>
      <c r="I124" s="409"/>
      <c r="J124" s="409"/>
      <c r="K124" s="409"/>
      <c r="L124" s="409"/>
      <c r="M124" s="409"/>
      <c r="N124" s="409"/>
      <c r="O124" s="409"/>
      <c r="P124" s="409"/>
      <c r="Q124" s="409"/>
      <c r="T124" s="407"/>
      <c r="U124" s="407"/>
      <c r="V124" s="407"/>
      <c r="Y124" s="407"/>
      <c r="AC124" s="407"/>
      <c r="AD124" s="407"/>
      <c r="AE124" s="407"/>
      <c r="AG124" s="1217" t="s">
        <v>911</v>
      </c>
      <c r="AI124" s="819" t="s">
        <v>98</v>
      </c>
      <c r="AJ124" s="407"/>
      <c r="AK124" s="407"/>
      <c r="AL124" s="407"/>
      <c r="AM124" s="407"/>
      <c r="AN124" s="410" t="s">
        <v>911</v>
      </c>
      <c r="AP124" s="646" t="s">
        <v>99</v>
      </c>
      <c r="AQ124" s="407"/>
      <c r="AR124" s="697"/>
      <c r="AS124" s="697"/>
      <c r="AT124" s="697"/>
      <c r="AU124" s="697"/>
      <c r="AV124" s="697"/>
      <c r="AW124" s="697"/>
      <c r="AX124" s="697"/>
      <c r="AY124" s="697"/>
      <c r="AZ124" s="407"/>
      <c r="BA124" s="562"/>
      <c r="BB124" s="562"/>
      <c r="BC124" s="562"/>
      <c r="BD124" s="709"/>
      <c r="BE124" s="709"/>
      <c r="BF124" s="709"/>
      <c r="BG124" s="709"/>
      <c r="BH124" s="563"/>
    </row>
    <row r="125" spans="1:60" s="408" customFormat="1" ht="15" customHeight="1">
      <c r="A125" s="400" t="s">
        <v>1075</v>
      </c>
      <c r="B125" s="406"/>
      <c r="C125" s="409" t="s">
        <v>266</v>
      </c>
      <c r="D125" s="52" t="s">
        <v>383</v>
      </c>
      <c r="E125" s="409"/>
      <c r="F125" s="409"/>
      <c r="G125" s="409"/>
      <c r="H125" s="409"/>
      <c r="I125" s="409"/>
      <c r="J125" s="409"/>
      <c r="K125" s="409"/>
      <c r="L125" s="409"/>
      <c r="M125" s="409"/>
      <c r="N125" s="409"/>
      <c r="O125" s="409"/>
      <c r="P125" s="409"/>
      <c r="Q125" s="409"/>
      <c r="T125" s="407"/>
      <c r="U125" s="407"/>
      <c r="V125" s="407"/>
      <c r="Y125" s="407"/>
      <c r="AC125" s="407"/>
      <c r="AD125" s="407"/>
      <c r="AE125" s="407"/>
      <c r="AG125" s="1217" t="s">
        <v>1</v>
      </c>
      <c r="AI125" s="819" t="s">
        <v>98</v>
      </c>
      <c r="AJ125" s="407"/>
      <c r="AK125" s="407"/>
      <c r="AL125" s="407"/>
      <c r="AM125" s="407"/>
      <c r="AN125" s="410" t="s">
        <v>1</v>
      </c>
      <c r="AP125" s="646" t="s">
        <v>99</v>
      </c>
      <c r="AQ125" s="407"/>
      <c r="AR125" s="697"/>
      <c r="AS125" s="697"/>
      <c r="AT125" s="697"/>
      <c r="AU125" s="697"/>
      <c r="AV125" s="697"/>
      <c r="AW125" s="697"/>
      <c r="AX125" s="697"/>
      <c r="AY125" s="697"/>
      <c r="AZ125" s="407"/>
      <c r="BA125" s="562"/>
      <c r="BB125" s="562"/>
      <c r="BC125" s="562"/>
      <c r="BD125" s="709"/>
      <c r="BE125" s="709"/>
      <c r="BF125" s="709"/>
      <c r="BG125" s="709"/>
      <c r="BH125" s="563"/>
    </row>
    <row r="126" spans="1:60" s="408" customFormat="1" ht="15" customHeight="1">
      <c r="A126" s="400" t="s">
        <v>1075</v>
      </c>
      <c r="B126" s="406"/>
      <c r="C126" s="409" t="s">
        <v>266</v>
      </c>
      <c r="D126" s="52" t="s">
        <v>384</v>
      </c>
      <c r="E126" s="409"/>
      <c r="F126" s="409"/>
      <c r="G126" s="409"/>
      <c r="H126" s="409"/>
      <c r="I126" s="409"/>
      <c r="J126" s="409"/>
      <c r="K126" s="409"/>
      <c r="L126" s="409"/>
      <c r="M126" s="409"/>
      <c r="N126" s="409"/>
      <c r="O126" s="409"/>
      <c r="P126" s="409"/>
      <c r="Q126" s="409"/>
      <c r="T126" s="407"/>
      <c r="U126" s="407"/>
      <c r="V126" s="407"/>
      <c r="Y126" s="407"/>
      <c r="AC126" s="407"/>
      <c r="AD126" s="407"/>
      <c r="AE126" s="407"/>
      <c r="AG126" s="1217" t="s">
        <v>1028</v>
      </c>
      <c r="AI126" s="819" t="s">
        <v>98</v>
      </c>
      <c r="AJ126" s="407"/>
      <c r="AK126" s="407"/>
      <c r="AL126" s="407"/>
      <c r="AM126" s="407"/>
      <c r="AN126" s="410" t="s">
        <v>1028</v>
      </c>
      <c r="AP126" s="646" t="s">
        <v>99</v>
      </c>
      <c r="AQ126" s="407"/>
      <c r="AR126" s="697"/>
      <c r="AS126" s="697"/>
      <c r="AT126" s="697"/>
      <c r="AU126" s="697"/>
      <c r="AV126" s="697"/>
      <c r="AW126" s="697"/>
      <c r="AX126" s="697"/>
      <c r="AY126" s="697"/>
      <c r="AZ126" s="407"/>
      <c r="BA126" s="562"/>
      <c r="BB126" s="562"/>
      <c r="BC126" s="562"/>
      <c r="BD126" s="709"/>
      <c r="BE126" s="709"/>
      <c r="BF126" s="709"/>
      <c r="BG126" s="709"/>
      <c r="BH126" s="563"/>
    </row>
    <row r="127" spans="1:60" s="408" customFormat="1" ht="12.75">
      <c r="A127" s="400" t="s">
        <v>1075</v>
      </c>
      <c r="B127" s="406"/>
      <c r="C127" s="409"/>
      <c r="D127" s="966"/>
      <c r="E127" s="409"/>
      <c r="F127" s="409"/>
      <c r="G127" s="409"/>
      <c r="H127" s="409"/>
      <c r="I127" s="409"/>
      <c r="J127" s="409"/>
      <c r="K127" s="409"/>
      <c r="L127" s="409"/>
      <c r="M127" s="409"/>
      <c r="N127" s="409"/>
      <c r="O127" s="409"/>
      <c r="P127" s="409"/>
      <c r="Q127" s="409"/>
      <c r="T127" s="407"/>
      <c r="U127" s="407"/>
      <c r="V127" s="407"/>
      <c r="Y127" s="407"/>
      <c r="AC127" s="407"/>
      <c r="AD127" s="407"/>
      <c r="AE127" s="407"/>
      <c r="AF127" s="645"/>
      <c r="AG127" s="967"/>
      <c r="AI127" s="819"/>
      <c r="AJ127" s="407"/>
      <c r="AK127" s="407"/>
      <c r="AL127" s="407"/>
      <c r="AM127" s="407"/>
      <c r="AN127" s="410"/>
      <c r="AP127" s="646"/>
      <c r="AQ127" s="407"/>
      <c r="AR127" s="697"/>
      <c r="AS127" s="697"/>
      <c r="AT127" s="697"/>
      <c r="AU127" s="697"/>
      <c r="AV127" s="697"/>
      <c r="AW127" s="697"/>
      <c r="AX127" s="697"/>
      <c r="AY127" s="697"/>
      <c r="AZ127" s="407"/>
      <c r="BA127" s="562"/>
      <c r="BB127" s="562"/>
      <c r="BC127" s="562"/>
      <c r="BD127" s="709"/>
      <c r="BE127" s="709"/>
      <c r="BF127" s="709"/>
      <c r="BG127" s="709"/>
      <c r="BH127" s="563"/>
    </row>
    <row r="128" spans="1:59" s="563" customFormat="1" ht="39" customHeight="1">
      <c r="A128" s="400" t="s">
        <v>1075</v>
      </c>
      <c r="B128" s="406"/>
      <c r="C128" s="1378" t="s">
        <v>1007</v>
      </c>
      <c r="D128" s="1378"/>
      <c r="E128" s="1378"/>
      <c r="F128" s="1378"/>
      <c r="G128" s="1378"/>
      <c r="H128" s="1378"/>
      <c r="I128" s="1378"/>
      <c r="J128" s="1378"/>
      <c r="K128" s="1378"/>
      <c r="L128" s="1378"/>
      <c r="M128" s="1378"/>
      <c r="N128" s="1378"/>
      <c r="O128" s="1378"/>
      <c r="P128" s="1378"/>
      <c r="Q128" s="1378"/>
      <c r="R128" s="1378"/>
      <c r="S128" s="1378"/>
      <c r="T128" s="1378"/>
      <c r="U128" s="1378"/>
      <c r="V128" s="1378"/>
      <c r="W128" s="1378"/>
      <c r="X128" s="1378"/>
      <c r="Y128" s="1378"/>
      <c r="Z128" s="1378"/>
      <c r="AA128" s="1378"/>
      <c r="AB128" s="1378"/>
      <c r="AC128" s="1378"/>
      <c r="AD128" s="1378"/>
      <c r="AE128" s="1378"/>
      <c r="AF128" s="1378"/>
      <c r="AG128" s="1378"/>
      <c r="AH128" s="1378"/>
      <c r="AI128" s="1378"/>
      <c r="AJ128" s="1459"/>
      <c r="AK128" s="1459"/>
      <c r="AL128" s="1459"/>
      <c r="AM128" s="1459"/>
      <c r="AN128" s="1459"/>
      <c r="AO128" s="1459"/>
      <c r="AP128" s="1459"/>
      <c r="AQ128" s="525"/>
      <c r="AR128" s="697"/>
      <c r="AS128" s="698"/>
      <c r="AT128" s="698"/>
      <c r="AU128" s="698"/>
      <c r="AV128" s="698"/>
      <c r="AW128" s="698"/>
      <c r="AX128" s="698"/>
      <c r="AY128" s="698"/>
      <c r="BA128" s="562"/>
      <c r="BB128" s="681"/>
      <c r="BC128" s="681"/>
      <c r="BD128" s="709"/>
      <c r="BE128" s="709"/>
      <c r="BF128" s="709"/>
      <c r="BG128" s="709"/>
    </row>
    <row r="129" spans="1:59" s="563" customFormat="1" ht="12.75">
      <c r="A129" s="400" t="s">
        <v>1075</v>
      </c>
      <c r="B129" s="406"/>
      <c r="C129" s="525"/>
      <c r="D129" s="525"/>
      <c r="E129" s="525"/>
      <c r="F129" s="525"/>
      <c r="G129" s="525"/>
      <c r="H129" s="525"/>
      <c r="I129" s="525"/>
      <c r="J129" s="525"/>
      <c r="K129" s="525"/>
      <c r="L129" s="525"/>
      <c r="M129" s="525"/>
      <c r="N129" s="525"/>
      <c r="O129" s="525"/>
      <c r="P129" s="525"/>
      <c r="Q129" s="525"/>
      <c r="R129" s="525"/>
      <c r="S129" s="525"/>
      <c r="T129" s="525"/>
      <c r="U129" s="525"/>
      <c r="V129" s="525"/>
      <c r="W129" s="525"/>
      <c r="X129" s="525"/>
      <c r="Y129" s="525"/>
      <c r="Z129" s="525"/>
      <c r="AA129" s="525"/>
      <c r="AB129" s="525"/>
      <c r="AC129" s="525"/>
      <c r="AD129" s="525"/>
      <c r="AE129" s="525"/>
      <c r="AF129" s="525"/>
      <c r="AG129" s="525"/>
      <c r="AH129" s="525"/>
      <c r="AI129" s="525"/>
      <c r="AJ129" s="1215"/>
      <c r="AK129" s="1215"/>
      <c r="AL129" s="1215"/>
      <c r="AM129" s="1215"/>
      <c r="AN129" s="1215"/>
      <c r="AO129" s="1215"/>
      <c r="AP129" s="1215"/>
      <c r="AQ129" s="525"/>
      <c r="AR129" s="697"/>
      <c r="AS129" s="698"/>
      <c r="AT129" s="698"/>
      <c r="AU129" s="698"/>
      <c r="AV129" s="698"/>
      <c r="AW129" s="698"/>
      <c r="AX129" s="698"/>
      <c r="AY129" s="698"/>
      <c r="BA129" s="562"/>
      <c r="BB129" s="681"/>
      <c r="BC129" s="681"/>
      <c r="BD129" s="709"/>
      <c r="BE129" s="709"/>
      <c r="BF129" s="709"/>
      <c r="BG129" s="709"/>
    </row>
    <row r="130" spans="1:59" s="563" customFormat="1" ht="40.5" customHeight="1">
      <c r="A130" s="400" t="s">
        <v>1075</v>
      </c>
      <c r="B130" s="406"/>
      <c r="C130" s="525" t="s">
        <v>266</v>
      </c>
      <c r="D130" s="1378" t="s">
        <v>1008</v>
      </c>
      <c r="E130" s="1378"/>
      <c r="F130" s="1378"/>
      <c r="G130" s="1378"/>
      <c r="H130" s="1378"/>
      <c r="I130" s="1378"/>
      <c r="J130" s="1378"/>
      <c r="K130" s="1378"/>
      <c r="L130" s="1378"/>
      <c r="M130" s="1378"/>
      <c r="N130" s="1378"/>
      <c r="O130" s="1378"/>
      <c r="P130" s="1378"/>
      <c r="Q130" s="1378"/>
      <c r="R130" s="1378"/>
      <c r="S130" s="1378"/>
      <c r="T130" s="1378"/>
      <c r="U130" s="1378"/>
      <c r="V130" s="1378"/>
      <c r="W130" s="1378"/>
      <c r="X130" s="1378"/>
      <c r="Y130" s="1378"/>
      <c r="Z130" s="1378"/>
      <c r="AA130" s="1378"/>
      <c r="AB130" s="1378"/>
      <c r="AC130" s="1378"/>
      <c r="AD130" s="1378"/>
      <c r="AE130" s="1378"/>
      <c r="AF130" s="1378"/>
      <c r="AG130" s="1378"/>
      <c r="AH130" s="1378"/>
      <c r="AI130" s="1378"/>
      <c r="AJ130" s="1459"/>
      <c r="AK130" s="1459"/>
      <c r="AL130" s="1459"/>
      <c r="AM130" s="1459"/>
      <c r="AN130" s="1459"/>
      <c r="AO130" s="1459"/>
      <c r="AP130" s="1459"/>
      <c r="AQ130" s="525"/>
      <c r="AR130" s="697"/>
      <c r="AS130" s="698"/>
      <c r="AT130" s="698"/>
      <c r="AU130" s="698"/>
      <c r="AV130" s="698"/>
      <c r="AW130" s="698"/>
      <c r="AX130" s="698"/>
      <c r="AY130" s="698"/>
      <c r="BA130" s="562"/>
      <c r="BB130" s="681"/>
      <c r="BC130" s="681"/>
      <c r="BD130" s="709"/>
      <c r="BE130" s="709"/>
      <c r="BF130" s="709"/>
      <c r="BG130" s="709"/>
    </row>
    <row r="131" spans="1:59" s="563" customFormat="1" ht="11.25" customHeight="1">
      <c r="A131" s="400" t="s">
        <v>1075</v>
      </c>
      <c r="B131" s="406"/>
      <c r="C131" s="525"/>
      <c r="D131" s="992"/>
      <c r="E131" s="992"/>
      <c r="F131" s="992"/>
      <c r="G131" s="992"/>
      <c r="H131" s="992"/>
      <c r="I131" s="992"/>
      <c r="J131" s="992"/>
      <c r="K131" s="992"/>
      <c r="L131" s="992"/>
      <c r="M131" s="992"/>
      <c r="N131" s="992"/>
      <c r="O131" s="992"/>
      <c r="P131" s="992"/>
      <c r="Q131" s="992"/>
      <c r="R131" s="992"/>
      <c r="S131" s="992"/>
      <c r="T131" s="992"/>
      <c r="U131" s="992"/>
      <c r="V131" s="992"/>
      <c r="W131" s="992"/>
      <c r="X131" s="992"/>
      <c r="Y131" s="992"/>
      <c r="Z131" s="992"/>
      <c r="AA131" s="992"/>
      <c r="AB131" s="992"/>
      <c r="AC131" s="992"/>
      <c r="AD131" s="992"/>
      <c r="AE131" s="992"/>
      <c r="AF131" s="992"/>
      <c r="AG131" s="992"/>
      <c r="AH131" s="992"/>
      <c r="AI131" s="992"/>
      <c r="AJ131" s="1322"/>
      <c r="AK131" s="1322"/>
      <c r="AL131" s="1322"/>
      <c r="AM131" s="1322"/>
      <c r="AN131" s="1322"/>
      <c r="AO131" s="1322"/>
      <c r="AP131" s="1322"/>
      <c r="AQ131" s="525"/>
      <c r="AR131" s="697"/>
      <c r="AS131" s="698"/>
      <c r="AT131" s="698"/>
      <c r="AU131" s="698"/>
      <c r="AV131" s="698"/>
      <c r="AW131" s="698"/>
      <c r="AX131" s="698"/>
      <c r="AY131" s="698"/>
      <c r="BA131" s="562"/>
      <c r="BB131" s="681"/>
      <c r="BC131" s="681"/>
      <c r="BD131" s="709"/>
      <c r="BE131" s="709"/>
      <c r="BF131" s="709"/>
      <c r="BG131" s="709"/>
    </row>
    <row r="132" spans="1:59" s="563" customFormat="1" ht="39.75" customHeight="1">
      <c r="A132" s="400" t="s">
        <v>1075</v>
      </c>
      <c r="B132" s="406"/>
      <c r="C132" s="1378" t="s">
        <v>1082</v>
      </c>
      <c r="D132" s="1378"/>
      <c r="E132" s="1378"/>
      <c r="F132" s="1378"/>
      <c r="G132" s="1378"/>
      <c r="H132" s="1378"/>
      <c r="I132" s="1378"/>
      <c r="J132" s="1378"/>
      <c r="K132" s="1378"/>
      <c r="L132" s="1378"/>
      <c r="M132" s="1378"/>
      <c r="N132" s="1378"/>
      <c r="O132" s="1378"/>
      <c r="P132" s="1378"/>
      <c r="Q132" s="1378"/>
      <c r="R132" s="1378"/>
      <c r="S132" s="1378"/>
      <c r="T132" s="1378"/>
      <c r="U132" s="1378"/>
      <c r="V132" s="1378"/>
      <c r="W132" s="1378"/>
      <c r="X132" s="1378"/>
      <c r="Y132" s="1378"/>
      <c r="Z132" s="1378"/>
      <c r="AA132" s="1378"/>
      <c r="AB132" s="1378"/>
      <c r="AC132" s="1378"/>
      <c r="AD132" s="1378"/>
      <c r="AE132" s="1378"/>
      <c r="AF132" s="1378"/>
      <c r="AG132" s="1378"/>
      <c r="AH132" s="1378"/>
      <c r="AI132" s="1378"/>
      <c r="AJ132" s="1322"/>
      <c r="AK132" s="1322"/>
      <c r="AL132" s="1322"/>
      <c r="AM132" s="1322"/>
      <c r="AN132" s="1322"/>
      <c r="AO132" s="1322"/>
      <c r="AP132" s="1322"/>
      <c r="AQ132" s="525"/>
      <c r="AR132" s="697"/>
      <c r="AS132" s="698"/>
      <c r="AT132" s="698"/>
      <c r="AU132" s="698"/>
      <c r="AV132" s="698"/>
      <c r="AW132" s="698"/>
      <c r="AX132" s="698"/>
      <c r="AY132" s="698"/>
      <c r="BA132" s="562"/>
      <c r="BB132" s="681"/>
      <c r="BC132" s="681"/>
      <c r="BD132" s="709"/>
      <c r="BE132" s="709"/>
      <c r="BF132" s="709"/>
      <c r="BG132" s="709"/>
    </row>
    <row r="133" spans="1:60" s="408" customFormat="1" ht="12.75">
      <c r="A133" s="400" t="s">
        <v>1075</v>
      </c>
      <c r="B133" s="406"/>
      <c r="C133" s="409"/>
      <c r="D133" s="409"/>
      <c r="E133" s="409"/>
      <c r="F133" s="409"/>
      <c r="G133" s="409"/>
      <c r="H133" s="409"/>
      <c r="I133" s="409"/>
      <c r="J133" s="409"/>
      <c r="K133" s="409"/>
      <c r="L133" s="409"/>
      <c r="M133" s="409"/>
      <c r="N133" s="409"/>
      <c r="O133" s="409"/>
      <c r="P133" s="409"/>
      <c r="Q133" s="409"/>
      <c r="R133" s="409"/>
      <c r="S133" s="409"/>
      <c r="T133" s="409"/>
      <c r="W133" s="407"/>
      <c r="X133" s="407"/>
      <c r="Y133" s="407"/>
      <c r="Z133" s="407"/>
      <c r="AA133" s="407"/>
      <c r="AB133" s="407"/>
      <c r="AC133" s="407"/>
      <c r="AD133" s="407"/>
      <c r="AE133" s="407"/>
      <c r="AF133" s="407"/>
      <c r="AG133" s="407"/>
      <c r="AH133" s="407"/>
      <c r="AI133" s="407"/>
      <c r="AJ133" s="407"/>
      <c r="AK133" s="407"/>
      <c r="AL133" s="407"/>
      <c r="AM133" s="407"/>
      <c r="AN133" s="407"/>
      <c r="AO133" s="407"/>
      <c r="AP133" s="407"/>
      <c r="AQ133" s="407"/>
      <c r="AR133" s="697"/>
      <c r="AS133" s="697"/>
      <c r="AT133" s="697"/>
      <c r="AU133" s="697"/>
      <c r="AV133" s="697"/>
      <c r="AW133" s="697"/>
      <c r="AX133" s="697"/>
      <c r="AY133" s="697"/>
      <c r="AZ133" s="407"/>
      <c r="BA133" s="562"/>
      <c r="BB133" s="562"/>
      <c r="BC133" s="562"/>
      <c r="BD133" s="709"/>
      <c r="BE133" s="709"/>
      <c r="BF133" s="709"/>
      <c r="BG133" s="709"/>
      <c r="BH133" s="563"/>
    </row>
    <row r="134" spans="1:60" s="408" customFormat="1" ht="15" customHeight="1">
      <c r="A134" s="400" t="s">
        <v>1165</v>
      </c>
      <c r="B134" s="406" t="s">
        <v>197</v>
      </c>
      <c r="C134" s="990" t="s">
        <v>10</v>
      </c>
      <c r="D134" s="961"/>
      <c r="E134" s="961"/>
      <c r="F134" s="961"/>
      <c r="G134" s="961"/>
      <c r="H134" s="961"/>
      <c r="I134" s="961"/>
      <c r="J134" s="961"/>
      <c r="K134" s="961"/>
      <c r="L134" s="961"/>
      <c r="M134" s="961"/>
      <c r="N134" s="961"/>
      <c r="O134" s="961"/>
      <c r="P134" s="961"/>
      <c r="Q134" s="961"/>
      <c r="R134" s="961"/>
      <c r="S134" s="961"/>
      <c r="T134" s="961"/>
      <c r="U134" s="563"/>
      <c r="V134" s="563"/>
      <c r="W134" s="991"/>
      <c r="X134" s="991"/>
      <c r="Y134" s="991"/>
      <c r="Z134" s="991"/>
      <c r="AA134" s="991"/>
      <c r="AB134" s="991"/>
      <c r="AC134" s="991"/>
      <c r="AD134" s="991"/>
      <c r="AE134" s="991"/>
      <c r="AF134" s="991"/>
      <c r="AG134" s="991"/>
      <c r="AH134" s="991"/>
      <c r="AI134" s="991"/>
      <c r="AJ134" s="991"/>
      <c r="AK134" s="991"/>
      <c r="AL134" s="991"/>
      <c r="AM134" s="991"/>
      <c r="AN134" s="991"/>
      <c r="AO134" s="991"/>
      <c r="AP134" s="991"/>
      <c r="AQ134" s="407"/>
      <c r="AR134" s="697"/>
      <c r="AS134" s="697"/>
      <c r="AT134" s="697"/>
      <c r="AU134" s="697"/>
      <c r="AV134" s="697"/>
      <c r="AW134" s="697"/>
      <c r="AX134" s="697"/>
      <c r="AY134" s="697"/>
      <c r="AZ134" s="407"/>
      <c r="BA134" s="562"/>
      <c r="BB134" s="562"/>
      <c r="BC134" s="562"/>
      <c r="BD134" s="709"/>
      <c r="BE134" s="709"/>
      <c r="BF134" s="709"/>
      <c r="BG134" s="709"/>
      <c r="BH134" s="563"/>
    </row>
    <row r="135" spans="1:60" s="408" customFormat="1" ht="12.75">
      <c r="A135" s="400" t="s">
        <v>1075</v>
      </c>
      <c r="B135" s="406"/>
      <c r="C135" s="990"/>
      <c r="D135" s="961"/>
      <c r="E135" s="961"/>
      <c r="F135" s="961"/>
      <c r="G135" s="961"/>
      <c r="H135" s="961"/>
      <c r="I135" s="961"/>
      <c r="J135" s="961"/>
      <c r="K135" s="961"/>
      <c r="L135" s="961"/>
      <c r="M135" s="961"/>
      <c r="N135" s="961"/>
      <c r="O135" s="961"/>
      <c r="P135" s="961"/>
      <c r="Q135" s="961"/>
      <c r="R135" s="961"/>
      <c r="S135" s="961"/>
      <c r="T135" s="961"/>
      <c r="U135" s="563"/>
      <c r="V135" s="563"/>
      <c r="W135" s="991"/>
      <c r="X135" s="991"/>
      <c r="Y135" s="991"/>
      <c r="Z135" s="991"/>
      <c r="AA135" s="991"/>
      <c r="AB135" s="991"/>
      <c r="AC135" s="991"/>
      <c r="AD135" s="991"/>
      <c r="AE135" s="991"/>
      <c r="AF135" s="991"/>
      <c r="AG135" s="991"/>
      <c r="AH135" s="991"/>
      <c r="AI135" s="991"/>
      <c r="AJ135" s="991"/>
      <c r="AK135" s="991"/>
      <c r="AL135" s="991"/>
      <c r="AM135" s="991"/>
      <c r="AN135" s="991"/>
      <c r="AO135" s="991"/>
      <c r="AP135" s="991"/>
      <c r="AQ135" s="407"/>
      <c r="AR135" s="697"/>
      <c r="AS135" s="697"/>
      <c r="AT135" s="697"/>
      <c r="AU135" s="697"/>
      <c r="AV135" s="697"/>
      <c r="AW135" s="697"/>
      <c r="AX135" s="697"/>
      <c r="AY135" s="697"/>
      <c r="AZ135" s="407"/>
      <c r="BA135" s="562"/>
      <c r="BB135" s="562"/>
      <c r="BC135" s="562"/>
      <c r="BD135" s="709"/>
      <c r="BE135" s="709"/>
      <c r="BF135" s="709"/>
      <c r="BG135" s="709"/>
      <c r="BH135" s="563"/>
    </row>
    <row r="136" spans="1:60" s="408" customFormat="1" ht="27" customHeight="1">
      <c r="A136" s="400" t="s">
        <v>1075</v>
      </c>
      <c r="B136" s="406"/>
      <c r="C136" s="1378" t="s">
        <v>465</v>
      </c>
      <c r="D136" s="1378"/>
      <c r="E136" s="1378"/>
      <c r="F136" s="1378"/>
      <c r="G136" s="1378"/>
      <c r="H136" s="1378"/>
      <c r="I136" s="1378"/>
      <c r="J136" s="1378"/>
      <c r="K136" s="1378"/>
      <c r="L136" s="1378"/>
      <c r="M136" s="1378"/>
      <c r="N136" s="1378"/>
      <c r="O136" s="1378"/>
      <c r="P136" s="1378"/>
      <c r="Q136" s="1378"/>
      <c r="R136" s="1378"/>
      <c r="S136" s="1378"/>
      <c r="T136" s="1378"/>
      <c r="U136" s="1378"/>
      <c r="V136" s="1378"/>
      <c r="W136" s="1378"/>
      <c r="X136" s="1378"/>
      <c r="Y136" s="1378"/>
      <c r="Z136" s="1378"/>
      <c r="AA136" s="1378"/>
      <c r="AB136" s="1378"/>
      <c r="AC136" s="1378"/>
      <c r="AD136" s="1378"/>
      <c r="AE136" s="1378"/>
      <c r="AF136" s="1378"/>
      <c r="AG136" s="1378"/>
      <c r="AH136" s="1378"/>
      <c r="AI136" s="1378"/>
      <c r="AJ136" s="1378"/>
      <c r="AK136" s="1378"/>
      <c r="AL136" s="1378"/>
      <c r="AM136" s="1378"/>
      <c r="AN136" s="1378"/>
      <c r="AO136" s="1378"/>
      <c r="AP136" s="1378"/>
      <c r="AQ136" s="401"/>
      <c r="AR136" s="697"/>
      <c r="AS136" s="697"/>
      <c r="AT136" s="697"/>
      <c r="AU136" s="697"/>
      <c r="AV136" s="697"/>
      <c r="AW136" s="697"/>
      <c r="AX136" s="697"/>
      <c r="AY136" s="697"/>
      <c r="AZ136" s="407"/>
      <c r="BA136" s="562"/>
      <c r="BB136" s="562"/>
      <c r="BC136" s="562"/>
      <c r="BD136" s="709"/>
      <c r="BE136" s="709"/>
      <c r="BF136" s="709"/>
      <c r="BG136" s="709"/>
      <c r="BH136" s="563"/>
    </row>
    <row r="137" spans="1:60" s="408" customFormat="1" ht="12.75">
      <c r="A137" s="400" t="s">
        <v>1075</v>
      </c>
      <c r="B137" s="406"/>
      <c r="C137" s="525"/>
      <c r="D137" s="525"/>
      <c r="E137" s="525"/>
      <c r="F137" s="525"/>
      <c r="G137" s="525"/>
      <c r="H137" s="525"/>
      <c r="I137" s="525"/>
      <c r="J137" s="525"/>
      <c r="K137" s="525"/>
      <c r="L137" s="525"/>
      <c r="M137" s="525"/>
      <c r="N137" s="525"/>
      <c r="O137" s="525"/>
      <c r="P137" s="525"/>
      <c r="Q137" s="525"/>
      <c r="R137" s="525"/>
      <c r="S137" s="525"/>
      <c r="T137" s="525"/>
      <c r="U137" s="525"/>
      <c r="V137" s="525"/>
      <c r="W137" s="525"/>
      <c r="X137" s="525"/>
      <c r="Y137" s="525"/>
      <c r="Z137" s="525"/>
      <c r="AA137" s="525"/>
      <c r="AB137" s="525"/>
      <c r="AC137" s="525"/>
      <c r="AD137" s="525"/>
      <c r="AE137" s="525"/>
      <c r="AF137" s="525"/>
      <c r="AG137" s="525"/>
      <c r="AH137" s="525"/>
      <c r="AI137" s="525"/>
      <c r="AJ137" s="525"/>
      <c r="AK137" s="525"/>
      <c r="AL137" s="525"/>
      <c r="AM137" s="525"/>
      <c r="AN137" s="525"/>
      <c r="AO137" s="525"/>
      <c r="AP137" s="525"/>
      <c r="AQ137" s="401"/>
      <c r="AR137" s="697"/>
      <c r="AS137" s="697"/>
      <c r="AT137" s="697"/>
      <c r="AU137" s="697"/>
      <c r="AV137" s="697"/>
      <c r="AW137" s="697"/>
      <c r="AX137" s="697"/>
      <c r="AY137" s="697"/>
      <c r="AZ137" s="407"/>
      <c r="BA137" s="562"/>
      <c r="BB137" s="562"/>
      <c r="BC137" s="562"/>
      <c r="BD137" s="709"/>
      <c r="BE137" s="709"/>
      <c r="BF137" s="709"/>
      <c r="BG137" s="709"/>
      <c r="BH137" s="563"/>
    </row>
    <row r="138" spans="1:60" s="408" customFormat="1" ht="26.25" customHeight="1">
      <c r="A138" s="400" t="s">
        <v>1075</v>
      </c>
      <c r="B138" s="406"/>
      <c r="C138" s="1378" t="s">
        <v>671</v>
      </c>
      <c r="D138" s="1378"/>
      <c r="E138" s="1378"/>
      <c r="F138" s="1378"/>
      <c r="G138" s="1378"/>
      <c r="H138" s="1378"/>
      <c r="I138" s="1378"/>
      <c r="J138" s="1378"/>
      <c r="K138" s="1378"/>
      <c r="L138" s="1378"/>
      <c r="M138" s="1378"/>
      <c r="N138" s="1378"/>
      <c r="O138" s="1378"/>
      <c r="P138" s="1378"/>
      <c r="Q138" s="1378"/>
      <c r="R138" s="1378"/>
      <c r="S138" s="1378"/>
      <c r="T138" s="1378"/>
      <c r="U138" s="1378"/>
      <c r="V138" s="1378"/>
      <c r="W138" s="1378"/>
      <c r="X138" s="1378"/>
      <c r="Y138" s="1378"/>
      <c r="Z138" s="1378"/>
      <c r="AA138" s="1378"/>
      <c r="AB138" s="1378"/>
      <c r="AC138" s="1378"/>
      <c r="AD138" s="1378"/>
      <c r="AE138" s="1378"/>
      <c r="AF138" s="1378"/>
      <c r="AG138" s="1378"/>
      <c r="AH138" s="1378"/>
      <c r="AI138" s="1378"/>
      <c r="AJ138" s="1378"/>
      <c r="AK138" s="1378"/>
      <c r="AL138" s="1378"/>
      <c r="AM138" s="1378"/>
      <c r="AN138" s="1378"/>
      <c r="AO138" s="1378"/>
      <c r="AP138" s="1378"/>
      <c r="AQ138" s="401"/>
      <c r="AR138" s="697"/>
      <c r="AS138" s="697"/>
      <c r="AT138" s="697"/>
      <c r="AU138" s="697"/>
      <c r="AV138" s="697"/>
      <c r="AW138" s="697"/>
      <c r="AX138" s="697"/>
      <c r="AY138" s="697"/>
      <c r="AZ138" s="407"/>
      <c r="BA138" s="562"/>
      <c r="BB138" s="562"/>
      <c r="BC138" s="562"/>
      <c r="BD138" s="709"/>
      <c r="BE138" s="709"/>
      <c r="BF138" s="709"/>
      <c r="BG138" s="709"/>
      <c r="BH138" s="563"/>
    </row>
    <row r="139" spans="1:60" s="408" customFormat="1" ht="12.75">
      <c r="A139" s="400" t="s">
        <v>1075</v>
      </c>
      <c r="B139" s="406"/>
      <c r="C139" s="169"/>
      <c r="D139" s="409"/>
      <c r="E139" s="409"/>
      <c r="F139" s="409"/>
      <c r="G139" s="409"/>
      <c r="H139" s="409"/>
      <c r="I139" s="409"/>
      <c r="J139" s="409"/>
      <c r="K139" s="409"/>
      <c r="L139" s="409"/>
      <c r="M139" s="409"/>
      <c r="N139" s="409"/>
      <c r="O139" s="409"/>
      <c r="P139" s="409"/>
      <c r="Q139" s="409"/>
      <c r="R139" s="409"/>
      <c r="S139" s="409"/>
      <c r="T139" s="409"/>
      <c r="W139" s="407"/>
      <c r="X139" s="407"/>
      <c r="Y139" s="407"/>
      <c r="Z139" s="407"/>
      <c r="AA139" s="407"/>
      <c r="AB139" s="407"/>
      <c r="AC139" s="407"/>
      <c r="AD139" s="407"/>
      <c r="AE139" s="407"/>
      <c r="AF139" s="407"/>
      <c r="AG139" s="407"/>
      <c r="AH139" s="407"/>
      <c r="AI139" s="407"/>
      <c r="AJ139" s="407"/>
      <c r="AK139" s="407"/>
      <c r="AL139" s="407"/>
      <c r="AM139" s="407"/>
      <c r="AN139" s="407"/>
      <c r="AO139" s="407"/>
      <c r="AP139" s="407"/>
      <c r="AQ139" s="407"/>
      <c r="AR139" s="697"/>
      <c r="AS139" s="697"/>
      <c r="AT139" s="697"/>
      <c r="AU139" s="697"/>
      <c r="AV139" s="697"/>
      <c r="AW139" s="697"/>
      <c r="AX139" s="697"/>
      <c r="AY139" s="697"/>
      <c r="AZ139" s="407"/>
      <c r="BA139" s="562"/>
      <c r="BB139" s="562"/>
      <c r="BC139" s="562"/>
      <c r="BD139" s="709"/>
      <c r="BE139" s="709"/>
      <c r="BF139" s="709"/>
      <c r="BG139" s="709"/>
      <c r="BH139" s="563"/>
    </row>
    <row r="140" spans="1:60" s="408" customFormat="1" ht="15" customHeight="1">
      <c r="A140" s="400" t="s">
        <v>1075</v>
      </c>
      <c r="B140" s="406"/>
      <c r="C140" s="409" t="s">
        <v>266</v>
      </c>
      <c r="D140" s="52" t="s">
        <v>282</v>
      </c>
      <c r="E140" s="409"/>
      <c r="F140" s="409"/>
      <c r="G140" s="409"/>
      <c r="H140" s="409"/>
      <c r="I140" s="409"/>
      <c r="J140" s="409"/>
      <c r="K140" s="409"/>
      <c r="L140" s="409"/>
      <c r="M140" s="409"/>
      <c r="N140" s="409"/>
      <c r="O140" s="409"/>
      <c r="P140" s="409"/>
      <c r="Q140" s="409"/>
      <c r="T140" s="407"/>
      <c r="U140" s="407"/>
      <c r="V140" s="407"/>
      <c r="Y140" s="407"/>
      <c r="AC140" s="407"/>
      <c r="AD140" s="407"/>
      <c r="AE140" s="407"/>
      <c r="AG140" s="1217" t="s">
        <v>910</v>
      </c>
      <c r="AI140" s="819" t="s">
        <v>98</v>
      </c>
      <c r="AJ140" s="407"/>
      <c r="AK140" s="407"/>
      <c r="AL140" s="407"/>
      <c r="AM140" s="407"/>
      <c r="AN140" s="410" t="s">
        <v>910</v>
      </c>
      <c r="AP140" s="646" t="s">
        <v>99</v>
      </c>
      <c r="AQ140" s="407"/>
      <c r="AR140" s="697"/>
      <c r="AS140" s="697"/>
      <c r="AT140" s="697"/>
      <c r="AU140" s="697"/>
      <c r="AV140" s="697"/>
      <c r="AW140" s="697"/>
      <c r="AX140" s="697"/>
      <c r="AY140" s="697"/>
      <c r="AZ140" s="407"/>
      <c r="BA140" s="562"/>
      <c r="BB140" s="562"/>
      <c r="BC140" s="562"/>
      <c r="BD140" s="709"/>
      <c r="BE140" s="709"/>
      <c r="BF140" s="709"/>
      <c r="BG140" s="709"/>
      <c r="BH140" s="563"/>
    </row>
    <row r="141" spans="1:60" s="408" customFormat="1" ht="12.75">
      <c r="A141" s="400" t="s">
        <v>1075</v>
      </c>
      <c r="B141" s="406"/>
      <c r="C141" s="409"/>
      <c r="D141" s="409"/>
      <c r="E141" s="409"/>
      <c r="F141" s="409"/>
      <c r="G141" s="409"/>
      <c r="H141" s="409"/>
      <c r="I141" s="409"/>
      <c r="J141" s="409"/>
      <c r="K141" s="409"/>
      <c r="L141" s="409"/>
      <c r="M141" s="409"/>
      <c r="N141" s="409"/>
      <c r="O141" s="409"/>
      <c r="P141" s="409"/>
      <c r="Q141" s="409"/>
      <c r="R141" s="409"/>
      <c r="S141" s="409"/>
      <c r="T141" s="409"/>
      <c r="W141" s="407"/>
      <c r="X141" s="407"/>
      <c r="Y141" s="407"/>
      <c r="Z141" s="407"/>
      <c r="AA141" s="407"/>
      <c r="AB141" s="407"/>
      <c r="AC141" s="407"/>
      <c r="AD141" s="407"/>
      <c r="AE141" s="407"/>
      <c r="AF141" s="407"/>
      <c r="AG141" s="407"/>
      <c r="AH141" s="407"/>
      <c r="AI141" s="407"/>
      <c r="AJ141" s="407"/>
      <c r="AK141" s="407"/>
      <c r="AL141" s="407"/>
      <c r="AM141" s="407"/>
      <c r="AN141" s="407"/>
      <c r="AO141" s="407"/>
      <c r="AP141" s="407"/>
      <c r="AQ141" s="407"/>
      <c r="AR141" s="697"/>
      <c r="AS141" s="697"/>
      <c r="AT141" s="697"/>
      <c r="AU141" s="697"/>
      <c r="AV141" s="697"/>
      <c r="AW141" s="697"/>
      <c r="AX141" s="697"/>
      <c r="AY141" s="697"/>
      <c r="AZ141" s="407"/>
      <c r="BA141" s="562"/>
      <c r="BB141" s="562"/>
      <c r="BC141" s="562"/>
      <c r="BD141" s="709"/>
      <c r="BE141" s="709"/>
      <c r="BF141" s="709"/>
      <c r="BG141" s="709"/>
      <c r="BH141" s="563"/>
    </row>
    <row r="142" spans="1:60" s="408" customFormat="1" ht="15" customHeight="1">
      <c r="A142" s="400" t="s">
        <v>1166</v>
      </c>
      <c r="B142" s="406" t="s">
        <v>197</v>
      </c>
      <c r="C142" s="990" t="s">
        <v>435</v>
      </c>
      <c r="D142" s="409"/>
      <c r="E142" s="409"/>
      <c r="F142" s="409"/>
      <c r="G142" s="409"/>
      <c r="H142" s="409"/>
      <c r="I142" s="409"/>
      <c r="J142" s="409"/>
      <c r="K142" s="409"/>
      <c r="L142" s="409"/>
      <c r="M142" s="409"/>
      <c r="N142" s="409"/>
      <c r="O142" s="409"/>
      <c r="P142" s="409"/>
      <c r="Q142" s="409"/>
      <c r="R142" s="409"/>
      <c r="S142" s="409"/>
      <c r="T142" s="409"/>
      <c r="W142" s="407"/>
      <c r="X142" s="407"/>
      <c r="Y142" s="407"/>
      <c r="Z142" s="407"/>
      <c r="AA142" s="407"/>
      <c r="AB142" s="407"/>
      <c r="AC142" s="407"/>
      <c r="AD142" s="407"/>
      <c r="AE142" s="407"/>
      <c r="AF142" s="407"/>
      <c r="AG142" s="407"/>
      <c r="AH142" s="407"/>
      <c r="AI142" s="407"/>
      <c r="AJ142" s="407"/>
      <c r="AK142" s="407"/>
      <c r="AL142" s="407"/>
      <c r="AM142" s="407"/>
      <c r="AN142" s="407"/>
      <c r="AO142" s="407"/>
      <c r="AP142" s="407"/>
      <c r="AQ142" s="407"/>
      <c r="AR142" s="697"/>
      <c r="AS142" s="697"/>
      <c r="AT142" s="697"/>
      <c r="AU142" s="697"/>
      <c r="AV142" s="697"/>
      <c r="AW142" s="697"/>
      <c r="AX142" s="697"/>
      <c r="AY142" s="697"/>
      <c r="AZ142" s="407"/>
      <c r="BA142" s="562"/>
      <c r="BB142" s="562"/>
      <c r="BC142" s="562"/>
      <c r="BD142" s="709"/>
      <c r="BE142" s="709"/>
      <c r="BF142" s="709"/>
      <c r="BG142" s="709"/>
      <c r="BH142" s="563"/>
    </row>
    <row r="143" spans="1:60" s="408" customFormat="1" ht="12.75">
      <c r="A143" s="400" t="s">
        <v>1075</v>
      </c>
      <c r="B143" s="406"/>
      <c r="C143" s="990"/>
      <c r="D143" s="409"/>
      <c r="E143" s="409"/>
      <c r="F143" s="409"/>
      <c r="G143" s="409"/>
      <c r="H143" s="409"/>
      <c r="I143" s="409"/>
      <c r="J143" s="409"/>
      <c r="K143" s="409"/>
      <c r="L143" s="409"/>
      <c r="M143" s="409"/>
      <c r="N143" s="409"/>
      <c r="O143" s="409"/>
      <c r="P143" s="409"/>
      <c r="Q143" s="409"/>
      <c r="R143" s="409"/>
      <c r="S143" s="409"/>
      <c r="T143" s="409"/>
      <c r="W143" s="407"/>
      <c r="X143" s="407"/>
      <c r="Y143" s="407"/>
      <c r="Z143" s="407"/>
      <c r="AA143" s="407"/>
      <c r="AB143" s="407"/>
      <c r="AC143" s="407"/>
      <c r="AD143" s="407"/>
      <c r="AE143" s="407"/>
      <c r="AF143" s="407"/>
      <c r="AG143" s="407"/>
      <c r="AH143" s="407"/>
      <c r="AI143" s="407"/>
      <c r="AJ143" s="407"/>
      <c r="AK143" s="407"/>
      <c r="AL143" s="407"/>
      <c r="AM143" s="407"/>
      <c r="AN143" s="407"/>
      <c r="AO143" s="407"/>
      <c r="AP143" s="407"/>
      <c r="AQ143" s="407"/>
      <c r="AR143" s="697"/>
      <c r="AS143" s="697"/>
      <c r="AT143" s="697"/>
      <c r="AU143" s="697"/>
      <c r="AV143" s="697"/>
      <c r="AW143" s="697"/>
      <c r="AX143" s="697"/>
      <c r="AY143" s="697"/>
      <c r="AZ143" s="407"/>
      <c r="BA143" s="562"/>
      <c r="BB143" s="562"/>
      <c r="BC143" s="562"/>
      <c r="BD143" s="709"/>
      <c r="BE143" s="709"/>
      <c r="BF143" s="709"/>
      <c r="BG143" s="709"/>
      <c r="BH143" s="563"/>
    </row>
    <row r="144" spans="1:59" s="563" customFormat="1" ht="52.5" customHeight="1">
      <c r="A144" s="400" t="s">
        <v>1075</v>
      </c>
      <c r="B144" s="406"/>
      <c r="C144" s="1378" t="s">
        <v>784</v>
      </c>
      <c r="D144" s="1378"/>
      <c r="E144" s="1378"/>
      <c r="F144" s="1378"/>
      <c r="G144" s="1378"/>
      <c r="H144" s="1378"/>
      <c r="I144" s="1378"/>
      <c r="J144" s="1378"/>
      <c r="K144" s="1378"/>
      <c r="L144" s="1378"/>
      <c r="M144" s="1378"/>
      <c r="N144" s="1378"/>
      <c r="O144" s="1378"/>
      <c r="P144" s="1378"/>
      <c r="Q144" s="1378"/>
      <c r="R144" s="1378"/>
      <c r="S144" s="1378"/>
      <c r="T144" s="1378"/>
      <c r="U144" s="1378"/>
      <c r="V144" s="1378"/>
      <c r="W144" s="1378"/>
      <c r="X144" s="1378"/>
      <c r="Y144" s="1378"/>
      <c r="Z144" s="1378"/>
      <c r="AA144" s="1378"/>
      <c r="AB144" s="1378"/>
      <c r="AC144" s="1378"/>
      <c r="AD144" s="1378"/>
      <c r="AE144" s="1378"/>
      <c r="AF144" s="1378"/>
      <c r="AG144" s="1378"/>
      <c r="AH144" s="1378"/>
      <c r="AI144" s="1378"/>
      <c r="AJ144" s="1378"/>
      <c r="AK144" s="1378"/>
      <c r="AL144" s="1378"/>
      <c r="AM144" s="1378"/>
      <c r="AN144" s="1378"/>
      <c r="AO144" s="1378"/>
      <c r="AP144" s="1378"/>
      <c r="AQ144" s="525"/>
      <c r="AR144" s="697"/>
      <c r="AS144" s="698"/>
      <c r="AT144" s="698"/>
      <c r="AU144" s="698"/>
      <c r="AV144" s="698"/>
      <c r="AW144" s="698"/>
      <c r="AX144" s="698"/>
      <c r="AY144" s="698"/>
      <c r="BA144" s="562"/>
      <c r="BB144" s="681"/>
      <c r="BC144" s="681"/>
      <c r="BD144" s="709"/>
      <c r="BE144" s="709"/>
      <c r="BF144" s="709"/>
      <c r="BG144" s="709"/>
    </row>
    <row r="145" spans="1:59" s="563" customFormat="1" ht="12.75">
      <c r="A145" s="400" t="s">
        <v>1075</v>
      </c>
      <c r="B145" s="406"/>
      <c r="C145" s="525"/>
      <c r="D145" s="525"/>
      <c r="E145" s="525"/>
      <c r="F145" s="525"/>
      <c r="G145" s="525"/>
      <c r="H145" s="525"/>
      <c r="I145" s="525"/>
      <c r="J145" s="525"/>
      <c r="K145" s="525"/>
      <c r="L145" s="525"/>
      <c r="M145" s="525"/>
      <c r="N145" s="525"/>
      <c r="O145" s="525"/>
      <c r="P145" s="525"/>
      <c r="Q145" s="525"/>
      <c r="R145" s="525"/>
      <c r="S145" s="525"/>
      <c r="T145" s="525"/>
      <c r="U145" s="525"/>
      <c r="V145" s="525"/>
      <c r="W145" s="525"/>
      <c r="X145" s="525"/>
      <c r="Y145" s="525"/>
      <c r="Z145" s="525"/>
      <c r="AA145" s="525"/>
      <c r="AB145" s="525"/>
      <c r="AC145" s="525"/>
      <c r="AD145" s="525"/>
      <c r="AE145" s="525"/>
      <c r="AF145" s="525"/>
      <c r="AG145" s="525"/>
      <c r="AH145" s="525"/>
      <c r="AI145" s="525"/>
      <c r="AJ145" s="525"/>
      <c r="AK145" s="525"/>
      <c r="AL145" s="525"/>
      <c r="AM145" s="525"/>
      <c r="AN145" s="525"/>
      <c r="AO145" s="525"/>
      <c r="AP145" s="525"/>
      <c r="AQ145" s="525"/>
      <c r="AR145" s="697"/>
      <c r="AS145" s="698"/>
      <c r="AT145" s="698"/>
      <c r="AU145" s="698"/>
      <c r="AV145" s="698"/>
      <c r="AW145" s="698"/>
      <c r="AX145" s="698"/>
      <c r="AY145" s="698"/>
      <c r="BA145" s="562"/>
      <c r="BB145" s="681"/>
      <c r="BC145" s="681"/>
      <c r="BD145" s="709"/>
      <c r="BE145" s="709"/>
      <c r="BF145" s="709"/>
      <c r="BG145" s="709"/>
    </row>
    <row r="146" spans="1:59" s="563" customFormat="1" ht="15" customHeight="1">
      <c r="A146" s="400" t="s">
        <v>1075</v>
      </c>
      <c r="B146" s="406"/>
      <c r="C146" s="1378" t="s">
        <v>466</v>
      </c>
      <c r="D146" s="1378"/>
      <c r="E146" s="1378"/>
      <c r="F146" s="1378"/>
      <c r="G146" s="1378"/>
      <c r="H146" s="1378"/>
      <c r="I146" s="1378"/>
      <c r="J146" s="1378"/>
      <c r="K146" s="1378"/>
      <c r="L146" s="1378"/>
      <c r="M146" s="1378"/>
      <c r="N146" s="1378"/>
      <c r="O146" s="1378"/>
      <c r="P146" s="1378"/>
      <c r="Q146" s="1378"/>
      <c r="R146" s="1378"/>
      <c r="S146" s="1378"/>
      <c r="T146" s="1378"/>
      <c r="U146" s="1378"/>
      <c r="V146" s="1378"/>
      <c r="W146" s="1378"/>
      <c r="X146" s="1378"/>
      <c r="Y146" s="1378"/>
      <c r="Z146" s="1378"/>
      <c r="AA146" s="1378"/>
      <c r="AB146" s="1378"/>
      <c r="AC146" s="1378"/>
      <c r="AD146" s="1378"/>
      <c r="AE146" s="1378"/>
      <c r="AF146" s="1378"/>
      <c r="AG146" s="1378"/>
      <c r="AH146" s="1378"/>
      <c r="AI146" s="1378"/>
      <c r="AJ146" s="1378"/>
      <c r="AK146" s="1378"/>
      <c r="AL146" s="1378"/>
      <c r="AM146" s="1378"/>
      <c r="AN146" s="1378"/>
      <c r="AO146" s="1378"/>
      <c r="AP146" s="1378"/>
      <c r="AQ146" s="525"/>
      <c r="AR146" s="697"/>
      <c r="AS146" s="698"/>
      <c r="AT146" s="698"/>
      <c r="AU146" s="698"/>
      <c r="AV146" s="698"/>
      <c r="AW146" s="698"/>
      <c r="AX146" s="698"/>
      <c r="AY146" s="698"/>
      <c r="BA146" s="562"/>
      <c r="BB146" s="681"/>
      <c r="BC146" s="681"/>
      <c r="BD146" s="709"/>
      <c r="BE146" s="709"/>
      <c r="BF146" s="709"/>
      <c r="BG146" s="709"/>
    </row>
    <row r="147" spans="1:59" s="563" customFormat="1" ht="12.75">
      <c r="A147" s="400" t="s">
        <v>1075</v>
      </c>
      <c r="B147" s="406"/>
      <c r="C147" s="525"/>
      <c r="D147" s="525"/>
      <c r="E147" s="525"/>
      <c r="F147" s="525"/>
      <c r="G147" s="525"/>
      <c r="H147" s="525"/>
      <c r="I147" s="525"/>
      <c r="J147" s="525"/>
      <c r="K147" s="525"/>
      <c r="L147" s="525"/>
      <c r="M147" s="525"/>
      <c r="N147" s="525"/>
      <c r="O147" s="525"/>
      <c r="P147" s="525"/>
      <c r="Q147" s="525"/>
      <c r="R147" s="525"/>
      <c r="S147" s="525"/>
      <c r="T147" s="525"/>
      <c r="U147" s="525"/>
      <c r="V147" s="525"/>
      <c r="W147" s="525"/>
      <c r="X147" s="525"/>
      <c r="Y147" s="525"/>
      <c r="Z147" s="525"/>
      <c r="AA147" s="525"/>
      <c r="AB147" s="525"/>
      <c r="AC147" s="525"/>
      <c r="AD147" s="525"/>
      <c r="AE147" s="525"/>
      <c r="AF147" s="525"/>
      <c r="AG147" s="525"/>
      <c r="AH147" s="525"/>
      <c r="AI147" s="525"/>
      <c r="AJ147" s="525"/>
      <c r="AK147" s="525"/>
      <c r="AL147" s="525"/>
      <c r="AM147" s="525"/>
      <c r="AN147" s="525"/>
      <c r="AO147" s="525"/>
      <c r="AP147" s="525"/>
      <c r="AQ147" s="525"/>
      <c r="AR147" s="697"/>
      <c r="AS147" s="698"/>
      <c r="AT147" s="698"/>
      <c r="AU147" s="698"/>
      <c r="AV147" s="698"/>
      <c r="AW147" s="698"/>
      <c r="AX147" s="698"/>
      <c r="AY147" s="698"/>
      <c r="BA147" s="562"/>
      <c r="BB147" s="681"/>
      <c r="BC147" s="681"/>
      <c r="BD147" s="709"/>
      <c r="BE147" s="709"/>
      <c r="BF147" s="709"/>
      <c r="BG147" s="709"/>
    </row>
    <row r="148" spans="1:59" s="563" customFormat="1" ht="28.5" customHeight="1">
      <c r="A148" s="400" t="s">
        <v>1075</v>
      </c>
      <c r="B148" s="406"/>
      <c r="C148" s="525" t="s">
        <v>266</v>
      </c>
      <c r="D148" s="1378" t="s">
        <v>785</v>
      </c>
      <c r="E148" s="1378"/>
      <c r="F148" s="1378"/>
      <c r="G148" s="1378"/>
      <c r="H148" s="1378"/>
      <c r="I148" s="1378"/>
      <c r="J148" s="1378"/>
      <c r="K148" s="1378"/>
      <c r="L148" s="1378"/>
      <c r="M148" s="1378"/>
      <c r="N148" s="1378"/>
      <c r="O148" s="1378"/>
      <c r="P148" s="1378"/>
      <c r="Q148" s="1378"/>
      <c r="R148" s="1378"/>
      <c r="S148" s="1378"/>
      <c r="T148" s="1378"/>
      <c r="U148" s="1378"/>
      <c r="V148" s="1378"/>
      <c r="W148" s="1378"/>
      <c r="X148" s="1378"/>
      <c r="Y148" s="1378"/>
      <c r="Z148" s="1378"/>
      <c r="AA148" s="1378"/>
      <c r="AB148" s="1378"/>
      <c r="AC148" s="1378"/>
      <c r="AD148" s="1378"/>
      <c r="AE148" s="1378"/>
      <c r="AF148" s="1378"/>
      <c r="AG148" s="1378"/>
      <c r="AH148" s="1378"/>
      <c r="AI148" s="1378"/>
      <c r="AJ148" s="1378"/>
      <c r="AK148" s="1378"/>
      <c r="AL148" s="1378"/>
      <c r="AM148" s="1378"/>
      <c r="AN148" s="1378"/>
      <c r="AO148" s="1378"/>
      <c r="AP148" s="1378"/>
      <c r="AQ148" s="525"/>
      <c r="AR148" s="697"/>
      <c r="AS148" s="698"/>
      <c r="AT148" s="698"/>
      <c r="AU148" s="698"/>
      <c r="AV148" s="698"/>
      <c r="AW148" s="698"/>
      <c r="AX148" s="698"/>
      <c r="AY148" s="698"/>
      <c r="BA148" s="562"/>
      <c r="BB148" s="681"/>
      <c r="BC148" s="681"/>
      <c r="BD148" s="709"/>
      <c r="BE148" s="709"/>
      <c r="BF148" s="709"/>
      <c r="BG148" s="709"/>
    </row>
    <row r="149" spans="1:59" s="563" customFormat="1" ht="15" customHeight="1">
      <c r="A149" s="400" t="s">
        <v>1075</v>
      </c>
      <c r="B149" s="406"/>
      <c r="C149" s="525" t="s">
        <v>266</v>
      </c>
      <c r="D149" s="1378" t="s">
        <v>467</v>
      </c>
      <c r="E149" s="1378"/>
      <c r="F149" s="1378"/>
      <c r="G149" s="1378"/>
      <c r="H149" s="1378"/>
      <c r="I149" s="1378"/>
      <c r="J149" s="1378"/>
      <c r="K149" s="1378"/>
      <c r="L149" s="1378"/>
      <c r="M149" s="1378"/>
      <c r="N149" s="1378"/>
      <c r="O149" s="1378"/>
      <c r="P149" s="1378"/>
      <c r="Q149" s="1378"/>
      <c r="R149" s="1378"/>
      <c r="S149" s="1378"/>
      <c r="T149" s="1378"/>
      <c r="U149" s="1378"/>
      <c r="V149" s="1378"/>
      <c r="W149" s="1378"/>
      <c r="X149" s="1378"/>
      <c r="Y149" s="1378"/>
      <c r="Z149" s="1378"/>
      <c r="AA149" s="1378"/>
      <c r="AB149" s="1378"/>
      <c r="AC149" s="1378"/>
      <c r="AD149" s="1378"/>
      <c r="AE149" s="1378"/>
      <c r="AF149" s="1378"/>
      <c r="AG149" s="1378"/>
      <c r="AH149" s="1378"/>
      <c r="AI149" s="1378"/>
      <c r="AJ149" s="1378"/>
      <c r="AK149" s="1378"/>
      <c r="AL149" s="1378"/>
      <c r="AM149" s="1378"/>
      <c r="AN149" s="1378"/>
      <c r="AO149" s="1378"/>
      <c r="AP149" s="1378"/>
      <c r="AQ149" s="525"/>
      <c r="AR149" s="697"/>
      <c r="AS149" s="698"/>
      <c r="AT149" s="698"/>
      <c r="AU149" s="698"/>
      <c r="AV149" s="698"/>
      <c r="AW149" s="698"/>
      <c r="AX149" s="698"/>
      <c r="AY149" s="698"/>
      <c r="BA149" s="562"/>
      <c r="BB149" s="681"/>
      <c r="BC149" s="681"/>
      <c r="BD149" s="709"/>
      <c r="BE149" s="709"/>
      <c r="BF149" s="709"/>
      <c r="BG149" s="709"/>
    </row>
    <row r="150" spans="1:59" s="563" customFormat="1" ht="15" customHeight="1">
      <c r="A150" s="400" t="s">
        <v>1075</v>
      </c>
      <c r="B150" s="406"/>
      <c r="C150" s="525" t="s">
        <v>266</v>
      </c>
      <c r="D150" s="1378" t="s">
        <v>468</v>
      </c>
      <c r="E150" s="1378"/>
      <c r="F150" s="1378"/>
      <c r="G150" s="1378"/>
      <c r="H150" s="1378"/>
      <c r="I150" s="1378"/>
      <c r="J150" s="1378"/>
      <c r="K150" s="1378"/>
      <c r="L150" s="1378"/>
      <c r="M150" s="1378"/>
      <c r="N150" s="1378"/>
      <c r="O150" s="1378"/>
      <c r="P150" s="1378"/>
      <c r="Q150" s="1378"/>
      <c r="R150" s="1378"/>
      <c r="S150" s="1378"/>
      <c r="T150" s="1378"/>
      <c r="U150" s="1378"/>
      <c r="V150" s="1378"/>
      <c r="W150" s="1378"/>
      <c r="X150" s="1378"/>
      <c r="Y150" s="1378"/>
      <c r="Z150" s="1378"/>
      <c r="AA150" s="1378"/>
      <c r="AB150" s="1378"/>
      <c r="AC150" s="1378"/>
      <c r="AD150" s="1378"/>
      <c r="AE150" s="1378"/>
      <c r="AF150" s="1378"/>
      <c r="AG150" s="1378"/>
      <c r="AH150" s="1378"/>
      <c r="AI150" s="1378"/>
      <c r="AJ150" s="1378"/>
      <c r="AK150" s="1378"/>
      <c r="AL150" s="1378"/>
      <c r="AM150" s="1378"/>
      <c r="AN150" s="1378"/>
      <c r="AO150" s="1378"/>
      <c r="AP150" s="1378"/>
      <c r="AQ150" s="525"/>
      <c r="AR150" s="697"/>
      <c r="AS150" s="698"/>
      <c r="AT150" s="698"/>
      <c r="AU150" s="698"/>
      <c r="AV150" s="698"/>
      <c r="AW150" s="698"/>
      <c r="AX150" s="698"/>
      <c r="AY150" s="698"/>
      <c r="BA150" s="562"/>
      <c r="BB150" s="681"/>
      <c r="BC150" s="681"/>
      <c r="BD150" s="709"/>
      <c r="BE150" s="709"/>
      <c r="BF150" s="709"/>
      <c r="BG150" s="709"/>
    </row>
    <row r="151" spans="1:59" s="563" customFormat="1" ht="12.75">
      <c r="A151" s="400" t="s">
        <v>1075</v>
      </c>
      <c r="B151" s="406"/>
      <c r="C151" s="525"/>
      <c r="D151" s="525"/>
      <c r="E151" s="525"/>
      <c r="F151" s="525"/>
      <c r="G151" s="525"/>
      <c r="H151" s="525"/>
      <c r="I151" s="525"/>
      <c r="J151" s="525"/>
      <c r="K151" s="525"/>
      <c r="L151" s="525"/>
      <c r="M151" s="525"/>
      <c r="N151" s="525"/>
      <c r="O151" s="525"/>
      <c r="P151" s="525"/>
      <c r="Q151" s="525"/>
      <c r="R151" s="525"/>
      <c r="S151" s="525"/>
      <c r="T151" s="525"/>
      <c r="U151" s="525"/>
      <c r="V151" s="525"/>
      <c r="W151" s="525"/>
      <c r="X151" s="525"/>
      <c r="Y151" s="525"/>
      <c r="Z151" s="525"/>
      <c r="AA151" s="525"/>
      <c r="AB151" s="525"/>
      <c r="AC151" s="525"/>
      <c r="AD151" s="525"/>
      <c r="AE151" s="525"/>
      <c r="AF151" s="525"/>
      <c r="AG151" s="525"/>
      <c r="AH151" s="525"/>
      <c r="AI151" s="525"/>
      <c r="AJ151" s="525"/>
      <c r="AK151" s="525"/>
      <c r="AL151" s="525"/>
      <c r="AM151" s="525"/>
      <c r="AN151" s="525"/>
      <c r="AO151" s="525"/>
      <c r="AP151" s="525"/>
      <c r="AQ151" s="525"/>
      <c r="AR151" s="697"/>
      <c r="AS151" s="698"/>
      <c r="AT151" s="698"/>
      <c r="AU151" s="698"/>
      <c r="AV151" s="698"/>
      <c r="AW151" s="698"/>
      <c r="AX151" s="698"/>
      <c r="AY151" s="698"/>
      <c r="BA151" s="562"/>
      <c r="BB151" s="681"/>
      <c r="BC151" s="681"/>
      <c r="BD151" s="709"/>
      <c r="BE151" s="709"/>
      <c r="BF151" s="709"/>
      <c r="BG151" s="709"/>
    </row>
    <row r="152" spans="1:59" s="563" customFormat="1" ht="27" customHeight="1">
      <c r="A152" s="400" t="s">
        <v>1075</v>
      </c>
      <c r="B152" s="406"/>
      <c r="C152" s="1378" t="s">
        <v>782</v>
      </c>
      <c r="D152" s="1378"/>
      <c r="E152" s="1378"/>
      <c r="F152" s="1378"/>
      <c r="G152" s="1378"/>
      <c r="H152" s="1378"/>
      <c r="I152" s="1378"/>
      <c r="J152" s="1378"/>
      <c r="K152" s="1378"/>
      <c r="L152" s="1378"/>
      <c r="M152" s="1378"/>
      <c r="N152" s="1378"/>
      <c r="O152" s="1378"/>
      <c r="P152" s="1378"/>
      <c r="Q152" s="1378"/>
      <c r="R152" s="1378"/>
      <c r="S152" s="1378"/>
      <c r="T152" s="1378"/>
      <c r="U152" s="1378"/>
      <c r="V152" s="1378"/>
      <c r="W152" s="1378"/>
      <c r="X152" s="1378"/>
      <c r="Y152" s="1378"/>
      <c r="Z152" s="1378"/>
      <c r="AA152" s="1378"/>
      <c r="AB152" s="1378"/>
      <c r="AC152" s="1378"/>
      <c r="AD152" s="1378"/>
      <c r="AE152" s="1378"/>
      <c r="AF152" s="1378"/>
      <c r="AG152" s="1378"/>
      <c r="AH152" s="1378"/>
      <c r="AI152" s="1378"/>
      <c r="AJ152" s="1378"/>
      <c r="AK152" s="1378"/>
      <c r="AL152" s="1378"/>
      <c r="AM152" s="1378"/>
      <c r="AN152" s="1378"/>
      <c r="AO152" s="1378"/>
      <c r="AP152" s="1378"/>
      <c r="AQ152" s="525"/>
      <c r="AR152" s="697"/>
      <c r="AS152" s="698"/>
      <c r="AT152" s="698"/>
      <c r="AU152" s="698"/>
      <c r="AV152" s="698"/>
      <c r="AW152" s="698"/>
      <c r="AX152" s="698"/>
      <c r="AY152" s="698"/>
      <c r="BA152" s="562"/>
      <c r="BB152" s="681"/>
      <c r="BC152" s="681"/>
      <c r="BD152" s="709"/>
      <c r="BE152" s="709"/>
      <c r="BF152" s="709"/>
      <c r="BG152" s="709"/>
    </row>
    <row r="153" spans="1:59" s="563" customFormat="1" ht="12.75">
      <c r="A153" s="400" t="s">
        <v>1075</v>
      </c>
      <c r="B153" s="406"/>
      <c r="C153" s="525"/>
      <c r="D153" s="525"/>
      <c r="E153" s="525"/>
      <c r="F153" s="525"/>
      <c r="G153" s="525"/>
      <c r="H153" s="525"/>
      <c r="I153" s="525"/>
      <c r="J153" s="525"/>
      <c r="K153" s="525"/>
      <c r="L153" s="525"/>
      <c r="M153" s="525"/>
      <c r="N153" s="525"/>
      <c r="O153" s="525"/>
      <c r="P153" s="525"/>
      <c r="Q153" s="525"/>
      <c r="R153" s="525"/>
      <c r="S153" s="525"/>
      <c r="T153" s="525"/>
      <c r="U153" s="525"/>
      <c r="V153" s="525"/>
      <c r="W153" s="525"/>
      <c r="X153" s="525"/>
      <c r="Y153" s="525"/>
      <c r="Z153" s="525"/>
      <c r="AA153" s="525"/>
      <c r="AB153" s="525"/>
      <c r="AC153" s="525"/>
      <c r="AD153" s="525"/>
      <c r="AE153" s="525"/>
      <c r="AF153" s="525"/>
      <c r="AG153" s="525"/>
      <c r="AH153" s="525"/>
      <c r="AI153" s="525"/>
      <c r="AJ153" s="525"/>
      <c r="AK153" s="525"/>
      <c r="AL153" s="525"/>
      <c r="AM153" s="525"/>
      <c r="AN153" s="525"/>
      <c r="AO153" s="525"/>
      <c r="AP153" s="525"/>
      <c r="AQ153" s="525"/>
      <c r="AR153" s="1013"/>
      <c r="AS153" s="1014"/>
      <c r="AT153" s="1014"/>
      <c r="AU153" s="1014"/>
      <c r="AV153" s="1014"/>
      <c r="AW153" s="1014"/>
      <c r="AX153" s="1014"/>
      <c r="AY153" s="1014"/>
      <c r="BA153" s="964"/>
      <c r="BB153" s="963"/>
      <c r="BC153" s="963"/>
      <c r="BD153" s="709"/>
      <c r="BE153" s="709"/>
      <c r="BF153" s="709"/>
      <c r="BG153" s="709"/>
    </row>
    <row r="154" spans="1:59" s="563" customFormat="1" ht="27.75" customHeight="1">
      <c r="A154" s="400" t="s">
        <v>1075</v>
      </c>
      <c r="B154" s="406"/>
      <c r="C154" s="525" t="s">
        <v>266</v>
      </c>
      <c r="D154" s="1534" t="s">
        <v>847</v>
      </c>
      <c r="E154" s="1534"/>
      <c r="F154" s="1534"/>
      <c r="G154" s="1534"/>
      <c r="H154" s="1534"/>
      <c r="I154" s="1534"/>
      <c r="J154" s="1534"/>
      <c r="K154" s="1534"/>
      <c r="L154" s="1534"/>
      <c r="M154" s="1534"/>
      <c r="N154" s="1534"/>
      <c r="O154" s="1534"/>
      <c r="P154" s="1534"/>
      <c r="Q154" s="1534"/>
      <c r="R154" s="1534"/>
      <c r="S154" s="1534"/>
      <c r="T154" s="1534"/>
      <c r="U154" s="1534"/>
      <c r="V154" s="1534"/>
      <c r="W154" s="1534"/>
      <c r="X154" s="1534"/>
      <c r="Y154" s="1534"/>
      <c r="Z154" s="1534"/>
      <c r="AA154" s="1534"/>
      <c r="AB154" s="1534"/>
      <c r="AC154" s="1534"/>
      <c r="AD154" s="1534"/>
      <c r="AE154" s="1534"/>
      <c r="AF154" s="1534"/>
      <c r="AG154" s="1534"/>
      <c r="AH154" s="1534"/>
      <c r="AI154" s="1534"/>
      <c r="AJ154" s="1459"/>
      <c r="AK154" s="1459"/>
      <c r="AL154" s="1459"/>
      <c r="AM154" s="1459"/>
      <c r="AN154" s="1459"/>
      <c r="AO154" s="1459"/>
      <c r="AP154" s="1459"/>
      <c r="AQ154" s="525"/>
      <c r="AR154" s="1013"/>
      <c r="AS154" s="1014"/>
      <c r="AT154" s="1014"/>
      <c r="AU154" s="1014"/>
      <c r="AV154" s="1014"/>
      <c r="AW154" s="1014"/>
      <c r="AX154" s="1014"/>
      <c r="AY154" s="1014"/>
      <c r="BA154" s="964"/>
      <c r="BB154" s="963"/>
      <c r="BC154" s="963"/>
      <c r="BD154" s="709"/>
      <c r="BE154" s="709"/>
      <c r="BF154" s="709"/>
      <c r="BG154" s="709"/>
    </row>
    <row r="155" spans="1:60" s="408" customFormat="1" ht="12.75">
      <c r="A155" s="400" t="s">
        <v>1075</v>
      </c>
      <c r="B155" s="406"/>
      <c r="C155" s="409"/>
      <c r="D155" s="409"/>
      <c r="E155" s="409"/>
      <c r="F155" s="409"/>
      <c r="G155" s="409"/>
      <c r="H155" s="409"/>
      <c r="I155" s="409"/>
      <c r="J155" s="409"/>
      <c r="K155" s="409"/>
      <c r="L155" s="409"/>
      <c r="M155" s="409"/>
      <c r="N155" s="409"/>
      <c r="O155" s="409"/>
      <c r="P155" s="409"/>
      <c r="Q155" s="409"/>
      <c r="R155" s="409"/>
      <c r="S155" s="409"/>
      <c r="T155" s="409"/>
      <c r="W155" s="407"/>
      <c r="X155" s="407"/>
      <c r="Y155" s="407"/>
      <c r="Z155" s="407"/>
      <c r="AA155" s="407"/>
      <c r="AB155" s="407"/>
      <c r="AC155" s="407"/>
      <c r="AD155" s="407"/>
      <c r="AE155" s="407"/>
      <c r="AF155" s="407"/>
      <c r="AG155" s="407"/>
      <c r="AH155" s="407"/>
      <c r="AI155" s="407"/>
      <c r="AJ155" s="1458"/>
      <c r="AK155" s="1458"/>
      <c r="AL155" s="1458"/>
      <c r="AM155" s="1458"/>
      <c r="AN155" s="1458"/>
      <c r="AO155" s="1458"/>
      <c r="AP155" s="1458"/>
      <c r="AQ155" s="407"/>
      <c r="AR155" s="697"/>
      <c r="AS155" s="697"/>
      <c r="AT155" s="697"/>
      <c r="AU155" s="697"/>
      <c r="AV155" s="697"/>
      <c r="AW155" s="697"/>
      <c r="AX155" s="697"/>
      <c r="AY155" s="697"/>
      <c r="AZ155" s="407"/>
      <c r="BA155" s="562"/>
      <c r="BB155" s="562"/>
      <c r="BC155" s="562"/>
      <c r="BD155" s="709"/>
      <c r="BE155" s="709"/>
      <c r="BF155" s="709"/>
      <c r="BG155" s="709"/>
      <c r="BH155" s="563"/>
    </row>
    <row r="156" spans="1:60" s="408" customFormat="1" ht="15" customHeight="1">
      <c r="A156" s="400" t="s">
        <v>1167</v>
      </c>
      <c r="B156" s="406" t="s">
        <v>197</v>
      </c>
      <c r="C156" s="990" t="s">
        <v>471</v>
      </c>
      <c r="D156" s="409"/>
      <c r="E156" s="409"/>
      <c r="F156" s="409"/>
      <c r="G156" s="409"/>
      <c r="H156" s="409"/>
      <c r="I156" s="409"/>
      <c r="J156" s="409"/>
      <c r="K156" s="409"/>
      <c r="L156" s="409"/>
      <c r="M156" s="409"/>
      <c r="N156" s="409"/>
      <c r="O156" s="409"/>
      <c r="P156" s="409"/>
      <c r="Q156" s="409"/>
      <c r="R156" s="409"/>
      <c r="S156" s="409"/>
      <c r="T156" s="409"/>
      <c r="W156" s="407"/>
      <c r="X156" s="407"/>
      <c r="Y156" s="407"/>
      <c r="Z156" s="407"/>
      <c r="AA156" s="407"/>
      <c r="AB156" s="407"/>
      <c r="AC156" s="407"/>
      <c r="AD156" s="407"/>
      <c r="AE156" s="407"/>
      <c r="AF156" s="407"/>
      <c r="AG156" s="407"/>
      <c r="AH156" s="407"/>
      <c r="AI156" s="407"/>
      <c r="AJ156" s="407"/>
      <c r="AK156" s="407"/>
      <c r="AL156" s="407"/>
      <c r="AM156" s="407"/>
      <c r="AN156" s="407"/>
      <c r="AO156" s="407"/>
      <c r="AP156" s="407"/>
      <c r="AQ156" s="407"/>
      <c r="AR156" s="697"/>
      <c r="AS156" s="697"/>
      <c r="AT156" s="697"/>
      <c r="AU156" s="697"/>
      <c r="AV156" s="697"/>
      <c r="AW156" s="697"/>
      <c r="AX156" s="697"/>
      <c r="AY156" s="697"/>
      <c r="AZ156" s="407"/>
      <c r="BA156" s="562"/>
      <c r="BB156" s="562"/>
      <c r="BC156" s="562"/>
      <c r="BD156" s="709"/>
      <c r="BE156" s="709"/>
      <c r="BF156" s="709"/>
      <c r="BG156" s="709"/>
      <c r="BH156" s="563"/>
    </row>
    <row r="157" spans="1:60" s="408" customFormat="1" ht="12.75">
      <c r="A157" s="400" t="s">
        <v>1075</v>
      </c>
      <c r="B157" s="406"/>
      <c r="C157" s="990"/>
      <c r="D157" s="409"/>
      <c r="E157" s="409"/>
      <c r="F157" s="409"/>
      <c r="G157" s="409"/>
      <c r="H157" s="409"/>
      <c r="I157" s="409"/>
      <c r="J157" s="409"/>
      <c r="K157" s="409"/>
      <c r="L157" s="409"/>
      <c r="M157" s="409"/>
      <c r="N157" s="409"/>
      <c r="O157" s="409"/>
      <c r="P157" s="409"/>
      <c r="Q157" s="409"/>
      <c r="R157" s="409"/>
      <c r="S157" s="409"/>
      <c r="T157" s="409"/>
      <c r="W157" s="407"/>
      <c r="X157" s="407"/>
      <c r="Y157" s="407"/>
      <c r="Z157" s="407"/>
      <c r="AA157" s="407"/>
      <c r="AB157" s="407"/>
      <c r="AC157" s="407"/>
      <c r="AD157" s="407"/>
      <c r="AE157" s="407"/>
      <c r="AF157" s="407"/>
      <c r="AG157" s="407"/>
      <c r="AH157" s="407"/>
      <c r="AI157" s="407"/>
      <c r="AJ157" s="407"/>
      <c r="AK157" s="407"/>
      <c r="AL157" s="407"/>
      <c r="AM157" s="407"/>
      <c r="AN157" s="407"/>
      <c r="AO157" s="407"/>
      <c r="AP157" s="407"/>
      <c r="AQ157" s="407"/>
      <c r="AR157" s="697"/>
      <c r="AS157" s="697"/>
      <c r="AT157" s="697"/>
      <c r="AU157" s="697"/>
      <c r="AV157" s="697"/>
      <c r="AW157" s="697"/>
      <c r="AX157" s="697"/>
      <c r="AY157" s="697"/>
      <c r="AZ157" s="407"/>
      <c r="BA157" s="562"/>
      <c r="BB157" s="562"/>
      <c r="BC157" s="562"/>
      <c r="BD157" s="709"/>
      <c r="BE157" s="709"/>
      <c r="BF157" s="709"/>
      <c r="BG157" s="709"/>
      <c r="BH157" s="563"/>
    </row>
    <row r="158" spans="1:60" s="408" customFormat="1" ht="39.75" customHeight="1">
      <c r="A158" s="400" t="s">
        <v>1075</v>
      </c>
      <c r="B158" s="406"/>
      <c r="C158" s="1378" t="s">
        <v>786</v>
      </c>
      <c r="D158" s="1418"/>
      <c r="E158" s="1418"/>
      <c r="F158" s="1418"/>
      <c r="G158" s="1418"/>
      <c r="H158" s="1418"/>
      <c r="I158" s="1418"/>
      <c r="J158" s="1418"/>
      <c r="K158" s="1418"/>
      <c r="L158" s="1418"/>
      <c r="M158" s="1418"/>
      <c r="N158" s="1418"/>
      <c r="O158" s="1418"/>
      <c r="P158" s="1418"/>
      <c r="Q158" s="1418"/>
      <c r="R158" s="1418"/>
      <c r="S158" s="1418"/>
      <c r="T158" s="1418"/>
      <c r="U158" s="1418"/>
      <c r="V158" s="1418"/>
      <c r="W158" s="1418"/>
      <c r="X158" s="1418"/>
      <c r="Y158" s="1418"/>
      <c r="Z158" s="1418"/>
      <c r="AA158" s="1418"/>
      <c r="AB158" s="1418"/>
      <c r="AC158" s="1418"/>
      <c r="AD158" s="1418"/>
      <c r="AE158" s="1418"/>
      <c r="AF158" s="1418"/>
      <c r="AG158" s="1418"/>
      <c r="AH158" s="1418"/>
      <c r="AI158" s="1418"/>
      <c r="AJ158" s="1418"/>
      <c r="AK158" s="1418"/>
      <c r="AL158" s="1418"/>
      <c r="AM158" s="1418"/>
      <c r="AN158" s="1418"/>
      <c r="AO158" s="1418"/>
      <c r="AP158" s="1418"/>
      <c r="AQ158" s="401"/>
      <c r="AR158" s="697"/>
      <c r="AS158" s="697"/>
      <c r="AT158" s="697"/>
      <c r="AU158" s="697"/>
      <c r="AV158" s="697"/>
      <c r="AW158" s="697"/>
      <c r="AX158" s="697"/>
      <c r="AY158" s="697"/>
      <c r="AZ158" s="407"/>
      <c r="BA158" s="562"/>
      <c r="BB158" s="562"/>
      <c r="BC158" s="562"/>
      <c r="BD158" s="709"/>
      <c r="BE158" s="709"/>
      <c r="BF158" s="709"/>
      <c r="BG158" s="709"/>
      <c r="BH158" s="563"/>
    </row>
    <row r="159" spans="1:60" s="408" customFormat="1" ht="12.75">
      <c r="A159" s="400" t="s">
        <v>1075</v>
      </c>
      <c r="B159" s="406"/>
      <c r="C159" s="525"/>
      <c r="D159" s="401"/>
      <c r="E159" s="401"/>
      <c r="F159" s="401"/>
      <c r="G159" s="401"/>
      <c r="H159" s="401"/>
      <c r="I159" s="401"/>
      <c r="J159" s="401"/>
      <c r="K159" s="401"/>
      <c r="L159" s="401"/>
      <c r="M159" s="401"/>
      <c r="N159" s="401"/>
      <c r="O159" s="401"/>
      <c r="P159" s="401"/>
      <c r="Q159" s="401"/>
      <c r="R159" s="401"/>
      <c r="S159" s="401"/>
      <c r="T159" s="401"/>
      <c r="U159" s="401"/>
      <c r="V159" s="401"/>
      <c r="W159" s="401"/>
      <c r="X159" s="401"/>
      <c r="Y159" s="401"/>
      <c r="Z159" s="401"/>
      <c r="AA159" s="401"/>
      <c r="AB159" s="401"/>
      <c r="AC159" s="401"/>
      <c r="AD159" s="401"/>
      <c r="AE159" s="401"/>
      <c r="AF159" s="401"/>
      <c r="AG159" s="401"/>
      <c r="AH159" s="401"/>
      <c r="AI159" s="401"/>
      <c r="AJ159" s="401"/>
      <c r="AK159" s="401"/>
      <c r="AL159" s="401"/>
      <c r="AM159" s="401"/>
      <c r="AN159" s="401"/>
      <c r="AO159" s="401"/>
      <c r="AP159" s="401"/>
      <c r="AQ159" s="401"/>
      <c r="AR159" s="697"/>
      <c r="AS159" s="697"/>
      <c r="AT159" s="697"/>
      <c r="AU159" s="697"/>
      <c r="AV159" s="697"/>
      <c r="AW159" s="697"/>
      <c r="AX159" s="697"/>
      <c r="AY159" s="697"/>
      <c r="AZ159" s="407"/>
      <c r="BA159" s="562"/>
      <c r="BB159" s="562"/>
      <c r="BC159" s="562"/>
      <c r="BD159" s="709"/>
      <c r="BE159" s="709"/>
      <c r="BF159" s="709"/>
      <c r="BG159" s="709"/>
      <c r="BH159" s="563"/>
    </row>
    <row r="160" spans="1:60" s="408" customFormat="1" ht="15" customHeight="1">
      <c r="A160" s="400" t="s">
        <v>1168</v>
      </c>
      <c r="B160" s="406" t="s">
        <v>197</v>
      </c>
      <c r="C160" s="990" t="s">
        <v>436</v>
      </c>
      <c r="D160" s="409"/>
      <c r="E160" s="409"/>
      <c r="F160" s="409"/>
      <c r="G160" s="409"/>
      <c r="H160" s="409"/>
      <c r="I160" s="409"/>
      <c r="J160" s="409"/>
      <c r="K160" s="409"/>
      <c r="L160" s="409"/>
      <c r="M160" s="409"/>
      <c r="N160" s="409"/>
      <c r="O160" s="409"/>
      <c r="P160" s="409"/>
      <c r="Q160" s="409"/>
      <c r="R160" s="409"/>
      <c r="S160" s="409"/>
      <c r="T160" s="409"/>
      <c r="W160" s="407"/>
      <c r="X160" s="407"/>
      <c r="Y160" s="407"/>
      <c r="Z160" s="407"/>
      <c r="AA160" s="407"/>
      <c r="AB160" s="407"/>
      <c r="AC160" s="407"/>
      <c r="AD160" s="407"/>
      <c r="AE160" s="407"/>
      <c r="AF160" s="407"/>
      <c r="AG160" s="407"/>
      <c r="AH160" s="407"/>
      <c r="AI160" s="407"/>
      <c r="AJ160" s="407"/>
      <c r="AK160" s="407"/>
      <c r="AL160" s="407"/>
      <c r="AM160" s="407"/>
      <c r="AN160" s="407"/>
      <c r="AO160" s="407"/>
      <c r="AP160" s="407"/>
      <c r="AQ160" s="407"/>
      <c r="AR160" s="697"/>
      <c r="AS160" s="697"/>
      <c r="AT160" s="697"/>
      <c r="AU160" s="697"/>
      <c r="AV160" s="697"/>
      <c r="AW160" s="697"/>
      <c r="AX160" s="697"/>
      <c r="AY160" s="697"/>
      <c r="AZ160" s="407"/>
      <c r="BA160" s="562"/>
      <c r="BB160" s="562"/>
      <c r="BC160" s="562"/>
      <c r="BD160" s="709"/>
      <c r="BE160" s="709"/>
      <c r="BF160" s="709"/>
      <c r="BG160" s="709"/>
      <c r="BH160" s="563"/>
    </row>
    <row r="161" spans="1:60" s="408" customFormat="1" ht="12.75">
      <c r="A161" s="400" t="s">
        <v>1075</v>
      </c>
      <c r="B161" s="406"/>
      <c r="C161" s="990"/>
      <c r="D161" s="409"/>
      <c r="E161" s="409"/>
      <c r="F161" s="409"/>
      <c r="G161" s="409"/>
      <c r="H161" s="409"/>
      <c r="I161" s="409"/>
      <c r="J161" s="409"/>
      <c r="K161" s="409"/>
      <c r="L161" s="409"/>
      <c r="M161" s="409"/>
      <c r="N161" s="409"/>
      <c r="O161" s="409"/>
      <c r="P161" s="409"/>
      <c r="Q161" s="409"/>
      <c r="R161" s="409"/>
      <c r="S161" s="409"/>
      <c r="T161" s="409"/>
      <c r="W161" s="407"/>
      <c r="X161" s="407"/>
      <c r="Y161" s="407"/>
      <c r="Z161" s="407"/>
      <c r="AA161" s="407"/>
      <c r="AB161" s="407"/>
      <c r="AC161" s="407"/>
      <c r="AD161" s="407"/>
      <c r="AE161" s="407"/>
      <c r="AF161" s="407"/>
      <c r="AG161" s="407"/>
      <c r="AH161" s="407"/>
      <c r="AI161" s="407"/>
      <c r="AJ161" s="407"/>
      <c r="AK161" s="407"/>
      <c r="AL161" s="407"/>
      <c r="AM161" s="407"/>
      <c r="AN161" s="407"/>
      <c r="AO161" s="407"/>
      <c r="AP161" s="407"/>
      <c r="AQ161" s="407"/>
      <c r="AR161" s="697"/>
      <c r="AS161" s="697"/>
      <c r="AT161" s="697"/>
      <c r="AU161" s="697"/>
      <c r="AV161" s="697"/>
      <c r="AW161" s="697"/>
      <c r="AX161" s="697"/>
      <c r="AY161" s="697"/>
      <c r="AZ161" s="407"/>
      <c r="BA161" s="562"/>
      <c r="BB161" s="562"/>
      <c r="BC161" s="562"/>
      <c r="BD161" s="709"/>
      <c r="BE161" s="709"/>
      <c r="BF161" s="709"/>
      <c r="BG161" s="709"/>
      <c r="BH161" s="563"/>
    </row>
    <row r="162" spans="1:60" s="408" customFormat="1" ht="38.25" customHeight="1">
      <c r="A162" s="400" t="s">
        <v>1075</v>
      </c>
      <c r="B162" s="406"/>
      <c r="C162" s="1378" t="s">
        <v>563</v>
      </c>
      <c r="D162" s="1418"/>
      <c r="E162" s="1418"/>
      <c r="F162" s="1418"/>
      <c r="G162" s="1418"/>
      <c r="H162" s="1418"/>
      <c r="I162" s="1418"/>
      <c r="J162" s="1418"/>
      <c r="K162" s="1418"/>
      <c r="L162" s="1418"/>
      <c r="M162" s="1418"/>
      <c r="N162" s="1418"/>
      <c r="O162" s="1418"/>
      <c r="P162" s="1418"/>
      <c r="Q162" s="1418"/>
      <c r="R162" s="1418"/>
      <c r="S162" s="1418"/>
      <c r="T162" s="1418"/>
      <c r="U162" s="1418"/>
      <c r="V162" s="1418"/>
      <c r="W162" s="1418"/>
      <c r="X162" s="1418"/>
      <c r="Y162" s="1418"/>
      <c r="Z162" s="1418"/>
      <c r="AA162" s="1418"/>
      <c r="AB162" s="1418"/>
      <c r="AC162" s="1418"/>
      <c r="AD162" s="1418"/>
      <c r="AE162" s="1418"/>
      <c r="AF162" s="1418"/>
      <c r="AG162" s="1418"/>
      <c r="AH162" s="1418"/>
      <c r="AI162" s="1418"/>
      <c r="AJ162" s="1418"/>
      <c r="AK162" s="1418"/>
      <c r="AL162" s="1418"/>
      <c r="AM162" s="1418"/>
      <c r="AN162" s="1418"/>
      <c r="AO162" s="1418"/>
      <c r="AP162" s="1418"/>
      <c r="AQ162" s="401"/>
      <c r="AR162" s="697"/>
      <c r="AS162" s="697"/>
      <c r="AT162" s="697"/>
      <c r="AU162" s="697"/>
      <c r="AV162" s="697"/>
      <c r="AW162" s="697"/>
      <c r="AX162" s="697"/>
      <c r="AY162" s="697"/>
      <c r="AZ162" s="407"/>
      <c r="BA162" s="562"/>
      <c r="BB162" s="562"/>
      <c r="BC162" s="562"/>
      <c r="BD162" s="709"/>
      <c r="BE162" s="709"/>
      <c r="BF162" s="709"/>
      <c r="BG162" s="709"/>
      <c r="BH162" s="563"/>
    </row>
    <row r="163" spans="1:60" s="408" customFormat="1" ht="12.75">
      <c r="A163" s="400" t="s">
        <v>1075</v>
      </c>
      <c r="B163" s="406"/>
      <c r="C163" s="525"/>
      <c r="D163" s="401"/>
      <c r="E163" s="401"/>
      <c r="F163" s="401"/>
      <c r="G163" s="401"/>
      <c r="H163" s="401"/>
      <c r="I163" s="401"/>
      <c r="J163" s="401"/>
      <c r="K163" s="401"/>
      <c r="L163" s="401"/>
      <c r="M163" s="401"/>
      <c r="N163" s="401"/>
      <c r="O163" s="401"/>
      <c r="P163" s="401"/>
      <c r="Q163" s="401"/>
      <c r="R163" s="401"/>
      <c r="S163" s="401"/>
      <c r="T163" s="401"/>
      <c r="U163" s="401"/>
      <c r="V163" s="401"/>
      <c r="W163" s="401"/>
      <c r="X163" s="401"/>
      <c r="Y163" s="401"/>
      <c r="Z163" s="401"/>
      <c r="AA163" s="401"/>
      <c r="AB163" s="401"/>
      <c r="AC163" s="401"/>
      <c r="AD163" s="401"/>
      <c r="AE163" s="401"/>
      <c r="AF163" s="401"/>
      <c r="AG163" s="401"/>
      <c r="AH163" s="401"/>
      <c r="AI163" s="401"/>
      <c r="AJ163" s="401"/>
      <c r="AK163" s="401"/>
      <c r="AL163" s="401"/>
      <c r="AM163" s="401"/>
      <c r="AN163" s="401"/>
      <c r="AO163" s="401"/>
      <c r="AP163" s="401"/>
      <c r="AQ163" s="401"/>
      <c r="AR163" s="697"/>
      <c r="AS163" s="697"/>
      <c r="AT163" s="697"/>
      <c r="AU163" s="697"/>
      <c r="AV163" s="697"/>
      <c r="AW163" s="697"/>
      <c r="AX163" s="697"/>
      <c r="AY163" s="697"/>
      <c r="AZ163" s="407"/>
      <c r="BA163" s="562"/>
      <c r="BB163" s="562"/>
      <c r="BC163" s="562"/>
      <c r="BD163" s="709"/>
      <c r="BE163" s="709"/>
      <c r="BF163" s="709"/>
      <c r="BG163" s="709"/>
      <c r="BH163" s="563"/>
    </row>
    <row r="164" spans="1:60" s="408" customFormat="1" ht="39" customHeight="1">
      <c r="A164" s="400" t="s">
        <v>1075</v>
      </c>
      <c r="B164" s="406"/>
      <c r="C164" s="1378" t="s">
        <v>470</v>
      </c>
      <c r="D164" s="1418"/>
      <c r="E164" s="1418"/>
      <c r="F164" s="1418"/>
      <c r="G164" s="1418"/>
      <c r="H164" s="1418"/>
      <c r="I164" s="1418"/>
      <c r="J164" s="1418"/>
      <c r="K164" s="1418"/>
      <c r="L164" s="1418"/>
      <c r="M164" s="1418"/>
      <c r="N164" s="1418"/>
      <c r="O164" s="1418"/>
      <c r="P164" s="1418"/>
      <c r="Q164" s="1418"/>
      <c r="R164" s="1418"/>
      <c r="S164" s="1418"/>
      <c r="T164" s="1418"/>
      <c r="U164" s="1418"/>
      <c r="V164" s="1418"/>
      <c r="W164" s="1418"/>
      <c r="X164" s="1418"/>
      <c r="Y164" s="1418"/>
      <c r="Z164" s="1418"/>
      <c r="AA164" s="1418"/>
      <c r="AB164" s="1418"/>
      <c r="AC164" s="1418"/>
      <c r="AD164" s="1418"/>
      <c r="AE164" s="1418"/>
      <c r="AF164" s="1418"/>
      <c r="AG164" s="1418"/>
      <c r="AH164" s="1418"/>
      <c r="AI164" s="1418"/>
      <c r="AJ164" s="1418"/>
      <c r="AK164" s="1418"/>
      <c r="AL164" s="1418"/>
      <c r="AM164" s="1418"/>
      <c r="AN164" s="1418"/>
      <c r="AO164" s="1418"/>
      <c r="AP164" s="1418"/>
      <c r="AQ164" s="401"/>
      <c r="AR164" s="697"/>
      <c r="AS164" s="697"/>
      <c r="AT164" s="697"/>
      <c r="AU164" s="697"/>
      <c r="AV164" s="697"/>
      <c r="AW164" s="697"/>
      <c r="AX164" s="697"/>
      <c r="AY164" s="697"/>
      <c r="AZ164" s="407"/>
      <c r="BA164" s="562"/>
      <c r="BB164" s="562"/>
      <c r="BC164" s="562"/>
      <c r="BD164" s="709"/>
      <c r="BE164" s="709"/>
      <c r="BF164" s="709"/>
      <c r="BG164" s="709"/>
      <c r="BH164" s="563"/>
    </row>
    <row r="165" spans="1:60" s="408" customFormat="1" ht="12.75">
      <c r="A165" s="400" t="s">
        <v>1075</v>
      </c>
      <c r="B165" s="406"/>
      <c r="C165" s="525"/>
      <c r="D165" s="401"/>
      <c r="E165" s="401"/>
      <c r="F165" s="401"/>
      <c r="G165" s="401"/>
      <c r="H165" s="401"/>
      <c r="I165" s="401"/>
      <c r="J165" s="401"/>
      <c r="K165" s="401"/>
      <c r="L165" s="401"/>
      <c r="M165" s="401"/>
      <c r="N165" s="401"/>
      <c r="O165" s="401"/>
      <c r="P165" s="401"/>
      <c r="Q165" s="401"/>
      <c r="R165" s="401"/>
      <c r="S165" s="401"/>
      <c r="T165" s="401"/>
      <c r="U165" s="401"/>
      <c r="V165" s="401"/>
      <c r="W165" s="401"/>
      <c r="X165" s="401"/>
      <c r="Y165" s="401"/>
      <c r="Z165" s="401"/>
      <c r="AA165" s="401"/>
      <c r="AB165" s="401"/>
      <c r="AC165" s="401"/>
      <c r="AD165" s="401"/>
      <c r="AE165" s="401"/>
      <c r="AF165" s="401"/>
      <c r="AG165" s="401"/>
      <c r="AH165" s="401"/>
      <c r="AI165" s="401"/>
      <c r="AJ165" s="401"/>
      <c r="AK165" s="401"/>
      <c r="AL165" s="401"/>
      <c r="AM165" s="401"/>
      <c r="AN165" s="401"/>
      <c r="AO165" s="401"/>
      <c r="AP165" s="401"/>
      <c r="AQ165" s="401"/>
      <c r="AR165" s="697"/>
      <c r="AS165" s="697"/>
      <c r="AT165" s="697"/>
      <c r="AU165" s="697"/>
      <c r="AV165" s="697"/>
      <c r="AW165" s="697"/>
      <c r="AX165" s="697"/>
      <c r="AY165" s="697"/>
      <c r="AZ165" s="407"/>
      <c r="BA165" s="562"/>
      <c r="BB165" s="562"/>
      <c r="BC165" s="562"/>
      <c r="BD165" s="709"/>
      <c r="BE165" s="709"/>
      <c r="BF165" s="709"/>
      <c r="BG165" s="709"/>
      <c r="BH165" s="563"/>
    </row>
    <row r="166" spans="1:60" s="408" customFormat="1" ht="39.75" customHeight="1">
      <c r="A166" s="400" t="s">
        <v>1075</v>
      </c>
      <c r="B166" s="406"/>
      <c r="C166" s="1378" t="s">
        <v>469</v>
      </c>
      <c r="D166" s="1418"/>
      <c r="E166" s="1418"/>
      <c r="F166" s="1418"/>
      <c r="G166" s="1418"/>
      <c r="H166" s="1418"/>
      <c r="I166" s="1418"/>
      <c r="J166" s="1418"/>
      <c r="K166" s="1418"/>
      <c r="L166" s="1418"/>
      <c r="M166" s="1418"/>
      <c r="N166" s="1418"/>
      <c r="O166" s="1418"/>
      <c r="P166" s="1418"/>
      <c r="Q166" s="1418"/>
      <c r="R166" s="1418"/>
      <c r="S166" s="1418"/>
      <c r="T166" s="1418"/>
      <c r="U166" s="1418"/>
      <c r="V166" s="1418"/>
      <c r="W166" s="1418"/>
      <c r="X166" s="1418"/>
      <c r="Y166" s="1418"/>
      <c r="Z166" s="1418"/>
      <c r="AA166" s="1418"/>
      <c r="AB166" s="1418"/>
      <c r="AC166" s="1418"/>
      <c r="AD166" s="1418"/>
      <c r="AE166" s="1418"/>
      <c r="AF166" s="1418"/>
      <c r="AG166" s="1418"/>
      <c r="AH166" s="1418"/>
      <c r="AI166" s="1418"/>
      <c r="AJ166" s="1418"/>
      <c r="AK166" s="1418"/>
      <c r="AL166" s="1418"/>
      <c r="AM166" s="1418"/>
      <c r="AN166" s="1418"/>
      <c r="AO166" s="1418"/>
      <c r="AP166" s="1418"/>
      <c r="AQ166" s="401"/>
      <c r="AR166" s="697"/>
      <c r="AS166" s="697"/>
      <c r="AT166" s="697"/>
      <c r="AU166" s="697"/>
      <c r="AV166" s="697"/>
      <c r="AW166" s="697"/>
      <c r="AX166" s="697"/>
      <c r="AY166" s="697"/>
      <c r="AZ166" s="407"/>
      <c r="BA166" s="562"/>
      <c r="BB166" s="562"/>
      <c r="BC166" s="562"/>
      <c r="BD166" s="709"/>
      <c r="BE166" s="709"/>
      <c r="BF166" s="709"/>
      <c r="BG166" s="709"/>
      <c r="BH166" s="563"/>
    </row>
    <row r="167" spans="1:60" s="408" customFormat="1" ht="12" customHeight="1">
      <c r="A167" s="400" t="s">
        <v>1075</v>
      </c>
      <c r="B167" s="406"/>
      <c r="C167" s="178"/>
      <c r="D167" s="1141"/>
      <c r="E167" s="1141"/>
      <c r="F167" s="1141"/>
      <c r="G167" s="1141"/>
      <c r="H167" s="1141"/>
      <c r="I167" s="1141"/>
      <c r="J167" s="1141"/>
      <c r="K167" s="1141"/>
      <c r="L167" s="1141"/>
      <c r="M167" s="1141"/>
      <c r="N167" s="1141"/>
      <c r="O167" s="1141"/>
      <c r="P167" s="1141"/>
      <c r="Q167" s="1141"/>
      <c r="R167" s="1141"/>
      <c r="S167" s="1141"/>
      <c r="T167" s="1141"/>
      <c r="U167" s="1141"/>
      <c r="V167" s="1141"/>
      <c r="W167" s="1142"/>
      <c r="X167" s="1142"/>
      <c r="Y167" s="1142"/>
      <c r="Z167" s="1142"/>
      <c r="AA167" s="1142"/>
      <c r="AB167" s="1142"/>
      <c r="AC167" s="1142"/>
      <c r="AD167" s="1142"/>
      <c r="AE167" s="1142"/>
      <c r="AF167" s="1142"/>
      <c r="AG167" s="1142"/>
      <c r="AH167" s="1142"/>
      <c r="AI167" s="1142"/>
      <c r="AJ167" s="1142"/>
      <c r="AK167" s="1142"/>
      <c r="AL167" s="1142"/>
      <c r="AM167" s="1142"/>
      <c r="AN167" s="1142"/>
      <c r="AO167" s="1142"/>
      <c r="AP167" s="1142"/>
      <c r="AQ167" s="1142"/>
      <c r="AR167" s="697"/>
      <c r="AS167" s="697"/>
      <c r="AT167" s="697"/>
      <c r="AU167" s="697"/>
      <c r="AV167" s="697"/>
      <c r="AW167" s="697"/>
      <c r="AX167" s="697"/>
      <c r="AY167" s="697"/>
      <c r="AZ167" s="407"/>
      <c r="BA167" s="562"/>
      <c r="BB167" s="562"/>
      <c r="BC167" s="562"/>
      <c r="BD167" s="709"/>
      <c r="BE167" s="709"/>
      <c r="BF167" s="709"/>
      <c r="BG167" s="709"/>
      <c r="BH167" s="563"/>
    </row>
    <row r="168" spans="1:60" s="408" customFormat="1" ht="15" customHeight="1">
      <c r="A168" s="400" t="s">
        <v>1169</v>
      </c>
      <c r="B168" s="406" t="s">
        <v>197</v>
      </c>
      <c r="C168" s="990" t="s">
        <v>472</v>
      </c>
      <c r="D168" s="409"/>
      <c r="E168" s="409"/>
      <c r="F168" s="409"/>
      <c r="G168" s="409"/>
      <c r="H168" s="409"/>
      <c r="I168" s="409"/>
      <c r="J168" s="409"/>
      <c r="K168" s="409"/>
      <c r="L168" s="409"/>
      <c r="M168" s="409"/>
      <c r="N168" s="409"/>
      <c r="O168" s="409"/>
      <c r="P168" s="409"/>
      <c r="Q168" s="409"/>
      <c r="R168" s="409"/>
      <c r="S168" s="409"/>
      <c r="T168" s="409"/>
      <c r="W168" s="407"/>
      <c r="X168" s="407"/>
      <c r="Y168" s="407"/>
      <c r="Z168" s="407"/>
      <c r="AA168" s="407"/>
      <c r="AB168" s="407"/>
      <c r="AC168" s="407"/>
      <c r="AD168" s="407"/>
      <c r="AE168" s="407"/>
      <c r="AF168" s="407"/>
      <c r="AG168" s="407"/>
      <c r="AH168" s="407"/>
      <c r="AI168" s="407"/>
      <c r="AJ168" s="407"/>
      <c r="AK168" s="407"/>
      <c r="AL168" s="407"/>
      <c r="AM168" s="407"/>
      <c r="AN168" s="407"/>
      <c r="AO168" s="407"/>
      <c r="AP168" s="407"/>
      <c r="AQ168" s="407"/>
      <c r="AR168" s="697"/>
      <c r="AS168" s="697"/>
      <c r="AT168" s="697"/>
      <c r="AU168" s="697"/>
      <c r="AV168" s="697"/>
      <c r="AW168" s="697"/>
      <c r="AX168" s="697"/>
      <c r="AY168" s="697"/>
      <c r="AZ168" s="407"/>
      <c r="BA168" s="562"/>
      <c r="BB168" s="562"/>
      <c r="BC168" s="562"/>
      <c r="BD168" s="709"/>
      <c r="BE168" s="709"/>
      <c r="BF168" s="709"/>
      <c r="BG168" s="709"/>
      <c r="BH168" s="563"/>
    </row>
    <row r="169" spans="1:60" s="408" customFormat="1" ht="12.75">
      <c r="A169" s="400" t="s">
        <v>1075</v>
      </c>
      <c r="B169" s="406"/>
      <c r="C169" s="990"/>
      <c r="D169" s="409"/>
      <c r="E169" s="409"/>
      <c r="F169" s="409"/>
      <c r="G169" s="409"/>
      <c r="H169" s="409"/>
      <c r="I169" s="409"/>
      <c r="J169" s="409"/>
      <c r="K169" s="409"/>
      <c r="L169" s="409"/>
      <c r="M169" s="409"/>
      <c r="N169" s="409"/>
      <c r="O169" s="409"/>
      <c r="P169" s="409"/>
      <c r="Q169" s="409"/>
      <c r="R169" s="409"/>
      <c r="S169" s="409"/>
      <c r="T169" s="409"/>
      <c r="W169" s="407"/>
      <c r="X169" s="407"/>
      <c r="Y169" s="407"/>
      <c r="Z169" s="407"/>
      <c r="AA169" s="407"/>
      <c r="AB169" s="407"/>
      <c r="AC169" s="407"/>
      <c r="AD169" s="407"/>
      <c r="AE169" s="407"/>
      <c r="AF169" s="407"/>
      <c r="AG169" s="407"/>
      <c r="AH169" s="407"/>
      <c r="AI169" s="407"/>
      <c r="AJ169" s="407"/>
      <c r="AK169" s="407"/>
      <c r="AL169" s="407"/>
      <c r="AM169" s="407"/>
      <c r="AN169" s="407"/>
      <c r="AO169" s="407"/>
      <c r="AP169" s="407"/>
      <c r="AQ169" s="407"/>
      <c r="AR169" s="697"/>
      <c r="AS169" s="697"/>
      <c r="AT169" s="697"/>
      <c r="AU169" s="697"/>
      <c r="AV169" s="697"/>
      <c r="AW169" s="697"/>
      <c r="AX169" s="697"/>
      <c r="AY169" s="697"/>
      <c r="AZ169" s="407"/>
      <c r="BA169" s="562"/>
      <c r="BB169" s="562"/>
      <c r="BC169" s="562"/>
      <c r="BD169" s="709"/>
      <c r="BE169" s="709"/>
      <c r="BF169" s="709"/>
      <c r="BG169" s="709"/>
      <c r="BH169" s="563"/>
    </row>
    <row r="170" spans="1:60" s="408" customFormat="1" ht="51.75" customHeight="1">
      <c r="A170" s="400" t="s">
        <v>1075</v>
      </c>
      <c r="B170" s="406"/>
      <c r="C170" s="1378" t="s">
        <v>560</v>
      </c>
      <c r="D170" s="1418"/>
      <c r="E170" s="1418"/>
      <c r="F170" s="1418"/>
      <c r="G170" s="1418"/>
      <c r="H170" s="1418"/>
      <c r="I170" s="1418"/>
      <c r="J170" s="1418"/>
      <c r="K170" s="1418"/>
      <c r="L170" s="1418"/>
      <c r="M170" s="1418"/>
      <c r="N170" s="1418"/>
      <c r="O170" s="1418"/>
      <c r="P170" s="1418"/>
      <c r="Q170" s="1418"/>
      <c r="R170" s="1418"/>
      <c r="S170" s="1418"/>
      <c r="T170" s="1418"/>
      <c r="U170" s="1418"/>
      <c r="V170" s="1418"/>
      <c r="W170" s="1418"/>
      <c r="X170" s="1418"/>
      <c r="Y170" s="1418"/>
      <c r="Z170" s="1418"/>
      <c r="AA170" s="1418"/>
      <c r="AB170" s="1418"/>
      <c r="AC170" s="1418"/>
      <c r="AD170" s="1418"/>
      <c r="AE170" s="1418"/>
      <c r="AF170" s="1418"/>
      <c r="AG170" s="1418"/>
      <c r="AH170" s="1418"/>
      <c r="AI170" s="1418"/>
      <c r="AJ170" s="1418"/>
      <c r="AK170" s="1418"/>
      <c r="AL170" s="1418"/>
      <c r="AM170" s="1418"/>
      <c r="AN170" s="1418"/>
      <c r="AO170" s="1418"/>
      <c r="AP170" s="1418"/>
      <c r="AQ170" s="401"/>
      <c r="AR170" s="697"/>
      <c r="AS170" s="697"/>
      <c r="AT170" s="697"/>
      <c r="AU170" s="697"/>
      <c r="AV170" s="697"/>
      <c r="AW170" s="697"/>
      <c r="AX170" s="697"/>
      <c r="AY170" s="697"/>
      <c r="AZ170" s="407"/>
      <c r="BA170" s="562"/>
      <c r="BB170" s="562"/>
      <c r="BC170" s="562"/>
      <c r="BD170" s="709"/>
      <c r="BE170" s="709"/>
      <c r="BF170" s="709"/>
      <c r="BG170" s="709"/>
      <c r="BH170" s="563"/>
    </row>
    <row r="171" spans="1:60" s="408" customFormat="1" ht="12.75">
      <c r="A171" s="400" t="s">
        <v>1075</v>
      </c>
      <c r="B171" s="406"/>
      <c r="C171" s="1143"/>
      <c r="D171" s="409"/>
      <c r="E171" s="409"/>
      <c r="F171" s="409"/>
      <c r="G171" s="409"/>
      <c r="H171" s="409"/>
      <c r="I171" s="409"/>
      <c r="J171" s="409"/>
      <c r="K171" s="409"/>
      <c r="L171" s="409"/>
      <c r="M171" s="409"/>
      <c r="N171" s="409"/>
      <c r="O171" s="409"/>
      <c r="P171" s="409"/>
      <c r="Q171" s="409"/>
      <c r="R171" s="409"/>
      <c r="S171" s="409"/>
      <c r="T171" s="409"/>
      <c r="W171" s="407"/>
      <c r="X171" s="407"/>
      <c r="Y171" s="407"/>
      <c r="Z171" s="407"/>
      <c r="AA171" s="407"/>
      <c r="AB171" s="407"/>
      <c r="AC171" s="407"/>
      <c r="AD171" s="407"/>
      <c r="AE171" s="407"/>
      <c r="AF171" s="407"/>
      <c r="AG171" s="407"/>
      <c r="AH171" s="407"/>
      <c r="AI171" s="407"/>
      <c r="AJ171" s="407"/>
      <c r="AK171" s="407"/>
      <c r="AL171" s="407"/>
      <c r="AM171" s="407"/>
      <c r="AN171" s="407"/>
      <c r="AO171" s="407"/>
      <c r="AP171" s="407"/>
      <c r="AQ171" s="407"/>
      <c r="AR171" s="697"/>
      <c r="AS171" s="697"/>
      <c r="AT171" s="697"/>
      <c r="AU171" s="697"/>
      <c r="AV171" s="697"/>
      <c r="AW171" s="697"/>
      <c r="AX171" s="697"/>
      <c r="AY171" s="697"/>
      <c r="AZ171" s="407"/>
      <c r="BA171" s="562"/>
      <c r="BB171" s="562"/>
      <c r="BC171" s="562"/>
      <c r="BD171" s="709"/>
      <c r="BE171" s="709"/>
      <c r="BF171" s="709"/>
      <c r="BG171" s="709"/>
      <c r="BH171" s="563"/>
    </row>
    <row r="172" spans="1:60" s="408" customFormat="1" ht="15" customHeight="1">
      <c r="A172" s="400" t="s">
        <v>1170</v>
      </c>
      <c r="B172" s="406" t="s">
        <v>197</v>
      </c>
      <c r="C172" s="990" t="s">
        <v>139</v>
      </c>
      <c r="D172" s="409"/>
      <c r="E172" s="409"/>
      <c r="F172" s="409"/>
      <c r="G172" s="409"/>
      <c r="H172" s="409"/>
      <c r="I172" s="409"/>
      <c r="J172" s="409"/>
      <c r="K172" s="409"/>
      <c r="L172" s="409"/>
      <c r="M172" s="409"/>
      <c r="N172" s="409"/>
      <c r="O172" s="409"/>
      <c r="P172" s="409"/>
      <c r="Q172" s="409"/>
      <c r="R172" s="409"/>
      <c r="S172" s="409"/>
      <c r="T172" s="409"/>
      <c r="W172" s="407"/>
      <c r="X172" s="407"/>
      <c r="Y172" s="407"/>
      <c r="Z172" s="407"/>
      <c r="AA172" s="407"/>
      <c r="AB172" s="407"/>
      <c r="AC172" s="407"/>
      <c r="AD172" s="407"/>
      <c r="AE172" s="407"/>
      <c r="AF172" s="407"/>
      <c r="AG172" s="407"/>
      <c r="AH172" s="407"/>
      <c r="AI172" s="407"/>
      <c r="AJ172" s="407"/>
      <c r="AK172" s="407"/>
      <c r="AL172" s="407"/>
      <c r="AM172" s="407"/>
      <c r="AN172" s="407"/>
      <c r="AO172" s="407"/>
      <c r="AP172" s="407"/>
      <c r="AQ172" s="407"/>
      <c r="AR172" s="697"/>
      <c r="AS172" s="697"/>
      <c r="AT172" s="697"/>
      <c r="AU172" s="697"/>
      <c r="AV172" s="697"/>
      <c r="AW172" s="697"/>
      <c r="AX172" s="697"/>
      <c r="AY172" s="697"/>
      <c r="AZ172" s="407"/>
      <c r="BA172" s="562"/>
      <c r="BB172" s="562"/>
      <c r="BC172" s="562"/>
      <c r="BD172" s="709"/>
      <c r="BE172" s="709"/>
      <c r="BF172" s="709"/>
      <c r="BG172" s="709"/>
      <c r="BH172" s="563"/>
    </row>
    <row r="173" spans="1:60" s="408" customFormat="1" ht="12.75">
      <c r="A173" s="400" t="s">
        <v>1075</v>
      </c>
      <c r="B173" s="406"/>
      <c r="C173" s="990"/>
      <c r="D173" s="409"/>
      <c r="E173" s="409"/>
      <c r="F173" s="409"/>
      <c r="G173" s="409"/>
      <c r="H173" s="409"/>
      <c r="I173" s="409"/>
      <c r="J173" s="409"/>
      <c r="K173" s="409"/>
      <c r="L173" s="409"/>
      <c r="M173" s="409"/>
      <c r="N173" s="409"/>
      <c r="O173" s="409"/>
      <c r="P173" s="409"/>
      <c r="Q173" s="409"/>
      <c r="R173" s="409"/>
      <c r="S173" s="409"/>
      <c r="T173" s="409"/>
      <c r="W173" s="407"/>
      <c r="X173" s="407"/>
      <c r="Y173" s="407"/>
      <c r="Z173" s="407"/>
      <c r="AA173" s="407"/>
      <c r="AB173" s="407"/>
      <c r="AC173" s="407"/>
      <c r="AD173" s="407"/>
      <c r="AE173" s="407"/>
      <c r="AF173" s="407"/>
      <c r="AG173" s="407"/>
      <c r="AH173" s="407"/>
      <c r="AI173" s="407"/>
      <c r="AJ173" s="407"/>
      <c r="AK173" s="407"/>
      <c r="AL173" s="407"/>
      <c r="AM173" s="407"/>
      <c r="AN173" s="407"/>
      <c r="AO173" s="407"/>
      <c r="AP173" s="407"/>
      <c r="AQ173" s="407"/>
      <c r="AR173" s="697"/>
      <c r="AS173" s="697"/>
      <c r="AT173" s="697"/>
      <c r="AU173" s="697"/>
      <c r="AV173" s="697"/>
      <c r="AW173" s="697"/>
      <c r="AX173" s="697"/>
      <c r="AY173" s="697"/>
      <c r="AZ173" s="407"/>
      <c r="BA173" s="562"/>
      <c r="BB173" s="562"/>
      <c r="BC173" s="562"/>
      <c r="BD173" s="709"/>
      <c r="BE173" s="709"/>
      <c r="BF173" s="709"/>
      <c r="BG173" s="709"/>
      <c r="BH173" s="563"/>
    </row>
    <row r="174" spans="1:60" s="408" customFormat="1" ht="15" customHeight="1">
      <c r="A174" s="400" t="s">
        <v>1075</v>
      </c>
      <c r="B174" s="406"/>
      <c r="C174" s="1532" t="s">
        <v>284</v>
      </c>
      <c r="D174" s="1528"/>
      <c r="E174" s="1528"/>
      <c r="F174" s="1528"/>
      <c r="G174" s="1528"/>
      <c r="H174" s="1528"/>
      <c r="I174" s="1528"/>
      <c r="J174" s="1528"/>
      <c r="K174" s="1528"/>
      <c r="L174" s="1528"/>
      <c r="M174" s="1528"/>
      <c r="N174" s="1528"/>
      <c r="O174" s="1528"/>
      <c r="P174" s="1528"/>
      <c r="Q174" s="1528"/>
      <c r="R174" s="1528"/>
      <c r="S174" s="1528"/>
      <c r="T174" s="1528"/>
      <c r="U174" s="1528"/>
      <c r="V174" s="1528"/>
      <c r="W174" s="1528"/>
      <c r="X174" s="1528"/>
      <c r="Y174" s="1528"/>
      <c r="Z174" s="1528"/>
      <c r="AA174" s="1528"/>
      <c r="AB174" s="1528"/>
      <c r="AC174" s="1528"/>
      <c r="AD174" s="1528"/>
      <c r="AE174" s="1528"/>
      <c r="AF174" s="1528"/>
      <c r="AG174" s="1528"/>
      <c r="AH174" s="1528"/>
      <c r="AI174" s="1528"/>
      <c r="AJ174" s="1528"/>
      <c r="AK174" s="1528"/>
      <c r="AL174" s="1528"/>
      <c r="AM174" s="1528"/>
      <c r="AN174" s="1528"/>
      <c r="AO174" s="1528"/>
      <c r="AP174" s="1528"/>
      <c r="AQ174" s="403"/>
      <c r="AR174" s="697"/>
      <c r="AS174" s="697"/>
      <c r="AT174" s="697"/>
      <c r="AU174" s="697"/>
      <c r="AV174" s="697"/>
      <c r="AW174" s="697"/>
      <c r="AX174" s="697"/>
      <c r="AY174" s="697"/>
      <c r="AZ174" s="407"/>
      <c r="BA174" s="562"/>
      <c r="BB174" s="562"/>
      <c r="BC174" s="562"/>
      <c r="BD174" s="709"/>
      <c r="BE174" s="709"/>
      <c r="BF174" s="709"/>
      <c r="BG174" s="709"/>
      <c r="BH174" s="563"/>
    </row>
    <row r="175" spans="1:60" s="408" customFormat="1" ht="12.75">
      <c r="A175" s="400" t="s">
        <v>1075</v>
      </c>
      <c r="B175" s="406"/>
      <c r="C175" s="992"/>
      <c r="D175" s="403"/>
      <c r="E175" s="403"/>
      <c r="F175" s="403"/>
      <c r="G175" s="403"/>
      <c r="H175" s="403"/>
      <c r="I175" s="403"/>
      <c r="J175" s="403"/>
      <c r="K175" s="403"/>
      <c r="L175" s="403"/>
      <c r="M175" s="403"/>
      <c r="N175" s="403"/>
      <c r="O175" s="403"/>
      <c r="P175" s="403"/>
      <c r="Q175" s="403"/>
      <c r="R175" s="403"/>
      <c r="S175" s="403"/>
      <c r="T175" s="403"/>
      <c r="U175" s="403"/>
      <c r="V175" s="403"/>
      <c r="W175" s="403"/>
      <c r="X175" s="403"/>
      <c r="Y175" s="403"/>
      <c r="Z175" s="403"/>
      <c r="AA175" s="403"/>
      <c r="AB175" s="403"/>
      <c r="AC175" s="403"/>
      <c r="AD175" s="403"/>
      <c r="AE175" s="403"/>
      <c r="AF175" s="403"/>
      <c r="AG175" s="403"/>
      <c r="AH175" s="403"/>
      <c r="AI175" s="403"/>
      <c r="AJ175" s="403"/>
      <c r="AK175" s="403"/>
      <c r="AL175" s="403"/>
      <c r="AM175" s="403"/>
      <c r="AN175" s="403"/>
      <c r="AO175" s="403"/>
      <c r="AP175" s="403"/>
      <c r="AQ175" s="403"/>
      <c r="AR175" s="697"/>
      <c r="AS175" s="697"/>
      <c r="AT175" s="697"/>
      <c r="AU175" s="697"/>
      <c r="AV175" s="697"/>
      <c r="AW175" s="697"/>
      <c r="AX175" s="697"/>
      <c r="AY175" s="697"/>
      <c r="AZ175" s="407"/>
      <c r="BA175" s="562"/>
      <c r="BB175" s="562"/>
      <c r="BC175" s="562"/>
      <c r="BD175" s="709"/>
      <c r="BE175" s="709"/>
      <c r="BF175" s="709"/>
      <c r="BG175" s="709"/>
      <c r="BH175" s="563"/>
    </row>
    <row r="176" spans="1:60" s="408" customFormat="1" ht="52.5" customHeight="1">
      <c r="A176" s="400" t="s">
        <v>1075</v>
      </c>
      <c r="B176" s="406"/>
      <c r="C176" s="1378" t="s">
        <v>473</v>
      </c>
      <c r="D176" s="1418"/>
      <c r="E176" s="1418"/>
      <c r="F176" s="1418"/>
      <c r="G176" s="1418"/>
      <c r="H176" s="1418"/>
      <c r="I176" s="1418"/>
      <c r="J176" s="1418"/>
      <c r="K176" s="1418"/>
      <c r="L176" s="1418"/>
      <c r="M176" s="1418"/>
      <c r="N176" s="1418"/>
      <c r="O176" s="1418"/>
      <c r="P176" s="1418"/>
      <c r="Q176" s="1418"/>
      <c r="R176" s="1418"/>
      <c r="S176" s="1418"/>
      <c r="T176" s="1418"/>
      <c r="U176" s="1418"/>
      <c r="V176" s="1418"/>
      <c r="W176" s="1418"/>
      <c r="X176" s="1418"/>
      <c r="Y176" s="1418"/>
      <c r="Z176" s="1418"/>
      <c r="AA176" s="1418"/>
      <c r="AB176" s="1418"/>
      <c r="AC176" s="1418"/>
      <c r="AD176" s="1418"/>
      <c r="AE176" s="1418"/>
      <c r="AF176" s="1418"/>
      <c r="AG176" s="1418"/>
      <c r="AH176" s="1418"/>
      <c r="AI176" s="1418"/>
      <c r="AJ176" s="1418"/>
      <c r="AK176" s="1418"/>
      <c r="AL176" s="1418"/>
      <c r="AM176" s="1418"/>
      <c r="AN176" s="1418"/>
      <c r="AO176" s="1418"/>
      <c r="AP176" s="1418"/>
      <c r="AQ176" s="403"/>
      <c r="AR176" s="697"/>
      <c r="AS176" s="697"/>
      <c r="AT176" s="697"/>
      <c r="AU176" s="697"/>
      <c r="AV176" s="697"/>
      <c r="AW176" s="697"/>
      <c r="AX176" s="697"/>
      <c r="AY176" s="697"/>
      <c r="AZ176" s="407"/>
      <c r="BA176" s="562"/>
      <c r="BB176" s="562"/>
      <c r="BC176" s="562"/>
      <c r="BD176" s="709"/>
      <c r="BE176" s="709"/>
      <c r="BF176" s="709"/>
      <c r="BG176" s="709"/>
      <c r="BH176" s="563"/>
    </row>
    <row r="177" spans="1:60" s="408" customFormat="1" ht="12.75">
      <c r="A177" s="400" t="s">
        <v>1075</v>
      </c>
      <c r="B177" s="406"/>
      <c r="C177" s="525"/>
      <c r="D177" s="401"/>
      <c r="E177" s="401"/>
      <c r="F177" s="401"/>
      <c r="G177" s="401"/>
      <c r="H177" s="401"/>
      <c r="I177" s="401"/>
      <c r="J177" s="401"/>
      <c r="K177" s="401"/>
      <c r="L177" s="401"/>
      <c r="M177" s="401"/>
      <c r="N177" s="401"/>
      <c r="O177" s="401"/>
      <c r="P177" s="401"/>
      <c r="Q177" s="401"/>
      <c r="R177" s="401"/>
      <c r="S177" s="401"/>
      <c r="T177" s="401"/>
      <c r="U177" s="401"/>
      <c r="V177" s="401"/>
      <c r="W177" s="401"/>
      <c r="X177" s="401"/>
      <c r="Y177" s="401"/>
      <c r="Z177" s="401"/>
      <c r="AA177" s="401"/>
      <c r="AB177" s="401"/>
      <c r="AC177" s="401"/>
      <c r="AD177" s="401"/>
      <c r="AE177" s="401"/>
      <c r="AF177" s="401"/>
      <c r="AG177" s="401"/>
      <c r="AH177" s="401"/>
      <c r="AI177" s="401"/>
      <c r="AJ177" s="403"/>
      <c r="AK177" s="403"/>
      <c r="AL177" s="403"/>
      <c r="AM177" s="403"/>
      <c r="AN177" s="403"/>
      <c r="AO177" s="403"/>
      <c r="AP177" s="403"/>
      <c r="AQ177" s="403"/>
      <c r="AR177" s="697"/>
      <c r="AS177" s="697"/>
      <c r="AT177" s="697"/>
      <c r="AU177" s="697"/>
      <c r="AV177" s="697"/>
      <c r="AW177" s="697"/>
      <c r="AX177" s="697"/>
      <c r="AY177" s="697"/>
      <c r="AZ177" s="407"/>
      <c r="BA177" s="562"/>
      <c r="BB177" s="562"/>
      <c r="BC177" s="562"/>
      <c r="BD177" s="709"/>
      <c r="BE177" s="709"/>
      <c r="BF177" s="709"/>
      <c r="BG177" s="709"/>
      <c r="BH177" s="563"/>
    </row>
    <row r="178" spans="1:60" s="408" customFormat="1" ht="40.5" customHeight="1">
      <c r="A178" s="400" t="s">
        <v>1075</v>
      </c>
      <c r="B178" s="406"/>
      <c r="C178" s="1378" t="s">
        <v>474</v>
      </c>
      <c r="D178" s="1418"/>
      <c r="E178" s="1418"/>
      <c r="F178" s="1418"/>
      <c r="G178" s="1418"/>
      <c r="H178" s="1418"/>
      <c r="I178" s="1418"/>
      <c r="J178" s="1418"/>
      <c r="K178" s="1418"/>
      <c r="L178" s="1418"/>
      <c r="M178" s="1418"/>
      <c r="N178" s="1418"/>
      <c r="O178" s="1418"/>
      <c r="P178" s="1418"/>
      <c r="Q178" s="1418"/>
      <c r="R178" s="1418"/>
      <c r="S178" s="1418"/>
      <c r="T178" s="1418"/>
      <c r="U178" s="1418"/>
      <c r="V178" s="1418"/>
      <c r="W178" s="1418"/>
      <c r="X178" s="1418"/>
      <c r="Y178" s="1418"/>
      <c r="Z178" s="1418"/>
      <c r="AA178" s="1418"/>
      <c r="AB178" s="1418"/>
      <c r="AC178" s="1418"/>
      <c r="AD178" s="1418"/>
      <c r="AE178" s="1418"/>
      <c r="AF178" s="1418"/>
      <c r="AG178" s="1418"/>
      <c r="AH178" s="1418"/>
      <c r="AI178" s="1418"/>
      <c r="AJ178" s="1418"/>
      <c r="AK178" s="1418"/>
      <c r="AL178" s="1418"/>
      <c r="AM178" s="1418"/>
      <c r="AN178" s="1418"/>
      <c r="AO178" s="1418"/>
      <c r="AP178" s="1418"/>
      <c r="AQ178" s="401"/>
      <c r="AR178" s="697"/>
      <c r="AS178" s="697"/>
      <c r="AT178" s="697"/>
      <c r="AU178" s="697"/>
      <c r="AV178" s="697"/>
      <c r="AW178" s="697"/>
      <c r="AX178" s="697"/>
      <c r="AY178" s="697"/>
      <c r="AZ178" s="407"/>
      <c r="BA178" s="562"/>
      <c r="BB178" s="562"/>
      <c r="BC178" s="562"/>
      <c r="BD178" s="709"/>
      <c r="BE178" s="709"/>
      <c r="BF178" s="709"/>
      <c r="BG178" s="709"/>
      <c r="BH178" s="563"/>
    </row>
    <row r="179" spans="1:60" s="408" customFormat="1" ht="12.75">
      <c r="A179" s="400" t="s">
        <v>1075</v>
      </c>
      <c r="B179" s="406"/>
      <c r="C179" s="525"/>
      <c r="D179" s="401"/>
      <c r="E179" s="401"/>
      <c r="F179" s="401"/>
      <c r="G179" s="401"/>
      <c r="H179" s="401"/>
      <c r="I179" s="401"/>
      <c r="J179" s="401"/>
      <c r="K179" s="401"/>
      <c r="L179" s="401"/>
      <c r="M179" s="401"/>
      <c r="N179" s="401"/>
      <c r="O179" s="401"/>
      <c r="P179" s="401"/>
      <c r="Q179" s="401"/>
      <c r="R179" s="401"/>
      <c r="S179" s="401"/>
      <c r="T179" s="401"/>
      <c r="U179" s="401"/>
      <c r="V179" s="401"/>
      <c r="W179" s="401"/>
      <c r="X179" s="401"/>
      <c r="Y179" s="401"/>
      <c r="Z179" s="401"/>
      <c r="AA179" s="401"/>
      <c r="AB179" s="401"/>
      <c r="AC179" s="401"/>
      <c r="AD179" s="401"/>
      <c r="AE179" s="401"/>
      <c r="AF179" s="401"/>
      <c r="AG179" s="401"/>
      <c r="AH179" s="401"/>
      <c r="AI179" s="401"/>
      <c r="AJ179" s="401"/>
      <c r="AK179" s="401"/>
      <c r="AL179" s="401"/>
      <c r="AM179" s="401"/>
      <c r="AN179" s="401"/>
      <c r="AO179" s="401"/>
      <c r="AP179" s="401"/>
      <c r="AQ179" s="401"/>
      <c r="AR179" s="697"/>
      <c r="AS179" s="697"/>
      <c r="AT179" s="697"/>
      <c r="AU179" s="697"/>
      <c r="AV179" s="697"/>
      <c r="AW179" s="697"/>
      <c r="AX179" s="697"/>
      <c r="AY179" s="697"/>
      <c r="AZ179" s="407"/>
      <c r="BA179" s="562"/>
      <c r="BB179" s="562"/>
      <c r="BC179" s="562"/>
      <c r="BD179" s="709"/>
      <c r="BE179" s="709"/>
      <c r="BF179" s="709"/>
      <c r="BG179" s="709"/>
      <c r="BH179" s="563"/>
    </row>
    <row r="180" spans="1:60" s="408" customFormat="1" ht="40.5" customHeight="1">
      <c r="A180" s="400" t="s">
        <v>1075</v>
      </c>
      <c r="B180" s="406"/>
      <c r="C180" s="1378" t="s">
        <v>360</v>
      </c>
      <c r="D180" s="1418"/>
      <c r="E180" s="1418"/>
      <c r="F180" s="1418"/>
      <c r="G180" s="1418"/>
      <c r="H180" s="1418"/>
      <c r="I180" s="1418"/>
      <c r="J180" s="1418"/>
      <c r="K180" s="1418"/>
      <c r="L180" s="1418"/>
      <c r="M180" s="1418"/>
      <c r="N180" s="1418"/>
      <c r="O180" s="1418"/>
      <c r="P180" s="1418"/>
      <c r="Q180" s="1418"/>
      <c r="R180" s="1418"/>
      <c r="S180" s="1418"/>
      <c r="T180" s="1418"/>
      <c r="U180" s="1418"/>
      <c r="V180" s="1418"/>
      <c r="W180" s="1418"/>
      <c r="X180" s="1418"/>
      <c r="Y180" s="1418"/>
      <c r="Z180" s="1418"/>
      <c r="AA180" s="1418"/>
      <c r="AB180" s="1418"/>
      <c r="AC180" s="1418"/>
      <c r="AD180" s="1418"/>
      <c r="AE180" s="1418"/>
      <c r="AF180" s="1418"/>
      <c r="AG180" s="1418"/>
      <c r="AH180" s="1418"/>
      <c r="AI180" s="1418"/>
      <c r="AJ180" s="1418"/>
      <c r="AK180" s="1418"/>
      <c r="AL180" s="1418"/>
      <c r="AM180" s="1418"/>
      <c r="AN180" s="1418"/>
      <c r="AO180" s="1418"/>
      <c r="AP180" s="1418"/>
      <c r="AQ180" s="401"/>
      <c r="AR180" s="697"/>
      <c r="AS180" s="697"/>
      <c r="AT180" s="697"/>
      <c r="AU180" s="697"/>
      <c r="AV180" s="697"/>
      <c r="AW180" s="697"/>
      <c r="AX180" s="697"/>
      <c r="AY180" s="697"/>
      <c r="AZ180" s="407"/>
      <c r="BA180" s="562"/>
      <c r="BB180" s="562"/>
      <c r="BC180" s="562"/>
      <c r="BD180" s="709"/>
      <c r="BE180" s="709"/>
      <c r="BF180" s="709"/>
      <c r="BG180" s="709"/>
      <c r="BH180" s="563"/>
    </row>
    <row r="181" spans="1:60" s="408" customFormat="1" ht="12.75">
      <c r="A181" s="400" t="s">
        <v>1075</v>
      </c>
      <c r="B181" s="406"/>
      <c r="C181" s="525"/>
      <c r="D181" s="401"/>
      <c r="E181" s="401"/>
      <c r="F181" s="401"/>
      <c r="G181" s="401"/>
      <c r="H181" s="401"/>
      <c r="I181" s="401"/>
      <c r="J181" s="401"/>
      <c r="K181" s="401"/>
      <c r="L181" s="401"/>
      <c r="M181" s="401"/>
      <c r="N181" s="401"/>
      <c r="O181" s="401"/>
      <c r="P181" s="401"/>
      <c r="Q181" s="401"/>
      <c r="R181" s="401"/>
      <c r="S181" s="401"/>
      <c r="T181" s="401"/>
      <c r="U181" s="401"/>
      <c r="V181" s="401"/>
      <c r="W181" s="401"/>
      <c r="X181" s="401"/>
      <c r="Y181" s="401"/>
      <c r="Z181" s="401"/>
      <c r="AA181" s="401"/>
      <c r="AB181" s="401"/>
      <c r="AC181" s="401"/>
      <c r="AD181" s="401"/>
      <c r="AE181" s="401"/>
      <c r="AF181" s="401"/>
      <c r="AG181" s="401"/>
      <c r="AH181" s="401"/>
      <c r="AI181" s="401"/>
      <c r="AJ181" s="401"/>
      <c r="AK181" s="401"/>
      <c r="AL181" s="401"/>
      <c r="AM181" s="401"/>
      <c r="AN181" s="401"/>
      <c r="AO181" s="401"/>
      <c r="AP181" s="401"/>
      <c r="AQ181" s="401"/>
      <c r="AR181" s="697"/>
      <c r="AS181" s="697"/>
      <c r="AT181" s="697"/>
      <c r="AU181" s="697"/>
      <c r="AV181" s="697"/>
      <c r="AW181" s="697"/>
      <c r="AX181" s="697"/>
      <c r="AY181" s="697"/>
      <c r="AZ181" s="407"/>
      <c r="BA181" s="562"/>
      <c r="BB181" s="562"/>
      <c r="BC181" s="562"/>
      <c r="BD181" s="709"/>
      <c r="BE181" s="709"/>
      <c r="BF181" s="709"/>
      <c r="BG181" s="709"/>
      <c r="BH181" s="563"/>
    </row>
    <row r="182" spans="1:60" s="408" customFormat="1" ht="65.25" customHeight="1">
      <c r="A182" s="400" t="s">
        <v>1075</v>
      </c>
      <c r="B182" s="406"/>
      <c r="C182" s="1378" t="s">
        <v>1054</v>
      </c>
      <c r="D182" s="1378"/>
      <c r="E182" s="1378"/>
      <c r="F182" s="1378"/>
      <c r="G182" s="1378"/>
      <c r="H182" s="1378"/>
      <c r="I182" s="1378"/>
      <c r="J182" s="1378"/>
      <c r="K182" s="1378"/>
      <c r="L182" s="1378"/>
      <c r="M182" s="1378"/>
      <c r="N182" s="1378"/>
      <c r="O182" s="1378"/>
      <c r="P182" s="1378"/>
      <c r="Q182" s="1378"/>
      <c r="R182" s="1378"/>
      <c r="S182" s="1378"/>
      <c r="T182" s="1378"/>
      <c r="U182" s="1378"/>
      <c r="V182" s="1378"/>
      <c r="W182" s="1378"/>
      <c r="X182" s="1378"/>
      <c r="Y182" s="1378"/>
      <c r="Z182" s="1378"/>
      <c r="AA182" s="1378"/>
      <c r="AB182" s="1378"/>
      <c r="AC182" s="1378"/>
      <c r="AD182" s="1378"/>
      <c r="AE182" s="1378"/>
      <c r="AF182" s="1378"/>
      <c r="AG182" s="1378"/>
      <c r="AH182" s="1378"/>
      <c r="AI182" s="1378"/>
      <c r="AJ182" s="1459"/>
      <c r="AK182" s="1459"/>
      <c r="AL182" s="1459"/>
      <c r="AM182" s="1459"/>
      <c r="AN182" s="1459"/>
      <c r="AO182" s="1459"/>
      <c r="AP182" s="1459"/>
      <c r="AQ182" s="401"/>
      <c r="AR182" s="697"/>
      <c r="AS182" s="697"/>
      <c r="AT182" s="697"/>
      <c r="AU182" s="697"/>
      <c r="AV182" s="697"/>
      <c r="AW182" s="697"/>
      <c r="AX182" s="697"/>
      <c r="AY182" s="697"/>
      <c r="AZ182" s="407"/>
      <c r="BA182" s="562"/>
      <c r="BB182" s="562"/>
      <c r="BC182" s="562"/>
      <c r="BD182" s="709"/>
      <c r="BE182" s="709"/>
      <c r="BF182" s="709"/>
      <c r="BG182" s="709"/>
      <c r="BH182" s="563"/>
    </row>
    <row r="183" spans="1:60" s="408" customFormat="1" ht="12.75">
      <c r="A183" s="400" t="s">
        <v>1075</v>
      </c>
      <c r="B183" s="406"/>
      <c r="C183" s="525"/>
      <c r="D183" s="525"/>
      <c r="E183" s="525"/>
      <c r="F183" s="525"/>
      <c r="G183" s="525"/>
      <c r="H183" s="525"/>
      <c r="I183" s="525"/>
      <c r="J183" s="525"/>
      <c r="K183" s="525"/>
      <c r="L183" s="525"/>
      <c r="M183" s="525"/>
      <c r="N183" s="525"/>
      <c r="O183" s="525"/>
      <c r="P183" s="525"/>
      <c r="Q183" s="525"/>
      <c r="R183" s="525"/>
      <c r="S183" s="525"/>
      <c r="T183" s="525"/>
      <c r="U183" s="525"/>
      <c r="V183" s="525"/>
      <c r="W183" s="525"/>
      <c r="X183" s="525"/>
      <c r="Y183" s="525"/>
      <c r="Z183" s="525"/>
      <c r="AA183" s="525"/>
      <c r="AB183" s="525"/>
      <c r="AC183" s="525"/>
      <c r="AD183" s="525"/>
      <c r="AE183" s="525"/>
      <c r="AF183" s="525"/>
      <c r="AG183" s="525"/>
      <c r="AH183" s="525"/>
      <c r="AI183" s="525"/>
      <c r="AJ183" s="525"/>
      <c r="AK183" s="525"/>
      <c r="AL183" s="525"/>
      <c r="AM183" s="525"/>
      <c r="AN183" s="525"/>
      <c r="AO183" s="525"/>
      <c r="AP183" s="525"/>
      <c r="AQ183" s="401"/>
      <c r="AR183" s="697"/>
      <c r="AS183" s="697"/>
      <c r="AT183" s="697"/>
      <c r="AU183" s="697"/>
      <c r="AV183" s="697"/>
      <c r="AW183" s="697"/>
      <c r="AX183" s="697"/>
      <c r="AY183" s="697"/>
      <c r="AZ183" s="407"/>
      <c r="BA183" s="562"/>
      <c r="BB183" s="562"/>
      <c r="BC183" s="562"/>
      <c r="BD183" s="709"/>
      <c r="BE183" s="709"/>
      <c r="BF183" s="709"/>
      <c r="BG183" s="709"/>
      <c r="BH183" s="563"/>
    </row>
    <row r="184" spans="1:60" s="408" customFormat="1" ht="39.75" customHeight="1">
      <c r="A184" s="400" t="s">
        <v>1075</v>
      </c>
      <c r="B184" s="406"/>
      <c r="C184" s="1378" t="s">
        <v>1041</v>
      </c>
      <c r="D184" s="1378"/>
      <c r="E184" s="1378"/>
      <c r="F184" s="1378"/>
      <c r="G184" s="1378"/>
      <c r="H184" s="1378"/>
      <c r="I184" s="1378"/>
      <c r="J184" s="1378"/>
      <c r="K184" s="1378"/>
      <c r="L184" s="1378"/>
      <c r="M184" s="1378"/>
      <c r="N184" s="1378"/>
      <c r="O184" s="1378"/>
      <c r="P184" s="1378"/>
      <c r="Q184" s="1378"/>
      <c r="R184" s="1378"/>
      <c r="S184" s="1378"/>
      <c r="T184" s="1378"/>
      <c r="U184" s="1378"/>
      <c r="V184" s="1378"/>
      <c r="W184" s="1378"/>
      <c r="X184" s="1378"/>
      <c r="Y184" s="1378"/>
      <c r="Z184" s="1378"/>
      <c r="AA184" s="1378"/>
      <c r="AB184" s="1378"/>
      <c r="AC184" s="1378"/>
      <c r="AD184" s="1378"/>
      <c r="AE184" s="1378"/>
      <c r="AF184" s="1378"/>
      <c r="AG184" s="1378"/>
      <c r="AH184" s="1378"/>
      <c r="AI184" s="1378"/>
      <c r="AJ184" s="1459"/>
      <c r="AK184" s="1459"/>
      <c r="AL184" s="1459"/>
      <c r="AM184" s="1459"/>
      <c r="AN184" s="1459"/>
      <c r="AO184" s="1459"/>
      <c r="AP184" s="1459"/>
      <c r="AQ184" s="401"/>
      <c r="AR184" s="697"/>
      <c r="AS184" s="697"/>
      <c r="AT184" s="697"/>
      <c r="AU184" s="697"/>
      <c r="AV184" s="697"/>
      <c r="AW184" s="697"/>
      <c r="AX184" s="697"/>
      <c r="AY184" s="697"/>
      <c r="AZ184" s="407"/>
      <c r="BA184" s="562"/>
      <c r="BB184" s="562"/>
      <c r="BC184" s="562"/>
      <c r="BD184" s="709"/>
      <c r="BE184" s="709"/>
      <c r="BF184" s="709"/>
      <c r="BG184" s="709"/>
      <c r="BH184" s="563"/>
    </row>
    <row r="185" spans="1:60" s="408" customFormat="1" ht="12.75">
      <c r="A185" s="400" t="s">
        <v>1075</v>
      </c>
      <c r="B185" s="406"/>
      <c r="C185" s="401"/>
      <c r="D185" s="401"/>
      <c r="E185" s="401"/>
      <c r="F185" s="401"/>
      <c r="G185" s="401"/>
      <c r="H185" s="401"/>
      <c r="I185" s="401"/>
      <c r="J185" s="401"/>
      <c r="K185" s="401"/>
      <c r="L185" s="401"/>
      <c r="M185" s="401"/>
      <c r="N185" s="401"/>
      <c r="O185" s="401"/>
      <c r="P185" s="401"/>
      <c r="Q185" s="401"/>
      <c r="R185" s="401"/>
      <c r="S185" s="401"/>
      <c r="T185" s="401"/>
      <c r="U185" s="401"/>
      <c r="V185" s="401"/>
      <c r="W185" s="401"/>
      <c r="X185" s="401"/>
      <c r="Y185" s="401"/>
      <c r="Z185" s="401"/>
      <c r="AA185" s="401"/>
      <c r="AB185" s="401"/>
      <c r="AC185" s="401"/>
      <c r="AD185" s="401"/>
      <c r="AE185" s="401"/>
      <c r="AF185" s="401"/>
      <c r="AG185" s="401"/>
      <c r="AH185" s="401"/>
      <c r="AI185" s="401"/>
      <c r="AJ185" s="401"/>
      <c r="AK185" s="401"/>
      <c r="AL185" s="401"/>
      <c r="AM185" s="401"/>
      <c r="AN185" s="401"/>
      <c r="AO185" s="401"/>
      <c r="AP185" s="401"/>
      <c r="AQ185" s="407"/>
      <c r="AR185" s="697"/>
      <c r="AS185" s="697"/>
      <c r="AT185" s="697"/>
      <c r="AU185" s="697"/>
      <c r="AV185" s="697"/>
      <c r="AW185" s="697"/>
      <c r="AX185" s="697"/>
      <c r="AY185" s="697"/>
      <c r="AZ185" s="407"/>
      <c r="BA185" s="562"/>
      <c r="BB185" s="562"/>
      <c r="BC185" s="562"/>
      <c r="BD185" s="709"/>
      <c r="BE185" s="709"/>
      <c r="BF185" s="709"/>
      <c r="BG185" s="709"/>
      <c r="BH185" s="563"/>
    </row>
    <row r="186" spans="1:60" s="408" customFormat="1" ht="15" customHeight="1">
      <c r="A186" s="400" t="s">
        <v>1171</v>
      </c>
      <c r="B186" s="406" t="s">
        <v>197</v>
      </c>
      <c r="C186" s="990" t="s">
        <v>296</v>
      </c>
      <c r="D186" s="409"/>
      <c r="E186" s="409"/>
      <c r="F186" s="409"/>
      <c r="G186" s="409"/>
      <c r="H186" s="409"/>
      <c r="I186" s="409"/>
      <c r="J186" s="409"/>
      <c r="K186" s="409"/>
      <c r="L186" s="409"/>
      <c r="M186" s="409"/>
      <c r="N186" s="409"/>
      <c r="O186" s="409"/>
      <c r="P186" s="409"/>
      <c r="Q186" s="409"/>
      <c r="R186" s="409"/>
      <c r="S186" s="409"/>
      <c r="T186" s="409"/>
      <c r="W186" s="407"/>
      <c r="X186" s="407"/>
      <c r="Y186" s="407"/>
      <c r="Z186" s="407"/>
      <c r="AA186" s="407"/>
      <c r="AB186" s="407"/>
      <c r="AC186" s="407"/>
      <c r="AD186" s="407"/>
      <c r="AE186" s="407"/>
      <c r="AF186" s="407"/>
      <c r="AG186" s="407"/>
      <c r="AH186" s="407"/>
      <c r="AI186" s="407"/>
      <c r="AJ186" s="407"/>
      <c r="AK186" s="407"/>
      <c r="AL186" s="407"/>
      <c r="AM186" s="407"/>
      <c r="AN186" s="407"/>
      <c r="AO186" s="407"/>
      <c r="AP186" s="407"/>
      <c r="AQ186" s="407"/>
      <c r="AR186" s="697"/>
      <c r="AS186" s="697"/>
      <c r="AT186" s="697"/>
      <c r="AU186" s="697"/>
      <c r="AV186" s="697"/>
      <c r="AW186" s="697"/>
      <c r="AX186" s="697"/>
      <c r="AY186" s="697"/>
      <c r="AZ186" s="981"/>
      <c r="BA186" s="562"/>
      <c r="BB186" s="562"/>
      <c r="BC186" s="562"/>
      <c r="BD186" s="709"/>
      <c r="BE186" s="709"/>
      <c r="BF186" s="709"/>
      <c r="BG186" s="709"/>
      <c r="BH186" s="563"/>
    </row>
    <row r="187" spans="1:60" s="408" customFormat="1" ht="12.75">
      <c r="A187" s="400" t="s">
        <v>1075</v>
      </c>
      <c r="B187" s="406"/>
      <c r="C187" s="990"/>
      <c r="D187" s="409"/>
      <c r="E187" s="409"/>
      <c r="F187" s="409"/>
      <c r="G187" s="409"/>
      <c r="H187" s="409"/>
      <c r="I187" s="409"/>
      <c r="J187" s="409"/>
      <c r="K187" s="409"/>
      <c r="L187" s="409"/>
      <c r="M187" s="409"/>
      <c r="N187" s="409"/>
      <c r="O187" s="409"/>
      <c r="P187" s="409"/>
      <c r="Q187" s="409"/>
      <c r="R187" s="409"/>
      <c r="S187" s="409"/>
      <c r="T187" s="409"/>
      <c r="W187" s="407"/>
      <c r="X187" s="407"/>
      <c r="Y187" s="407"/>
      <c r="Z187" s="407"/>
      <c r="AA187" s="407"/>
      <c r="AB187" s="407"/>
      <c r="AC187" s="407"/>
      <c r="AD187" s="407"/>
      <c r="AE187" s="407"/>
      <c r="AF187" s="407"/>
      <c r="AG187" s="407"/>
      <c r="AH187" s="407"/>
      <c r="AI187" s="407"/>
      <c r="AJ187" s="407"/>
      <c r="AK187" s="407"/>
      <c r="AL187" s="407"/>
      <c r="AM187" s="407"/>
      <c r="AN187" s="407"/>
      <c r="AO187" s="407"/>
      <c r="AP187" s="407"/>
      <c r="AQ187" s="407"/>
      <c r="AR187" s="697"/>
      <c r="AS187" s="697"/>
      <c r="AT187" s="697"/>
      <c r="AU187" s="697"/>
      <c r="AV187" s="697"/>
      <c r="AW187" s="697"/>
      <c r="AX187" s="697"/>
      <c r="AY187" s="697"/>
      <c r="AZ187" s="981"/>
      <c r="BA187" s="562"/>
      <c r="BB187" s="562"/>
      <c r="BC187" s="562"/>
      <c r="BD187" s="709"/>
      <c r="BE187" s="709"/>
      <c r="BF187" s="709"/>
      <c r="BG187" s="709"/>
      <c r="BH187" s="563"/>
    </row>
    <row r="188" spans="1:60" s="408" customFormat="1" ht="103.5" customHeight="1">
      <c r="A188" s="400" t="s">
        <v>1075</v>
      </c>
      <c r="B188" s="406"/>
      <c r="C188" s="1378" t="s">
        <v>1042</v>
      </c>
      <c r="D188" s="1378"/>
      <c r="E188" s="1378"/>
      <c r="F188" s="1378"/>
      <c r="G188" s="1378"/>
      <c r="H188" s="1378"/>
      <c r="I188" s="1378"/>
      <c r="J188" s="1378"/>
      <c r="K188" s="1378"/>
      <c r="L188" s="1378"/>
      <c r="M188" s="1378"/>
      <c r="N188" s="1378"/>
      <c r="O188" s="1378"/>
      <c r="P188" s="1378"/>
      <c r="Q188" s="1378"/>
      <c r="R188" s="1378"/>
      <c r="S188" s="1378"/>
      <c r="T188" s="1378"/>
      <c r="U188" s="1378"/>
      <c r="V188" s="1378"/>
      <c r="W188" s="1378"/>
      <c r="X188" s="1378"/>
      <c r="Y188" s="1378"/>
      <c r="Z188" s="1378"/>
      <c r="AA188" s="1378"/>
      <c r="AB188" s="1378"/>
      <c r="AC188" s="1378"/>
      <c r="AD188" s="1378"/>
      <c r="AE188" s="1378"/>
      <c r="AF188" s="1378"/>
      <c r="AG188" s="1378"/>
      <c r="AH188" s="1378"/>
      <c r="AI188" s="1378"/>
      <c r="AJ188" s="1418"/>
      <c r="AK188" s="1418"/>
      <c r="AL188" s="1418"/>
      <c r="AM188" s="1418"/>
      <c r="AN188" s="1418"/>
      <c r="AO188" s="1418"/>
      <c r="AP188" s="1418"/>
      <c r="AQ188" s="401"/>
      <c r="AR188" s="697"/>
      <c r="AS188" s="697"/>
      <c r="AT188" s="697"/>
      <c r="AU188" s="697"/>
      <c r="AV188" s="697"/>
      <c r="AW188" s="697"/>
      <c r="AX188" s="697"/>
      <c r="AY188" s="697"/>
      <c r="AZ188" s="981"/>
      <c r="BA188" s="562"/>
      <c r="BB188" s="562"/>
      <c r="BC188" s="562"/>
      <c r="BD188" s="709"/>
      <c r="BE188" s="709"/>
      <c r="BF188" s="709"/>
      <c r="BG188" s="709"/>
      <c r="BH188" s="563"/>
    </row>
    <row r="189" spans="1:60" s="408" customFormat="1" ht="12" customHeight="1">
      <c r="A189" s="400" t="s">
        <v>1075</v>
      </c>
      <c r="B189" s="406"/>
      <c r="C189" s="1137"/>
      <c r="D189" s="409"/>
      <c r="E189" s="409"/>
      <c r="F189" s="409"/>
      <c r="G189" s="409"/>
      <c r="H189" s="409"/>
      <c r="I189" s="409"/>
      <c r="J189" s="409"/>
      <c r="K189" s="409"/>
      <c r="L189" s="409"/>
      <c r="M189" s="409"/>
      <c r="N189" s="409"/>
      <c r="O189" s="409"/>
      <c r="P189" s="409"/>
      <c r="Q189" s="409"/>
      <c r="R189" s="409"/>
      <c r="S189" s="409"/>
      <c r="T189" s="409"/>
      <c r="W189" s="407"/>
      <c r="X189" s="407"/>
      <c r="Y189" s="407"/>
      <c r="Z189" s="407"/>
      <c r="AA189" s="407"/>
      <c r="AB189" s="407"/>
      <c r="AC189" s="407"/>
      <c r="AD189" s="407"/>
      <c r="AE189" s="407"/>
      <c r="AF189" s="407"/>
      <c r="AG189" s="407"/>
      <c r="AH189" s="407"/>
      <c r="AI189" s="407"/>
      <c r="AJ189" s="407"/>
      <c r="AK189" s="407"/>
      <c r="AL189" s="407"/>
      <c r="AM189" s="407"/>
      <c r="AN189" s="407"/>
      <c r="AO189" s="407"/>
      <c r="AP189" s="407"/>
      <c r="AQ189" s="407"/>
      <c r="AR189" s="697"/>
      <c r="AS189" s="697"/>
      <c r="AT189" s="697"/>
      <c r="AU189" s="697"/>
      <c r="AV189" s="697"/>
      <c r="AW189" s="697"/>
      <c r="AX189" s="697"/>
      <c r="AY189" s="697"/>
      <c r="AZ189" s="407"/>
      <c r="BA189" s="562"/>
      <c r="BB189" s="562"/>
      <c r="BC189" s="562"/>
      <c r="BD189" s="709"/>
      <c r="BE189" s="709"/>
      <c r="BF189" s="709"/>
      <c r="BG189" s="709"/>
      <c r="BH189" s="563"/>
    </row>
    <row r="190" spans="1:60" s="408" customFormat="1" ht="15" customHeight="1">
      <c r="A190" s="400" t="s">
        <v>1172</v>
      </c>
      <c r="B190" s="406" t="s">
        <v>197</v>
      </c>
      <c r="C190" s="990" t="s">
        <v>475</v>
      </c>
      <c r="D190" s="409"/>
      <c r="E190" s="409"/>
      <c r="F190" s="409"/>
      <c r="G190" s="409"/>
      <c r="H190" s="409"/>
      <c r="I190" s="409"/>
      <c r="J190" s="409"/>
      <c r="K190" s="409"/>
      <c r="L190" s="409"/>
      <c r="M190" s="409"/>
      <c r="N190" s="409"/>
      <c r="O190" s="409"/>
      <c r="P190" s="409"/>
      <c r="Q190" s="409"/>
      <c r="R190" s="409"/>
      <c r="S190" s="409"/>
      <c r="T190" s="409"/>
      <c r="W190" s="407"/>
      <c r="X190" s="407"/>
      <c r="Y190" s="407"/>
      <c r="Z190" s="407"/>
      <c r="AA190" s="407"/>
      <c r="AB190" s="407"/>
      <c r="AC190" s="407"/>
      <c r="AD190" s="407"/>
      <c r="AE190" s="407"/>
      <c r="AF190" s="407"/>
      <c r="AG190" s="407"/>
      <c r="AH190" s="407"/>
      <c r="AI190" s="407"/>
      <c r="AJ190" s="407"/>
      <c r="AK190" s="407"/>
      <c r="AL190" s="407"/>
      <c r="AM190" s="407"/>
      <c r="AN190" s="407"/>
      <c r="AO190" s="407"/>
      <c r="AP190" s="407"/>
      <c r="AQ190" s="407"/>
      <c r="AR190" s="697"/>
      <c r="AS190" s="697"/>
      <c r="AT190" s="697"/>
      <c r="AU190" s="697"/>
      <c r="AV190" s="697"/>
      <c r="AW190" s="697"/>
      <c r="AX190" s="697"/>
      <c r="AY190" s="697"/>
      <c r="AZ190" s="407"/>
      <c r="BA190" s="562"/>
      <c r="BB190" s="562"/>
      <c r="BC190" s="562"/>
      <c r="BD190" s="709"/>
      <c r="BE190" s="709"/>
      <c r="BF190" s="709"/>
      <c r="BG190" s="709"/>
      <c r="BH190" s="563"/>
    </row>
    <row r="191" spans="1:60" s="408" customFormat="1" ht="12.75">
      <c r="A191" s="400" t="s">
        <v>1075</v>
      </c>
      <c r="B191" s="406"/>
      <c r="C191" s="990"/>
      <c r="D191" s="409"/>
      <c r="E191" s="409"/>
      <c r="F191" s="409"/>
      <c r="G191" s="409"/>
      <c r="H191" s="409"/>
      <c r="I191" s="409"/>
      <c r="J191" s="409"/>
      <c r="K191" s="409"/>
      <c r="L191" s="409"/>
      <c r="M191" s="409"/>
      <c r="N191" s="409"/>
      <c r="O191" s="409"/>
      <c r="P191" s="409"/>
      <c r="Q191" s="409"/>
      <c r="R191" s="409"/>
      <c r="S191" s="409"/>
      <c r="T191" s="409"/>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697"/>
      <c r="AS191" s="697"/>
      <c r="AT191" s="697"/>
      <c r="AU191" s="697"/>
      <c r="AV191" s="697"/>
      <c r="AW191" s="697"/>
      <c r="AX191" s="697"/>
      <c r="AY191" s="697"/>
      <c r="AZ191" s="407"/>
      <c r="BA191" s="562"/>
      <c r="BB191" s="562"/>
      <c r="BC191" s="562"/>
      <c r="BD191" s="709"/>
      <c r="BE191" s="709"/>
      <c r="BF191" s="709"/>
      <c r="BG191" s="709"/>
      <c r="BH191" s="563"/>
    </row>
    <row r="192" spans="1:60" s="408" customFormat="1" ht="15" customHeight="1">
      <c r="A192" s="400" t="s">
        <v>1075</v>
      </c>
      <c r="B192" s="406"/>
      <c r="C192" s="1138" t="s">
        <v>61</v>
      </c>
      <c r="D192" s="409"/>
      <c r="E192" s="409"/>
      <c r="F192" s="409"/>
      <c r="G192" s="409"/>
      <c r="H192" s="409"/>
      <c r="I192" s="409"/>
      <c r="J192" s="409"/>
      <c r="K192" s="409"/>
      <c r="L192" s="409"/>
      <c r="M192" s="409"/>
      <c r="N192" s="409"/>
      <c r="O192" s="409"/>
      <c r="P192" s="409"/>
      <c r="Q192" s="409"/>
      <c r="R192" s="409"/>
      <c r="S192" s="409"/>
      <c r="T192" s="409"/>
      <c r="W192" s="407"/>
      <c r="X192" s="407"/>
      <c r="Y192" s="407"/>
      <c r="Z192" s="407"/>
      <c r="AA192" s="407"/>
      <c r="AB192" s="407"/>
      <c r="AC192" s="407"/>
      <c r="AD192" s="407"/>
      <c r="AE192" s="407"/>
      <c r="AF192" s="407"/>
      <c r="AG192" s="407"/>
      <c r="AH192" s="407"/>
      <c r="AI192" s="407"/>
      <c r="AJ192" s="407"/>
      <c r="AK192" s="407"/>
      <c r="AL192" s="407"/>
      <c r="AM192" s="407"/>
      <c r="AN192" s="407"/>
      <c r="AO192" s="407"/>
      <c r="AP192" s="407"/>
      <c r="AQ192" s="407"/>
      <c r="AR192" s="697"/>
      <c r="AS192" s="697"/>
      <c r="AT192" s="697"/>
      <c r="AU192" s="697"/>
      <c r="AV192" s="697"/>
      <c r="AW192" s="697"/>
      <c r="AX192" s="697"/>
      <c r="AY192" s="697"/>
      <c r="AZ192" s="407"/>
      <c r="BA192" s="562"/>
      <c r="BB192" s="562"/>
      <c r="BC192" s="562"/>
      <c r="BD192" s="709"/>
      <c r="BE192" s="709"/>
      <c r="BF192" s="709"/>
      <c r="BG192" s="709"/>
      <c r="BH192" s="563"/>
    </row>
    <row r="193" spans="1:60" s="408" customFormat="1" ht="12.75">
      <c r="A193" s="400" t="s">
        <v>1075</v>
      </c>
      <c r="B193" s="406"/>
      <c r="C193" s="1138"/>
      <c r="D193" s="409"/>
      <c r="E193" s="409"/>
      <c r="F193" s="409"/>
      <c r="G193" s="409"/>
      <c r="H193" s="409"/>
      <c r="I193" s="409"/>
      <c r="J193" s="409"/>
      <c r="K193" s="409"/>
      <c r="L193" s="409"/>
      <c r="M193" s="409"/>
      <c r="N193" s="409"/>
      <c r="O193" s="409"/>
      <c r="P193" s="409"/>
      <c r="Q193" s="409"/>
      <c r="R193" s="409"/>
      <c r="S193" s="409"/>
      <c r="T193" s="409"/>
      <c r="W193" s="407"/>
      <c r="X193" s="407"/>
      <c r="Y193" s="407"/>
      <c r="Z193" s="407"/>
      <c r="AA193" s="407"/>
      <c r="AB193" s="407"/>
      <c r="AC193" s="407"/>
      <c r="AD193" s="407"/>
      <c r="AE193" s="407"/>
      <c r="AF193" s="407"/>
      <c r="AG193" s="407"/>
      <c r="AH193" s="407"/>
      <c r="AI193" s="407"/>
      <c r="AJ193" s="407"/>
      <c r="AK193" s="407"/>
      <c r="AL193" s="407"/>
      <c r="AM193" s="407"/>
      <c r="AN193" s="407"/>
      <c r="AO193" s="407"/>
      <c r="AP193" s="407"/>
      <c r="AQ193" s="407"/>
      <c r="AR193" s="697"/>
      <c r="AS193" s="697"/>
      <c r="AT193" s="697"/>
      <c r="AU193" s="697"/>
      <c r="AV193" s="697"/>
      <c r="AW193" s="697"/>
      <c r="AX193" s="697"/>
      <c r="AY193" s="697"/>
      <c r="AZ193" s="407"/>
      <c r="BA193" s="562"/>
      <c r="BB193" s="562"/>
      <c r="BC193" s="562"/>
      <c r="BD193" s="709"/>
      <c r="BE193" s="709"/>
      <c r="BF193" s="709"/>
      <c r="BG193" s="709"/>
      <c r="BH193" s="563"/>
    </row>
    <row r="194" spans="1:60" s="408" customFormat="1" ht="15" customHeight="1">
      <c r="A194" s="400" t="s">
        <v>1075</v>
      </c>
      <c r="B194" s="406"/>
      <c r="C194" s="1418" t="s">
        <v>136</v>
      </c>
      <c r="D194" s="1418"/>
      <c r="E194" s="1418"/>
      <c r="F194" s="1418"/>
      <c r="G194" s="1418"/>
      <c r="H194" s="1418"/>
      <c r="I194" s="1418"/>
      <c r="J194" s="1418"/>
      <c r="K194" s="1418"/>
      <c r="L194" s="1418"/>
      <c r="M194" s="1418"/>
      <c r="N194" s="1418"/>
      <c r="O194" s="1418"/>
      <c r="P194" s="1418"/>
      <c r="Q194" s="1418"/>
      <c r="R194" s="1418"/>
      <c r="S194" s="1418"/>
      <c r="T194" s="1418"/>
      <c r="U194" s="1418"/>
      <c r="V194" s="1418"/>
      <c r="W194" s="1418"/>
      <c r="X194" s="1418"/>
      <c r="Y194" s="1418"/>
      <c r="Z194" s="1418"/>
      <c r="AA194" s="1418"/>
      <c r="AB194" s="1418"/>
      <c r="AC194" s="1418"/>
      <c r="AD194" s="1418"/>
      <c r="AE194" s="1418"/>
      <c r="AF194" s="1418"/>
      <c r="AG194" s="1418"/>
      <c r="AH194" s="1418"/>
      <c r="AI194" s="1418"/>
      <c r="AJ194" s="1418"/>
      <c r="AK194" s="1418"/>
      <c r="AL194" s="1418"/>
      <c r="AM194" s="1418"/>
      <c r="AN194" s="1418"/>
      <c r="AO194" s="1418"/>
      <c r="AP194" s="1418"/>
      <c r="AQ194" s="401"/>
      <c r="AR194" s="697"/>
      <c r="AS194" s="697"/>
      <c r="AT194" s="697"/>
      <c r="AU194" s="697"/>
      <c r="AV194" s="697"/>
      <c r="AW194" s="697"/>
      <c r="AX194" s="697"/>
      <c r="AY194" s="697"/>
      <c r="AZ194" s="407"/>
      <c r="BA194" s="562"/>
      <c r="BB194" s="562"/>
      <c r="BC194" s="562"/>
      <c r="BD194" s="709"/>
      <c r="BE194" s="709"/>
      <c r="BF194" s="709"/>
      <c r="BG194" s="709"/>
      <c r="BH194" s="563"/>
    </row>
    <row r="195" spans="1:60" s="408" customFormat="1" ht="12.75">
      <c r="A195" s="400" t="s">
        <v>1075</v>
      </c>
      <c r="B195" s="406"/>
      <c r="C195" s="401"/>
      <c r="D195" s="401"/>
      <c r="E195" s="401"/>
      <c r="F195" s="401"/>
      <c r="G195" s="401"/>
      <c r="H195" s="401"/>
      <c r="I195" s="401"/>
      <c r="J195" s="401"/>
      <c r="K195" s="401"/>
      <c r="L195" s="401"/>
      <c r="M195" s="401"/>
      <c r="N195" s="401"/>
      <c r="O195" s="401"/>
      <c r="P195" s="401"/>
      <c r="Q195" s="401"/>
      <c r="R195" s="401"/>
      <c r="S195" s="401"/>
      <c r="T195" s="401"/>
      <c r="U195" s="401"/>
      <c r="V195" s="401"/>
      <c r="W195" s="401"/>
      <c r="X195" s="401"/>
      <c r="Y195" s="401"/>
      <c r="Z195" s="401"/>
      <c r="AA195" s="401"/>
      <c r="AB195" s="401"/>
      <c r="AC195" s="401"/>
      <c r="AD195" s="401"/>
      <c r="AE195" s="401"/>
      <c r="AF195" s="401"/>
      <c r="AG195" s="401"/>
      <c r="AH195" s="401"/>
      <c r="AI195" s="401"/>
      <c r="AJ195" s="401"/>
      <c r="AK195" s="401"/>
      <c r="AL195" s="401"/>
      <c r="AM195" s="401"/>
      <c r="AN195" s="401"/>
      <c r="AO195" s="401"/>
      <c r="AP195" s="401"/>
      <c r="AQ195" s="401"/>
      <c r="AR195" s="697"/>
      <c r="AS195" s="697"/>
      <c r="AT195" s="697"/>
      <c r="AU195" s="697"/>
      <c r="AV195" s="697"/>
      <c r="AW195" s="697"/>
      <c r="AX195" s="697"/>
      <c r="AY195" s="697"/>
      <c r="AZ195" s="407"/>
      <c r="BA195" s="562"/>
      <c r="BB195" s="562"/>
      <c r="BC195" s="562"/>
      <c r="BD195" s="709"/>
      <c r="BE195" s="709"/>
      <c r="BF195" s="709"/>
      <c r="BG195" s="709"/>
      <c r="BH195" s="563"/>
    </row>
    <row r="196" spans="1:60" s="408" customFormat="1" ht="27" customHeight="1">
      <c r="A196" s="400" t="s">
        <v>1075</v>
      </c>
      <c r="B196" s="406"/>
      <c r="C196" s="401" t="s">
        <v>266</v>
      </c>
      <c r="D196" s="1418" t="s">
        <v>415</v>
      </c>
      <c r="E196" s="1418"/>
      <c r="F196" s="1418"/>
      <c r="G196" s="1418"/>
      <c r="H196" s="1418"/>
      <c r="I196" s="1418"/>
      <c r="J196" s="1418"/>
      <c r="K196" s="1418"/>
      <c r="L196" s="1418"/>
      <c r="M196" s="1418"/>
      <c r="N196" s="1418"/>
      <c r="O196" s="1418"/>
      <c r="P196" s="1418"/>
      <c r="Q196" s="1418"/>
      <c r="R196" s="1418"/>
      <c r="S196" s="1418"/>
      <c r="T196" s="1418"/>
      <c r="U196" s="1418"/>
      <c r="V196" s="1418"/>
      <c r="W196" s="1418"/>
      <c r="X196" s="1418"/>
      <c r="Y196" s="1418"/>
      <c r="Z196" s="1418"/>
      <c r="AA196" s="1418"/>
      <c r="AB196" s="1418"/>
      <c r="AC196" s="1418"/>
      <c r="AD196" s="1418"/>
      <c r="AE196" s="1418"/>
      <c r="AF196" s="1418"/>
      <c r="AG196" s="1418"/>
      <c r="AH196" s="1418"/>
      <c r="AI196" s="1418"/>
      <c r="AJ196" s="1418"/>
      <c r="AK196" s="1418"/>
      <c r="AL196" s="1418"/>
      <c r="AM196" s="1418"/>
      <c r="AN196" s="1418"/>
      <c r="AO196" s="1418"/>
      <c r="AP196" s="1418"/>
      <c r="AQ196" s="401"/>
      <c r="AR196" s="697"/>
      <c r="AS196" s="697"/>
      <c r="AT196" s="697"/>
      <c r="AU196" s="697"/>
      <c r="AV196" s="697"/>
      <c r="AW196" s="697"/>
      <c r="AX196" s="697"/>
      <c r="AY196" s="697"/>
      <c r="AZ196" s="407"/>
      <c r="BA196" s="562"/>
      <c r="BB196" s="562"/>
      <c r="BC196" s="562"/>
      <c r="BD196" s="709"/>
      <c r="BE196" s="709"/>
      <c r="BF196" s="709"/>
      <c r="BG196" s="709"/>
      <c r="BH196" s="563"/>
    </row>
    <row r="197" spans="1:60" s="408" customFormat="1" ht="27" customHeight="1">
      <c r="A197" s="400" t="s">
        <v>1075</v>
      </c>
      <c r="B197" s="406"/>
      <c r="C197" s="401" t="s">
        <v>266</v>
      </c>
      <c r="D197" s="1418" t="s">
        <v>416</v>
      </c>
      <c r="E197" s="1418"/>
      <c r="F197" s="1418"/>
      <c r="G197" s="1418"/>
      <c r="H197" s="1418"/>
      <c r="I197" s="1418"/>
      <c r="J197" s="1418"/>
      <c r="K197" s="1418"/>
      <c r="L197" s="1418"/>
      <c r="M197" s="1418"/>
      <c r="N197" s="1418"/>
      <c r="O197" s="1418"/>
      <c r="P197" s="1418"/>
      <c r="Q197" s="1418"/>
      <c r="R197" s="1418"/>
      <c r="S197" s="1418"/>
      <c r="T197" s="1418"/>
      <c r="U197" s="1418"/>
      <c r="V197" s="1418"/>
      <c r="W197" s="1418"/>
      <c r="X197" s="1418"/>
      <c r="Y197" s="1418"/>
      <c r="Z197" s="1418"/>
      <c r="AA197" s="1418"/>
      <c r="AB197" s="1418"/>
      <c r="AC197" s="1418"/>
      <c r="AD197" s="1418"/>
      <c r="AE197" s="1418"/>
      <c r="AF197" s="1418"/>
      <c r="AG197" s="1418"/>
      <c r="AH197" s="1418"/>
      <c r="AI197" s="1418"/>
      <c r="AJ197" s="1418"/>
      <c r="AK197" s="1418"/>
      <c r="AL197" s="1418"/>
      <c r="AM197" s="1418"/>
      <c r="AN197" s="1418"/>
      <c r="AO197" s="1418"/>
      <c r="AP197" s="1418"/>
      <c r="AQ197" s="401"/>
      <c r="AR197" s="697"/>
      <c r="AS197" s="697"/>
      <c r="AT197" s="697"/>
      <c r="AU197" s="697"/>
      <c r="AV197" s="697"/>
      <c r="AW197" s="697"/>
      <c r="AX197" s="697"/>
      <c r="AY197" s="697"/>
      <c r="AZ197" s="407"/>
      <c r="BA197" s="562"/>
      <c r="BB197" s="562"/>
      <c r="BC197" s="562"/>
      <c r="BD197" s="709"/>
      <c r="BE197" s="709"/>
      <c r="BF197" s="709"/>
      <c r="BG197" s="709"/>
      <c r="BH197" s="563"/>
    </row>
    <row r="198" spans="1:60" s="408" customFormat="1" ht="15" customHeight="1">
      <c r="A198" s="400" t="s">
        <v>1075</v>
      </c>
      <c r="B198" s="406"/>
      <c r="C198" s="401" t="s">
        <v>266</v>
      </c>
      <c r="D198" s="1418" t="s">
        <v>428</v>
      </c>
      <c r="E198" s="1418"/>
      <c r="F198" s="1418"/>
      <c r="G198" s="1418"/>
      <c r="H198" s="1418"/>
      <c r="I198" s="1418"/>
      <c r="J198" s="1418"/>
      <c r="K198" s="1418"/>
      <c r="L198" s="1418"/>
      <c r="M198" s="1418"/>
      <c r="N198" s="1418"/>
      <c r="O198" s="1418"/>
      <c r="P198" s="1418"/>
      <c r="Q198" s="1418"/>
      <c r="R198" s="1418"/>
      <c r="S198" s="1418"/>
      <c r="T198" s="1418"/>
      <c r="U198" s="1418"/>
      <c r="V198" s="1418"/>
      <c r="W198" s="1418"/>
      <c r="X198" s="1418"/>
      <c r="Y198" s="1418"/>
      <c r="Z198" s="1418"/>
      <c r="AA198" s="1418"/>
      <c r="AB198" s="1418"/>
      <c r="AC198" s="1418"/>
      <c r="AD198" s="1418"/>
      <c r="AE198" s="1418"/>
      <c r="AF198" s="1418"/>
      <c r="AG198" s="1418"/>
      <c r="AH198" s="1418"/>
      <c r="AI198" s="1418"/>
      <c r="AJ198" s="1418"/>
      <c r="AK198" s="1418"/>
      <c r="AL198" s="1418"/>
      <c r="AM198" s="1418"/>
      <c r="AN198" s="1418"/>
      <c r="AO198" s="1418"/>
      <c r="AP198" s="1418"/>
      <c r="AQ198" s="401"/>
      <c r="AR198" s="697"/>
      <c r="AS198" s="697"/>
      <c r="AT198" s="697"/>
      <c r="AU198" s="697"/>
      <c r="AV198" s="697"/>
      <c r="AW198" s="697"/>
      <c r="AX198" s="697"/>
      <c r="AY198" s="697"/>
      <c r="AZ198" s="407"/>
      <c r="BA198" s="562"/>
      <c r="BB198" s="562"/>
      <c r="BC198" s="562"/>
      <c r="BD198" s="709"/>
      <c r="BE198" s="709"/>
      <c r="BF198" s="709"/>
      <c r="BG198" s="709"/>
      <c r="BH198" s="563"/>
    </row>
    <row r="199" spans="1:60" s="408" customFormat="1" ht="15" customHeight="1">
      <c r="A199" s="400" t="s">
        <v>1075</v>
      </c>
      <c r="B199" s="406"/>
      <c r="C199" s="401" t="s">
        <v>266</v>
      </c>
      <c r="D199" s="1418" t="s">
        <v>294</v>
      </c>
      <c r="E199" s="1418"/>
      <c r="F199" s="1418"/>
      <c r="G199" s="1418"/>
      <c r="H199" s="1418"/>
      <c r="I199" s="1418"/>
      <c r="J199" s="1418"/>
      <c r="K199" s="1418"/>
      <c r="L199" s="1418"/>
      <c r="M199" s="1418"/>
      <c r="N199" s="1418"/>
      <c r="O199" s="1418"/>
      <c r="P199" s="1418"/>
      <c r="Q199" s="1418"/>
      <c r="R199" s="1418"/>
      <c r="S199" s="1418"/>
      <c r="T199" s="1418"/>
      <c r="U199" s="1418"/>
      <c r="V199" s="1418"/>
      <c r="W199" s="1418"/>
      <c r="X199" s="1418"/>
      <c r="Y199" s="1418"/>
      <c r="Z199" s="1418"/>
      <c r="AA199" s="1418"/>
      <c r="AB199" s="1418"/>
      <c r="AC199" s="1418"/>
      <c r="AD199" s="1418"/>
      <c r="AE199" s="1418"/>
      <c r="AF199" s="1418"/>
      <c r="AG199" s="1418"/>
      <c r="AH199" s="1418"/>
      <c r="AI199" s="1418"/>
      <c r="AJ199" s="1418"/>
      <c r="AK199" s="1418"/>
      <c r="AL199" s="1418"/>
      <c r="AM199" s="1418"/>
      <c r="AN199" s="1418"/>
      <c r="AO199" s="1418"/>
      <c r="AP199" s="1418"/>
      <c r="AQ199" s="401"/>
      <c r="AR199" s="697"/>
      <c r="AS199" s="697"/>
      <c r="AT199" s="697"/>
      <c r="AU199" s="697"/>
      <c r="AV199" s="697"/>
      <c r="AW199" s="697"/>
      <c r="AX199" s="697"/>
      <c r="AY199" s="697"/>
      <c r="AZ199" s="407"/>
      <c r="BA199" s="562"/>
      <c r="BB199" s="562"/>
      <c r="BC199" s="562"/>
      <c r="BD199" s="709"/>
      <c r="BE199" s="709"/>
      <c r="BF199" s="709"/>
      <c r="BG199" s="709"/>
      <c r="BH199" s="563"/>
    </row>
    <row r="200" spans="1:60" s="408" customFormat="1" ht="15" customHeight="1">
      <c r="A200" s="400" t="s">
        <v>1075</v>
      </c>
      <c r="B200" s="406"/>
      <c r="C200" s="401" t="s">
        <v>266</v>
      </c>
      <c r="D200" s="1418" t="s">
        <v>221</v>
      </c>
      <c r="E200" s="1418"/>
      <c r="F200" s="1418"/>
      <c r="G200" s="1418"/>
      <c r="H200" s="1418"/>
      <c r="I200" s="1418"/>
      <c r="J200" s="1418"/>
      <c r="K200" s="1418"/>
      <c r="L200" s="1418"/>
      <c r="M200" s="1418"/>
      <c r="N200" s="1418"/>
      <c r="O200" s="1418"/>
      <c r="P200" s="1418"/>
      <c r="Q200" s="1418"/>
      <c r="R200" s="1418"/>
      <c r="S200" s="1418"/>
      <c r="T200" s="1418"/>
      <c r="U200" s="1418"/>
      <c r="V200" s="1418"/>
      <c r="W200" s="1418"/>
      <c r="X200" s="1418"/>
      <c r="Y200" s="1418"/>
      <c r="Z200" s="1418"/>
      <c r="AA200" s="1418"/>
      <c r="AB200" s="1418"/>
      <c r="AC200" s="1418"/>
      <c r="AD200" s="1418"/>
      <c r="AE200" s="1418"/>
      <c r="AF200" s="1418"/>
      <c r="AG200" s="1418"/>
      <c r="AH200" s="1418"/>
      <c r="AI200" s="1418"/>
      <c r="AJ200" s="1418"/>
      <c r="AK200" s="1418"/>
      <c r="AL200" s="1418"/>
      <c r="AM200" s="1418"/>
      <c r="AN200" s="1418"/>
      <c r="AO200" s="1418"/>
      <c r="AP200" s="1418"/>
      <c r="AQ200" s="401"/>
      <c r="AR200" s="697"/>
      <c r="AS200" s="697"/>
      <c r="AT200" s="697"/>
      <c r="AU200" s="697"/>
      <c r="AV200" s="697"/>
      <c r="AW200" s="697"/>
      <c r="AX200" s="697"/>
      <c r="AY200" s="697"/>
      <c r="AZ200" s="407"/>
      <c r="BA200" s="562"/>
      <c r="BB200" s="562"/>
      <c r="BC200" s="562"/>
      <c r="BD200" s="709"/>
      <c r="BE200" s="709"/>
      <c r="BF200" s="709"/>
      <c r="BG200" s="709"/>
      <c r="BH200" s="563"/>
    </row>
    <row r="201" spans="1:60" s="408" customFormat="1" ht="12.75">
      <c r="A201" s="400" t="s">
        <v>1075</v>
      </c>
      <c r="B201" s="406"/>
      <c r="C201" s="401"/>
      <c r="D201" s="401"/>
      <c r="E201" s="401"/>
      <c r="F201" s="401"/>
      <c r="G201" s="401"/>
      <c r="H201" s="401"/>
      <c r="I201" s="401"/>
      <c r="J201" s="401"/>
      <c r="K201" s="401"/>
      <c r="L201" s="401"/>
      <c r="M201" s="401"/>
      <c r="N201" s="401"/>
      <c r="O201" s="401"/>
      <c r="P201" s="401"/>
      <c r="Q201" s="401"/>
      <c r="R201" s="401"/>
      <c r="S201" s="401"/>
      <c r="T201" s="401"/>
      <c r="U201" s="401"/>
      <c r="V201" s="401"/>
      <c r="W201" s="401"/>
      <c r="X201" s="401"/>
      <c r="Y201" s="401"/>
      <c r="Z201" s="401"/>
      <c r="AA201" s="401"/>
      <c r="AB201" s="401"/>
      <c r="AC201" s="401"/>
      <c r="AD201" s="401"/>
      <c r="AE201" s="401"/>
      <c r="AF201" s="401"/>
      <c r="AG201" s="401"/>
      <c r="AH201" s="401"/>
      <c r="AI201" s="401"/>
      <c r="AJ201" s="401"/>
      <c r="AK201" s="401"/>
      <c r="AL201" s="401"/>
      <c r="AM201" s="401"/>
      <c r="AN201" s="401"/>
      <c r="AO201" s="401"/>
      <c r="AP201" s="401"/>
      <c r="AQ201" s="401"/>
      <c r="AR201" s="697"/>
      <c r="AS201" s="697"/>
      <c r="AT201" s="697"/>
      <c r="AU201" s="697"/>
      <c r="AV201" s="697"/>
      <c r="AW201" s="697"/>
      <c r="AX201" s="697"/>
      <c r="AY201" s="697"/>
      <c r="AZ201" s="407"/>
      <c r="BA201" s="562"/>
      <c r="BB201" s="562"/>
      <c r="BC201" s="562"/>
      <c r="BD201" s="709"/>
      <c r="BE201" s="709"/>
      <c r="BF201" s="709"/>
      <c r="BG201" s="709"/>
      <c r="BH201" s="563"/>
    </row>
    <row r="202" spans="1:60" s="408" customFormat="1" ht="15" customHeight="1">
      <c r="A202" s="400" t="s">
        <v>1075</v>
      </c>
      <c r="B202" s="406"/>
      <c r="C202" s="1138" t="s">
        <v>293</v>
      </c>
      <c r="D202" s="409"/>
      <c r="E202" s="409"/>
      <c r="F202" s="409"/>
      <c r="G202" s="409"/>
      <c r="H202" s="409"/>
      <c r="I202" s="409"/>
      <c r="J202" s="409"/>
      <c r="K202" s="409"/>
      <c r="L202" s="409"/>
      <c r="M202" s="409"/>
      <c r="N202" s="409"/>
      <c r="O202" s="409"/>
      <c r="P202" s="409"/>
      <c r="Q202" s="409"/>
      <c r="R202" s="409"/>
      <c r="S202" s="409"/>
      <c r="T202" s="409"/>
      <c r="W202" s="407"/>
      <c r="X202" s="407"/>
      <c r="Y202" s="407"/>
      <c r="Z202" s="407"/>
      <c r="AA202" s="407"/>
      <c r="AB202" s="407"/>
      <c r="AC202" s="407"/>
      <c r="AD202" s="407"/>
      <c r="AE202" s="407"/>
      <c r="AF202" s="407"/>
      <c r="AG202" s="407"/>
      <c r="AH202" s="407"/>
      <c r="AI202" s="407"/>
      <c r="AJ202" s="407"/>
      <c r="AK202" s="407"/>
      <c r="AL202" s="407"/>
      <c r="AM202" s="407"/>
      <c r="AN202" s="407"/>
      <c r="AO202" s="407"/>
      <c r="AP202" s="407"/>
      <c r="AQ202" s="407"/>
      <c r="AR202" s="697"/>
      <c r="AS202" s="697"/>
      <c r="AT202" s="697"/>
      <c r="AU202" s="697"/>
      <c r="AV202" s="697"/>
      <c r="AW202" s="697"/>
      <c r="AX202" s="697"/>
      <c r="AY202" s="697"/>
      <c r="AZ202" s="407"/>
      <c r="BA202" s="562"/>
      <c r="BB202" s="562"/>
      <c r="BC202" s="562"/>
      <c r="BD202" s="709"/>
      <c r="BE202" s="709"/>
      <c r="BF202" s="709"/>
      <c r="BG202" s="709"/>
      <c r="BH202" s="563"/>
    </row>
    <row r="203" spans="1:60" s="408" customFormat="1" ht="12.75">
      <c r="A203" s="400" t="s">
        <v>1075</v>
      </c>
      <c r="B203" s="406"/>
      <c r="C203" s="1138"/>
      <c r="D203" s="409"/>
      <c r="E203" s="409"/>
      <c r="F203" s="409"/>
      <c r="G203" s="409"/>
      <c r="H203" s="409"/>
      <c r="I203" s="409"/>
      <c r="J203" s="409"/>
      <c r="K203" s="409"/>
      <c r="L203" s="409"/>
      <c r="M203" s="409"/>
      <c r="N203" s="409"/>
      <c r="O203" s="409"/>
      <c r="P203" s="409"/>
      <c r="Q203" s="409"/>
      <c r="R203" s="409"/>
      <c r="S203" s="409"/>
      <c r="T203" s="409"/>
      <c r="W203" s="407"/>
      <c r="X203" s="407"/>
      <c r="Y203" s="407"/>
      <c r="Z203" s="407"/>
      <c r="AA203" s="407"/>
      <c r="AB203" s="407"/>
      <c r="AC203" s="407"/>
      <c r="AD203" s="407"/>
      <c r="AE203" s="407"/>
      <c r="AF203" s="407"/>
      <c r="AG203" s="407"/>
      <c r="AH203" s="407"/>
      <c r="AI203" s="407"/>
      <c r="AJ203" s="407"/>
      <c r="AK203" s="407"/>
      <c r="AL203" s="407"/>
      <c r="AM203" s="407"/>
      <c r="AN203" s="407"/>
      <c r="AO203" s="407"/>
      <c r="AP203" s="407"/>
      <c r="AQ203" s="407"/>
      <c r="AR203" s="697"/>
      <c r="AS203" s="697"/>
      <c r="AT203" s="697"/>
      <c r="AU203" s="697"/>
      <c r="AV203" s="697"/>
      <c r="AW203" s="697"/>
      <c r="AX203" s="697"/>
      <c r="AY203" s="697"/>
      <c r="AZ203" s="407"/>
      <c r="BA203" s="562"/>
      <c r="BB203" s="562"/>
      <c r="BC203" s="562"/>
      <c r="BD203" s="709"/>
      <c r="BE203" s="709"/>
      <c r="BF203" s="709"/>
      <c r="BG203" s="709"/>
      <c r="BH203" s="563"/>
    </row>
    <row r="204" spans="1:60" s="408" customFormat="1" ht="51.75" customHeight="1">
      <c r="A204" s="400" t="s">
        <v>1075</v>
      </c>
      <c r="B204" s="406"/>
      <c r="C204" s="1378" t="s">
        <v>583</v>
      </c>
      <c r="D204" s="1418"/>
      <c r="E204" s="1418"/>
      <c r="F204" s="1418"/>
      <c r="G204" s="1418"/>
      <c r="H204" s="1418"/>
      <c r="I204" s="1418"/>
      <c r="J204" s="1418"/>
      <c r="K204" s="1418"/>
      <c r="L204" s="1418"/>
      <c r="M204" s="1418"/>
      <c r="N204" s="1418"/>
      <c r="O204" s="1418"/>
      <c r="P204" s="1418"/>
      <c r="Q204" s="1418"/>
      <c r="R204" s="1418"/>
      <c r="S204" s="1418"/>
      <c r="T204" s="1418"/>
      <c r="U204" s="1418"/>
      <c r="V204" s="1418"/>
      <c r="W204" s="1418"/>
      <c r="X204" s="1418"/>
      <c r="Y204" s="1418"/>
      <c r="Z204" s="1418"/>
      <c r="AA204" s="1418"/>
      <c r="AB204" s="1418"/>
      <c r="AC204" s="1418"/>
      <c r="AD204" s="1418"/>
      <c r="AE204" s="1418"/>
      <c r="AF204" s="1418"/>
      <c r="AG204" s="1418"/>
      <c r="AH204" s="1418"/>
      <c r="AI204" s="1418"/>
      <c r="AJ204" s="1418"/>
      <c r="AK204" s="1418"/>
      <c r="AL204" s="1418"/>
      <c r="AM204" s="1418"/>
      <c r="AN204" s="1418"/>
      <c r="AO204" s="1418"/>
      <c r="AP204" s="1418"/>
      <c r="AQ204" s="401"/>
      <c r="AR204" s="697"/>
      <c r="AS204" s="697"/>
      <c r="AT204" s="697"/>
      <c r="AU204" s="697"/>
      <c r="AV204" s="697"/>
      <c r="AW204" s="697"/>
      <c r="AX204" s="697"/>
      <c r="AY204" s="697"/>
      <c r="AZ204" s="407"/>
      <c r="BA204" s="562"/>
      <c r="BB204" s="562"/>
      <c r="BC204" s="562"/>
      <c r="BD204" s="709"/>
      <c r="BE204" s="709"/>
      <c r="BF204" s="709"/>
      <c r="BG204" s="709"/>
      <c r="BH204" s="563"/>
    </row>
    <row r="205" spans="1:60" s="408" customFormat="1" ht="12.75">
      <c r="A205" s="400" t="s">
        <v>1075</v>
      </c>
      <c r="B205" s="406"/>
      <c r="C205" s="401"/>
      <c r="D205" s="401"/>
      <c r="E205" s="401"/>
      <c r="F205" s="401"/>
      <c r="G205" s="401"/>
      <c r="H205" s="401"/>
      <c r="I205" s="401"/>
      <c r="J205" s="401"/>
      <c r="K205" s="401"/>
      <c r="L205" s="401"/>
      <c r="M205" s="401"/>
      <c r="N205" s="401"/>
      <c r="O205" s="401"/>
      <c r="P205" s="401"/>
      <c r="Q205" s="401"/>
      <c r="R205" s="401"/>
      <c r="S205" s="401"/>
      <c r="T205" s="401"/>
      <c r="U205" s="401"/>
      <c r="V205" s="401"/>
      <c r="W205" s="401"/>
      <c r="X205" s="401"/>
      <c r="Y205" s="401"/>
      <c r="Z205" s="401"/>
      <c r="AA205" s="401"/>
      <c r="AB205" s="401"/>
      <c r="AC205" s="401"/>
      <c r="AD205" s="401"/>
      <c r="AE205" s="401"/>
      <c r="AF205" s="401"/>
      <c r="AG205" s="401"/>
      <c r="AH205" s="401"/>
      <c r="AI205" s="401"/>
      <c r="AJ205" s="401"/>
      <c r="AK205" s="401"/>
      <c r="AL205" s="401"/>
      <c r="AM205" s="401"/>
      <c r="AN205" s="401"/>
      <c r="AO205" s="401"/>
      <c r="AP205" s="401"/>
      <c r="AQ205" s="401"/>
      <c r="AR205" s="697"/>
      <c r="AS205" s="697"/>
      <c r="AT205" s="697"/>
      <c r="AU205" s="697"/>
      <c r="AV205" s="697"/>
      <c r="AW205" s="697"/>
      <c r="AX205" s="697"/>
      <c r="AY205" s="697"/>
      <c r="AZ205" s="407"/>
      <c r="BA205" s="562"/>
      <c r="BB205" s="562"/>
      <c r="BC205" s="562"/>
      <c r="BD205" s="709"/>
      <c r="BE205" s="709"/>
      <c r="BF205" s="709"/>
      <c r="BG205" s="709"/>
      <c r="BH205" s="563"/>
    </row>
    <row r="206" spans="1:60" s="408" customFormat="1" ht="15" customHeight="1">
      <c r="A206" s="400" t="s">
        <v>1075</v>
      </c>
      <c r="B206" s="406"/>
      <c r="C206" s="401" t="s">
        <v>266</v>
      </c>
      <c r="D206" s="1418" t="s">
        <v>428</v>
      </c>
      <c r="E206" s="1418"/>
      <c r="F206" s="1418"/>
      <c r="G206" s="1418"/>
      <c r="H206" s="1418"/>
      <c r="I206" s="1418"/>
      <c r="J206" s="1418"/>
      <c r="K206" s="1418"/>
      <c r="L206" s="1418"/>
      <c r="M206" s="1418"/>
      <c r="N206" s="1418"/>
      <c r="O206" s="1418"/>
      <c r="P206" s="1418"/>
      <c r="Q206" s="1418"/>
      <c r="R206" s="1418"/>
      <c r="S206" s="1418"/>
      <c r="T206" s="1418"/>
      <c r="U206" s="1418"/>
      <c r="V206" s="1418"/>
      <c r="W206" s="1418"/>
      <c r="X206" s="1418"/>
      <c r="Y206" s="1418"/>
      <c r="Z206" s="1418"/>
      <c r="AA206" s="1418"/>
      <c r="AB206" s="1418"/>
      <c r="AC206" s="1418"/>
      <c r="AD206" s="1418"/>
      <c r="AE206" s="1418"/>
      <c r="AF206" s="1418"/>
      <c r="AG206" s="1418"/>
      <c r="AH206" s="1418"/>
      <c r="AI206" s="1418"/>
      <c r="AJ206" s="1418"/>
      <c r="AK206" s="1418"/>
      <c r="AL206" s="1418"/>
      <c r="AM206" s="1418"/>
      <c r="AN206" s="1418"/>
      <c r="AO206" s="1418"/>
      <c r="AP206" s="1418"/>
      <c r="AQ206" s="401"/>
      <c r="AR206" s="697"/>
      <c r="AS206" s="697"/>
      <c r="AT206" s="697"/>
      <c r="AU206" s="697"/>
      <c r="AV206" s="697"/>
      <c r="AW206" s="697"/>
      <c r="AX206" s="697"/>
      <c r="AY206" s="697"/>
      <c r="AZ206" s="407"/>
      <c r="BA206" s="562"/>
      <c r="BB206" s="562"/>
      <c r="BC206" s="562"/>
      <c r="BD206" s="709"/>
      <c r="BE206" s="709"/>
      <c r="BF206" s="709"/>
      <c r="BG206" s="709"/>
      <c r="BH206" s="563"/>
    </row>
    <row r="207" spans="1:60" s="408" customFormat="1" ht="15" customHeight="1">
      <c r="A207" s="400" t="s">
        <v>1075</v>
      </c>
      <c r="B207" s="406"/>
      <c r="C207" s="401" t="s">
        <v>266</v>
      </c>
      <c r="D207" s="1418" t="s">
        <v>429</v>
      </c>
      <c r="E207" s="1418"/>
      <c r="F207" s="1418"/>
      <c r="G207" s="1418"/>
      <c r="H207" s="1418"/>
      <c r="I207" s="1418"/>
      <c r="J207" s="1418"/>
      <c r="K207" s="1418"/>
      <c r="L207" s="1418"/>
      <c r="M207" s="1418"/>
      <c r="N207" s="1418"/>
      <c r="O207" s="1418"/>
      <c r="P207" s="1418"/>
      <c r="Q207" s="1418"/>
      <c r="R207" s="1418"/>
      <c r="S207" s="1418"/>
      <c r="T207" s="1418"/>
      <c r="U207" s="1418"/>
      <c r="V207" s="1418"/>
      <c r="W207" s="1418"/>
      <c r="X207" s="1418"/>
      <c r="Y207" s="1418"/>
      <c r="Z207" s="1418"/>
      <c r="AA207" s="1418"/>
      <c r="AB207" s="1418"/>
      <c r="AC207" s="1418"/>
      <c r="AD207" s="1418"/>
      <c r="AE207" s="1418"/>
      <c r="AF207" s="1418"/>
      <c r="AG207" s="1418"/>
      <c r="AH207" s="1418"/>
      <c r="AI207" s="1418"/>
      <c r="AJ207" s="1418"/>
      <c r="AK207" s="1418"/>
      <c r="AL207" s="1418"/>
      <c r="AM207" s="1418"/>
      <c r="AN207" s="1418"/>
      <c r="AO207" s="1418"/>
      <c r="AP207" s="1418"/>
      <c r="AQ207" s="401"/>
      <c r="AR207" s="697"/>
      <c r="AS207" s="697"/>
      <c r="AT207" s="697"/>
      <c r="AU207" s="697"/>
      <c r="AV207" s="697"/>
      <c r="AW207" s="697"/>
      <c r="AX207" s="697"/>
      <c r="AY207" s="697"/>
      <c r="AZ207" s="407"/>
      <c r="BA207" s="562"/>
      <c r="BB207" s="562"/>
      <c r="BC207" s="562"/>
      <c r="BD207" s="709"/>
      <c r="BE207" s="709"/>
      <c r="BF207" s="709"/>
      <c r="BG207" s="709"/>
      <c r="BH207" s="563"/>
    </row>
    <row r="208" spans="1:60" s="408" customFormat="1" ht="15" customHeight="1">
      <c r="A208" s="400" t="s">
        <v>1075</v>
      </c>
      <c r="B208" s="406"/>
      <c r="C208" s="401" t="s">
        <v>266</v>
      </c>
      <c r="D208" s="1378" t="s">
        <v>584</v>
      </c>
      <c r="E208" s="1418"/>
      <c r="F208" s="1418"/>
      <c r="G208" s="1418"/>
      <c r="H208" s="1418"/>
      <c r="I208" s="1418"/>
      <c r="J208" s="1418"/>
      <c r="K208" s="1418"/>
      <c r="L208" s="1418"/>
      <c r="M208" s="1418"/>
      <c r="N208" s="1418"/>
      <c r="O208" s="1418"/>
      <c r="P208" s="1418"/>
      <c r="Q208" s="1418"/>
      <c r="R208" s="1418"/>
      <c r="S208" s="1418"/>
      <c r="T208" s="1418"/>
      <c r="U208" s="1418"/>
      <c r="V208" s="1418"/>
      <c r="W208" s="1418"/>
      <c r="X208" s="1418"/>
      <c r="Y208" s="1418"/>
      <c r="Z208" s="1418"/>
      <c r="AA208" s="1418"/>
      <c r="AB208" s="1418"/>
      <c r="AC208" s="1418"/>
      <c r="AD208" s="1418"/>
      <c r="AE208" s="1418"/>
      <c r="AF208" s="1418"/>
      <c r="AG208" s="1418"/>
      <c r="AH208" s="1418"/>
      <c r="AI208" s="1418"/>
      <c r="AJ208" s="1418"/>
      <c r="AK208" s="1418"/>
      <c r="AL208" s="1418"/>
      <c r="AM208" s="1418"/>
      <c r="AN208" s="1418"/>
      <c r="AO208" s="1418"/>
      <c r="AP208" s="1418"/>
      <c r="AQ208" s="401"/>
      <c r="AR208" s="697"/>
      <c r="AS208" s="697"/>
      <c r="AT208" s="697"/>
      <c r="AU208" s="697"/>
      <c r="AV208" s="697"/>
      <c r="AW208" s="697"/>
      <c r="AX208" s="697"/>
      <c r="AY208" s="697"/>
      <c r="AZ208" s="407"/>
      <c r="BA208" s="562"/>
      <c r="BB208" s="562"/>
      <c r="BC208" s="562"/>
      <c r="BD208" s="709"/>
      <c r="BE208" s="709"/>
      <c r="BF208" s="709"/>
      <c r="BG208" s="709"/>
      <c r="BH208" s="563"/>
    </row>
    <row r="209" spans="1:60" s="408" customFormat="1" ht="15" customHeight="1">
      <c r="A209" s="400" t="s">
        <v>1075</v>
      </c>
      <c r="B209" s="406"/>
      <c r="C209" s="401" t="s">
        <v>266</v>
      </c>
      <c r="D209" s="1418" t="s">
        <v>304</v>
      </c>
      <c r="E209" s="1418"/>
      <c r="F209" s="1418"/>
      <c r="G209" s="1418"/>
      <c r="H209" s="1418"/>
      <c r="I209" s="1418"/>
      <c r="J209" s="1418"/>
      <c r="K209" s="1418"/>
      <c r="L209" s="1418"/>
      <c r="M209" s="1418"/>
      <c r="N209" s="1418"/>
      <c r="O209" s="1418"/>
      <c r="P209" s="1418"/>
      <c r="Q209" s="1418"/>
      <c r="R209" s="1418"/>
      <c r="S209" s="1418"/>
      <c r="T209" s="1418"/>
      <c r="U209" s="1418"/>
      <c r="V209" s="1418"/>
      <c r="W209" s="1418"/>
      <c r="X209" s="1418"/>
      <c r="Y209" s="1418"/>
      <c r="Z209" s="1418"/>
      <c r="AA209" s="1418"/>
      <c r="AB209" s="1418"/>
      <c r="AC209" s="1418"/>
      <c r="AD209" s="1418"/>
      <c r="AE209" s="1418"/>
      <c r="AF209" s="1418"/>
      <c r="AG209" s="1418"/>
      <c r="AH209" s="1418"/>
      <c r="AI209" s="1418"/>
      <c r="AJ209" s="1418"/>
      <c r="AK209" s="1418"/>
      <c r="AL209" s="1418"/>
      <c r="AM209" s="1418"/>
      <c r="AN209" s="1418"/>
      <c r="AO209" s="1418"/>
      <c r="AP209" s="1418"/>
      <c r="AQ209" s="401"/>
      <c r="AR209" s="697"/>
      <c r="AS209" s="697"/>
      <c r="AT209" s="697"/>
      <c r="AU209" s="697"/>
      <c r="AV209" s="697"/>
      <c r="AW209" s="697"/>
      <c r="AX209" s="697"/>
      <c r="AY209" s="697"/>
      <c r="AZ209" s="407"/>
      <c r="BA209" s="562"/>
      <c r="BB209" s="562"/>
      <c r="BC209" s="562"/>
      <c r="BD209" s="709"/>
      <c r="BE209" s="709"/>
      <c r="BF209" s="709"/>
      <c r="BG209" s="709"/>
      <c r="BH209" s="563"/>
    </row>
    <row r="210" spans="1:60" s="408" customFormat="1" ht="12.75">
      <c r="A210" s="400" t="s">
        <v>1075</v>
      </c>
      <c r="B210" s="406"/>
      <c r="C210" s="401"/>
      <c r="D210" s="401"/>
      <c r="E210" s="401"/>
      <c r="F210" s="401"/>
      <c r="G210" s="401"/>
      <c r="H210" s="401"/>
      <c r="I210" s="401"/>
      <c r="J210" s="401"/>
      <c r="K210" s="401"/>
      <c r="L210" s="401"/>
      <c r="M210" s="401"/>
      <c r="N210" s="401"/>
      <c r="O210" s="401"/>
      <c r="P210" s="401"/>
      <c r="Q210" s="401"/>
      <c r="R210" s="401"/>
      <c r="S210" s="401"/>
      <c r="T210" s="401"/>
      <c r="U210" s="401"/>
      <c r="V210" s="401"/>
      <c r="W210" s="401"/>
      <c r="X210" s="401"/>
      <c r="Y210" s="401"/>
      <c r="Z210" s="401"/>
      <c r="AA210" s="401"/>
      <c r="AB210" s="401"/>
      <c r="AC210" s="401"/>
      <c r="AD210" s="401"/>
      <c r="AE210" s="401"/>
      <c r="AF210" s="401"/>
      <c r="AG210" s="401"/>
      <c r="AH210" s="401"/>
      <c r="AI210" s="401"/>
      <c r="AJ210" s="401"/>
      <c r="AK210" s="401"/>
      <c r="AL210" s="401"/>
      <c r="AM210" s="401"/>
      <c r="AN210" s="401"/>
      <c r="AO210" s="401"/>
      <c r="AP210" s="401"/>
      <c r="AQ210" s="401"/>
      <c r="AR210" s="697"/>
      <c r="AS210" s="697"/>
      <c r="AT210" s="697"/>
      <c r="AU210" s="697"/>
      <c r="AV210" s="697"/>
      <c r="AW210" s="697"/>
      <c r="AX210" s="697"/>
      <c r="AY210" s="697"/>
      <c r="AZ210" s="407"/>
      <c r="BA210" s="562"/>
      <c r="BB210" s="562"/>
      <c r="BC210" s="562"/>
      <c r="BD210" s="709"/>
      <c r="BE210" s="709"/>
      <c r="BF210" s="709"/>
      <c r="BG210" s="709"/>
      <c r="BH210" s="563"/>
    </row>
    <row r="211" spans="1:60" s="408" customFormat="1" ht="15" customHeight="1">
      <c r="A211" s="400" t="s">
        <v>1075</v>
      </c>
      <c r="B211" s="406"/>
      <c r="C211" s="1378" t="s">
        <v>762</v>
      </c>
      <c r="D211" s="1418"/>
      <c r="E211" s="1418"/>
      <c r="F211" s="1418"/>
      <c r="G211" s="1418"/>
      <c r="H211" s="1418"/>
      <c r="I211" s="1418"/>
      <c r="J211" s="1418"/>
      <c r="K211" s="1418"/>
      <c r="L211" s="1418"/>
      <c r="M211" s="1418"/>
      <c r="N211" s="1418"/>
      <c r="O211" s="1418"/>
      <c r="P211" s="1418"/>
      <c r="Q211" s="1418"/>
      <c r="R211" s="1418"/>
      <c r="S211" s="1418"/>
      <c r="T211" s="1418"/>
      <c r="U211" s="1418"/>
      <c r="V211" s="1418"/>
      <c r="W211" s="1418"/>
      <c r="X211" s="1418"/>
      <c r="Y211" s="1418"/>
      <c r="Z211" s="1418"/>
      <c r="AA211" s="1418"/>
      <c r="AB211" s="1418"/>
      <c r="AC211" s="1418"/>
      <c r="AD211" s="1418"/>
      <c r="AE211" s="1418"/>
      <c r="AF211" s="1418"/>
      <c r="AG211" s="1418"/>
      <c r="AH211" s="1418"/>
      <c r="AI211" s="1418"/>
      <c r="AJ211" s="1418"/>
      <c r="AK211" s="1418"/>
      <c r="AL211" s="1418"/>
      <c r="AM211" s="1418"/>
      <c r="AN211" s="1418"/>
      <c r="AO211" s="1418"/>
      <c r="AP211" s="1418"/>
      <c r="AQ211" s="401"/>
      <c r="AR211" s="697"/>
      <c r="AS211" s="697"/>
      <c r="AT211" s="697"/>
      <c r="AU211" s="697"/>
      <c r="AV211" s="697"/>
      <c r="AW211" s="697"/>
      <c r="AX211" s="697"/>
      <c r="AY211" s="697"/>
      <c r="AZ211" s="407"/>
      <c r="BA211" s="562"/>
      <c r="BB211" s="562"/>
      <c r="BC211" s="562"/>
      <c r="BD211" s="709"/>
      <c r="BE211" s="709"/>
      <c r="BF211" s="709"/>
      <c r="BG211" s="709"/>
      <c r="BH211" s="563"/>
    </row>
    <row r="212" spans="1:60" s="408" customFormat="1" ht="12" customHeight="1">
      <c r="A212" s="400" t="s">
        <v>1075</v>
      </c>
      <c r="B212" s="406"/>
      <c r="C212" s="1144"/>
      <c r="D212" s="409"/>
      <c r="E212" s="409"/>
      <c r="F212" s="409"/>
      <c r="G212" s="409"/>
      <c r="H212" s="409"/>
      <c r="I212" s="409"/>
      <c r="J212" s="409"/>
      <c r="K212" s="409"/>
      <c r="L212" s="409"/>
      <c r="M212" s="409"/>
      <c r="N212" s="409"/>
      <c r="O212" s="409"/>
      <c r="P212" s="409"/>
      <c r="Q212" s="409"/>
      <c r="R212" s="409"/>
      <c r="S212" s="409"/>
      <c r="T212" s="409"/>
      <c r="W212" s="407"/>
      <c r="X212" s="407"/>
      <c r="Y212" s="407"/>
      <c r="Z212" s="407"/>
      <c r="AA212" s="407"/>
      <c r="AB212" s="407"/>
      <c r="AC212" s="407"/>
      <c r="AD212" s="407"/>
      <c r="AE212" s="407"/>
      <c r="AF212" s="407"/>
      <c r="AG212" s="407"/>
      <c r="AH212" s="407"/>
      <c r="AI212" s="407"/>
      <c r="AJ212" s="407"/>
      <c r="AK212" s="407"/>
      <c r="AL212" s="407"/>
      <c r="AM212" s="407"/>
      <c r="AN212" s="407"/>
      <c r="AO212" s="407"/>
      <c r="AP212" s="407"/>
      <c r="AQ212" s="407"/>
      <c r="AR212" s="697"/>
      <c r="AS212" s="697"/>
      <c r="AT212" s="697"/>
      <c r="AU212" s="697"/>
      <c r="AV212" s="697"/>
      <c r="AW212" s="697"/>
      <c r="AX212" s="697"/>
      <c r="AY212" s="697"/>
      <c r="AZ212" s="407"/>
      <c r="BA212" s="562"/>
      <c r="BB212" s="562"/>
      <c r="BC212" s="562"/>
      <c r="BD212" s="709"/>
      <c r="BE212" s="709"/>
      <c r="BF212" s="709"/>
      <c r="BG212" s="709"/>
      <c r="BH212" s="563"/>
    </row>
    <row r="213" spans="1:60" s="408" customFormat="1" ht="15" customHeight="1">
      <c r="A213" s="400" t="s">
        <v>1075</v>
      </c>
      <c r="B213" s="406"/>
      <c r="C213" s="1138" t="s">
        <v>105</v>
      </c>
      <c r="D213" s="409"/>
      <c r="E213" s="409"/>
      <c r="F213" s="409"/>
      <c r="G213" s="409"/>
      <c r="H213" s="409"/>
      <c r="I213" s="409"/>
      <c r="J213" s="409"/>
      <c r="K213" s="409"/>
      <c r="L213" s="409"/>
      <c r="M213" s="409"/>
      <c r="N213" s="409"/>
      <c r="O213" s="409"/>
      <c r="P213" s="409"/>
      <c r="Q213" s="409"/>
      <c r="R213" s="409"/>
      <c r="S213" s="409"/>
      <c r="T213" s="409"/>
      <c r="W213" s="407"/>
      <c r="X213" s="407"/>
      <c r="Y213" s="407"/>
      <c r="Z213" s="407"/>
      <c r="AA213" s="407"/>
      <c r="AB213" s="407"/>
      <c r="AC213" s="407"/>
      <c r="AD213" s="407"/>
      <c r="AE213" s="407"/>
      <c r="AF213" s="407"/>
      <c r="AG213" s="407"/>
      <c r="AH213" s="407"/>
      <c r="AI213" s="407"/>
      <c r="AJ213" s="407"/>
      <c r="AK213" s="407"/>
      <c r="AL213" s="407"/>
      <c r="AM213" s="407"/>
      <c r="AN213" s="407"/>
      <c r="AO213" s="407"/>
      <c r="AP213" s="407"/>
      <c r="AQ213" s="407"/>
      <c r="AR213" s="697"/>
      <c r="AS213" s="697"/>
      <c r="AT213" s="697"/>
      <c r="AU213" s="697"/>
      <c r="AV213" s="697"/>
      <c r="AW213" s="697"/>
      <c r="AX213" s="697"/>
      <c r="AY213" s="697"/>
      <c r="AZ213" s="407"/>
      <c r="BA213" s="562"/>
      <c r="BB213" s="562"/>
      <c r="BC213" s="562"/>
      <c r="BD213" s="709"/>
      <c r="BE213" s="709"/>
      <c r="BF213" s="709"/>
      <c r="BG213" s="709"/>
      <c r="BH213" s="563"/>
    </row>
    <row r="214" spans="1:60" s="408" customFormat="1" ht="12.75">
      <c r="A214" s="400" t="s">
        <v>1075</v>
      </c>
      <c r="B214" s="406"/>
      <c r="C214" s="1138"/>
      <c r="D214" s="409"/>
      <c r="E214" s="409"/>
      <c r="F214" s="409"/>
      <c r="G214" s="409"/>
      <c r="H214" s="409"/>
      <c r="I214" s="409"/>
      <c r="J214" s="409"/>
      <c r="K214" s="409"/>
      <c r="L214" s="409"/>
      <c r="M214" s="409"/>
      <c r="N214" s="409"/>
      <c r="O214" s="409"/>
      <c r="P214" s="409"/>
      <c r="Q214" s="409"/>
      <c r="R214" s="409"/>
      <c r="S214" s="409"/>
      <c r="T214" s="409"/>
      <c r="W214" s="407"/>
      <c r="X214" s="407"/>
      <c r="Y214" s="407"/>
      <c r="Z214" s="407"/>
      <c r="AA214" s="407"/>
      <c r="AB214" s="407"/>
      <c r="AC214" s="407"/>
      <c r="AD214" s="407"/>
      <c r="AE214" s="407"/>
      <c r="AF214" s="407"/>
      <c r="AG214" s="407"/>
      <c r="AH214" s="407"/>
      <c r="AI214" s="407"/>
      <c r="AJ214" s="407"/>
      <c r="AK214" s="407"/>
      <c r="AL214" s="407"/>
      <c r="AM214" s="407"/>
      <c r="AN214" s="407"/>
      <c r="AO214" s="407"/>
      <c r="AP214" s="407"/>
      <c r="AQ214" s="407"/>
      <c r="AR214" s="697"/>
      <c r="AS214" s="697"/>
      <c r="AT214" s="697"/>
      <c r="AU214" s="697"/>
      <c r="AV214" s="697"/>
      <c r="AW214" s="697"/>
      <c r="AX214" s="697"/>
      <c r="AY214" s="697"/>
      <c r="AZ214" s="407"/>
      <c r="BA214" s="562"/>
      <c r="BB214" s="562"/>
      <c r="BC214" s="562"/>
      <c r="BD214" s="709"/>
      <c r="BE214" s="709"/>
      <c r="BF214" s="709"/>
      <c r="BG214" s="709"/>
      <c r="BH214" s="563"/>
    </row>
    <row r="215" spans="1:60" s="408" customFormat="1" ht="27" customHeight="1">
      <c r="A215" s="400" t="s">
        <v>1075</v>
      </c>
      <c r="B215" s="406"/>
      <c r="C215" s="1418" t="s">
        <v>151</v>
      </c>
      <c r="D215" s="1418"/>
      <c r="E215" s="1418"/>
      <c r="F215" s="1418"/>
      <c r="G215" s="1418"/>
      <c r="H215" s="1418"/>
      <c r="I215" s="1418"/>
      <c r="J215" s="1418"/>
      <c r="K215" s="1418"/>
      <c r="L215" s="1418"/>
      <c r="M215" s="1418"/>
      <c r="N215" s="1418"/>
      <c r="O215" s="1418"/>
      <c r="P215" s="1418"/>
      <c r="Q215" s="1418"/>
      <c r="R215" s="1418"/>
      <c r="S215" s="1418"/>
      <c r="T215" s="1418"/>
      <c r="U215" s="1418"/>
      <c r="V215" s="1418"/>
      <c r="W215" s="1418"/>
      <c r="X215" s="1418"/>
      <c r="Y215" s="1418"/>
      <c r="Z215" s="1418"/>
      <c r="AA215" s="1418"/>
      <c r="AB215" s="1418"/>
      <c r="AC215" s="1418"/>
      <c r="AD215" s="1418"/>
      <c r="AE215" s="1418"/>
      <c r="AF215" s="1418"/>
      <c r="AG215" s="1418"/>
      <c r="AH215" s="1418"/>
      <c r="AI215" s="1418"/>
      <c r="AJ215" s="1418"/>
      <c r="AK215" s="1418"/>
      <c r="AL215" s="1418"/>
      <c r="AM215" s="1418"/>
      <c r="AN215" s="1418"/>
      <c r="AO215" s="1418"/>
      <c r="AP215" s="1418"/>
      <c r="AQ215" s="401"/>
      <c r="AR215" s="697"/>
      <c r="AS215" s="697"/>
      <c r="AT215" s="697"/>
      <c r="AU215" s="697"/>
      <c r="AV215" s="697"/>
      <c r="AW215" s="697"/>
      <c r="AX215" s="697"/>
      <c r="AY215" s="697"/>
      <c r="AZ215" s="407"/>
      <c r="BA215" s="562"/>
      <c r="BB215" s="562"/>
      <c r="BC215" s="562"/>
      <c r="BD215" s="709"/>
      <c r="BE215" s="709"/>
      <c r="BF215" s="709"/>
      <c r="BG215" s="709"/>
      <c r="BH215" s="563"/>
    </row>
    <row r="216" spans="1:60" s="408" customFormat="1" ht="12.75">
      <c r="A216" s="400" t="s">
        <v>1075</v>
      </c>
      <c r="B216" s="406"/>
      <c r="C216" s="401"/>
      <c r="D216" s="401"/>
      <c r="E216" s="401"/>
      <c r="F216" s="401"/>
      <c r="G216" s="401"/>
      <c r="H216" s="401"/>
      <c r="I216" s="401"/>
      <c r="J216" s="401"/>
      <c r="K216" s="401"/>
      <c r="L216" s="401"/>
      <c r="M216" s="401"/>
      <c r="N216" s="401"/>
      <c r="O216" s="401"/>
      <c r="P216" s="401"/>
      <c r="Q216" s="401"/>
      <c r="R216" s="401"/>
      <c r="S216" s="401"/>
      <c r="T216" s="401"/>
      <c r="U216" s="401"/>
      <c r="V216" s="401"/>
      <c r="W216" s="401"/>
      <c r="X216" s="401"/>
      <c r="Y216" s="401"/>
      <c r="Z216" s="401"/>
      <c r="AA216" s="401"/>
      <c r="AB216" s="401"/>
      <c r="AC216" s="401"/>
      <c r="AD216" s="401"/>
      <c r="AE216" s="401"/>
      <c r="AF216" s="401"/>
      <c r="AG216" s="401"/>
      <c r="AH216" s="401"/>
      <c r="AI216" s="401"/>
      <c r="AJ216" s="401"/>
      <c r="AK216" s="401"/>
      <c r="AL216" s="401"/>
      <c r="AM216" s="401"/>
      <c r="AN216" s="401"/>
      <c r="AO216" s="401"/>
      <c r="AP216" s="401"/>
      <c r="AQ216" s="401"/>
      <c r="AR216" s="697"/>
      <c r="AS216" s="697"/>
      <c r="AT216" s="697"/>
      <c r="AU216" s="697"/>
      <c r="AV216" s="697"/>
      <c r="AW216" s="697"/>
      <c r="AX216" s="697"/>
      <c r="AY216" s="697"/>
      <c r="AZ216" s="407"/>
      <c r="BA216" s="562"/>
      <c r="BB216" s="562"/>
      <c r="BC216" s="562"/>
      <c r="BD216" s="709"/>
      <c r="BE216" s="709"/>
      <c r="BF216" s="709"/>
      <c r="BG216" s="709"/>
      <c r="BH216" s="563"/>
    </row>
    <row r="217" spans="1:60" s="408" customFormat="1" ht="15" customHeight="1">
      <c r="A217" s="400" t="s">
        <v>1075</v>
      </c>
      <c r="B217" s="406"/>
      <c r="C217" s="401" t="s">
        <v>266</v>
      </c>
      <c r="D217" s="1418" t="s">
        <v>303</v>
      </c>
      <c r="E217" s="1418"/>
      <c r="F217" s="1418"/>
      <c r="G217" s="1418"/>
      <c r="H217" s="1418"/>
      <c r="I217" s="1418"/>
      <c r="J217" s="1418"/>
      <c r="K217" s="1418"/>
      <c r="L217" s="1418"/>
      <c r="M217" s="1418"/>
      <c r="N217" s="1418"/>
      <c r="O217" s="1418"/>
      <c r="P217" s="1418"/>
      <c r="Q217" s="1418"/>
      <c r="R217" s="1418"/>
      <c r="S217" s="1418"/>
      <c r="T217" s="1418"/>
      <c r="U217" s="1418"/>
      <c r="V217" s="1418"/>
      <c r="W217" s="1418"/>
      <c r="X217" s="1418"/>
      <c r="Y217" s="1418"/>
      <c r="Z217" s="1418"/>
      <c r="AA217" s="1418"/>
      <c r="AB217" s="1418"/>
      <c r="AC217" s="1418"/>
      <c r="AD217" s="1418"/>
      <c r="AE217" s="1418"/>
      <c r="AF217" s="1418"/>
      <c r="AG217" s="1418"/>
      <c r="AH217" s="1418"/>
      <c r="AI217" s="1418"/>
      <c r="AJ217" s="1418"/>
      <c r="AK217" s="1418"/>
      <c r="AL217" s="1418"/>
      <c r="AM217" s="1418"/>
      <c r="AN217" s="1418"/>
      <c r="AO217" s="1418"/>
      <c r="AP217" s="1418"/>
      <c r="AQ217" s="401"/>
      <c r="AR217" s="697"/>
      <c r="AS217" s="697"/>
      <c r="AT217" s="697"/>
      <c r="AU217" s="697"/>
      <c r="AV217" s="697"/>
      <c r="AW217" s="697"/>
      <c r="AX217" s="697"/>
      <c r="AY217" s="697"/>
      <c r="AZ217" s="407"/>
      <c r="BA217" s="562"/>
      <c r="BB217" s="562"/>
      <c r="BC217" s="562"/>
      <c r="BD217" s="709"/>
      <c r="BE217" s="709"/>
      <c r="BF217" s="709"/>
      <c r="BG217" s="709"/>
      <c r="BH217" s="563"/>
    </row>
    <row r="218" spans="1:60" s="408" customFormat="1" ht="15" customHeight="1">
      <c r="A218" s="400" t="s">
        <v>1075</v>
      </c>
      <c r="B218" s="406"/>
      <c r="C218" s="401" t="s">
        <v>266</v>
      </c>
      <c r="D218" s="1418" t="s">
        <v>427</v>
      </c>
      <c r="E218" s="1418"/>
      <c r="F218" s="1418"/>
      <c r="G218" s="1418"/>
      <c r="H218" s="1418"/>
      <c r="I218" s="1418"/>
      <c r="J218" s="1418"/>
      <c r="K218" s="1418"/>
      <c r="L218" s="1418"/>
      <c r="M218" s="1418"/>
      <c r="N218" s="1418"/>
      <c r="O218" s="1418"/>
      <c r="P218" s="1418"/>
      <c r="Q218" s="1418"/>
      <c r="R218" s="1418"/>
      <c r="S218" s="1418"/>
      <c r="T218" s="1418"/>
      <c r="U218" s="1418"/>
      <c r="V218" s="1418"/>
      <c r="W218" s="1418"/>
      <c r="X218" s="1418"/>
      <c r="Y218" s="1418"/>
      <c r="Z218" s="1418"/>
      <c r="AA218" s="1418"/>
      <c r="AB218" s="1418"/>
      <c r="AC218" s="1418"/>
      <c r="AD218" s="1418"/>
      <c r="AE218" s="1418"/>
      <c r="AF218" s="1418"/>
      <c r="AG218" s="1418"/>
      <c r="AH218" s="1418"/>
      <c r="AI218" s="1418"/>
      <c r="AJ218" s="1418"/>
      <c r="AK218" s="1418"/>
      <c r="AL218" s="1418"/>
      <c r="AM218" s="1418"/>
      <c r="AN218" s="1418"/>
      <c r="AO218" s="1418"/>
      <c r="AP218" s="1418"/>
      <c r="AQ218" s="401"/>
      <c r="AR218" s="697"/>
      <c r="AS218" s="697"/>
      <c r="AT218" s="697"/>
      <c r="AU218" s="697"/>
      <c r="AV218" s="697"/>
      <c r="AW218" s="697"/>
      <c r="AX218" s="697"/>
      <c r="AY218" s="697"/>
      <c r="AZ218" s="407"/>
      <c r="BA218" s="562"/>
      <c r="BB218" s="562"/>
      <c r="BC218" s="562"/>
      <c r="BD218" s="709"/>
      <c r="BE218" s="709"/>
      <c r="BF218" s="709"/>
      <c r="BG218" s="709"/>
      <c r="BH218" s="563"/>
    </row>
    <row r="219" spans="1:60" s="408" customFormat="1" ht="12.75">
      <c r="A219" s="400" t="s">
        <v>1075</v>
      </c>
      <c r="B219" s="406"/>
      <c r="C219" s="401"/>
      <c r="D219" s="401"/>
      <c r="E219" s="401"/>
      <c r="F219" s="401"/>
      <c r="G219" s="401"/>
      <c r="H219" s="401"/>
      <c r="I219" s="401"/>
      <c r="J219" s="401"/>
      <c r="K219" s="401"/>
      <c r="L219" s="401"/>
      <c r="M219" s="401"/>
      <c r="N219" s="401"/>
      <c r="O219" s="401"/>
      <c r="P219" s="401"/>
      <c r="Q219" s="401"/>
      <c r="R219" s="401"/>
      <c r="S219" s="401"/>
      <c r="T219" s="401"/>
      <c r="U219" s="401"/>
      <c r="V219" s="401"/>
      <c r="W219" s="401"/>
      <c r="X219" s="401"/>
      <c r="Y219" s="401"/>
      <c r="Z219" s="401"/>
      <c r="AA219" s="401"/>
      <c r="AB219" s="401"/>
      <c r="AC219" s="401"/>
      <c r="AD219" s="401"/>
      <c r="AE219" s="401"/>
      <c r="AF219" s="401"/>
      <c r="AG219" s="401"/>
      <c r="AH219" s="401"/>
      <c r="AI219" s="401"/>
      <c r="AJ219" s="401"/>
      <c r="AK219" s="401"/>
      <c r="AL219" s="401"/>
      <c r="AM219" s="401"/>
      <c r="AN219" s="401"/>
      <c r="AO219" s="401"/>
      <c r="AP219" s="401"/>
      <c r="AQ219" s="401"/>
      <c r="AR219" s="697"/>
      <c r="AS219" s="697"/>
      <c r="AT219" s="697"/>
      <c r="AU219" s="697"/>
      <c r="AV219" s="697"/>
      <c r="AW219" s="697"/>
      <c r="AX219" s="697"/>
      <c r="AY219" s="697"/>
      <c r="AZ219" s="407"/>
      <c r="BA219" s="562"/>
      <c r="BB219" s="562"/>
      <c r="BC219" s="562"/>
      <c r="BD219" s="709"/>
      <c r="BE219" s="709"/>
      <c r="BF219" s="709"/>
      <c r="BG219" s="709"/>
      <c r="BH219" s="563"/>
    </row>
    <row r="220" spans="1:60" s="408" customFormat="1" ht="27" customHeight="1">
      <c r="A220" s="400" t="s">
        <v>1075</v>
      </c>
      <c r="B220" s="406"/>
      <c r="C220" s="1418" t="s">
        <v>146</v>
      </c>
      <c r="D220" s="1418"/>
      <c r="E220" s="1418"/>
      <c r="F220" s="1418"/>
      <c r="G220" s="1418"/>
      <c r="H220" s="1418"/>
      <c r="I220" s="1418"/>
      <c r="J220" s="1418"/>
      <c r="K220" s="1418"/>
      <c r="L220" s="1418"/>
      <c r="M220" s="1418"/>
      <c r="N220" s="1418"/>
      <c r="O220" s="1418"/>
      <c r="P220" s="1418"/>
      <c r="Q220" s="1418"/>
      <c r="R220" s="1418"/>
      <c r="S220" s="1418"/>
      <c r="T220" s="1418"/>
      <c r="U220" s="1418"/>
      <c r="V220" s="1418"/>
      <c r="W220" s="1418"/>
      <c r="X220" s="1418"/>
      <c r="Y220" s="1418"/>
      <c r="Z220" s="1418"/>
      <c r="AA220" s="1418"/>
      <c r="AB220" s="1418"/>
      <c r="AC220" s="1418"/>
      <c r="AD220" s="1418"/>
      <c r="AE220" s="1418"/>
      <c r="AF220" s="1418"/>
      <c r="AG220" s="1418"/>
      <c r="AH220" s="1418"/>
      <c r="AI220" s="1418"/>
      <c r="AJ220" s="1418"/>
      <c r="AK220" s="1418"/>
      <c r="AL220" s="1418"/>
      <c r="AM220" s="1418"/>
      <c r="AN220" s="1418"/>
      <c r="AO220" s="1418"/>
      <c r="AP220" s="1418"/>
      <c r="AQ220" s="401"/>
      <c r="AR220" s="697"/>
      <c r="AS220" s="697"/>
      <c r="AT220" s="697"/>
      <c r="AU220" s="697"/>
      <c r="AV220" s="697"/>
      <c r="AW220" s="697"/>
      <c r="AX220" s="697"/>
      <c r="AY220" s="697"/>
      <c r="AZ220" s="407"/>
      <c r="BA220" s="562"/>
      <c r="BB220" s="562"/>
      <c r="BC220" s="562"/>
      <c r="BD220" s="709"/>
      <c r="BE220" s="709"/>
      <c r="BF220" s="709"/>
      <c r="BG220" s="709"/>
      <c r="BH220" s="563"/>
    </row>
    <row r="221" spans="1:60" s="408" customFormat="1" ht="12.75">
      <c r="A221" s="400" t="s">
        <v>1075</v>
      </c>
      <c r="B221" s="406"/>
      <c r="C221" s="401"/>
      <c r="D221" s="401"/>
      <c r="E221" s="401"/>
      <c r="F221" s="401"/>
      <c r="G221" s="401"/>
      <c r="H221" s="401"/>
      <c r="I221" s="401"/>
      <c r="J221" s="401"/>
      <c r="K221" s="401"/>
      <c r="L221" s="401"/>
      <c r="M221" s="401"/>
      <c r="N221" s="401"/>
      <c r="O221" s="401"/>
      <c r="P221" s="401"/>
      <c r="Q221" s="401"/>
      <c r="R221" s="401"/>
      <c r="S221" s="401"/>
      <c r="T221" s="401"/>
      <c r="U221" s="401"/>
      <c r="V221" s="401"/>
      <c r="W221" s="401"/>
      <c r="X221" s="401"/>
      <c r="Y221" s="401"/>
      <c r="Z221" s="401"/>
      <c r="AA221" s="401"/>
      <c r="AB221" s="401"/>
      <c r="AC221" s="401"/>
      <c r="AD221" s="401"/>
      <c r="AE221" s="401"/>
      <c r="AF221" s="401"/>
      <c r="AG221" s="401"/>
      <c r="AH221" s="401"/>
      <c r="AI221" s="401"/>
      <c r="AJ221" s="401"/>
      <c r="AK221" s="401"/>
      <c r="AL221" s="401"/>
      <c r="AM221" s="401"/>
      <c r="AN221" s="401"/>
      <c r="AO221" s="401"/>
      <c r="AP221" s="401"/>
      <c r="AQ221" s="401"/>
      <c r="AR221" s="697"/>
      <c r="AS221" s="697"/>
      <c r="AT221" s="697"/>
      <c r="AU221" s="697"/>
      <c r="AV221" s="697"/>
      <c r="AW221" s="697"/>
      <c r="AX221" s="697"/>
      <c r="AY221" s="697"/>
      <c r="AZ221" s="407"/>
      <c r="BA221" s="562"/>
      <c r="BB221" s="562"/>
      <c r="BC221" s="562"/>
      <c r="BD221" s="709"/>
      <c r="BE221" s="709"/>
      <c r="BF221" s="709"/>
      <c r="BG221" s="709"/>
      <c r="BH221" s="563"/>
    </row>
    <row r="222" spans="1:60" s="408" customFormat="1" ht="15" customHeight="1">
      <c r="A222" s="400" t="s">
        <v>1075</v>
      </c>
      <c r="B222" s="406"/>
      <c r="C222" s="1138" t="s">
        <v>570</v>
      </c>
      <c r="D222" s="409"/>
      <c r="E222" s="409"/>
      <c r="F222" s="409"/>
      <c r="G222" s="409"/>
      <c r="H222" s="409"/>
      <c r="I222" s="409"/>
      <c r="J222" s="409"/>
      <c r="K222" s="409"/>
      <c r="L222" s="409"/>
      <c r="M222" s="409"/>
      <c r="N222" s="409"/>
      <c r="O222" s="409"/>
      <c r="P222" s="409"/>
      <c r="Q222" s="409"/>
      <c r="R222" s="409"/>
      <c r="S222" s="409"/>
      <c r="T222" s="409"/>
      <c r="W222" s="407"/>
      <c r="X222" s="407"/>
      <c r="Y222" s="407"/>
      <c r="Z222" s="407"/>
      <c r="AA222" s="407"/>
      <c r="AB222" s="407"/>
      <c r="AC222" s="407"/>
      <c r="AD222" s="407"/>
      <c r="AE222" s="407"/>
      <c r="AF222" s="407"/>
      <c r="AG222" s="407"/>
      <c r="AH222" s="407"/>
      <c r="AI222" s="407"/>
      <c r="AJ222" s="407"/>
      <c r="AK222" s="407"/>
      <c r="AL222" s="407"/>
      <c r="AM222" s="407"/>
      <c r="AN222" s="407"/>
      <c r="AO222" s="407"/>
      <c r="AP222" s="407"/>
      <c r="AQ222" s="407"/>
      <c r="AR222" s="697"/>
      <c r="AS222" s="697"/>
      <c r="AT222" s="697"/>
      <c r="AU222" s="697"/>
      <c r="AV222" s="697"/>
      <c r="AW222" s="697"/>
      <c r="AX222" s="697"/>
      <c r="AY222" s="697"/>
      <c r="AZ222" s="407"/>
      <c r="BA222" s="562"/>
      <c r="BB222" s="562"/>
      <c r="BC222" s="562"/>
      <c r="BD222" s="709"/>
      <c r="BE222" s="709"/>
      <c r="BF222" s="709"/>
      <c r="BG222" s="709"/>
      <c r="BH222" s="563"/>
    </row>
    <row r="223" spans="1:60" s="408" customFormat="1" ht="10.5" customHeight="1">
      <c r="A223" s="400" t="s">
        <v>1075</v>
      </c>
      <c r="B223" s="406"/>
      <c r="C223" s="1138"/>
      <c r="D223" s="409"/>
      <c r="E223" s="409"/>
      <c r="F223" s="409"/>
      <c r="G223" s="409"/>
      <c r="H223" s="409"/>
      <c r="I223" s="409"/>
      <c r="J223" s="409"/>
      <c r="K223" s="409"/>
      <c r="L223" s="409"/>
      <c r="M223" s="409"/>
      <c r="N223" s="409"/>
      <c r="O223" s="409"/>
      <c r="P223" s="409"/>
      <c r="Q223" s="409"/>
      <c r="R223" s="409"/>
      <c r="S223" s="409"/>
      <c r="T223" s="409"/>
      <c r="W223" s="407"/>
      <c r="X223" s="407"/>
      <c r="Y223" s="407"/>
      <c r="Z223" s="407"/>
      <c r="AA223" s="407"/>
      <c r="AB223" s="407"/>
      <c r="AC223" s="407"/>
      <c r="AD223" s="407"/>
      <c r="AE223" s="407"/>
      <c r="AF223" s="407"/>
      <c r="AG223" s="407"/>
      <c r="AH223" s="407"/>
      <c r="AI223" s="407"/>
      <c r="AJ223" s="407"/>
      <c r="AK223" s="407"/>
      <c r="AL223" s="407"/>
      <c r="AM223" s="407"/>
      <c r="AN223" s="407"/>
      <c r="AO223" s="407"/>
      <c r="AP223" s="407"/>
      <c r="AQ223" s="407"/>
      <c r="AR223" s="697"/>
      <c r="AS223" s="697"/>
      <c r="AT223" s="697"/>
      <c r="AU223" s="697"/>
      <c r="AV223" s="697"/>
      <c r="AW223" s="697"/>
      <c r="AX223" s="697"/>
      <c r="AY223" s="697"/>
      <c r="AZ223" s="407"/>
      <c r="BA223" s="562"/>
      <c r="BB223" s="562"/>
      <c r="BC223" s="562"/>
      <c r="BD223" s="709"/>
      <c r="BE223" s="709"/>
      <c r="BF223" s="709"/>
      <c r="BG223" s="709"/>
      <c r="BH223" s="563"/>
    </row>
    <row r="224" spans="1:60" s="408" customFormat="1" ht="117.75" customHeight="1">
      <c r="A224" s="400" t="s">
        <v>1075</v>
      </c>
      <c r="B224" s="406"/>
      <c r="C224" s="1378" t="s">
        <v>763</v>
      </c>
      <c r="D224" s="1378"/>
      <c r="E224" s="1378"/>
      <c r="F224" s="1378"/>
      <c r="G224" s="1378"/>
      <c r="H224" s="1378"/>
      <c r="I224" s="1378"/>
      <c r="J224" s="1378"/>
      <c r="K224" s="1378"/>
      <c r="L224" s="1378"/>
      <c r="M224" s="1378"/>
      <c r="N224" s="1378"/>
      <c r="O224" s="1378"/>
      <c r="P224" s="1378"/>
      <c r="Q224" s="1378"/>
      <c r="R224" s="1378"/>
      <c r="S224" s="1378"/>
      <c r="T224" s="1378"/>
      <c r="U224" s="1378"/>
      <c r="V224" s="1378"/>
      <c r="W224" s="1378"/>
      <c r="X224" s="1378"/>
      <c r="Y224" s="1378"/>
      <c r="Z224" s="1378"/>
      <c r="AA224" s="1378"/>
      <c r="AB224" s="1378"/>
      <c r="AC224" s="1378"/>
      <c r="AD224" s="1378"/>
      <c r="AE224" s="1378"/>
      <c r="AF224" s="1378"/>
      <c r="AG224" s="1378"/>
      <c r="AH224" s="1378"/>
      <c r="AI224" s="1378"/>
      <c r="AJ224" s="1529"/>
      <c r="AK224" s="1529"/>
      <c r="AL224" s="1529"/>
      <c r="AM224" s="1529"/>
      <c r="AN224" s="1529"/>
      <c r="AO224" s="1529"/>
      <c r="AP224" s="1529"/>
      <c r="AQ224" s="401"/>
      <c r="AR224" s="697"/>
      <c r="AS224" s="697"/>
      <c r="AT224" s="697"/>
      <c r="AU224" s="697"/>
      <c r="AV224" s="697"/>
      <c r="AW224" s="697"/>
      <c r="AX224" s="697"/>
      <c r="AY224" s="697"/>
      <c r="AZ224" s="407"/>
      <c r="BA224" s="562"/>
      <c r="BB224" s="562"/>
      <c r="BC224" s="562"/>
      <c r="BD224" s="709"/>
      <c r="BE224" s="709"/>
      <c r="BF224" s="709"/>
      <c r="BG224" s="709"/>
      <c r="BH224" s="563"/>
    </row>
    <row r="225" spans="1:60" s="408" customFormat="1" ht="12.75">
      <c r="A225" s="400" t="s">
        <v>1075</v>
      </c>
      <c r="B225" s="406"/>
      <c r="C225" s="401"/>
      <c r="D225" s="401"/>
      <c r="E225" s="401"/>
      <c r="F225" s="401"/>
      <c r="G225" s="401"/>
      <c r="H225" s="401"/>
      <c r="I225" s="401"/>
      <c r="J225" s="401"/>
      <c r="K225" s="401"/>
      <c r="L225" s="401"/>
      <c r="M225" s="401"/>
      <c r="N225" s="401"/>
      <c r="O225" s="401"/>
      <c r="P225" s="401"/>
      <c r="Q225" s="401"/>
      <c r="R225" s="401"/>
      <c r="S225" s="401"/>
      <c r="T225" s="401"/>
      <c r="U225" s="401"/>
      <c r="V225" s="401"/>
      <c r="W225" s="401"/>
      <c r="X225" s="401"/>
      <c r="Y225" s="401"/>
      <c r="Z225" s="401"/>
      <c r="AA225" s="401"/>
      <c r="AB225" s="401"/>
      <c r="AC225" s="401"/>
      <c r="AD225" s="401"/>
      <c r="AE225" s="401"/>
      <c r="AF225" s="401"/>
      <c r="AG225" s="401"/>
      <c r="AH225" s="401"/>
      <c r="AI225" s="401"/>
      <c r="AJ225" s="401"/>
      <c r="AK225" s="401"/>
      <c r="AL225" s="401"/>
      <c r="AM225" s="401"/>
      <c r="AN225" s="401"/>
      <c r="AO225" s="401"/>
      <c r="AP225" s="401"/>
      <c r="AQ225" s="401"/>
      <c r="AR225" s="697"/>
      <c r="AS225" s="697"/>
      <c r="AT225" s="697"/>
      <c r="AU225" s="697"/>
      <c r="AV225" s="697"/>
      <c r="AW225" s="697"/>
      <c r="AX225" s="697"/>
      <c r="AY225" s="697"/>
      <c r="AZ225" s="407"/>
      <c r="BA225" s="562"/>
      <c r="BB225" s="562"/>
      <c r="BC225" s="562"/>
      <c r="BD225" s="709"/>
      <c r="BE225" s="709"/>
      <c r="BF225" s="709"/>
      <c r="BG225" s="709"/>
      <c r="BH225" s="563"/>
    </row>
    <row r="226" spans="1:60" s="408" customFormat="1" ht="15" customHeight="1">
      <c r="A226" s="400" t="s">
        <v>1173</v>
      </c>
      <c r="B226" s="406" t="s">
        <v>197</v>
      </c>
      <c r="C226" s="990" t="s">
        <v>476</v>
      </c>
      <c r="D226" s="409"/>
      <c r="E226" s="409"/>
      <c r="F226" s="409"/>
      <c r="G226" s="409"/>
      <c r="H226" s="409"/>
      <c r="I226" s="409"/>
      <c r="J226" s="409"/>
      <c r="K226" s="409"/>
      <c r="L226" s="409"/>
      <c r="M226" s="409"/>
      <c r="N226" s="409"/>
      <c r="O226" s="409"/>
      <c r="P226" s="409"/>
      <c r="Q226" s="409"/>
      <c r="R226" s="409"/>
      <c r="S226" s="409"/>
      <c r="T226" s="409"/>
      <c r="W226" s="407"/>
      <c r="X226" s="407"/>
      <c r="Y226" s="407"/>
      <c r="Z226" s="407"/>
      <c r="AA226" s="407"/>
      <c r="AB226" s="407"/>
      <c r="AC226" s="407"/>
      <c r="AD226" s="407"/>
      <c r="AE226" s="407"/>
      <c r="AF226" s="407"/>
      <c r="AG226" s="407"/>
      <c r="AH226" s="407"/>
      <c r="AI226" s="407"/>
      <c r="AJ226" s="407"/>
      <c r="AK226" s="407"/>
      <c r="AL226" s="407"/>
      <c r="AM226" s="407"/>
      <c r="AN226" s="407"/>
      <c r="AO226" s="407"/>
      <c r="AP226" s="407"/>
      <c r="AQ226" s="407"/>
      <c r="AR226" s="697"/>
      <c r="AS226" s="697"/>
      <c r="AT226" s="697"/>
      <c r="AU226" s="697"/>
      <c r="AV226" s="697"/>
      <c r="AW226" s="697"/>
      <c r="AX226" s="697"/>
      <c r="AY226" s="697"/>
      <c r="AZ226" s="407"/>
      <c r="BA226" s="562"/>
      <c r="BB226" s="562"/>
      <c r="BC226" s="562"/>
      <c r="BD226" s="709"/>
      <c r="BE226" s="709"/>
      <c r="BF226" s="709"/>
      <c r="BG226" s="709"/>
      <c r="BH226" s="563"/>
    </row>
    <row r="227" spans="1:60" s="408" customFormat="1" ht="12.75">
      <c r="A227" s="400" t="s">
        <v>1075</v>
      </c>
      <c r="B227" s="406"/>
      <c r="C227" s="990"/>
      <c r="D227" s="409"/>
      <c r="E227" s="409"/>
      <c r="F227" s="409"/>
      <c r="G227" s="409"/>
      <c r="H227" s="409"/>
      <c r="I227" s="409"/>
      <c r="J227" s="409"/>
      <c r="K227" s="409"/>
      <c r="L227" s="409"/>
      <c r="M227" s="409"/>
      <c r="N227" s="409"/>
      <c r="O227" s="409"/>
      <c r="P227" s="409"/>
      <c r="Q227" s="409"/>
      <c r="R227" s="409"/>
      <c r="S227" s="409"/>
      <c r="T227" s="409"/>
      <c r="W227" s="407"/>
      <c r="X227" s="407"/>
      <c r="Y227" s="407"/>
      <c r="Z227" s="407"/>
      <c r="AA227" s="407"/>
      <c r="AB227" s="407"/>
      <c r="AC227" s="407"/>
      <c r="AD227" s="407"/>
      <c r="AE227" s="407"/>
      <c r="AF227" s="407"/>
      <c r="AG227" s="407"/>
      <c r="AH227" s="407"/>
      <c r="AI227" s="407"/>
      <c r="AJ227" s="407"/>
      <c r="AK227" s="407"/>
      <c r="AL227" s="407"/>
      <c r="AM227" s="407"/>
      <c r="AN227" s="407"/>
      <c r="AO227" s="407"/>
      <c r="AP227" s="407"/>
      <c r="AQ227" s="407"/>
      <c r="AR227" s="697"/>
      <c r="AS227" s="697"/>
      <c r="AT227" s="697"/>
      <c r="AU227" s="697"/>
      <c r="AV227" s="697"/>
      <c r="AW227" s="697"/>
      <c r="AX227" s="697"/>
      <c r="AY227" s="697"/>
      <c r="AZ227" s="407"/>
      <c r="BA227" s="562"/>
      <c r="BB227" s="562"/>
      <c r="BC227" s="562"/>
      <c r="BD227" s="709"/>
      <c r="BE227" s="709"/>
      <c r="BF227" s="709"/>
      <c r="BG227" s="709"/>
      <c r="BH227" s="563"/>
    </row>
    <row r="228" spans="1:60" s="408" customFormat="1" ht="15" customHeight="1">
      <c r="A228" s="400" t="s">
        <v>1075</v>
      </c>
      <c r="B228" s="406"/>
      <c r="C228" s="1528" t="s">
        <v>230</v>
      </c>
      <c r="D228" s="1528"/>
      <c r="E228" s="1528"/>
      <c r="F228" s="1528"/>
      <c r="G228" s="1528"/>
      <c r="H228" s="1528"/>
      <c r="I228" s="1528"/>
      <c r="J228" s="1528"/>
      <c r="K228" s="1528"/>
      <c r="L228" s="1528"/>
      <c r="M228" s="1528"/>
      <c r="N228" s="1528"/>
      <c r="O228" s="1528"/>
      <c r="P228" s="1528"/>
      <c r="Q228" s="1528"/>
      <c r="R228" s="1528"/>
      <c r="S228" s="1528"/>
      <c r="T228" s="1528"/>
      <c r="U228" s="1528"/>
      <c r="V228" s="1528"/>
      <c r="W228" s="1528"/>
      <c r="X228" s="1528"/>
      <c r="Y228" s="1528"/>
      <c r="Z228" s="1528"/>
      <c r="AA228" s="1528"/>
      <c r="AB228" s="1528"/>
      <c r="AC228" s="1528"/>
      <c r="AD228" s="1528"/>
      <c r="AE228" s="1528"/>
      <c r="AF228" s="1528"/>
      <c r="AG228" s="1528"/>
      <c r="AH228" s="1528"/>
      <c r="AI228" s="1528"/>
      <c r="AJ228" s="1528"/>
      <c r="AK228" s="1528"/>
      <c r="AL228" s="1528"/>
      <c r="AM228" s="1528"/>
      <c r="AN228" s="1528"/>
      <c r="AO228" s="1528"/>
      <c r="AP228" s="1528"/>
      <c r="AQ228" s="403"/>
      <c r="AR228" s="697"/>
      <c r="AS228" s="697"/>
      <c r="AT228" s="697"/>
      <c r="AU228" s="697"/>
      <c r="AV228" s="697"/>
      <c r="AW228" s="697"/>
      <c r="AX228" s="697"/>
      <c r="AY228" s="697"/>
      <c r="AZ228" s="407"/>
      <c r="BA228" s="562"/>
      <c r="BB228" s="562"/>
      <c r="BC228" s="562"/>
      <c r="BD228" s="709"/>
      <c r="BE228" s="709"/>
      <c r="BF228" s="709"/>
      <c r="BG228" s="709"/>
      <c r="BH228" s="563"/>
    </row>
    <row r="229" spans="1:60" s="408" customFormat="1" ht="12.75">
      <c r="A229" s="400" t="s">
        <v>1075</v>
      </c>
      <c r="B229" s="406"/>
      <c r="C229" s="403"/>
      <c r="D229" s="403"/>
      <c r="E229" s="403"/>
      <c r="F229" s="403"/>
      <c r="G229" s="403"/>
      <c r="H229" s="403"/>
      <c r="I229" s="403"/>
      <c r="J229" s="403"/>
      <c r="K229" s="403"/>
      <c r="L229" s="403"/>
      <c r="M229" s="403"/>
      <c r="N229" s="403"/>
      <c r="O229" s="403"/>
      <c r="P229" s="403"/>
      <c r="Q229" s="403"/>
      <c r="R229" s="403"/>
      <c r="S229" s="403"/>
      <c r="T229" s="403"/>
      <c r="U229" s="403"/>
      <c r="V229" s="403"/>
      <c r="W229" s="403"/>
      <c r="X229" s="403"/>
      <c r="Y229" s="403"/>
      <c r="Z229" s="403"/>
      <c r="AA229" s="403"/>
      <c r="AB229" s="403"/>
      <c r="AC229" s="403"/>
      <c r="AD229" s="403"/>
      <c r="AE229" s="403"/>
      <c r="AF229" s="403"/>
      <c r="AG229" s="403"/>
      <c r="AH229" s="403"/>
      <c r="AI229" s="403"/>
      <c r="AJ229" s="403"/>
      <c r="AK229" s="403"/>
      <c r="AL229" s="403"/>
      <c r="AM229" s="403"/>
      <c r="AN229" s="403"/>
      <c r="AO229" s="403"/>
      <c r="AP229" s="403"/>
      <c r="AQ229" s="403"/>
      <c r="AR229" s="697"/>
      <c r="AS229" s="697"/>
      <c r="AT229" s="697"/>
      <c r="AU229" s="697"/>
      <c r="AV229" s="697"/>
      <c r="AW229" s="697"/>
      <c r="AX229" s="697"/>
      <c r="AY229" s="697"/>
      <c r="AZ229" s="407"/>
      <c r="BA229" s="562"/>
      <c r="BB229" s="562"/>
      <c r="BC229" s="562"/>
      <c r="BD229" s="709"/>
      <c r="BE229" s="709"/>
      <c r="BF229" s="709"/>
      <c r="BG229" s="709"/>
      <c r="BH229" s="563"/>
    </row>
    <row r="230" spans="1:60" s="408" customFormat="1" ht="15" customHeight="1">
      <c r="A230" s="400" t="s">
        <v>1075</v>
      </c>
      <c r="B230" s="406"/>
      <c r="C230" s="403" t="s">
        <v>266</v>
      </c>
      <c r="D230" s="1418" t="s">
        <v>300</v>
      </c>
      <c r="E230" s="1418"/>
      <c r="F230" s="1418"/>
      <c r="G230" s="1418"/>
      <c r="H230" s="1418"/>
      <c r="I230" s="1418"/>
      <c r="J230" s="1418"/>
      <c r="K230" s="1418"/>
      <c r="L230" s="1418"/>
      <c r="M230" s="1418"/>
      <c r="N230" s="1418"/>
      <c r="O230" s="1418"/>
      <c r="P230" s="1418"/>
      <c r="Q230" s="1418"/>
      <c r="R230" s="1418"/>
      <c r="S230" s="1418"/>
      <c r="T230" s="1418"/>
      <c r="U230" s="1418"/>
      <c r="V230" s="1418"/>
      <c r="W230" s="1418"/>
      <c r="X230" s="1418"/>
      <c r="Y230" s="1418"/>
      <c r="Z230" s="1418"/>
      <c r="AA230" s="1418"/>
      <c r="AB230" s="1418"/>
      <c r="AC230" s="1418"/>
      <c r="AD230" s="1418"/>
      <c r="AE230" s="1418"/>
      <c r="AF230" s="1418"/>
      <c r="AG230" s="1418"/>
      <c r="AH230" s="1418"/>
      <c r="AI230" s="1418"/>
      <c r="AJ230" s="1418"/>
      <c r="AK230" s="1418"/>
      <c r="AL230" s="1418"/>
      <c r="AM230" s="1418"/>
      <c r="AN230" s="1418"/>
      <c r="AO230" s="1418"/>
      <c r="AP230" s="1418"/>
      <c r="AQ230" s="403"/>
      <c r="AR230" s="697"/>
      <c r="AS230" s="697"/>
      <c r="AT230" s="697"/>
      <c r="AU230" s="697"/>
      <c r="AV230" s="697"/>
      <c r="AW230" s="697"/>
      <c r="AX230" s="697"/>
      <c r="AY230" s="697"/>
      <c r="AZ230" s="407"/>
      <c r="BA230" s="562"/>
      <c r="BB230" s="562"/>
      <c r="BC230" s="562"/>
      <c r="BD230" s="709"/>
      <c r="BE230" s="709"/>
      <c r="BF230" s="709"/>
      <c r="BG230" s="709"/>
      <c r="BH230" s="563"/>
    </row>
    <row r="231" spans="1:60" s="408" customFormat="1" ht="15" customHeight="1">
      <c r="A231" s="400" t="s">
        <v>1075</v>
      </c>
      <c r="B231" s="406"/>
      <c r="C231" s="403" t="s">
        <v>266</v>
      </c>
      <c r="D231" s="1378" t="s">
        <v>813</v>
      </c>
      <c r="E231" s="1418"/>
      <c r="F231" s="1418"/>
      <c r="G231" s="1418"/>
      <c r="H231" s="1418"/>
      <c r="I231" s="1418"/>
      <c r="J231" s="1418"/>
      <c r="K231" s="1418"/>
      <c r="L231" s="1418"/>
      <c r="M231" s="1418"/>
      <c r="N231" s="1418"/>
      <c r="O231" s="1418"/>
      <c r="P231" s="1418"/>
      <c r="Q231" s="1418"/>
      <c r="R231" s="1418"/>
      <c r="S231" s="1418"/>
      <c r="T231" s="1418"/>
      <c r="U231" s="1418"/>
      <c r="V231" s="1418"/>
      <c r="W231" s="1418"/>
      <c r="X231" s="1418"/>
      <c r="Y231" s="1418"/>
      <c r="Z231" s="1418"/>
      <c r="AA231" s="1418"/>
      <c r="AB231" s="1418"/>
      <c r="AC231" s="1418"/>
      <c r="AD231" s="1418"/>
      <c r="AE231" s="1418"/>
      <c r="AF231" s="1418"/>
      <c r="AG231" s="1418"/>
      <c r="AH231" s="1418"/>
      <c r="AI231" s="1418"/>
      <c r="AJ231" s="1418"/>
      <c r="AK231" s="1418"/>
      <c r="AL231" s="1418"/>
      <c r="AM231" s="1418"/>
      <c r="AN231" s="1418"/>
      <c r="AO231" s="1418"/>
      <c r="AP231" s="1418"/>
      <c r="AQ231" s="403"/>
      <c r="AR231" s="697"/>
      <c r="AS231" s="697"/>
      <c r="AT231" s="697"/>
      <c r="AU231" s="697"/>
      <c r="AV231" s="697"/>
      <c r="AW231" s="697"/>
      <c r="AX231" s="697"/>
      <c r="AY231" s="697"/>
      <c r="AZ231" s="407"/>
      <c r="BA231" s="562"/>
      <c r="BB231" s="562"/>
      <c r="BC231" s="562"/>
      <c r="BD231" s="709"/>
      <c r="BE231" s="709"/>
      <c r="BF231" s="709"/>
      <c r="BG231" s="709"/>
      <c r="BH231" s="563"/>
    </row>
    <row r="232" spans="1:60" s="408" customFormat="1" ht="15" customHeight="1">
      <c r="A232" s="400" t="s">
        <v>1075</v>
      </c>
      <c r="B232" s="406"/>
      <c r="C232" s="403" t="s">
        <v>266</v>
      </c>
      <c r="D232" s="1418" t="s">
        <v>301</v>
      </c>
      <c r="E232" s="1418"/>
      <c r="F232" s="1418"/>
      <c r="G232" s="1418"/>
      <c r="H232" s="1418"/>
      <c r="I232" s="1418"/>
      <c r="J232" s="1418"/>
      <c r="K232" s="1418"/>
      <c r="L232" s="1418"/>
      <c r="M232" s="1418"/>
      <c r="N232" s="1418"/>
      <c r="O232" s="1418"/>
      <c r="P232" s="1418"/>
      <c r="Q232" s="1418"/>
      <c r="R232" s="1418"/>
      <c r="S232" s="1418"/>
      <c r="T232" s="1418"/>
      <c r="U232" s="1418"/>
      <c r="V232" s="1418"/>
      <c r="W232" s="1418"/>
      <c r="X232" s="1418"/>
      <c r="Y232" s="1418"/>
      <c r="Z232" s="1418"/>
      <c r="AA232" s="1418"/>
      <c r="AB232" s="1418"/>
      <c r="AC232" s="1418"/>
      <c r="AD232" s="1418"/>
      <c r="AE232" s="1418"/>
      <c r="AF232" s="1418"/>
      <c r="AG232" s="1418"/>
      <c r="AH232" s="1418"/>
      <c r="AI232" s="1418"/>
      <c r="AJ232" s="1418"/>
      <c r="AK232" s="1418"/>
      <c r="AL232" s="1418"/>
      <c r="AM232" s="1418"/>
      <c r="AN232" s="1418"/>
      <c r="AO232" s="1418"/>
      <c r="AP232" s="1418"/>
      <c r="AQ232" s="403"/>
      <c r="AR232" s="697"/>
      <c r="AS232" s="697"/>
      <c r="AT232" s="697"/>
      <c r="AU232" s="697"/>
      <c r="AV232" s="697"/>
      <c r="AW232" s="697"/>
      <c r="AX232" s="697"/>
      <c r="AY232" s="697"/>
      <c r="AZ232" s="407"/>
      <c r="BA232" s="562"/>
      <c r="BB232" s="562"/>
      <c r="BC232" s="562"/>
      <c r="BD232" s="709"/>
      <c r="BE232" s="709"/>
      <c r="BF232" s="709"/>
      <c r="BG232" s="709"/>
      <c r="BH232" s="563"/>
    </row>
    <row r="233" spans="1:60" s="408" customFormat="1" ht="15" customHeight="1">
      <c r="A233" s="400" t="s">
        <v>1075</v>
      </c>
      <c r="B233" s="406"/>
      <c r="C233" s="403" t="s">
        <v>266</v>
      </c>
      <c r="D233" s="1418" t="s">
        <v>302</v>
      </c>
      <c r="E233" s="1418"/>
      <c r="F233" s="1418"/>
      <c r="G233" s="1418"/>
      <c r="H233" s="1418"/>
      <c r="I233" s="1418"/>
      <c r="J233" s="1418"/>
      <c r="K233" s="1418"/>
      <c r="L233" s="1418"/>
      <c r="M233" s="1418"/>
      <c r="N233" s="1418"/>
      <c r="O233" s="1418"/>
      <c r="P233" s="1418"/>
      <c r="Q233" s="1418"/>
      <c r="R233" s="1418"/>
      <c r="S233" s="1418"/>
      <c r="T233" s="1418"/>
      <c r="U233" s="1418"/>
      <c r="V233" s="1418"/>
      <c r="W233" s="1418"/>
      <c r="X233" s="1418"/>
      <c r="Y233" s="1418"/>
      <c r="Z233" s="1418"/>
      <c r="AA233" s="1418"/>
      <c r="AB233" s="1418"/>
      <c r="AC233" s="1418"/>
      <c r="AD233" s="1418"/>
      <c r="AE233" s="1418"/>
      <c r="AF233" s="1418"/>
      <c r="AG233" s="1418"/>
      <c r="AH233" s="1418"/>
      <c r="AI233" s="1418"/>
      <c r="AJ233" s="1418"/>
      <c r="AK233" s="1418"/>
      <c r="AL233" s="1418"/>
      <c r="AM233" s="1418"/>
      <c r="AN233" s="1418"/>
      <c r="AO233" s="1418"/>
      <c r="AP233" s="1418"/>
      <c r="AQ233" s="403"/>
      <c r="AR233" s="697"/>
      <c r="AS233" s="697"/>
      <c r="AT233" s="697"/>
      <c r="AU233" s="697"/>
      <c r="AV233" s="697"/>
      <c r="AW233" s="697"/>
      <c r="AX233" s="697"/>
      <c r="AY233" s="697"/>
      <c r="AZ233" s="407"/>
      <c r="BA233" s="562"/>
      <c r="BB233" s="562"/>
      <c r="BC233" s="562"/>
      <c r="BD233" s="709"/>
      <c r="BE233" s="709"/>
      <c r="BF233" s="709"/>
      <c r="BG233" s="709"/>
      <c r="BH233" s="563"/>
    </row>
    <row r="234" spans="1:60" s="408" customFormat="1" ht="12.75">
      <c r="A234" s="400" t="s">
        <v>1075</v>
      </c>
      <c r="B234" s="406"/>
      <c r="C234" s="403"/>
      <c r="D234" s="401"/>
      <c r="E234" s="401"/>
      <c r="F234" s="401"/>
      <c r="G234" s="401"/>
      <c r="H234" s="401"/>
      <c r="I234" s="401"/>
      <c r="J234" s="401"/>
      <c r="K234" s="401"/>
      <c r="L234" s="401"/>
      <c r="M234" s="401"/>
      <c r="N234" s="401"/>
      <c r="O234" s="401"/>
      <c r="P234" s="401"/>
      <c r="Q234" s="401"/>
      <c r="R234" s="401"/>
      <c r="S234" s="401"/>
      <c r="T234" s="401"/>
      <c r="U234" s="401"/>
      <c r="V234" s="401"/>
      <c r="W234" s="401"/>
      <c r="X234" s="401"/>
      <c r="Y234" s="401"/>
      <c r="Z234" s="401"/>
      <c r="AA234" s="401"/>
      <c r="AB234" s="401"/>
      <c r="AC234" s="401"/>
      <c r="AD234" s="401"/>
      <c r="AE234" s="401"/>
      <c r="AF234" s="401"/>
      <c r="AG234" s="401"/>
      <c r="AH234" s="401"/>
      <c r="AI234" s="401"/>
      <c r="AJ234" s="401"/>
      <c r="AK234" s="401"/>
      <c r="AL234" s="401"/>
      <c r="AM234" s="401"/>
      <c r="AN234" s="401"/>
      <c r="AO234" s="401"/>
      <c r="AP234" s="401"/>
      <c r="AQ234" s="403"/>
      <c r="AR234" s="697"/>
      <c r="AS234" s="697"/>
      <c r="AT234" s="697"/>
      <c r="AU234" s="697"/>
      <c r="AV234" s="697"/>
      <c r="AW234" s="697"/>
      <c r="AX234" s="697"/>
      <c r="AY234" s="697"/>
      <c r="AZ234" s="407"/>
      <c r="BA234" s="562"/>
      <c r="BB234" s="562"/>
      <c r="BC234" s="562"/>
      <c r="BD234" s="709"/>
      <c r="BE234" s="709"/>
      <c r="BF234" s="709"/>
      <c r="BG234" s="709"/>
      <c r="BH234" s="563"/>
    </row>
    <row r="235" spans="1:60" s="408" customFormat="1" ht="15" customHeight="1">
      <c r="A235" s="400" t="s">
        <v>1075</v>
      </c>
      <c r="B235" s="406"/>
      <c r="C235" s="1378" t="s">
        <v>764</v>
      </c>
      <c r="D235" s="1418"/>
      <c r="E235" s="1418"/>
      <c r="F235" s="1418"/>
      <c r="G235" s="1418"/>
      <c r="H235" s="1418"/>
      <c r="I235" s="1418"/>
      <c r="J235" s="1418"/>
      <c r="K235" s="1418"/>
      <c r="L235" s="1418"/>
      <c r="M235" s="1418"/>
      <c r="N235" s="1418"/>
      <c r="O235" s="1418"/>
      <c r="P235" s="1418"/>
      <c r="Q235" s="1418"/>
      <c r="R235" s="1418"/>
      <c r="S235" s="1418"/>
      <c r="T235" s="1418"/>
      <c r="U235" s="1418"/>
      <c r="V235" s="1418"/>
      <c r="W235" s="1418"/>
      <c r="X235" s="1418"/>
      <c r="Y235" s="1418"/>
      <c r="Z235" s="1418"/>
      <c r="AA235" s="1418"/>
      <c r="AB235" s="1418"/>
      <c r="AC235" s="1418"/>
      <c r="AD235" s="1418"/>
      <c r="AE235" s="1418"/>
      <c r="AF235" s="1418"/>
      <c r="AG235" s="1418"/>
      <c r="AH235" s="1418"/>
      <c r="AI235" s="1418"/>
      <c r="AJ235" s="1418"/>
      <c r="AK235" s="1418"/>
      <c r="AL235" s="1418"/>
      <c r="AM235" s="1418"/>
      <c r="AN235" s="1418"/>
      <c r="AO235" s="1418"/>
      <c r="AP235" s="1418"/>
      <c r="AQ235" s="401"/>
      <c r="AR235" s="697"/>
      <c r="AS235" s="697"/>
      <c r="AT235" s="697"/>
      <c r="AU235" s="697"/>
      <c r="AV235" s="697"/>
      <c r="AW235" s="697"/>
      <c r="AX235" s="697"/>
      <c r="AY235" s="697"/>
      <c r="AZ235" s="407"/>
      <c r="BA235" s="562"/>
      <c r="BB235" s="562"/>
      <c r="BC235" s="562"/>
      <c r="BD235" s="709"/>
      <c r="BE235" s="709"/>
      <c r="BF235" s="709"/>
      <c r="BG235" s="709"/>
      <c r="BH235" s="563"/>
    </row>
    <row r="236" spans="1:60" s="408" customFormat="1" ht="13.5">
      <c r="A236" s="400" t="s">
        <v>1075</v>
      </c>
      <c r="B236" s="406"/>
      <c r="C236" s="1144"/>
      <c r="D236" s="409"/>
      <c r="E236" s="409"/>
      <c r="F236" s="409"/>
      <c r="G236" s="409"/>
      <c r="H236" s="409"/>
      <c r="I236" s="409"/>
      <c r="J236" s="409"/>
      <c r="K236" s="409"/>
      <c r="L236" s="409"/>
      <c r="M236" s="409"/>
      <c r="N236" s="409"/>
      <c r="O236" s="409"/>
      <c r="P236" s="409"/>
      <c r="Q236" s="409"/>
      <c r="R236" s="409"/>
      <c r="S236" s="409"/>
      <c r="T236" s="409"/>
      <c r="W236" s="407"/>
      <c r="X236" s="407"/>
      <c r="Y236" s="407"/>
      <c r="Z236" s="407"/>
      <c r="AA236" s="407"/>
      <c r="AB236" s="407"/>
      <c r="AC236" s="407"/>
      <c r="AD236" s="407"/>
      <c r="AE236" s="407"/>
      <c r="AF236" s="407"/>
      <c r="AG236" s="407"/>
      <c r="AH236" s="407"/>
      <c r="AI236" s="407"/>
      <c r="AJ236" s="407"/>
      <c r="AK236" s="407"/>
      <c r="AL236" s="407"/>
      <c r="AM236" s="407"/>
      <c r="AN236" s="407"/>
      <c r="AO236" s="407"/>
      <c r="AP236" s="407"/>
      <c r="AQ236" s="407"/>
      <c r="AR236" s="697"/>
      <c r="AS236" s="697"/>
      <c r="AT236" s="697"/>
      <c r="AU236" s="697"/>
      <c r="AV236" s="697"/>
      <c r="AW236" s="697"/>
      <c r="AX236" s="697"/>
      <c r="AY236" s="697"/>
      <c r="AZ236" s="407"/>
      <c r="BA236" s="562"/>
      <c r="BB236" s="562"/>
      <c r="BC236" s="562"/>
      <c r="BD236" s="709"/>
      <c r="BE236" s="709"/>
      <c r="BF236" s="709"/>
      <c r="BG236" s="709"/>
      <c r="BH236" s="563"/>
    </row>
    <row r="237" spans="1:60" s="408" customFormat="1" ht="15" customHeight="1">
      <c r="A237" s="400" t="s">
        <v>1174</v>
      </c>
      <c r="B237" s="406" t="s">
        <v>197</v>
      </c>
      <c r="C237" s="990" t="s">
        <v>546</v>
      </c>
      <c r="D237" s="409"/>
      <c r="E237" s="409"/>
      <c r="F237" s="409"/>
      <c r="G237" s="409"/>
      <c r="H237" s="409"/>
      <c r="I237" s="409"/>
      <c r="J237" s="409"/>
      <c r="K237" s="409"/>
      <c r="L237" s="409"/>
      <c r="M237" s="409"/>
      <c r="N237" s="409"/>
      <c r="O237" s="409"/>
      <c r="P237" s="409"/>
      <c r="Q237" s="409"/>
      <c r="R237" s="409"/>
      <c r="S237" s="409"/>
      <c r="T237" s="409"/>
      <c r="W237" s="407"/>
      <c r="X237" s="407"/>
      <c r="Y237" s="407"/>
      <c r="Z237" s="407"/>
      <c r="AA237" s="407"/>
      <c r="AB237" s="407"/>
      <c r="AC237" s="407"/>
      <c r="AD237" s="407"/>
      <c r="AE237" s="407"/>
      <c r="AF237" s="407"/>
      <c r="AG237" s="407"/>
      <c r="AH237" s="407"/>
      <c r="AI237" s="407"/>
      <c r="AJ237" s="407"/>
      <c r="AK237" s="407"/>
      <c r="AL237" s="407"/>
      <c r="AM237" s="407"/>
      <c r="AN237" s="407"/>
      <c r="AO237" s="407"/>
      <c r="AP237" s="407"/>
      <c r="AQ237" s="407"/>
      <c r="AR237" s="697"/>
      <c r="AS237" s="697"/>
      <c r="AT237" s="697"/>
      <c r="AU237" s="697"/>
      <c r="AV237" s="697"/>
      <c r="AW237" s="697"/>
      <c r="AX237" s="697"/>
      <c r="AY237" s="697"/>
      <c r="AZ237" s="981"/>
      <c r="BA237" s="562"/>
      <c r="BB237" s="562"/>
      <c r="BC237" s="562"/>
      <c r="BD237" s="709"/>
      <c r="BE237" s="709"/>
      <c r="BF237" s="709"/>
      <c r="BG237" s="709"/>
      <c r="BH237" s="563"/>
    </row>
    <row r="238" spans="1:60" s="408" customFormat="1" ht="12.75">
      <c r="A238" s="400" t="s">
        <v>1075</v>
      </c>
      <c r="B238" s="406"/>
      <c r="C238" s="990"/>
      <c r="D238" s="409"/>
      <c r="E238" s="409"/>
      <c r="F238" s="409"/>
      <c r="G238" s="409"/>
      <c r="H238" s="409"/>
      <c r="I238" s="409"/>
      <c r="J238" s="409"/>
      <c r="K238" s="409"/>
      <c r="L238" s="409"/>
      <c r="M238" s="409"/>
      <c r="N238" s="409"/>
      <c r="O238" s="409"/>
      <c r="P238" s="409"/>
      <c r="Q238" s="409"/>
      <c r="R238" s="409"/>
      <c r="S238" s="409"/>
      <c r="T238" s="409"/>
      <c r="W238" s="407"/>
      <c r="X238" s="407"/>
      <c r="Y238" s="407"/>
      <c r="Z238" s="407"/>
      <c r="AA238" s="407"/>
      <c r="AB238" s="407"/>
      <c r="AC238" s="407"/>
      <c r="AD238" s="407"/>
      <c r="AE238" s="407"/>
      <c r="AF238" s="407"/>
      <c r="AG238" s="407"/>
      <c r="AH238" s="407"/>
      <c r="AI238" s="407"/>
      <c r="AJ238" s="407"/>
      <c r="AK238" s="407"/>
      <c r="AL238" s="407"/>
      <c r="AM238" s="407"/>
      <c r="AN238" s="407"/>
      <c r="AO238" s="407"/>
      <c r="AP238" s="407"/>
      <c r="AQ238" s="407"/>
      <c r="AR238" s="697"/>
      <c r="AS238" s="697"/>
      <c r="AT238" s="697"/>
      <c r="AU238" s="697"/>
      <c r="AV238" s="697"/>
      <c r="AW238" s="697"/>
      <c r="AX238" s="697"/>
      <c r="AY238" s="697"/>
      <c r="AZ238" s="981"/>
      <c r="BA238" s="562"/>
      <c r="BB238" s="562"/>
      <c r="BC238" s="562"/>
      <c r="BD238" s="709"/>
      <c r="BE238" s="709"/>
      <c r="BF238" s="709"/>
      <c r="BG238" s="709"/>
      <c r="BH238" s="563"/>
    </row>
    <row r="239" spans="1:60" s="408" customFormat="1" ht="15" customHeight="1">
      <c r="A239" s="400" t="s">
        <v>1075</v>
      </c>
      <c r="B239" s="406"/>
      <c r="C239" s="1138" t="s">
        <v>253</v>
      </c>
      <c r="D239" s="409"/>
      <c r="E239" s="409"/>
      <c r="F239" s="409"/>
      <c r="G239" s="409"/>
      <c r="H239" s="409"/>
      <c r="I239" s="409"/>
      <c r="J239" s="409"/>
      <c r="K239" s="409"/>
      <c r="L239" s="409"/>
      <c r="M239" s="409"/>
      <c r="N239" s="409"/>
      <c r="O239" s="409"/>
      <c r="P239" s="409"/>
      <c r="Q239" s="409"/>
      <c r="R239" s="409"/>
      <c r="S239" s="409"/>
      <c r="T239" s="409"/>
      <c r="W239" s="407"/>
      <c r="X239" s="407"/>
      <c r="Y239" s="407"/>
      <c r="Z239" s="407"/>
      <c r="AA239" s="407"/>
      <c r="AB239" s="407"/>
      <c r="AC239" s="407"/>
      <c r="AD239" s="407"/>
      <c r="AE239" s="407"/>
      <c r="AF239" s="407"/>
      <c r="AG239" s="407"/>
      <c r="AH239" s="407"/>
      <c r="AI239" s="407"/>
      <c r="AJ239" s="407"/>
      <c r="AK239" s="407"/>
      <c r="AL239" s="407"/>
      <c r="AM239" s="407"/>
      <c r="AN239" s="407"/>
      <c r="AO239" s="407"/>
      <c r="AP239" s="407"/>
      <c r="AQ239" s="407"/>
      <c r="AR239" s="697"/>
      <c r="AS239" s="697"/>
      <c r="AT239" s="697"/>
      <c r="AU239" s="697"/>
      <c r="AV239" s="697"/>
      <c r="AW239" s="697"/>
      <c r="AX239" s="697"/>
      <c r="AY239" s="697"/>
      <c r="AZ239" s="981"/>
      <c r="BA239" s="562"/>
      <c r="BB239" s="562"/>
      <c r="BC239" s="562"/>
      <c r="BD239" s="709"/>
      <c r="BE239" s="709"/>
      <c r="BF239" s="709"/>
      <c r="BG239" s="709"/>
      <c r="BH239" s="563"/>
    </row>
    <row r="240" spans="1:60" s="408" customFormat="1" ht="12.75">
      <c r="A240" s="400" t="s">
        <v>1075</v>
      </c>
      <c r="B240" s="406"/>
      <c r="C240" s="1138"/>
      <c r="D240" s="409"/>
      <c r="E240" s="409"/>
      <c r="F240" s="409"/>
      <c r="G240" s="409"/>
      <c r="H240" s="409"/>
      <c r="I240" s="409"/>
      <c r="J240" s="409"/>
      <c r="K240" s="409"/>
      <c r="L240" s="409"/>
      <c r="M240" s="409"/>
      <c r="N240" s="409"/>
      <c r="O240" s="409"/>
      <c r="P240" s="409"/>
      <c r="Q240" s="409"/>
      <c r="R240" s="409"/>
      <c r="S240" s="409"/>
      <c r="T240" s="409"/>
      <c r="W240" s="407"/>
      <c r="X240" s="407"/>
      <c r="Y240" s="407"/>
      <c r="Z240" s="407"/>
      <c r="AA240" s="407"/>
      <c r="AB240" s="407"/>
      <c r="AC240" s="407"/>
      <c r="AD240" s="407"/>
      <c r="AE240" s="407"/>
      <c r="AF240" s="407"/>
      <c r="AG240" s="407"/>
      <c r="AH240" s="407"/>
      <c r="AI240" s="407"/>
      <c r="AJ240" s="407"/>
      <c r="AK240" s="407"/>
      <c r="AL240" s="407"/>
      <c r="AM240" s="407"/>
      <c r="AN240" s="407"/>
      <c r="AO240" s="407"/>
      <c r="AP240" s="407"/>
      <c r="AQ240" s="407"/>
      <c r="AR240" s="697"/>
      <c r="AS240" s="697"/>
      <c r="AT240" s="697"/>
      <c r="AU240" s="697"/>
      <c r="AV240" s="697"/>
      <c r="AW240" s="697"/>
      <c r="AX240" s="697"/>
      <c r="AY240" s="697"/>
      <c r="AZ240" s="981"/>
      <c r="BA240" s="562"/>
      <c r="BB240" s="562"/>
      <c r="BC240" s="562"/>
      <c r="BD240" s="709"/>
      <c r="BE240" s="709"/>
      <c r="BF240" s="709"/>
      <c r="BG240" s="709"/>
      <c r="BH240" s="563"/>
    </row>
    <row r="241" spans="1:60" s="408" customFormat="1" ht="39.75" customHeight="1">
      <c r="A241" s="400" t="s">
        <v>1075</v>
      </c>
      <c r="B241" s="406"/>
      <c r="C241" s="1378" t="s">
        <v>787</v>
      </c>
      <c r="D241" s="1418"/>
      <c r="E241" s="1418"/>
      <c r="F241" s="1418"/>
      <c r="G241" s="1418"/>
      <c r="H241" s="1418"/>
      <c r="I241" s="1418"/>
      <c r="J241" s="1418"/>
      <c r="K241" s="1418"/>
      <c r="L241" s="1418"/>
      <c r="M241" s="1418"/>
      <c r="N241" s="1418"/>
      <c r="O241" s="1418"/>
      <c r="P241" s="1418"/>
      <c r="Q241" s="1418"/>
      <c r="R241" s="1418"/>
      <c r="S241" s="1418"/>
      <c r="T241" s="1418"/>
      <c r="U241" s="1418"/>
      <c r="V241" s="1418"/>
      <c r="W241" s="1418"/>
      <c r="X241" s="1418"/>
      <c r="Y241" s="1418"/>
      <c r="Z241" s="1418"/>
      <c r="AA241" s="1418"/>
      <c r="AB241" s="1418"/>
      <c r="AC241" s="1418"/>
      <c r="AD241" s="1418"/>
      <c r="AE241" s="1418"/>
      <c r="AF241" s="1418"/>
      <c r="AG241" s="1418"/>
      <c r="AH241" s="1418"/>
      <c r="AI241" s="1418"/>
      <c r="AJ241" s="1418"/>
      <c r="AK241" s="1418"/>
      <c r="AL241" s="1418"/>
      <c r="AM241" s="1418"/>
      <c r="AN241" s="1418"/>
      <c r="AO241" s="1418"/>
      <c r="AP241" s="1418"/>
      <c r="AQ241" s="401"/>
      <c r="AR241" s="697"/>
      <c r="AS241" s="697"/>
      <c r="AT241" s="697"/>
      <c r="AU241" s="697"/>
      <c r="AV241" s="697"/>
      <c r="AW241" s="697"/>
      <c r="AX241" s="697"/>
      <c r="AY241" s="697"/>
      <c r="AZ241" s="407"/>
      <c r="BA241" s="562"/>
      <c r="BB241" s="562"/>
      <c r="BC241" s="562"/>
      <c r="BD241" s="709"/>
      <c r="BE241" s="709"/>
      <c r="BF241" s="709"/>
      <c r="BG241" s="709"/>
      <c r="BH241" s="563"/>
    </row>
    <row r="242" spans="1:60" s="408" customFormat="1" ht="12.75">
      <c r="A242" s="400" t="s">
        <v>1075</v>
      </c>
      <c r="B242" s="406"/>
      <c r="C242" s="525"/>
      <c r="D242" s="401"/>
      <c r="E242" s="401"/>
      <c r="F242" s="401"/>
      <c r="G242" s="401"/>
      <c r="H242" s="401"/>
      <c r="I242" s="401"/>
      <c r="J242" s="401"/>
      <c r="K242" s="401"/>
      <c r="L242" s="401"/>
      <c r="M242" s="401"/>
      <c r="N242" s="401"/>
      <c r="O242" s="401"/>
      <c r="P242" s="401"/>
      <c r="Q242" s="401"/>
      <c r="R242" s="401"/>
      <c r="S242" s="401"/>
      <c r="T242" s="401"/>
      <c r="U242" s="401"/>
      <c r="V242" s="401"/>
      <c r="W242" s="401"/>
      <c r="X242" s="401"/>
      <c r="Y242" s="401"/>
      <c r="Z242" s="401"/>
      <c r="AA242" s="401"/>
      <c r="AB242" s="401"/>
      <c r="AC242" s="401"/>
      <c r="AD242" s="401"/>
      <c r="AE242" s="401"/>
      <c r="AF242" s="401"/>
      <c r="AG242" s="401"/>
      <c r="AH242" s="401"/>
      <c r="AI242" s="401"/>
      <c r="AJ242" s="401"/>
      <c r="AK242" s="401"/>
      <c r="AL242" s="401"/>
      <c r="AM242" s="401"/>
      <c r="AN242" s="401"/>
      <c r="AO242" s="401"/>
      <c r="AP242" s="401"/>
      <c r="AQ242" s="401"/>
      <c r="AR242" s="697"/>
      <c r="AS242" s="697"/>
      <c r="AT242" s="697"/>
      <c r="AU242" s="697"/>
      <c r="AV242" s="697"/>
      <c r="AW242" s="697"/>
      <c r="AX242" s="697"/>
      <c r="AY242" s="697"/>
      <c r="AZ242" s="407"/>
      <c r="BA242" s="562"/>
      <c r="BB242" s="562"/>
      <c r="BC242" s="562"/>
      <c r="BD242" s="709"/>
      <c r="BE242" s="709"/>
      <c r="BF242" s="709"/>
      <c r="BG242" s="709"/>
      <c r="BH242" s="563"/>
    </row>
    <row r="243" spans="1:59" s="563" customFormat="1" ht="15" customHeight="1">
      <c r="A243" s="400" t="s">
        <v>1075</v>
      </c>
      <c r="B243" s="406"/>
      <c r="C243" s="1138" t="s">
        <v>477</v>
      </c>
      <c r="D243" s="961"/>
      <c r="E243" s="961"/>
      <c r="F243" s="961"/>
      <c r="G243" s="961"/>
      <c r="H243" s="961"/>
      <c r="I243" s="961"/>
      <c r="J243" s="961"/>
      <c r="K243" s="961"/>
      <c r="L243" s="961"/>
      <c r="M243" s="961"/>
      <c r="N243" s="961"/>
      <c r="O243" s="961"/>
      <c r="P243" s="961"/>
      <c r="Q243" s="961"/>
      <c r="R243" s="961"/>
      <c r="S243" s="961"/>
      <c r="T243" s="961"/>
      <c r="W243" s="991"/>
      <c r="X243" s="991"/>
      <c r="Y243" s="991"/>
      <c r="Z243" s="991"/>
      <c r="AA243" s="991"/>
      <c r="AB243" s="991"/>
      <c r="AC243" s="991"/>
      <c r="AD243" s="991"/>
      <c r="AE243" s="991"/>
      <c r="AF243" s="991"/>
      <c r="AG243" s="991"/>
      <c r="AH243" s="991"/>
      <c r="AI243" s="991"/>
      <c r="AJ243" s="991"/>
      <c r="AK243" s="991"/>
      <c r="AL243" s="991"/>
      <c r="AM243" s="991"/>
      <c r="AN243" s="991"/>
      <c r="AO243" s="991"/>
      <c r="AP243" s="991"/>
      <c r="AQ243" s="991"/>
      <c r="AR243" s="697"/>
      <c r="AS243" s="697"/>
      <c r="AT243" s="697"/>
      <c r="AU243" s="697"/>
      <c r="AV243" s="697"/>
      <c r="AW243" s="697"/>
      <c r="AX243" s="697"/>
      <c r="AY243" s="697"/>
      <c r="BA243" s="562"/>
      <c r="BB243" s="681"/>
      <c r="BC243" s="681"/>
      <c r="BD243" s="709"/>
      <c r="BE243" s="709"/>
      <c r="BF243" s="709"/>
      <c r="BG243" s="709"/>
    </row>
    <row r="244" spans="1:59" s="563" customFormat="1" ht="12.75">
      <c r="A244" s="400" t="s">
        <v>1075</v>
      </c>
      <c r="B244" s="406"/>
      <c r="C244" s="1138"/>
      <c r="D244" s="961"/>
      <c r="E244" s="961"/>
      <c r="F244" s="961"/>
      <c r="G244" s="961"/>
      <c r="H244" s="961"/>
      <c r="I244" s="961"/>
      <c r="J244" s="961"/>
      <c r="K244" s="961"/>
      <c r="L244" s="961"/>
      <c r="M244" s="961"/>
      <c r="N244" s="961"/>
      <c r="O244" s="961"/>
      <c r="P244" s="961"/>
      <c r="Q244" s="961"/>
      <c r="R244" s="961"/>
      <c r="S244" s="961"/>
      <c r="T244" s="961"/>
      <c r="W244" s="991"/>
      <c r="X244" s="991"/>
      <c r="Y244" s="991"/>
      <c r="Z244" s="991"/>
      <c r="AA244" s="991"/>
      <c r="AB244" s="991"/>
      <c r="AC244" s="991"/>
      <c r="AD244" s="991"/>
      <c r="AE244" s="991"/>
      <c r="AF244" s="991"/>
      <c r="AG244" s="991"/>
      <c r="AH244" s="991"/>
      <c r="AI244" s="991"/>
      <c r="AJ244" s="991"/>
      <c r="AK244" s="991"/>
      <c r="AL244" s="991"/>
      <c r="AM244" s="991"/>
      <c r="AN244" s="991"/>
      <c r="AO244" s="991"/>
      <c r="AP244" s="991"/>
      <c r="AQ244" s="991"/>
      <c r="AR244" s="697"/>
      <c r="AS244" s="697"/>
      <c r="AT244" s="697"/>
      <c r="AU244" s="697"/>
      <c r="AV244" s="697"/>
      <c r="AW244" s="697"/>
      <c r="AX244" s="697"/>
      <c r="AY244" s="697"/>
      <c r="BA244" s="562"/>
      <c r="BB244" s="681"/>
      <c r="BC244" s="681"/>
      <c r="BD244" s="709"/>
      <c r="BE244" s="709"/>
      <c r="BF244" s="709"/>
      <c r="BG244" s="709"/>
    </row>
    <row r="245" spans="1:59" s="563" customFormat="1" ht="65.25" customHeight="1">
      <c r="A245" s="400" t="s">
        <v>1075</v>
      </c>
      <c r="B245" s="406"/>
      <c r="C245" s="1378" t="s">
        <v>788</v>
      </c>
      <c r="D245" s="1378"/>
      <c r="E245" s="1378"/>
      <c r="F245" s="1378"/>
      <c r="G245" s="1378"/>
      <c r="H245" s="1378"/>
      <c r="I245" s="1378"/>
      <c r="J245" s="1378"/>
      <c r="K245" s="1378"/>
      <c r="L245" s="1378"/>
      <c r="M245" s="1378"/>
      <c r="N245" s="1378"/>
      <c r="O245" s="1378"/>
      <c r="P245" s="1378"/>
      <c r="Q245" s="1378"/>
      <c r="R245" s="1378"/>
      <c r="S245" s="1378"/>
      <c r="T245" s="1378"/>
      <c r="U245" s="1378"/>
      <c r="V245" s="1378"/>
      <c r="W245" s="1378"/>
      <c r="X245" s="1378"/>
      <c r="Y245" s="1378"/>
      <c r="Z245" s="1378"/>
      <c r="AA245" s="1378"/>
      <c r="AB245" s="1378"/>
      <c r="AC245" s="1378"/>
      <c r="AD245" s="1378"/>
      <c r="AE245" s="1378"/>
      <c r="AF245" s="1378"/>
      <c r="AG245" s="1378"/>
      <c r="AH245" s="1378"/>
      <c r="AI245" s="1378"/>
      <c r="AJ245" s="1378"/>
      <c r="AK245" s="1378"/>
      <c r="AL245" s="1378"/>
      <c r="AM245" s="1378"/>
      <c r="AN245" s="1378"/>
      <c r="AO245" s="1378"/>
      <c r="AP245" s="1378"/>
      <c r="AQ245" s="525"/>
      <c r="AR245" s="697"/>
      <c r="AS245" s="698"/>
      <c r="AT245" s="698"/>
      <c r="AU245" s="698"/>
      <c r="AV245" s="698"/>
      <c r="AW245" s="698"/>
      <c r="AX245" s="698"/>
      <c r="AY245" s="698"/>
      <c r="BA245" s="562"/>
      <c r="BB245" s="681"/>
      <c r="BC245" s="681"/>
      <c r="BD245" s="709"/>
      <c r="BE245" s="709"/>
      <c r="BF245" s="709"/>
      <c r="BG245" s="709"/>
    </row>
    <row r="246" spans="1:59" s="563" customFormat="1" ht="12.75">
      <c r="A246" s="400" t="s">
        <v>1075</v>
      </c>
      <c r="B246" s="406"/>
      <c r="C246" s="525"/>
      <c r="D246" s="525"/>
      <c r="E246" s="525"/>
      <c r="F246" s="525"/>
      <c r="G246" s="525"/>
      <c r="H246" s="525"/>
      <c r="I246" s="525"/>
      <c r="J246" s="525"/>
      <c r="K246" s="525"/>
      <c r="L246" s="525"/>
      <c r="M246" s="525"/>
      <c r="N246" s="525"/>
      <c r="O246" s="525"/>
      <c r="P246" s="525"/>
      <c r="Q246" s="525"/>
      <c r="R246" s="525"/>
      <c r="S246" s="525"/>
      <c r="T246" s="525"/>
      <c r="U246" s="525"/>
      <c r="V246" s="525"/>
      <c r="W246" s="525"/>
      <c r="X246" s="525"/>
      <c r="Y246" s="525"/>
      <c r="Z246" s="525"/>
      <c r="AA246" s="525"/>
      <c r="AB246" s="525"/>
      <c r="AC246" s="525"/>
      <c r="AD246" s="525"/>
      <c r="AE246" s="525"/>
      <c r="AF246" s="525"/>
      <c r="AG246" s="525"/>
      <c r="AH246" s="525"/>
      <c r="AI246" s="525"/>
      <c r="AJ246" s="525"/>
      <c r="AK246" s="525"/>
      <c r="AL246" s="525"/>
      <c r="AM246" s="525"/>
      <c r="AN246" s="525"/>
      <c r="AO246" s="525"/>
      <c r="AP246" s="525"/>
      <c r="AQ246" s="525"/>
      <c r="AR246" s="1013"/>
      <c r="AS246" s="1014"/>
      <c r="AT246" s="1014"/>
      <c r="AU246" s="1014"/>
      <c r="AV246" s="1014"/>
      <c r="AW246" s="1014"/>
      <c r="AX246" s="1014"/>
      <c r="AY246" s="1014"/>
      <c r="BA246" s="964"/>
      <c r="BB246" s="963"/>
      <c r="BC246" s="963"/>
      <c r="BD246" s="709"/>
      <c r="BE246" s="709"/>
      <c r="BF246" s="709"/>
      <c r="BG246" s="709"/>
    </row>
    <row r="247" spans="1:59" s="563" customFormat="1" ht="15" customHeight="1">
      <c r="A247" s="400" t="s">
        <v>1175</v>
      </c>
      <c r="B247" s="406" t="s">
        <v>197</v>
      </c>
      <c r="C247" s="400" t="s">
        <v>569</v>
      </c>
      <c r="D247" s="961"/>
      <c r="E247" s="961"/>
      <c r="F247" s="961"/>
      <c r="G247" s="961"/>
      <c r="H247" s="961"/>
      <c r="I247" s="961"/>
      <c r="J247" s="961"/>
      <c r="K247" s="961"/>
      <c r="L247" s="961"/>
      <c r="M247" s="961"/>
      <c r="N247" s="961"/>
      <c r="O247" s="961"/>
      <c r="P247" s="961"/>
      <c r="Q247" s="961"/>
      <c r="R247" s="961"/>
      <c r="S247" s="961"/>
      <c r="T247" s="961"/>
      <c r="W247" s="962"/>
      <c r="X247" s="962"/>
      <c r="Y247" s="962"/>
      <c r="Z247" s="962"/>
      <c r="AA247" s="962"/>
      <c r="AB247" s="962"/>
      <c r="AC247" s="962"/>
      <c r="AD247" s="962"/>
      <c r="AE247" s="962"/>
      <c r="AF247" s="962"/>
      <c r="AG247" s="962"/>
      <c r="AH247" s="962"/>
      <c r="AI247" s="962"/>
      <c r="AJ247" s="1145"/>
      <c r="AK247" s="1145"/>
      <c r="AL247" s="1145"/>
      <c r="AM247" s="1145"/>
      <c r="AN247" s="1145"/>
      <c r="AO247" s="1145"/>
      <c r="AP247" s="1145"/>
      <c r="AQ247" s="962"/>
      <c r="AR247" s="1013"/>
      <c r="AS247" s="1013"/>
      <c r="AT247" s="1013"/>
      <c r="AU247" s="1013"/>
      <c r="AV247" s="1013"/>
      <c r="AW247" s="1013"/>
      <c r="AX247" s="1013"/>
      <c r="AY247" s="1013"/>
      <c r="AZ247" s="1140"/>
      <c r="BA247" s="964"/>
      <c r="BB247" s="964"/>
      <c r="BC247" s="964"/>
      <c r="BD247" s="709"/>
      <c r="BE247" s="709"/>
      <c r="BF247" s="709"/>
      <c r="BG247" s="709"/>
    </row>
    <row r="248" spans="1:59" s="563" customFormat="1" ht="12.75">
      <c r="A248" s="400" t="s">
        <v>1075</v>
      </c>
      <c r="B248" s="406"/>
      <c r="C248" s="400"/>
      <c r="D248" s="961"/>
      <c r="E248" s="961"/>
      <c r="F248" s="961"/>
      <c r="G248" s="961"/>
      <c r="H248" s="961"/>
      <c r="I248" s="961"/>
      <c r="J248" s="961"/>
      <c r="K248" s="961"/>
      <c r="L248" s="961"/>
      <c r="M248" s="961"/>
      <c r="N248" s="961"/>
      <c r="O248" s="961"/>
      <c r="P248" s="961"/>
      <c r="Q248" s="961"/>
      <c r="R248" s="961"/>
      <c r="S248" s="961"/>
      <c r="T248" s="961"/>
      <c r="W248" s="962"/>
      <c r="X248" s="962"/>
      <c r="Y248" s="962"/>
      <c r="Z248" s="962"/>
      <c r="AA248" s="962"/>
      <c r="AB248" s="962"/>
      <c r="AC248" s="962"/>
      <c r="AD248" s="962"/>
      <c r="AE248" s="962"/>
      <c r="AF248" s="962"/>
      <c r="AG248" s="962"/>
      <c r="AH248" s="962"/>
      <c r="AI248" s="962"/>
      <c r="AJ248" s="1145"/>
      <c r="AK248" s="1145"/>
      <c r="AL248" s="1145"/>
      <c r="AM248" s="1145"/>
      <c r="AN248" s="1145"/>
      <c r="AO248" s="1145"/>
      <c r="AP248" s="1145"/>
      <c r="AQ248" s="962"/>
      <c r="AR248" s="1013"/>
      <c r="AS248" s="1013"/>
      <c r="AT248" s="1013"/>
      <c r="AU248" s="1013"/>
      <c r="AV248" s="1013"/>
      <c r="AW248" s="1013"/>
      <c r="AX248" s="1013"/>
      <c r="AY248" s="1013"/>
      <c r="AZ248" s="1140"/>
      <c r="BA248" s="964"/>
      <c r="BB248" s="964"/>
      <c r="BC248" s="964"/>
      <c r="BD248" s="709"/>
      <c r="BE248" s="709"/>
      <c r="BF248" s="709"/>
      <c r="BG248" s="709"/>
    </row>
    <row r="249" spans="1:59" s="563" customFormat="1" ht="15" customHeight="1">
      <c r="A249" s="400" t="s">
        <v>1075</v>
      </c>
      <c r="B249" s="406"/>
      <c r="C249" s="1138" t="s">
        <v>1076</v>
      </c>
      <c r="D249" s="961"/>
      <c r="E249" s="961"/>
      <c r="F249" s="961"/>
      <c r="G249" s="961"/>
      <c r="H249" s="961"/>
      <c r="I249" s="961"/>
      <c r="J249" s="961"/>
      <c r="K249" s="961"/>
      <c r="L249" s="961"/>
      <c r="M249" s="961"/>
      <c r="N249" s="961"/>
      <c r="O249" s="961"/>
      <c r="P249" s="961"/>
      <c r="Q249" s="961"/>
      <c r="R249" s="961"/>
      <c r="S249" s="961"/>
      <c r="T249" s="961"/>
      <c r="W249" s="962"/>
      <c r="X249" s="962"/>
      <c r="Y249" s="962"/>
      <c r="Z249" s="962"/>
      <c r="AA249" s="962"/>
      <c r="AB249" s="962"/>
      <c r="AC249" s="962"/>
      <c r="AD249" s="962"/>
      <c r="AE249" s="962"/>
      <c r="AF249" s="962"/>
      <c r="AG249" s="962"/>
      <c r="AH249" s="962"/>
      <c r="AI249" s="962"/>
      <c r="AJ249" s="1145"/>
      <c r="AK249" s="1145"/>
      <c r="AL249" s="1145"/>
      <c r="AM249" s="1145"/>
      <c r="AN249" s="1145"/>
      <c r="AO249" s="1145"/>
      <c r="AP249" s="1145"/>
      <c r="AQ249" s="962"/>
      <c r="AR249" s="1013"/>
      <c r="AS249" s="1013"/>
      <c r="AT249" s="1013"/>
      <c r="AU249" s="1013"/>
      <c r="AV249" s="1013"/>
      <c r="AW249" s="1013"/>
      <c r="AX249" s="1013"/>
      <c r="AY249" s="1013"/>
      <c r="AZ249" s="1140"/>
      <c r="BA249" s="964"/>
      <c r="BB249" s="964"/>
      <c r="BC249" s="964"/>
      <c r="BD249" s="709"/>
      <c r="BE249" s="709"/>
      <c r="BF249" s="709"/>
      <c r="BG249" s="709"/>
    </row>
    <row r="250" spans="1:59" s="563" customFormat="1" ht="15" customHeight="1">
      <c r="A250" s="400"/>
      <c r="B250" s="406"/>
      <c r="C250" s="1138"/>
      <c r="D250" s="961"/>
      <c r="E250" s="961"/>
      <c r="F250" s="961"/>
      <c r="G250" s="961"/>
      <c r="H250" s="961"/>
      <c r="I250" s="961"/>
      <c r="J250" s="961"/>
      <c r="K250" s="961"/>
      <c r="L250" s="961"/>
      <c r="M250" s="961"/>
      <c r="N250" s="961"/>
      <c r="O250" s="961"/>
      <c r="P250" s="961"/>
      <c r="Q250" s="961"/>
      <c r="R250" s="961"/>
      <c r="S250" s="961"/>
      <c r="T250" s="961"/>
      <c r="W250" s="962"/>
      <c r="X250" s="962"/>
      <c r="Y250" s="962"/>
      <c r="Z250" s="962"/>
      <c r="AA250" s="962"/>
      <c r="AB250" s="962"/>
      <c r="AC250" s="962"/>
      <c r="AD250" s="962"/>
      <c r="AE250" s="962"/>
      <c r="AF250" s="962"/>
      <c r="AG250" s="962"/>
      <c r="AH250" s="962"/>
      <c r="AI250" s="962"/>
      <c r="AJ250" s="1145"/>
      <c r="AK250" s="1145"/>
      <c r="AL250" s="1145"/>
      <c r="AM250" s="1145"/>
      <c r="AN250" s="1145"/>
      <c r="AO250" s="1145"/>
      <c r="AP250" s="1145"/>
      <c r="AQ250" s="962"/>
      <c r="AR250" s="1013"/>
      <c r="AS250" s="1013"/>
      <c r="AT250" s="1013"/>
      <c r="AU250" s="1013"/>
      <c r="AV250" s="1013"/>
      <c r="AW250" s="1013"/>
      <c r="AX250" s="1013"/>
      <c r="AY250" s="1013"/>
      <c r="AZ250" s="1140"/>
      <c r="BA250" s="964"/>
      <c r="BB250" s="964"/>
      <c r="BC250" s="964"/>
      <c r="BD250" s="709"/>
      <c r="BE250" s="709"/>
      <c r="BF250" s="709"/>
      <c r="BG250" s="709"/>
    </row>
    <row r="251" spans="1:220" s="563" customFormat="1" ht="143.25" customHeight="1">
      <c r="A251" s="400" t="s">
        <v>1075</v>
      </c>
      <c r="B251" s="406"/>
      <c r="C251" s="1378" t="s">
        <v>1077</v>
      </c>
      <c r="D251" s="1378"/>
      <c r="E251" s="1378"/>
      <c r="F251" s="1378"/>
      <c r="G251" s="1378"/>
      <c r="H251" s="1378"/>
      <c r="I251" s="1378"/>
      <c r="J251" s="1378"/>
      <c r="K251" s="1378"/>
      <c r="L251" s="1378"/>
      <c r="M251" s="1378"/>
      <c r="N251" s="1378"/>
      <c r="O251" s="1378"/>
      <c r="P251" s="1378"/>
      <c r="Q251" s="1378"/>
      <c r="R251" s="1378"/>
      <c r="S251" s="1378"/>
      <c r="T251" s="1378"/>
      <c r="U251" s="1378"/>
      <c r="V251" s="1378"/>
      <c r="W251" s="1378"/>
      <c r="X251" s="1378"/>
      <c r="Y251" s="1378"/>
      <c r="Z251" s="1378"/>
      <c r="AA251" s="1378"/>
      <c r="AB251" s="1378"/>
      <c r="AC251" s="1378"/>
      <c r="AD251" s="1378"/>
      <c r="AE251" s="1378"/>
      <c r="AF251" s="1378"/>
      <c r="AG251" s="1378"/>
      <c r="AH251" s="1378"/>
      <c r="AI251" s="1378"/>
      <c r="GC251" s="400"/>
      <c r="GD251" s="406"/>
      <c r="GE251" s="1378"/>
      <c r="GF251" s="1378"/>
      <c r="GG251" s="1378"/>
      <c r="GH251" s="1378"/>
      <c r="GI251" s="1378"/>
      <c r="GJ251" s="1378"/>
      <c r="GK251" s="1378"/>
      <c r="GL251" s="1378"/>
      <c r="GM251" s="1378"/>
      <c r="GN251" s="1378"/>
      <c r="GO251" s="1378"/>
      <c r="GP251" s="1378"/>
      <c r="GQ251" s="1378"/>
      <c r="GR251" s="1378"/>
      <c r="GS251" s="1378"/>
      <c r="GT251" s="1378"/>
      <c r="GU251" s="1378"/>
      <c r="GV251" s="1378"/>
      <c r="GW251" s="1378"/>
      <c r="GX251" s="1378"/>
      <c r="GY251" s="1378"/>
      <c r="GZ251" s="1378"/>
      <c r="HA251" s="1378"/>
      <c r="HB251" s="1378"/>
      <c r="HC251" s="1378"/>
      <c r="HD251" s="1378"/>
      <c r="HE251" s="1378"/>
      <c r="HF251" s="1378"/>
      <c r="HG251" s="1378"/>
      <c r="HH251" s="1378"/>
      <c r="HI251" s="1378"/>
      <c r="HJ251" s="1378"/>
      <c r="HK251" s="1378"/>
      <c r="HL251" s="525"/>
    </row>
    <row r="252" spans="1:59" s="563" customFormat="1" ht="12.75">
      <c r="A252" s="400" t="s">
        <v>1075</v>
      </c>
      <c r="B252" s="406"/>
      <c r="C252" s="1138"/>
      <c r="D252" s="961"/>
      <c r="E252" s="961"/>
      <c r="F252" s="961"/>
      <c r="G252" s="961"/>
      <c r="H252" s="961"/>
      <c r="I252" s="961"/>
      <c r="J252" s="961"/>
      <c r="K252" s="961"/>
      <c r="L252" s="961"/>
      <c r="M252" s="961"/>
      <c r="N252" s="961"/>
      <c r="O252" s="961"/>
      <c r="P252" s="961"/>
      <c r="Q252" s="961"/>
      <c r="R252" s="961"/>
      <c r="S252" s="961"/>
      <c r="T252" s="961"/>
      <c r="W252" s="962"/>
      <c r="X252" s="962"/>
      <c r="Y252" s="962"/>
      <c r="Z252" s="962"/>
      <c r="AA252" s="962"/>
      <c r="AB252" s="962"/>
      <c r="AC252" s="962"/>
      <c r="AD252" s="962"/>
      <c r="AE252" s="962"/>
      <c r="AF252" s="962"/>
      <c r="AG252" s="962"/>
      <c r="AH252" s="962"/>
      <c r="AI252" s="962"/>
      <c r="AJ252" s="1145"/>
      <c r="AK252" s="1145"/>
      <c r="AL252" s="1145"/>
      <c r="AM252" s="1145"/>
      <c r="AN252" s="1145"/>
      <c r="AO252" s="1145"/>
      <c r="AP252" s="1145"/>
      <c r="AQ252" s="962"/>
      <c r="AR252" s="1013"/>
      <c r="AS252" s="1013"/>
      <c r="AT252" s="1013"/>
      <c r="AU252" s="1013"/>
      <c r="AV252" s="1013"/>
      <c r="AW252" s="1013"/>
      <c r="AX252" s="1013"/>
      <c r="AY252" s="1013"/>
      <c r="AZ252" s="1140"/>
      <c r="BA252" s="964"/>
      <c r="BB252" s="964"/>
      <c r="BC252" s="964"/>
      <c r="BD252" s="709"/>
      <c r="BE252" s="709"/>
      <c r="BF252" s="709"/>
      <c r="BG252" s="709"/>
    </row>
    <row r="253" spans="1:59" s="563" customFormat="1" ht="131.25" customHeight="1">
      <c r="A253" s="400" t="s">
        <v>1075</v>
      </c>
      <c r="B253" s="406"/>
      <c r="C253" s="1378" t="s">
        <v>1078</v>
      </c>
      <c r="D253" s="1378"/>
      <c r="E253" s="1378"/>
      <c r="F253" s="1378"/>
      <c r="G253" s="1378"/>
      <c r="H253" s="1378"/>
      <c r="I253" s="1378"/>
      <c r="J253" s="1378"/>
      <c r="K253" s="1378"/>
      <c r="L253" s="1378"/>
      <c r="M253" s="1378"/>
      <c r="N253" s="1378"/>
      <c r="O253" s="1378"/>
      <c r="P253" s="1378"/>
      <c r="Q253" s="1378"/>
      <c r="R253" s="1378"/>
      <c r="S253" s="1378"/>
      <c r="T253" s="1378"/>
      <c r="U253" s="1378"/>
      <c r="V253" s="1378"/>
      <c r="W253" s="1378"/>
      <c r="X253" s="1378"/>
      <c r="Y253" s="1378"/>
      <c r="Z253" s="1378"/>
      <c r="AA253" s="1378"/>
      <c r="AB253" s="1378"/>
      <c r="AC253" s="1378"/>
      <c r="AD253" s="1378"/>
      <c r="AE253" s="1378"/>
      <c r="AF253" s="1378"/>
      <c r="AG253" s="1378"/>
      <c r="AH253" s="1378"/>
      <c r="AI253" s="1378"/>
      <c r="AJ253" s="1459"/>
      <c r="AK253" s="1459"/>
      <c r="AL253" s="1459"/>
      <c r="AM253" s="1459"/>
      <c r="AN253" s="1459"/>
      <c r="AO253" s="1459"/>
      <c r="AP253" s="1459"/>
      <c r="AQ253" s="525"/>
      <c r="AR253" s="1013"/>
      <c r="AS253" s="1013"/>
      <c r="AT253" s="1013"/>
      <c r="AU253" s="1013"/>
      <c r="AV253" s="1013"/>
      <c r="AW253" s="1013"/>
      <c r="AX253" s="1013"/>
      <c r="AY253" s="1013"/>
      <c r="AZ253" s="962"/>
      <c r="BA253" s="964"/>
      <c r="BB253" s="964"/>
      <c r="BC253" s="964"/>
      <c r="BD253" s="709"/>
      <c r="BE253" s="709"/>
      <c r="BF253" s="709"/>
      <c r="BG253" s="709"/>
    </row>
    <row r="254" spans="1:59" s="563" customFormat="1" ht="15" customHeight="1" collapsed="1">
      <c r="A254" s="400" t="s">
        <v>1075</v>
      </c>
      <c r="B254" s="406"/>
      <c r="C254" s="961"/>
      <c r="D254" s="961"/>
      <c r="E254" s="961"/>
      <c r="F254" s="961"/>
      <c r="G254" s="961"/>
      <c r="H254" s="961"/>
      <c r="I254" s="961"/>
      <c r="J254" s="961"/>
      <c r="K254" s="961"/>
      <c r="L254" s="961"/>
      <c r="M254" s="961"/>
      <c r="N254" s="961"/>
      <c r="O254" s="961"/>
      <c r="P254" s="961"/>
      <c r="Q254" s="961"/>
      <c r="R254" s="961"/>
      <c r="S254" s="961"/>
      <c r="T254" s="961"/>
      <c r="W254" s="962"/>
      <c r="X254" s="962"/>
      <c r="Y254" s="962"/>
      <c r="Z254" s="962"/>
      <c r="AA254" s="962"/>
      <c r="AB254" s="962"/>
      <c r="AC254" s="962"/>
      <c r="AD254" s="962"/>
      <c r="AE254" s="962"/>
      <c r="AF254" s="962"/>
      <c r="AG254" s="962"/>
      <c r="AH254" s="962"/>
      <c r="AI254" s="962"/>
      <c r="AJ254" s="1014"/>
      <c r="AK254" s="1014"/>
      <c r="AL254" s="1014"/>
      <c r="AM254" s="1014"/>
      <c r="AN254" s="1014"/>
      <c r="AO254" s="1014"/>
      <c r="AP254" s="1014"/>
      <c r="AQ254" s="962"/>
      <c r="AR254" s="963"/>
      <c r="AS254" s="963"/>
      <c r="AT254" s="963"/>
      <c r="AU254" s="963"/>
      <c r="AV254" s="963"/>
      <c r="AW254" s="963"/>
      <c r="AX254" s="963"/>
      <c r="AY254" s="963"/>
      <c r="AZ254" s="964"/>
      <c r="BA254" s="964"/>
      <c r="BB254" s="964">
        <v>0</v>
      </c>
      <c r="BC254" s="964"/>
      <c r="BD254" s="965"/>
      <c r="BE254" s="965"/>
      <c r="BF254" s="965"/>
      <c r="BG254" s="965"/>
    </row>
    <row r="255" spans="1:43" ht="15" customHeight="1">
      <c r="A255" s="23" t="s">
        <v>1075</v>
      </c>
      <c r="C255" s="275"/>
      <c r="D255" s="275"/>
      <c r="E255" s="275"/>
      <c r="F255" s="275"/>
      <c r="G255" s="275"/>
      <c r="H255" s="275"/>
      <c r="I255" s="275"/>
      <c r="J255" s="275"/>
      <c r="K255" s="275"/>
      <c r="L255" s="275"/>
      <c r="M255" s="275"/>
      <c r="N255" s="275"/>
      <c r="O255" s="275"/>
      <c r="P255" s="275"/>
      <c r="Q255" s="275"/>
      <c r="R255" s="275"/>
      <c r="S255" s="275"/>
      <c r="T255" s="275"/>
      <c r="U255" s="275"/>
      <c r="V255" s="275"/>
      <c r="W255" s="275"/>
      <c r="X255" s="275"/>
      <c r="Y255" s="275"/>
      <c r="Z255" s="275"/>
      <c r="AA255" s="275"/>
      <c r="AB255" s="275"/>
      <c r="AC255" s="275"/>
      <c r="AD255" s="275"/>
      <c r="AE255" s="275"/>
      <c r="AF255" s="275"/>
      <c r="AG255" s="275"/>
      <c r="AH255" s="275"/>
      <c r="AI255" s="275"/>
      <c r="AJ255" s="275"/>
      <c r="AK255" s="275"/>
      <c r="AL255" s="275"/>
      <c r="AM255" s="275"/>
      <c r="AN255" s="275"/>
      <c r="AO255" s="275"/>
      <c r="AP255" s="275"/>
      <c r="AQ255" s="275"/>
    </row>
    <row r="256" spans="1:20" ht="15" customHeight="1">
      <c r="A256" s="23">
        <v>3</v>
      </c>
      <c r="B256" s="216" t="s">
        <v>197</v>
      </c>
      <c r="C256" s="243" t="s">
        <v>565</v>
      </c>
      <c r="D256" s="217"/>
      <c r="E256" s="217"/>
      <c r="F256" s="217"/>
      <c r="G256" s="217"/>
      <c r="H256" s="217"/>
      <c r="I256" s="217"/>
      <c r="J256" s="217"/>
      <c r="K256" s="217"/>
      <c r="L256" s="217"/>
      <c r="M256" s="217"/>
      <c r="N256" s="217"/>
      <c r="O256" s="217"/>
      <c r="P256" s="217"/>
      <c r="Q256" s="217"/>
      <c r="R256" s="217"/>
      <c r="S256" s="217"/>
      <c r="T256" s="217"/>
    </row>
    <row r="257" spans="1:55" ht="15" customHeight="1">
      <c r="A257" s="385" t="s">
        <v>1075</v>
      </c>
      <c r="D257" s="218"/>
      <c r="E257" s="218"/>
      <c r="F257" s="218"/>
      <c r="G257" s="218"/>
      <c r="H257" s="218"/>
      <c r="I257" s="218"/>
      <c r="J257" s="218"/>
      <c r="K257" s="218"/>
      <c r="L257" s="218"/>
      <c r="M257" s="218"/>
      <c r="N257" s="218"/>
      <c r="O257" s="218"/>
      <c r="P257" s="218"/>
      <c r="Q257" s="218"/>
      <c r="R257" s="218"/>
      <c r="S257" s="218"/>
      <c r="T257" s="218"/>
      <c r="W257" s="1444" t="s">
        <v>772</v>
      </c>
      <c r="X257" s="1412"/>
      <c r="Y257" s="1412"/>
      <c r="Z257" s="1412"/>
      <c r="AA257" s="1412"/>
      <c r="AB257" s="1412"/>
      <c r="AC257" s="597"/>
      <c r="AD257" s="1476" t="s">
        <v>774</v>
      </c>
      <c r="AE257" s="1412"/>
      <c r="AF257" s="1412"/>
      <c r="AG257" s="1412"/>
      <c r="AH257" s="1412"/>
      <c r="AI257" s="1412"/>
      <c r="AJ257" s="597"/>
      <c r="AK257" s="1476" t="s">
        <v>774</v>
      </c>
      <c r="AL257" s="1412"/>
      <c r="AM257" s="1412"/>
      <c r="AN257" s="1412"/>
      <c r="AO257" s="1412"/>
      <c r="AP257" s="1412"/>
      <c r="AQ257" s="290"/>
      <c r="AR257" s="635" t="s">
        <v>781</v>
      </c>
      <c r="AS257" s="635" t="s">
        <v>930</v>
      </c>
      <c r="AT257" s="635" t="s">
        <v>931</v>
      </c>
      <c r="AU257" s="635" t="s">
        <v>932</v>
      </c>
      <c r="AV257" s="635" t="s">
        <v>933</v>
      </c>
      <c r="AW257" s="635" t="s">
        <v>539</v>
      </c>
      <c r="AX257" s="635" t="s">
        <v>540</v>
      </c>
      <c r="AY257" s="635" t="s">
        <v>6</v>
      </c>
      <c r="AZ257" s="598"/>
      <c r="BA257" s="615"/>
      <c r="BB257" s="526" t="s">
        <v>256</v>
      </c>
      <c r="BC257" s="526"/>
    </row>
    <row r="258" spans="1:60" s="595" customFormat="1" ht="15" customHeight="1">
      <c r="A258" s="599" t="s">
        <v>1075</v>
      </c>
      <c r="B258" s="330"/>
      <c r="D258" s="596"/>
      <c r="E258" s="596"/>
      <c r="F258" s="596"/>
      <c r="G258" s="596"/>
      <c r="H258" s="596"/>
      <c r="I258" s="596"/>
      <c r="J258" s="596"/>
      <c r="K258" s="596"/>
      <c r="L258" s="596"/>
      <c r="M258" s="596"/>
      <c r="N258" s="596"/>
      <c r="O258" s="596"/>
      <c r="P258" s="596"/>
      <c r="Q258" s="596"/>
      <c r="R258" s="596"/>
      <c r="S258" s="596"/>
      <c r="T258" s="596"/>
      <c r="W258" s="1439" t="s">
        <v>312</v>
      </c>
      <c r="X258" s="1440"/>
      <c r="Y258" s="1440"/>
      <c r="Z258" s="1440"/>
      <c r="AA258" s="1440"/>
      <c r="AB258" s="1440"/>
      <c r="AC258" s="597"/>
      <c r="AD258" s="1439" t="s">
        <v>312</v>
      </c>
      <c r="AE258" s="1440"/>
      <c r="AF258" s="1440"/>
      <c r="AG258" s="1440"/>
      <c r="AH258" s="1440"/>
      <c r="AI258" s="1440"/>
      <c r="AJ258" s="597"/>
      <c r="AK258" s="1439" t="s">
        <v>312</v>
      </c>
      <c r="AL258" s="1440"/>
      <c r="AM258" s="1440"/>
      <c r="AN258" s="1440"/>
      <c r="AO258" s="1440"/>
      <c r="AP258" s="1440"/>
      <c r="AQ258" s="290"/>
      <c r="AR258" s="526" t="s">
        <v>312</v>
      </c>
      <c r="AS258" s="526" t="s">
        <v>312</v>
      </c>
      <c r="AT258" s="526" t="s">
        <v>312</v>
      </c>
      <c r="AU258" s="526" t="s">
        <v>312</v>
      </c>
      <c r="AV258" s="526" t="s">
        <v>312</v>
      </c>
      <c r="AW258" s="526" t="s">
        <v>312</v>
      </c>
      <c r="AX258" s="526" t="s">
        <v>312</v>
      </c>
      <c r="AY258" s="526" t="s">
        <v>312</v>
      </c>
      <c r="AZ258" s="597"/>
      <c r="BA258" s="615">
        <v>5</v>
      </c>
      <c r="BB258" s="615"/>
      <c r="BC258" s="615"/>
      <c r="BD258" s="689"/>
      <c r="BE258" s="689"/>
      <c r="BF258" s="689"/>
      <c r="BG258" s="689"/>
      <c r="BH258" s="639"/>
    </row>
    <row r="259" spans="1:54" ht="15" customHeight="1">
      <c r="A259" s="23" t="s">
        <v>1075</v>
      </c>
      <c r="C259" s="254" t="s">
        <v>205</v>
      </c>
      <c r="D259" s="217"/>
      <c r="E259" s="217"/>
      <c r="F259" s="217"/>
      <c r="G259" s="217"/>
      <c r="H259" s="217"/>
      <c r="I259" s="217"/>
      <c r="J259" s="217"/>
      <c r="K259" s="217"/>
      <c r="L259" s="217"/>
      <c r="M259" s="217"/>
      <c r="N259" s="217"/>
      <c r="O259" s="217"/>
      <c r="P259" s="217"/>
      <c r="Q259" s="217"/>
      <c r="R259" s="217"/>
      <c r="S259" s="217"/>
      <c r="T259" s="217"/>
      <c r="W259" s="1383">
        <v>201527151</v>
      </c>
      <c r="X259" s="1383"/>
      <c r="Y259" s="1383"/>
      <c r="Z259" s="1383"/>
      <c r="AA259" s="1383"/>
      <c r="AB259" s="1383"/>
      <c r="AC259" s="240"/>
      <c r="AD259" s="1383">
        <v>663662938</v>
      </c>
      <c r="AE259" s="1383"/>
      <c r="AF259" s="1383"/>
      <c r="AG259" s="1383"/>
      <c r="AH259" s="1383"/>
      <c r="AI259" s="1383"/>
      <c r="AJ259" s="240"/>
      <c r="AK259" s="1383">
        <v>663662938</v>
      </c>
      <c r="AL259" s="1383"/>
      <c r="AM259" s="1383"/>
      <c r="AN259" s="1383"/>
      <c r="AO259" s="1383"/>
      <c r="AP259" s="1383"/>
      <c r="AR259" s="629">
        <v>120607550</v>
      </c>
      <c r="AS259" s="629">
        <v>326000</v>
      </c>
      <c r="AT259" s="629">
        <v>0</v>
      </c>
      <c r="AU259" s="629">
        <v>30743521</v>
      </c>
      <c r="AV259" s="629">
        <v>36838069</v>
      </c>
      <c r="AW259" s="629">
        <v>0</v>
      </c>
      <c r="AX259" s="629">
        <v>13012011</v>
      </c>
      <c r="AY259" s="629">
        <v>0</v>
      </c>
      <c r="BA259" s="382">
        <v>1</v>
      </c>
      <c r="BB259" s="382">
        <v>0</v>
      </c>
    </row>
    <row r="260" spans="1:54" ht="15" customHeight="1">
      <c r="A260" s="23" t="s">
        <v>1075</v>
      </c>
      <c r="C260" s="254" t="s">
        <v>206</v>
      </c>
      <c r="D260" s="217"/>
      <c r="E260" s="217"/>
      <c r="F260" s="217"/>
      <c r="G260" s="217"/>
      <c r="H260" s="217"/>
      <c r="I260" s="217"/>
      <c r="J260" s="217"/>
      <c r="K260" s="217"/>
      <c r="L260" s="217"/>
      <c r="M260" s="217"/>
      <c r="N260" s="217"/>
      <c r="O260" s="217"/>
      <c r="P260" s="217"/>
      <c r="Q260" s="217"/>
      <c r="R260" s="217"/>
      <c r="S260" s="217"/>
      <c r="T260" s="217"/>
      <c r="W260" s="1383">
        <v>63093685908</v>
      </c>
      <c r="X260" s="1383"/>
      <c r="Y260" s="1383"/>
      <c r="Z260" s="1383"/>
      <c r="AA260" s="1383"/>
      <c r="AB260" s="1383"/>
      <c r="AC260" s="240"/>
      <c r="AD260" s="1383">
        <v>100764426425</v>
      </c>
      <c r="AE260" s="1383"/>
      <c r="AF260" s="1383"/>
      <c r="AG260" s="1383"/>
      <c r="AH260" s="1383"/>
      <c r="AI260" s="1383"/>
      <c r="AJ260" s="240"/>
      <c r="AK260" s="1383">
        <v>100764426425</v>
      </c>
      <c r="AL260" s="1383"/>
      <c r="AM260" s="1383"/>
      <c r="AN260" s="1383"/>
      <c r="AO260" s="1383"/>
      <c r="AP260" s="1383"/>
      <c r="AR260" s="629">
        <v>57268647008</v>
      </c>
      <c r="AS260" s="629">
        <v>67885056</v>
      </c>
      <c r="AT260" s="629">
        <v>1584293451</v>
      </c>
      <c r="AU260" s="629">
        <v>2045511252</v>
      </c>
      <c r="AV260" s="629">
        <v>2008522094</v>
      </c>
      <c r="AW260" s="629">
        <v>0</v>
      </c>
      <c r="AX260" s="629">
        <v>118827047</v>
      </c>
      <c r="AY260" s="629">
        <v>0</v>
      </c>
      <c r="BA260" s="382">
        <v>1</v>
      </c>
      <c r="BB260" s="382">
        <v>0</v>
      </c>
    </row>
    <row r="261" spans="1:60" s="346" customFormat="1" ht="15" customHeight="1">
      <c r="A261" s="23" t="s">
        <v>1075</v>
      </c>
      <c r="B261" s="216"/>
      <c r="C261" s="423" t="s">
        <v>1064</v>
      </c>
      <c r="D261" s="217"/>
      <c r="E261" s="217"/>
      <c r="F261" s="217"/>
      <c r="G261" s="217"/>
      <c r="H261" s="217"/>
      <c r="I261" s="217"/>
      <c r="J261" s="217"/>
      <c r="K261" s="217"/>
      <c r="L261" s="217"/>
      <c r="M261" s="217"/>
      <c r="N261" s="217"/>
      <c r="O261" s="217"/>
      <c r="P261" s="217"/>
      <c r="Q261" s="217"/>
      <c r="R261" s="217"/>
      <c r="S261" s="217"/>
      <c r="T261" s="217"/>
      <c r="U261" s="209"/>
      <c r="V261" s="209"/>
      <c r="W261" s="1383">
        <v>1019064631</v>
      </c>
      <c r="X261" s="1383"/>
      <c r="Y261" s="1383"/>
      <c r="Z261" s="1383"/>
      <c r="AA261" s="1383"/>
      <c r="AB261" s="1383"/>
      <c r="AC261" s="240"/>
      <c r="AD261" s="1383">
        <v>1140319409</v>
      </c>
      <c r="AE261" s="1383"/>
      <c r="AF261" s="1383"/>
      <c r="AG261" s="1383"/>
      <c r="AH261" s="1383"/>
      <c r="AI261" s="1383"/>
      <c r="AJ261" s="240"/>
      <c r="AK261" s="1383">
        <v>1140319409</v>
      </c>
      <c r="AL261" s="1383"/>
      <c r="AM261" s="1383"/>
      <c r="AN261" s="1383"/>
      <c r="AO261" s="1383"/>
      <c r="AP261" s="1383"/>
      <c r="AQ261" s="192"/>
      <c r="AR261" s="629">
        <v>0</v>
      </c>
      <c r="AS261" s="629">
        <v>1019064631</v>
      </c>
      <c r="AT261" s="629">
        <v>0</v>
      </c>
      <c r="AU261" s="629">
        <v>0</v>
      </c>
      <c r="AV261" s="629">
        <v>0</v>
      </c>
      <c r="AW261" s="629">
        <v>0</v>
      </c>
      <c r="AX261" s="629">
        <v>0</v>
      </c>
      <c r="AY261" s="629">
        <v>0</v>
      </c>
      <c r="AZ261" s="192"/>
      <c r="BA261" s="382">
        <v>1</v>
      </c>
      <c r="BB261" s="382">
        <v>0</v>
      </c>
      <c r="BC261" s="382"/>
      <c r="BD261" s="689"/>
      <c r="BE261" s="689"/>
      <c r="BF261" s="689"/>
      <c r="BG261" s="689"/>
      <c r="BH261" s="561"/>
    </row>
    <row r="262" spans="1:54" ht="15" customHeight="1">
      <c r="A262" s="23" t="s">
        <v>1075</v>
      </c>
      <c r="C262" s="254"/>
      <c r="W262" s="602"/>
      <c r="X262" s="602"/>
      <c r="Y262" s="602"/>
      <c r="Z262" s="602"/>
      <c r="AA262" s="602"/>
      <c r="AB262" s="602"/>
      <c r="AC262" s="240"/>
      <c r="AD262" s="602"/>
      <c r="AE262" s="602"/>
      <c r="AF262" s="602"/>
      <c r="AG262" s="602"/>
      <c r="AH262" s="602"/>
      <c r="AI262" s="602"/>
      <c r="AJ262" s="240"/>
      <c r="AK262" s="602"/>
      <c r="AL262" s="602"/>
      <c r="AM262" s="602"/>
      <c r="AN262" s="602"/>
      <c r="AO262" s="602"/>
      <c r="AP262" s="602"/>
      <c r="BA262" s="382">
        <v>1</v>
      </c>
      <c r="BB262" s="382">
        <v>0</v>
      </c>
    </row>
    <row r="263" spans="1:59" s="223" customFormat="1" ht="15" customHeight="1" thickBot="1">
      <c r="A263" s="23" t="s">
        <v>1075</v>
      </c>
      <c r="B263" s="216"/>
      <c r="C263" s="220"/>
      <c r="D263" s="225"/>
      <c r="E263" s="224"/>
      <c r="F263" s="224"/>
      <c r="G263" s="224"/>
      <c r="H263" s="224"/>
      <c r="I263" s="224"/>
      <c r="J263" s="224"/>
      <c r="K263" s="226"/>
      <c r="L263" s="226"/>
      <c r="M263" s="226"/>
      <c r="N263" s="226"/>
      <c r="O263" s="226"/>
      <c r="P263" s="226"/>
      <c r="Q263" s="226"/>
      <c r="R263" s="226"/>
      <c r="S263" s="226"/>
      <c r="T263" s="226"/>
      <c r="U263" s="226"/>
      <c r="V263" s="226"/>
      <c r="W263" s="1389">
        <v>64314277690</v>
      </c>
      <c r="X263" s="1389"/>
      <c r="Y263" s="1389"/>
      <c r="Z263" s="1389"/>
      <c r="AA263" s="1389"/>
      <c r="AB263" s="1389"/>
      <c r="AC263" s="812"/>
      <c r="AD263" s="1389">
        <v>102568408772</v>
      </c>
      <c r="AE263" s="1389"/>
      <c r="AF263" s="1389"/>
      <c r="AG263" s="1389"/>
      <c r="AH263" s="1389"/>
      <c r="AI263" s="1389"/>
      <c r="AJ263" s="812"/>
      <c r="AK263" s="1389">
        <v>102568408772</v>
      </c>
      <c r="AL263" s="1389"/>
      <c r="AM263" s="1389"/>
      <c r="AN263" s="1389"/>
      <c r="AO263" s="1389"/>
      <c r="AP263" s="1389"/>
      <c r="AQ263" s="813"/>
      <c r="AR263" s="712">
        <v>57389254558</v>
      </c>
      <c r="AS263" s="712">
        <v>1087275687</v>
      </c>
      <c r="AT263" s="712">
        <v>1584293451</v>
      </c>
      <c r="AU263" s="712">
        <v>2076254773</v>
      </c>
      <c r="AV263" s="712">
        <v>2045360163</v>
      </c>
      <c r="AW263" s="712">
        <v>0</v>
      </c>
      <c r="AX263" s="712">
        <v>131839058</v>
      </c>
      <c r="AY263" s="712">
        <v>0</v>
      </c>
      <c r="BA263" s="810">
        <v>1</v>
      </c>
      <c r="BB263" s="810">
        <v>0</v>
      </c>
      <c r="BC263" s="810"/>
      <c r="BD263" s="812">
        <v>64314277690</v>
      </c>
      <c r="BE263" s="812">
        <v>102568408772</v>
      </c>
      <c r="BF263" s="812">
        <v>0</v>
      </c>
      <c r="BG263" s="812">
        <v>0</v>
      </c>
    </row>
    <row r="264" spans="1:59" s="223" customFormat="1" ht="15" customHeight="1" thickTop="1">
      <c r="A264" s="23"/>
      <c r="B264" s="216"/>
      <c r="C264" s="220"/>
      <c r="D264" s="225"/>
      <c r="E264" s="224"/>
      <c r="F264" s="224"/>
      <c r="G264" s="224"/>
      <c r="H264" s="224"/>
      <c r="I264" s="224"/>
      <c r="J264" s="224"/>
      <c r="K264" s="226"/>
      <c r="L264" s="226"/>
      <c r="M264" s="226"/>
      <c r="N264" s="226"/>
      <c r="O264" s="226"/>
      <c r="P264" s="226"/>
      <c r="Q264" s="226"/>
      <c r="R264" s="226"/>
      <c r="S264" s="226"/>
      <c r="T264" s="226"/>
      <c r="U264" s="226"/>
      <c r="V264" s="226"/>
      <c r="W264" s="812"/>
      <c r="X264" s="812"/>
      <c r="Y264" s="812"/>
      <c r="Z264" s="812"/>
      <c r="AA264" s="812"/>
      <c r="AB264" s="812"/>
      <c r="AC264" s="812"/>
      <c r="AD264" s="812"/>
      <c r="AE264" s="812"/>
      <c r="AF264" s="812"/>
      <c r="AG264" s="812"/>
      <c r="AH264" s="812"/>
      <c r="AI264" s="812"/>
      <c r="AJ264" s="812"/>
      <c r="AK264" s="812"/>
      <c r="AL264" s="812"/>
      <c r="AM264" s="812"/>
      <c r="AN264" s="812"/>
      <c r="AO264" s="812"/>
      <c r="AP264" s="812"/>
      <c r="AQ264" s="813"/>
      <c r="AR264" s="692"/>
      <c r="AS264" s="692"/>
      <c r="AT264" s="692"/>
      <c r="AU264" s="692"/>
      <c r="AV264" s="692"/>
      <c r="AW264" s="692"/>
      <c r="AX264" s="692"/>
      <c r="AY264" s="692"/>
      <c r="BA264" s="810"/>
      <c r="BB264" s="810"/>
      <c r="BC264" s="810"/>
      <c r="BD264" s="812"/>
      <c r="BE264" s="812"/>
      <c r="BF264" s="812"/>
      <c r="BG264" s="812"/>
    </row>
    <row r="265" spans="1:59" s="223" customFormat="1" ht="27" customHeight="1">
      <c r="A265" s="23"/>
      <c r="B265" s="216"/>
      <c r="C265" s="1516" t="s">
        <v>1065</v>
      </c>
      <c r="D265" s="1516"/>
      <c r="E265" s="1516"/>
      <c r="F265" s="1516"/>
      <c r="G265" s="1516"/>
      <c r="H265" s="1516"/>
      <c r="I265" s="1516"/>
      <c r="J265" s="1516"/>
      <c r="K265" s="1516"/>
      <c r="L265" s="1516"/>
      <c r="M265" s="1516"/>
      <c r="N265" s="1516"/>
      <c r="O265" s="1516"/>
      <c r="P265" s="1516"/>
      <c r="Q265" s="1516"/>
      <c r="R265" s="1516"/>
      <c r="S265" s="1516"/>
      <c r="T265" s="1516"/>
      <c r="U265" s="1516"/>
      <c r="V265" s="1516"/>
      <c r="W265" s="1516"/>
      <c r="X265" s="1516"/>
      <c r="Y265" s="1516"/>
      <c r="Z265" s="1516"/>
      <c r="AA265" s="1516"/>
      <c r="AB265" s="1516"/>
      <c r="AC265" s="1516"/>
      <c r="AD265" s="1516"/>
      <c r="AE265" s="1516"/>
      <c r="AF265" s="1516"/>
      <c r="AG265" s="1516"/>
      <c r="AH265" s="1516"/>
      <c r="AI265" s="1516"/>
      <c r="AJ265" s="812"/>
      <c r="AK265" s="812"/>
      <c r="AL265" s="812"/>
      <c r="AM265" s="812"/>
      <c r="AN265" s="812"/>
      <c r="AO265" s="812"/>
      <c r="AP265" s="812"/>
      <c r="AQ265" s="813"/>
      <c r="AR265" s="692"/>
      <c r="AS265" s="692"/>
      <c r="AT265" s="692"/>
      <c r="AU265" s="692"/>
      <c r="AV265" s="692"/>
      <c r="AW265" s="692"/>
      <c r="AX265" s="692"/>
      <c r="AY265" s="692"/>
      <c r="BA265" s="810"/>
      <c r="BB265" s="810"/>
      <c r="BC265" s="810"/>
      <c r="BD265" s="812"/>
      <c r="BE265" s="812"/>
      <c r="BF265" s="812"/>
      <c r="BG265" s="812"/>
    </row>
    <row r="266" spans="1:54" ht="15" customHeight="1">
      <c r="A266" s="23" t="s">
        <v>1075</v>
      </c>
      <c r="D266" s="218"/>
      <c r="W266" s="249"/>
      <c r="X266" s="249"/>
      <c r="Y266" s="249"/>
      <c r="Z266" s="249"/>
      <c r="AA266" s="249"/>
      <c r="AB266" s="249"/>
      <c r="AD266" s="249"/>
      <c r="AE266" s="249"/>
      <c r="AF266" s="249"/>
      <c r="AG266" s="249"/>
      <c r="AH266" s="249"/>
      <c r="AI266" s="249"/>
      <c r="AK266" s="249"/>
      <c r="AL266" s="249"/>
      <c r="AM266" s="249"/>
      <c r="AN266" s="249"/>
      <c r="AO266" s="249"/>
      <c r="AP266" s="249"/>
      <c r="AQ266" s="249"/>
      <c r="AR266" s="571">
        <v>0</v>
      </c>
      <c r="AS266" s="571">
        <v>0</v>
      </c>
      <c r="AT266" s="571">
        <v>0</v>
      </c>
      <c r="AU266" s="571">
        <v>0</v>
      </c>
      <c r="AV266" s="571">
        <v>0</v>
      </c>
      <c r="AW266" s="571">
        <v>0</v>
      </c>
      <c r="AX266" s="571">
        <v>0</v>
      </c>
      <c r="AY266" s="571">
        <v>0</v>
      </c>
      <c r="BA266" s="382">
        <v>4</v>
      </c>
      <c r="BB266" s="382">
        <v>0</v>
      </c>
    </row>
    <row r="267" spans="1:60" s="346" customFormat="1" ht="15" customHeight="1">
      <c r="A267" s="23">
        <v>4</v>
      </c>
      <c r="B267" s="216" t="s">
        <v>197</v>
      </c>
      <c r="C267" s="57" t="s">
        <v>47</v>
      </c>
      <c r="D267" s="218"/>
      <c r="E267" s="209"/>
      <c r="F267" s="209"/>
      <c r="G267" s="209"/>
      <c r="H267" s="209"/>
      <c r="I267" s="209"/>
      <c r="J267" s="209"/>
      <c r="K267" s="209"/>
      <c r="L267" s="209"/>
      <c r="M267" s="209"/>
      <c r="N267" s="209"/>
      <c r="O267" s="209"/>
      <c r="P267" s="209"/>
      <c r="Q267" s="209"/>
      <c r="R267" s="209"/>
      <c r="S267" s="209"/>
      <c r="T267" s="209"/>
      <c r="U267" s="209"/>
      <c r="V267" s="209"/>
      <c r="W267" s="261"/>
      <c r="X267" s="261"/>
      <c r="Y267" s="261"/>
      <c r="Z267" s="261"/>
      <c r="AA267" s="261"/>
      <c r="AB267" s="261"/>
      <c r="AC267" s="192"/>
      <c r="AD267" s="261"/>
      <c r="AE267" s="261"/>
      <c r="AF267" s="261"/>
      <c r="AG267" s="261"/>
      <c r="AH267" s="261"/>
      <c r="AI267" s="261"/>
      <c r="AJ267" s="192"/>
      <c r="AK267" s="261"/>
      <c r="AL267" s="261"/>
      <c r="AM267" s="261"/>
      <c r="AN267" s="261"/>
      <c r="AO267" s="261"/>
      <c r="AP267" s="261"/>
      <c r="AQ267" s="261"/>
      <c r="AR267" s="571"/>
      <c r="AS267" s="571"/>
      <c r="AT267" s="571"/>
      <c r="AU267" s="571"/>
      <c r="AV267" s="571"/>
      <c r="AW267" s="571"/>
      <c r="AX267" s="571"/>
      <c r="AY267" s="571"/>
      <c r="AZ267" s="192"/>
      <c r="BA267" s="382">
        <v>4</v>
      </c>
      <c r="BB267" s="382">
        <v>0</v>
      </c>
      <c r="BC267" s="382"/>
      <c r="BD267" s="689"/>
      <c r="BE267" s="689"/>
      <c r="BF267" s="689"/>
      <c r="BG267" s="689"/>
      <c r="BH267" s="561"/>
    </row>
    <row r="268" spans="1:60" s="346" customFormat="1" ht="15" customHeight="1">
      <c r="A268" s="23" t="s">
        <v>1075</v>
      </c>
      <c r="B268" s="216"/>
      <c r="C268" s="217"/>
      <c r="D268" s="218"/>
      <c r="E268" s="209"/>
      <c r="F268" s="209"/>
      <c r="G268" s="209"/>
      <c r="H268" s="209"/>
      <c r="I268" s="209"/>
      <c r="J268" s="209"/>
      <c r="K268" s="209"/>
      <c r="L268" s="209"/>
      <c r="M268" s="209"/>
      <c r="N268" s="209"/>
      <c r="O268" s="209"/>
      <c r="P268" s="209"/>
      <c r="Q268" s="209"/>
      <c r="R268" s="209"/>
      <c r="S268" s="209"/>
      <c r="T268" s="209"/>
      <c r="U268" s="209"/>
      <c r="V268" s="209"/>
      <c r="W268" s="1408" t="s">
        <v>772</v>
      </c>
      <c r="X268" s="1412"/>
      <c r="Y268" s="1412"/>
      <c r="Z268" s="1412"/>
      <c r="AA268" s="1412"/>
      <c r="AB268" s="1412"/>
      <c r="AC268" s="234"/>
      <c r="AD268" s="1408" t="s">
        <v>774</v>
      </c>
      <c r="AE268" s="1412"/>
      <c r="AF268" s="1412"/>
      <c r="AG268" s="1412"/>
      <c r="AH268" s="1412"/>
      <c r="AI268" s="1412"/>
      <c r="AJ268" s="234"/>
      <c r="AK268" s="1476" t="s">
        <v>774</v>
      </c>
      <c r="AL268" s="1412"/>
      <c r="AM268" s="1412"/>
      <c r="AN268" s="1412"/>
      <c r="AO268" s="1412"/>
      <c r="AP268" s="1412"/>
      <c r="AQ268" s="290"/>
      <c r="AR268" s="635" t="s">
        <v>781</v>
      </c>
      <c r="AS268" s="635" t="s">
        <v>930</v>
      </c>
      <c r="AT268" s="635" t="s">
        <v>931</v>
      </c>
      <c r="AU268" s="635" t="s">
        <v>932</v>
      </c>
      <c r="AV268" s="635" t="s">
        <v>933</v>
      </c>
      <c r="AW268" s="635" t="s">
        <v>539</v>
      </c>
      <c r="AX268" s="635" t="s">
        <v>540</v>
      </c>
      <c r="AY268" s="635" t="s">
        <v>6</v>
      </c>
      <c r="AZ268" s="192"/>
      <c r="BA268" s="615">
        <v>4</v>
      </c>
      <c r="BB268" s="382">
        <v>0</v>
      </c>
      <c r="BC268" s="382"/>
      <c r="BD268" s="689"/>
      <c r="BE268" s="689"/>
      <c r="BF268" s="689"/>
      <c r="BG268" s="689"/>
      <c r="BH268" s="561"/>
    </row>
    <row r="269" spans="1:60" s="595" customFormat="1" ht="15" customHeight="1">
      <c r="A269" s="599" t="s">
        <v>1075</v>
      </c>
      <c r="B269" s="330"/>
      <c r="D269" s="596"/>
      <c r="E269" s="596"/>
      <c r="F269" s="596"/>
      <c r="G269" s="596"/>
      <c r="H269" s="596"/>
      <c r="I269" s="596"/>
      <c r="J269" s="596"/>
      <c r="K269" s="596"/>
      <c r="L269" s="596"/>
      <c r="M269" s="596"/>
      <c r="N269" s="596"/>
      <c r="O269" s="596"/>
      <c r="P269" s="596"/>
      <c r="Q269" s="596"/>
      <c r="R269" s="596"/>
      <c r="S269" s="596"/>
      <c r="T269" s="596"/>
      <c r="W269" s="1439" t="s">
        <v>312</v>
      </c>
      <c r="X269" s="1440"/>
      <c r="Y269" s="1440"/>
      <c r="Z269" s="1440"/>
      <c r="AA269" s="1440"/>
      <c r="AB269" s="1440"/>
      <c r="AC269" s="597"/>
      <c r="AD269" s="1439" t="s">
        <v>312</v>
      </c>
      <c r="AE269" s="1440"/>
      <c r="AF269" s="1440"/>
      <c r="AG269" s="1440"/>
      <c r="AH269" s="1440"/>
      <c r="AI269" s="1440"/>
      <c r="AJ269" s="597"/>
      <c r="AK269" s="1439" t="s">
        <v>312</v>
      </c>
      <c r="AL269" s="1440"/>
      <c r="AM269" s="1440"/>
      <c r="AN269" s="1440"/>
      <c r="AO269" s="1440"/>
      <c r="AP269" s="1440"/>
      <c r="AQ269" s="290"/>
      <c r="AR269" s="526" t="s">
        <v>312</v>
      </c>
      <c r="AS269" s="526" t="s">
        <v>312</v>
      </c>
      <c r="AT269" s="526" t="s">
        <v>312</v>
      </c>
      <c r="AU269" s="526" t="s">
        <v>312</v>
      </c>
      <c r="AV269" s="526" t="s">
        <v>312</v>
      </c>
      <c r="AW269" s="526" t="s">
        <v>312</v>
      </c>
      <c r="AX269" s="526" t="s">
        <v>312</v>
      </c>
      <c r="AY269" s="526" t="s">
        <v>312</v>
      </c>
      <c r="AZ269" s="597"/>
      <c r="BA269" s="615">
        <v>4</v>
      </c>
      <c r="BB269" s="382">
        <v>0</v>
      </c>
      <c r="BC269" s="382"/>
      <c r="BD269" s="689"/>
      <c r="BE269" s="689"/>
      <c r="BF269" s="689"/>
      <c r="BG269" s="689"/>
      <c r="BH269" s="639"/>
    </row>
    <row r="270" spans="1:60" s="346" customFormat="1" ht="15" customHeight="1">
      <c r="A270" s="23" t="s">
        <v>1075</v>
      </c>
      <c r="B270" s="216"/>
      <c r="C270" s="193" t="s">
        <v>208</v>
      </c>
      <c r="D270" s="218"/>
      <c r="E270" s="209"/>
      <c r="F270" s="209"/>
      <c r="G270" s="209"/>
      <c r="H270" s="209"/>
      <c r="I270" s="209"/>
      <c r="J270" s="209"/>
      <c r="K270" s="209"/>
      <c r="L270" s="209"/>
      <c r="M270" s="209"/>
      <c r="N270" s="209"/>
      <c r="O270" s="209"/>
      <c r="P270" s="209"/>
      <c r="Q270" s="209"/>
      <c r="R270" s="209"/>
      <c r="S270" s="209"/>
      <c r="T270" s="209"/>
      <c r="U270" s="209"/>
      <c r="V270" s="209"/>
      <c r="W270" s="1383">
        <v>14369559743</v>
      </c>
      <c r="X270" s="1383"/>
      <c r="Y270" s="1383"/>
      <c r="Z270" s="1383"/>
      <c r="AA270" s="1383"/>
      <c r="AB270" s="1383"/>
      <c r="AC270" s="240"/>
      <c r="AD270" s="1383">
        <v>14575551664</v>
      </c>
      <c r="AE270" s="1383"/>
      <c r="AF270" s="1383"/>
      <c r="AG270" s="1383"/>
      <c r="AH270" s="1383"/>
      <c r="AI270" s="1383"/>
      <c r="AJ270" s="240"/>
      <c r="AK270" s="1383">
        <v>14575551664</v>
      </c>
      <c r="AL270" s="1383"/>
      <c r="AM270" s="1383"/>
      <c r="AN270" s="1383"/>
      <c r="AO270" s="1383"/>
      <c r="AP270" s="1383"/>
      <c r="AQ270" s="192"/>
      <c r="AR270" s="629">
        <v>14172998743</v>
      </c>
      <c r="AS270" s="629">
        <v>196561000</v>
      </c>
      <c r="AT270" s="629">
        <v>0</v>
      </c>
      <c r="AU270" s="629">
        <v>0</v>
      </c>
      <c r="AV270" s="629">
        <v>0</v>
      </c>
      <c r="AW270" s="629">
        <v>0</v>
      </c>
      <c r="AX270" s="629">
        <v>0</v>
      </c>
      <c r="AY270" s="629">
        <v>0</v>
      </c>
      <c r="AZ270" s="192"/>
      <c r="BA270" s="382">
        <v>1</v>
      </c>
      <c r="BB270" s="382">
        <v>0</v>
      </c>
      <c r="BC270" s="382"/>
      <c r="BD270" s="689"/>
      <c r="BE270" s="689"/>
      <c r="BF270" s="689"/>
      <c r="BG270" s="689"/>
      <c r="BH270" s="561"/>
    </row>
    <row r="271" spans="1:60" s="346" customFormat="1" ht="15" customHeight="1">
      <c r="A271" s="23" t="s">
        <v>1075</v>
      </c>
      <c r="B271" s="216"/>
      <c r="C271" s="423" t="s">
        <v>578</v>
      </c>
      <c r="D271" s="209"/>
      <c r="E271" s="209"/>
      <c r="F271" s="209"/>
      <c r="G271" s="209"/>
      <c r="H271" s="209"/>
      <c r="I271" s="209"/>
      <c r="J271" s="209"/>
      <c r="K271" s="209"/>
      <c r="L271" s="209"/>
      <c r="M271" s="209"/>
      <c r="N271" s="209"/>
      <c r="O271" s="209"/>
      <c r="P271" s="209"/>
      <c r="Q271" s="209"/>
      <c r="R271" s="209"/>
      <c r="S271" s="209"/>
      <c r="T271" s="209"/>
      <c r="U271" s="209"/>
      <c r="V271" s="209"/>
      <c r="W271" s="1460">
        <v>-5811291864</v>
      </c>
      <c r="X271" s="1460"/>
      <c r="Y271" s="1460"/>
      <c r="Z271" s="1460"/>
      <c r="AA271" s="1460"/>
      <c r="AB271" s="1460"/>
      <c r="AC271" s="240"/>
      <c r="AD271" s="1460">
        <v>-5707914921</v>
      </c>
      <c r="AE271" s="1460"/>
      <c r="AF271" s="1460"/>
      <c r="AG271" s="1460"/>
      <c r="AH271" s="1460"/>
      <c r="AI271" s="1460"/>
      <c r="AJ271" s="240"/>
      <c r="AK271" s="1383">
        <v>-5707914921</v>
      </c>
      <c r="AL271" s="1383"/>
      <c r="AM271" s="1383"/>
      <c r="AN271" s="1383"/>
      <c r="AO271" s="1383"/>
      <c r="AP271" s="1383"/>
      <c r="AQ271" s="192"/>
      <c r="AR271" s="629">
        <v>-5807930064</v>
      </c>
      <c r="AS271" s="629">
        <v>-3361800</v>
      </c>
      <c r="AT271" s="629">
        <v>0</v>
      </c>
      <c r="AU271" s="629">
        <v>0</v>
      </c>
      <c r="AV271" s="629">
        <v>0</v>
      </c>
      <c r="AW271" s="629">
        <v>0</v>
      </c>
      <c r="AX271" s="629">
        <v>0</v>
      </c>
      <c r="AY271" s="629">
        <v>0</v>
      </c>
      <c r="AZ271" s="192"/>
      <c r="BA271" s="382">
        <v>1</v>
      </c>
      <c r="BB271" s="382">
        <v>0</v>
      </c>
      <c r="BC271" s="382"/>
      <c r="BD271" s="689"/>
      <c r="BE271" s="689"/>
      <c r="BF271" s="689"/>
      <c r="BG271" s="689"/>
      <c r="BH271" s="561"/>
    </row>
    <row r="272" spans="1:60" s="346" customFormat="1" ht="15" customHeight="1">
      <c r="A272" s="23" t="s">
        <v>1075</v>
      </c>
      <c r="B272" s="216"/>
      <c r="C272" s="193"/>
      <c r="D272" s="209"/>
      <c r="E272" s="209"/>
      <c r="F272" s="209"/>
      <c r="G272" s="209"/>
      <c r="H272" s="209"/>
      <c r="I272" s="209"/>
      <c r="J272" s="209"/>
      <c r="K272" s="209"/>
      <c r="L272" s="209"/>
      <c r="M272" s="209"/>
      <c r="N272" s="209"/>
      <c r="O272" s="209"/>
      <c r="P272" s="209"/>
      <c r="Q272" s="209"/>
      <c r="R272" s="209"/>
      <c r="S272" s="209"/>
      <c r="T272" s="209"/>
      <c r="U272" s="209"/>
      <c r="V272" s="209"/>
      <c r="W272" s="602"/>
      <c r="X272" s="602"/>
      <c r="Y272" s="602"/>
      <c r="Z272" s="602"/>
      <c r="AA272" s="602"/>
      <c r="AB272" s="602"/>
      <c r="AC272" s="240"/>
      <c r="AD272" s="602"/>
      <c r="AE272" s="602"/>
      <c r="AF272" s="602"/>
      <c r="AG272" s="602"/>
      <c r="AH272" s="602"/>
      <c r="AI272" s="602"/>
      <c r="AJ272" s="240"/>
      <c r="AK272" s="602"/>
      <c r="AL272" s="602"/>
      <c r="AM272" s="602"/>
      <c r="AN272" s="602"/>
      <c r="AO272" s="602"/>
      <c r="AP272" s="602"/>
      <c r="AQ272" s="192"/>
      <c r="AR272" s="571"/>
      <c r="AS272" s="571"/>
      <c r="AT272" s="571"/>
      <c r="AU272" s="571"/>
      <c r="AV272" s="571"/>
      <c r="AW272" s="571"/>
      <c r="AX272" s="571"/>
      <c r="AY272" s="571"/>
      <c r="AZ272" s="192"/>
      <c r="BA272" s="382">
        <v>1</v>
      </c>
      <c r="BB272" s="382">
        <v>0</v>
      </c>
      <c r="BC272" s="382"/>
      <c r="BD272" s="689"/>
      <c r="BE272" s="689"/>
      <c r="BF272" s="689"/>
      <c r="BG272" s="689"/>
      <c r="BH272" s="561"/>
    </row>
    <row r="273" spans="1:59" s="223" customFormat="1" ht="15" customHeight="1" thickBot="1">
      <c r="A273" s="23" t="s">
        <v>1075</v>
      </c>
      <c r="B273" s="216"/>
      <c r="C273" s="220"/>
      <c r="D273" s="225"/>
      <c r="E273" s="224"/>
      <c r="F273" s="224"/>
      <c r="G273" s="224"/>
      <c r="H273" s="224"/>
      <c r="I273" s="224"/>
      <c r="J273" s="224"/>
      <c r="K273" s="226"/>
      <c r="L273" s="226"/>
      <c r="M273" s="226"/>
      <c r="N273" s="226"/>
      <c r="O273" s="226"/>
      <c r="P273" s="226"/>
      <c r="Q273" s="226"/>
      <c r="R273" s="226"/>
      <c r="S273" s="226"/>
      <c r="T273" s="226"/>
      <c r="U273" s="226"/>
      <c r="V273" s="226"/>
      <c r="W273" s="1389">
        <v>8558267879</v>
      </c>
      <c r="X273" s="1389"/>
      <c r="Y273" s="1389"/>
      <c r="Z273" s="1389"/>
      <c r="AA273" s="1389"/>
      <c r="AB273" s="1389"/>
      <c r="AC273" s="812"/>
      <c r="AD273" s="1389">
        <v>8867636743</v>
      </c>
      <c r="AE273" s="1389"/>
      <c r="AF273" s="1389"/>
      <c r="AG273" s="1389"/>
      <c r="AH273" s="1389"/>
      <c r="AI273" s="1389"/>
      <c r="AJ273" s="812"/>
      <c r="AK273" s="1389">
        <v>8867636743</v>
      </c>
      <c r="AL273" s="1389"/>
      <c r="AM273" s="1389"/>
      <c r="AN273" s="1389"/>
      <c r="AO273" s="1389"/>
      <c r="AP273" s="1389"/>
      <c r="AQ273" s="813"/>
      <c r="AR273" s="712">
        <v>8365068679</v>
      </c>
      <c r="AS273" s="712">
        <v>193199200</v>
      </c>
      <c r="AT273" s="712">
        <v>0</v>
      </c>
      <c r="AU273" s="712">
        <v>0</v>
      </c>
      <c r="AV273" s="712">
        <v>0</v>
      </c>
      <c r="AW273" s="712">
        <v>0</v>
      </c>
      <c r="AX273" s="712">
        <v>0</v>
      </c>
      <c r="AY273" s="712">
        <v>0</v>
      </c>
      <c r="BA273" s="810">
        <v>1</v>
      </c>
      <c r="BB273" s="810">
        <v>0</v>
      </c>
      <c r="BC273" s="810"/>
      <c r="BD273" s="812">
        <v>8558267879</v>
      </c>
      <c r="BE273" s="812">
        <v>8867636743</v>
      </c>
      <c r="BF273" s="812">
        <v>0</v>
      </c>
      <c r="BG273" s="812">
        <v>0</v>
      </c>
    </row>
    <row r="274" spans="1:60" s="347" customFormat="1" ht="15" customHeight="1" thickTop="1">
      <c r="A274" s="23" t="s">
        <v>1075</v>
      </c>
      <c r="B274" s="216"/>
      <c r="C274" s="220"/>
      <c r="D274" s="223"/>
      <c r="E274" s="223"/>
      <c r="F274" s="223"/>
      <c r="G274" s="223"/>
      <c r="H274" s="223"/>
      <c r="I274" s="223"/>
      <c r="J274" s="223"/>
      <c r="K274" s="223"/>
      <c r="L274" s="223"/>
      <c r="M274" s="223"/>
      <c r="N274" s="223"/>
      <c r="O274" s="223"/>
      <c r="P274" s="223"/>
      <c r="Q274" s="223"/>
      <c r="R274" s="223"/>
      <c r="S274" s="223"/>
      <c r="T274" s="223"/>
      <c r="U274" s="223"/>
      <c r="V274" s="223"/>
      <c r="W274" s="190"/>
      <c r="X274" s="190"/>
      <c r="Y274" s="190"/>
      <c r="Z274" s="190"/>
      <c r="AA274" s="190"/>
      <c r="AB274" s="190"/>
      <c r="AC274" s="190"/>
      <c r="AD274" s="190"/>
      <c r="AE274" s="190"/>
      <c r="AF274" s="190"/>
      <c r="AG274" s="190"/>
      <c r="AH274" s="190"/>
      <c r="AI274" s="190"/>
      <c r="AJ274" s="190"/>
      <c r="AK274" s="190"/>
      <c r="AL274" s="190"/>
      <c r="AM274" s="190"/>
      <c r="AN274" s="190"/>
      <c r="AO274" s="190"/>
      <c r="AP274" s="190"/>
      <c r="AQ274" s="190"/>
      <c r="AR274" s="571">
        <v>0</v>
      </c>
      <c r="AS274" s="571">
        <v>0</v>
      </c>
      <c r="AT274" s="571">
        <v>0</v>
      </c>
      <c r="AU274" s="571">
        <v>0</v>
      </c>
      <c r="AV274" s="571">
        <v>0</v>
      </c>
      <c r="AW274" s="571">
        <v>0</v>
      </c>
      <c r="AX274" s="571">
        <v>0</v>
      </c>
      <c r="AY274" s="571">
        <v>0</v>
      </c>
      <c r="AZ274" s="190"/>
      <c r="BA274" s="382">
        <v>14</v>
      </c>
      <c r="BB274" s="382">
        <v>0</v>
      </c>
      <c r="BC274" s="382"/>
      <c r="BD274" s="607"/>
      <c r="BE274" s="607"/>
      <c r="BF274" s="607"/>
      <c r="BG274" s="607"/>
      <c r="BH274" s="223"/>
    </row>
    <row r="275" spans="1:60" s="347" customFormat="1" ht="15" customHeight="1">
      <c r="A275" s="23" t="s">
        <v>1075</v>
      </c>
      <c r="B275" s="216"/>
      <c r="C275" s="220" t="s">
        <v>667</v>
      </c>
      <c r="D275" s="223"/>
      <c r="E275" s="223"/>
      <c r="F275" s="223"/>
      <c r="G275" s="223"/>
      <c r="H275" s="223"/>
      <c r="I275" s="223"/>
      <c r="J275" s="223"/>
      <c r="K275" s="223"/>
      <c r="L275" s="223"/>
      <c r="M275" s="223"/>
      <c r="N275" s="223"/>
      <c r="O275" s="223"/>
      <c r="P275" s="223"/>
      <c r="Q275" s="223"/>
      <c r="R275" s="223"/>
      <c r="S275" s="223"/>
      <c r="T275" s="223"/>
      <c r="U275" s="223"/>
      <c r="V275" s="223"/>
      <c r="W275" s="190"/>
      <c r="X275" s="190"/>
      <c r="Y275" s="190"/>
      <c r="Z275" s="190"/>
      <c r="AA275" s="190"/>
      <c r="AB275" s="190"/>
      <c r="AC275" s="190"/>
      <c r="AD275" s="190"/>
      <c r="AE275" s="190"/>
      <c r="AF275" s="190"/>
      <c r="AG275" s="190"/>
      <c r="AH275" s="190"/>
      <c r="AI275" s="190"/>
      <c r="AJ275" s="190"/>
      <c r="AK275" s="190"/>
      <c r="AL275" s="190"/>
      <c r="AM275" s="190"/>
      <c r="AN275" s="190"/>
      <c r="AO275" s="190"/>
      <c r="AP275" s="190"/>
      <c r="AQ275" s="190"/>
      <c r="AR275" s="571"/>
      <c r="AS275" s="571"/>
      <c r="AT275" s="571"/>
      <c r="AU275" s="571"/>
      <c r="AV275" s="571"/>
      <c r="AW275" s="571"/>
      <c r="AX275" s="571"/>
      <c r="AY275" s="571"/>
      <c r="AZ275" s="190"/>
      <c r="BA275" s="382">
        <v>14</v>
      </c>
      <c r="BB275" s="382">
        <v>0</v>
      </c>
      <c r="BC275" s="382"/>
      <c r="BD275" s="607"/>
      <c r="BE275" s="607"/>
      <c r="BF275" s="607"/>
      <c r="BG275" s="607"/>
      <c r="BH275" s="223"/>
    </row>
    <row r="276" spans="1:60" s="347" customFormat="1" ht="15" customHeight="1">
      <c r="A276" s="23" t="s">
        <v>1075</v>
      </c>
      <c r="B276" s="216"/>
      <c r="C276" s="425"/>
      <c r="D276" s="561"/>
      <c r="E276" s="561"/>
      <c r="F276" s="561"/>
      <c r="G276" s="561"/>
      <c r="H276" s="561"/>
      <c r="I276" s="561"/>
      <c r="J276" s="561"/>
      <c r="K276" s="561"/>
      <c r="L276" s="561"/>
      <c r="M276" s="561"/>
      <c r="N276" s="561"/>
      <c r="O276" s="1461" t="s">
        <v>772</v>
      </c>
      <c r="P276" s="1442"/>
      <c r="Q276" s="1442"/>
      <c r="R276" s="1442"/>
      <c r="S276" s="1442"/>
      <c r="T276" s="1442"/>
      <c r="U276" s="1442"/>
      <c r="V276" s="1442"/>
      <c r="W276" s="1442"/>
      <c r="X276" s="1442"/>
      <c r="Y276" s="630"/>
      <c r="Z276" s="1441" t="s">
        <v>774</v>
      </c>
      <c r="AA276" s="1442"/>
      <c r="AB276" s="1442"/>
      <c r="AC276" s="1442"/>
      <c r="AD276" s="1442"/>
      <c r="AE276" s="1442"/>
      <c r="AF276" s="1442"/>
      <c r="AG276" s="1442"/>
      <c r="AH276" s="1442"/>
      <c r="AI276" s="1442"/>
      <c r="AJ276" s="1442"/>
      <c r="AK276" s="1442"/>
      <c r="AL276" s="1442"/>
      <c r="AM276" s="1442"/>
      <c r="AN276" s="1442"/>
      <c r="AO276" s="1442"/>
      <c r="AP276" s="1442"/>
      <c r="AQ276" s="190"/>
      <c r="AR276" s="635" t="s">
        <v>781</v>
      </c>
      <c r="AS276" s="635" t="s">
        <v>930</v>
      </c>
      <c r="AT276" s="635" t="s">
        <v>931</v>
      </c>
      <c r="AU276" s="635" t="s">
        <v>932</v>
      </c>
      <c r="AV276" s="635" t="s">
        <v>933</v>
      </c>
      <c r="AW276" s="635" t="s">
        <v>539</v>
      </c>
      <c r="AX276" s="635" t="s">
        <v>540</v>
      </c>
      <c r="AY276" s="635" t="s">
        <v>6</v>
      </c>
      <c r="AZ276" s="190"/>
      <c r="BA276" s="382">
        <v>14</v>
      </c>
      <c r="BB276" s="382">
        <v>0</v>
      </c>
      <c r="BC276" s="382"/>
      <c r="BD276" s="607"/>
      <c r="BE276" s="607"/>
      <c r="BF276" s="607"/>
      <c r="BG276" s="607"/>
      <c r="BH276" s="223"/>
    </row>
    <row r="277" spans="1:60" s="347" customFormat="1" ht="15" customHeight="1">
      <c r="A277" s="23" t="s">
        <v>1075</v>
      </c>
      <c r="B277" s="216"/>
      <c r="C277" s="639"/>
      <c r="D277" s="639"/>
      <c r="E277" s="639"/>
      <c r="F277" s="639"/>
      <c r="G277" s="639"/>
      <c r="H277" s="639"/>
      <c r="I277" s="639"/>
      <c r="J277" s="639"/>
      <c r="K277" s="639"/>
      <c r="L277" s="639"/>
      <c r="M277" s="639"/>
      <c r="N277" s="639"/>
      <c r="O277" s="1443" t="s">
        <v>665</v>
      </c>
      <c r="P277" s="1443"/>
      <c r="Q277" s="1443"/>
      <c r="R277" s="639"/>
      <c r="S277" s="1517" t="s">
        <v>231</v>
      </c>
      <c r="T277" s="1518"/>
      <c r="U277" s="1518"/>
      <c r="V277" s="1518"/>
      <c r="W277" s="1518"/>
      <c r="X277" s="1518"/>
      <c r="Y277" s="639"/>
      <c r="Z277" s="1443" t="s">
        <v>665</v>
      </c>
      <c r="AA277" s="1443"/>
      <c r="AB277" s="1443"/>
      <c r="AC277" s="1009"/>
      <c r="AD277" s="1517" t="s">
        <v>231</v>
      </c>
      <c r="AE277" s="1518"/>
      <c r="AF277" s="1518"/>
      <c r="AG277" s="1518"/>
      <c r="AH277" s="1518"/>
      <c r="AI277" s="1518"/>
      <c r="AJ277" s="1009"/>
      <c r="AK277" s="1517" t="s">
        <v>598</v>
      </c>
      <c r="AL277" s="1518"/>
      <c r="AM277" s="1518"/>
      <c r="AN277" s="1518"/>
      <c r="AO277" s="1518"/>
      <c r="AP277" s="1518"/>
      <c r="AQ277" s="190"/>
      <c r="AR277" s="526" t="s">
        <v>312</v>
      </c>
      <c r="AS277" s="526" t="s">
        <v>312</v>
      </c>
      <c r="AT277" s="526" t="s">
        <v>312</v>
      </c>
      <c r="AU277" s="526" t="s">
        <v>312</v>
      </c>
      <c r="AV277" s="526" t="s">
        <v>312</v>
      </c>
      <c r="AW277" s="526" t="s">
        <v>312</v>
      </c>
      <c r="AX277" s="526" t="s">
        <v>312</v>
      </c>
      <c r="AY277" s="526" t="s">
        <v>312</v>
      </c>
      <c r="AZ277" s="190"/>
      <c r="BA277" s="382">
        <v>14</v>
      </c>
      <c r="BB277" s="382">
        <v>0</v>
      </c>
      <c r="BC277" s="382"/>
      <c r="BD277" s="607"/>
      <c r="BE277" s="607"/>
      <c r="BF277" s="607"/>
      <c r="BG277" s="607"/>
      <c r="BH277" s="223"/>
    </row>
    <row r="278" spans="1:60" s="347" customFormat="1" ht="15" customHeight="1">
      <c r="A278" s="23" t="s">
        <v>1075</v>
      </c>
      <c r="B278" s="216"/>
      <c r="C278" s="639"/>
      <c r="D278" s="639"/>
      <c r="E278" s="639"/>
      <c r="F278" s="639"/>
      <c r="G278" s="639"/>
      <c r="H278" s="639"/>
      <c r="I278" s="639"/>
      <c r="J278" s="639"/>
      <c r="K278" s="639"/>
      <c r="L278" s="639"/>
      <c r="M278" s="639"/>
      <c r="N278" s="639"/>
      <c r="O278" s="1417"/>
      <c r="P278" s="1417"/>
      <c r="Q278" s="1417"/>
      <c r="R278" s="639"/>
      <c r="S278" s="1514" t="s">
        <v>312</v>
      </c>
      <c r="T278" s="1515"/>
      <c r="U278" s="1515"/>
      <c r="V278" s="1515"/>
      <c r="W278" s="1515"/>
      <c r="X278" s="1515"/>
      <c r="Y278" s="639"/>
      <c r="Z278" s="1417"/>
      <c r="AA278" s="1417"/>
      <c r="AB278" s="1417"/>
      <c r="AC278" s="1009"/>
      <c r="AD278" s="1514" t="s">
        <v>312</v>
      </c>
      <c r="AE278" s="1515"/>
      <c r="AF278" s="1515"/>
      <c r="AG278" s="1515"/>
      <c r="AH278" s="1515"/>
      <c r="AI278" s="1515"/>
      <c r="AJ278" s="1009"/>
      <c r="AK278" s="1514" t="s">
        <v>312</v>
      </c>
      <c r="AL278" s="1515"/>
      <c r="AM278" s="1515"/>
      <c r="AN278" s="1515"/>
      <c r="AO278" s="1515"/>
      <c r="AP278" s="1515"/>
      <c r="AQ278" s="190"/>
      <c r="AR278" s="526"/>
      <c r="AS278" s="526"/>
      <c r="AT278" s="526"/>
      <c r="AU278" s="526"/>
      <c r="AV278" s="526"/>
      <c r="AW278" s="526"/>
      <c r="AX278" s="526"/>
      <c r="AY278" s="526"/>
      <c r="AZ278" s="190"/>
      <c r="BA278" s="382">
        <v>14</v>
      </c>
      <c r="BB278" s="382"/>
      <c r="BC278" s="382"/>
      <c r="BD278" s="607"/>
      <c r="BE278" s="607"/>
      <c r="BF278" s="607"/>
      <c r="BG278" s="607"/>
      <c r="BH278" s="223"/>
    </row>
    <row r="279" spans="1:60" s="1241" customFormat="1" ht="20.25" customHeight="1">
      <c r="A279" s="1231" t="s">
        <v>1075</v>
      </c>
      <c r="B279" s="1232"/>
      <c r="C279" s="1233" t="s">
        <v>666</v>
      </c>
      <c r="D279" s="1234"/>
      <c r="E279" s="1234"/>
      <c r="F279" s="1234"/>
      <c r="G279" s="1234"/>
      <c r="H279" s="1234"/>
      <c r="I279" s="1234"/>
      <c r="J279" s="1234"/>
      <c r="K279" s="1234"/>
      <c r="L279" s="1234"/>
      <c r="M279" s="1234"/>
      <c r="N279" s="1234"/>
      <c r="O279" s="1511">
        <v>0</v>
      </c>
      <c r="P279" s="1511"/>
      <c r="Q279" s="1511"/>
      <c r="R279" s="1235"/>
      <c r="S279" s="1519">
        <v>14369559743</v>
      </c>
      <c r="T279" s="1519"/>
      <c r="U279" s="1519"/>
      <c r="V279" s="1519"/>
      <c r="W279" s="1519"/>
      <c r="X279" s="1519"/>
      <c r="Y279" s="904"/>
      <c r="Z279" s="1520">
        <v>0</v>
      </c>
      <c r="AA279" s="1520"/>
      <c r="AB279" s="1520"/>
      <c r="AC279" s="1236"/>
      <c r="AD279" s="1519">
        <v>14575551664</v>
      </c>
      <c r="AE279" s="1519"/>
      <c r="AF279" s="1519"/>
      <c r="AG279" s="1519"/>
      <c r="AH279" s="1519"/>
      <c r="AI279" s="1519"/>
      <c r="AJ279" s="1236"/>
      <c r="AK279" s="1519">
        <v>0</v>
      </c>
      <c r="AL279" s="1519"/>
      <c r="AM279" s="1519"/>
      <c r="AN279" s="1519"/>
      <c r="AO279" s="1519"/>
      <c r="AP279" s="1519"/>
      <c r="AQ279" s="1238"/>
      <c r="AR279" s="1239">
        <v>0</v>
      </c>
      <c r="AS279" s="1239">
        <v>0</v>
      </c>
      <c r="AT279" s="1239">
        <v>0</v>
      </c>
      <c r="AU279" s="1239">
        <v>0</v>
      </c>
      <c r="AV279" s="1239">
        <v>0</v>
      </c>
      <c r="AW279" s="1239">
        <v>0</v>
      </c>
      <c r="AX279" s="1239">
        <v>0</v>
      </c>
      <c r="AY279" s="1239">
        <v>0</v>
      </c>
      <c r="AZ279" s="1238"/>
      <c r="BA279" s="1240">
        <v>1</v>
      </c>
      <c r="BB279" s="1240">
        <v>0</v>
      </c>
      <c r="BC279" s="1240"/>
      <c r="BD279" s="1237" t="s">
        <v>928</v>
      </c>
      <c r="BE279" s="1237"/>
      <c r="BF279" s="1237"/>
      <c r="BG279" s="1237"/>
      <c r="BH279" s="1234"/>
    </row>
    <row r="280" spans="1:60" s="371" customFormat="1" ht="28.5" customHeight="1">
      <c r="A280" s="400" t="s">
        <v>1075</v>
      </c>
      <c r="B280" s="406"/>
      <c r="C280" s="1230" t="s">
        <v>266</v>
      </c>
      <c r="D280" s="1415" t="s">
        <v>912</v>
      </c>
      <c r="E280" s="1415"/>
      <c r="F280" s="1415"/>
      <c r="G280" s="1415"/>
      <c r="H280" s="1415"/>
      <c r="I280" s="1415"/>
      <c r="J280" s="1415"/>
      <c r="K280" s="1415"/>
      <c r="L280" s="1415"/>
      <c r="M280" s="1415"/>
      <c r="N280" s="563"/>
      <c r="O280" s="1419">
        <v>21</v>
      </c>
      <c r="P280" s="1419"/>
      <c r="Q280" s="1419"/>
      <c r="R280" s="1218"/>
      <c r="S280" s="1377">
        <v>348600</v>
      </c>
      <c r="T280" s="1377"/>
      <c r="U280" s="1377"/>
      <c r="V280" s="1377"/>
      <c r="W280" s="1377"/>
      <c r="X280" s="1377"/>
      <c r="Y280" s="802"/>
      <c r="Z280" s="1416">
        <v>21</v>
      </c>
      <c r="AA280" s="1416"/>
      <c r="AB280" s="1416"/>
      <c r="AC280" s="802"/>
      <c r="AD280" s="1377">
        <v>348600</v>
      </c>
      <c r="AE280" s="1377"/>
      <c r="AF280" s="1377"/>
      <c r="AG280" s="1377"/>
      <c r="AH280" s="1377"/>
      <c r="AI280" s="1377"/>
      <c r="AJ280" s="963"/>
      <c r="AK280" s="1377">
        <v>348600</v>
      </c>
      <c r="AL280" s="1377"/>
      <c r="AM280" s="1377"/>
      <c r="AN280" s="1377"/>
      <c r="AO280" s="1377"/>
      <c r="AP280" s="1377"/>
      <c r="AQ280" s="981"/>
      <c r="AR280" s="698">
        <v>0</v>
      </c>
      <c r="AS280" s="698">
        <v>0</v>
      </c>
      <c r="AT280" s="698">
        <v>0</v>
      </c>
      <c r="AU280" s="698">
        <v>0</v>
      </c>
      <c r="AV280" s="698">
        <v>0</v>
      </c>
      <c r="AW280" s="698">
        <v>0</v>
      </c>
      <c r="AX280" s="698">
        <v>0</v>
      </c>
      <c r="AY280" s="698">
        <v>0</v>
      </c>
      <c r="AZ280" s="981"/>
      <c r="BA280" s="562">
        <v>1</v>
      </c>
      <c r="BB280" s="562">
        <v>0</v>
      </c>
      <c r="BC280" s="562"/>
      <c r="BD280" s="982"/>
      <c r="BE280" s="982"/>
      <c r="BF280" s="982"/>
      <c r="BG280" s="982"/>
      <c r="BH280" s="969"/>
    </row>
    <row r="281" spans="1:60" s="371" customFormat="1" ht="28.5" customHeight="1">
      <c r="A281" s="400" t="s">
        <v>1075</v>
      </c>
      <c r="B281" s="406"/>
      <c r="C281" s="1230" t="s">
        <v>266</v>
      </c>
      <c r="D281" s="1415" t="s">
        <v>913</v>
      </c>
      <c r="E281" s="1415"/>
      <c r="F281" s="1415"/>
      <c r="G281" s="1415"/>
      <c r="H281" s="1415"/>
      <c r="I281" s="1415"/>
      <c r="J281" s="1415"/>
      <c r="K281" s="1415"/>
      <c r="L281" s="1415"/>
      <c r="M281" s="1415"/>
      <c r="N281" s="563"/>
      <c r="O281" s="1419">
        <v>0</v>
      </c>
      <c r="P281" s="1419"/>
      <c r="Q281" s="1419"/>
      <c r="R281" s="1218"/>
      <c r="S281" s="1377">
        <v>0</v>
      </c>
      <c r="T281" s="1377"/>
      <c r="U281" s="1377"/>
      <c r="V281" s="1377"/>
      <c r="W281" s="1377"/>
      <c r="X281" s="1377"/>
      <c r="Y281" s="802"/>
      <c r="Z281" s="1416">
        <v>2</v>
      </c>
      <c r="AA281" s="1416"/>
      <c r="AB281" s="1416"/>
      <c r="AC281" s="802"/>
      <c r="AD281" s="1377">
        <v>27921</v>
      </c>
      <c r="AE281" s="1377"/>
      <c r="AF281" s="1377"/>
      <c r="AG281" s="1377"/>
      <c r="AH281" s="1377"/>
      <c r="AI281" s="1377"/>
      <c r="AJ281" s="963"/>
      <c r="AK281" s="1377">
        <v>27921</v>
      </c>
      <c r="AL281" s="1377"/>
      <c r="AM281" s="1377"/>
      <c r="AN281" s="1377"/>
      <c r="AO281" s="1377"/>
      <c r="AP281" s="1377"/>
      <c r="AQ281" s="981"/>
      <c r="AR281" s="698">
        <v>0</v>
      </c>
      <c r="AS281" s="698">
        <v>0</v>
      </c>
      <c r="AT281" s="698">
        <v>0</v>
      </c>
      <c r="AU281" s="698">
        <v>0</v>
      </c>
      <c r="AV281" s="698">
        <v>0</v>
      </c>
      <c r="AW281" s="698">
        <v>0</v>
      </c>
      <c r="AX281" s="698">
        <v>0</v>
      </c>
      <c r="AY281" s="698">
        <v>0</v>
      </c>
      <c r="AZ281" s="981"/>
      <c r="BA281" s="562">
        <v>1</v>
      </c>
      <c r="BB281" s="562">
        <v>0</v>
      </c>
      <c r="BC281" s="562"/>
      <c r="BD281" s="982"/>
      <c r="BE281" s="982"/>
      <c r="BF281" s="982"/>
      <c r="BG281" s="982"/>
      <c r="BH281" s="969"/>
    </row>
    <row r="282" spans="1:60" s="371" customFormat="1" ht="28.5" customHeight="1">
      <c r="A282" s="400" t="s">
        <v>1075</v>
      </c>
      <c r="B282" s="406"/>
      <c r="C282" s="1230" t="s">
        <v>266</v>
      </c>
      <c r="D282" s="1415" t="s">
        <v>914</v>
      </c>
      <c r="E282" s="1415"/>
      <c r="F282" s="1415"/>
      <c r="G282" s="1415"/>
      <c r="H282" s="1415"/>
      <c r="I282" s="1415"/>
      <c r="J282" s="1415"/>
      <c r="K282" s="1415"/>
      <c r="L282" s="1415"/>
      <c r="M282" s="1415"/>
      <c r="N282" s="563"/>
      <c r="O282" s="1419">
        <v>241000</v>
      </c>
      <c r="P282" s="1419"/>
      <c r="Q282" s="1419"/>
      <c r="R282" s="1218"/>
      <c r="S282" s="1377">
        <v>3077040000</v>
      </c>
      <c r="T282" s="1377"/>
      <c r="U282" s="1377"/>
      <c r="V282" s="1377"/>
      <c r="W282" s="1377"/>
      <c r="X282" s="1377"/>
      <c r="Y282" s="802"/>
      <c r="Z282" s="1416">
        <v>241000</v>
      </c>
      <c r="AA282" s="1416"/>
      <c r="AB282" s="1416"/>
      <c r="AC282" s="802"/>
      <c r="AD282" s="1377">
        <v>3077040000</v>
      </c>
      <c r="AE282" s="1377"/>
      <c r="AF282" s="1377"/>
      <c r="AG282" s="1377"/>
      <c r="AH282" s="1377"/>
      <c r="AI282" s="1377"/>
      <c r="AJ282" s="963"/>
      <c r="AK282" s="1377">
        <v>3077040000</v>
      </c>
      <c r="AL282" s="1377"/>
      <c r="AM282" s="1377"/>
      <c r="AN282" s="1377"/>
      <c r="AO282" s="1377"/>
      <c r="AP282" s="1377"/>
      <c r="AQ282" s="981"/>
      <c r="AR282" s="698">
        <v>0</v>
      </c>
      <c r="AS282" s="698">
        <v>0</v>
      </c>
      <c r="AT282" s="698">
        <v>0</v>
      </c>
      <c r="AU282" s="698">
        <v>0</v>
      </c>
      <c r="AV282" s="698">
        <v>0</v>
      </c>
      <c r="AW282" s="698">
        <v>0</v>
      </c>
      <c r="AX282" s="698">
        <v>0</v>
      </c>
      <c r="AY282" s="698">
        <v>0</v>
      </c>
      <c r="AZ282" s="981"/>
      <c r="BA282" s="562">
        <v>1</v>
      </c>
      <c r="BB282" s="562">
        <v>0</v>
      </c>
      <c r="BC282" s="562"/>
      <c r="BD282" s="982"/>
      <c r="BE282" s="982"/>
      <c r="BF282" s="982"/>
      <c r="BG282" s="982"/>
      <c r="BH282" s="969"/>
    </row>
    <row r="283" spans="1:60" s="371" customFormat="1" ht="28.5" customHeight="1">
      <c r="A283" s="400" t="s">
        <v>1075</v>
      </c>
      <c r="B283" s="406"/>
      <c r="C283" s="1230" t="s">
        <v>266</v>
      </c>
      <c r="D283" s="1415" t="s">
        <v>915</v>
      </c>
      <c r="E283" s="1415"/>
      <c r="F283" s="1415"/>
      <c r="G283" s="1415"/>
      <c r="H283" s="1415"/>
      <c r="I283" s="1415"/>
      <c r="J283" s="1415"/>
      <c r="K283" s="1415"/>
      <c r="L283" s="1415"/>
      <c r="M283" s="1415"/>
      <c r="N283" s="1419">
        <v>1725000</v>
      </c>
      <c r="O283" s="1419"/>
      <c r="P283" s="1419"/>
      <c r="Q283" s="1419"/>
      <c r="R283" s="1218"/>
      <c r="S283" s="1377">
        <v>11095610143</v>
      </c>
      <c r="T283" s="1377"/>
      <c r="U283" s="1377"/>
      <c r="V283" s="1377"/>
      <c r="W283" s="1377"/>
      <c r="X283" s="1377"/>
      <c r="Y283" s="1416">
        <v>1725000</v>
      </c>
      <c r="Z283" s="1416"/>
      <c r="AA283" s="1416"/>
      <c r="AB283" s="1416"/>
      <c r="AC283" s="802"/>
      <c r="AD283" s="1377">
        <v>11095610143</v>
      </c>
      <c r="AE283" s="1377"/>
      <c r="AF283" s="1377"/>
      <c r="AG283" s="1377"/>
      <c r="AH283" s="1377"/>
      <c r="AI283" s="1377"/>
      <c r="AJ283" s="963"/>
      <c r="AK283" s="1377">
        <v>11095610143</v>
      </c>
      <c r="AL283" s="1377"/>
      <c r="AM283" s="1377"/>
      <c r="AN283" s="1377"/>
      <c r="AO283" s="1377"/>
      <c r="AP283" s="1377"/>
      <c r="AQ283" s="981"/>
      <c r="AR283" s="698">
        <v>0</v>
      </c>
      <c r="AS283" s="698">
        <v>0</v>
      </c>
      <c r="AT283" s="698">
        <v>0</v>
      </c>
      <c r="AU283" s="698">
        <v>0</v>
      </c>
      <c r="AV283" s="698">
        <v>0</v>
      </c>
      <c r="AW283" s="698">
        <v>0</v>
      </c>
      <c r="AX283" s="698">
        <v>0</v>
      </c>
      <c r="AY283" s="698">
        <v>0</v>
      </c>
      <c r="AZ283" s="981"/>
      <c r="BA283" s="562">
        <v>1</v>
      </c>
      <c r="BB283" s="562">
        <v>0</v>
      </c>
      <c r="BC283" s="562"/>
      <c r="BD283" s="982"/>
      <c r="BE283" s="982"/>
      <c r="BF283" s="982"/>
      <c r="BG283" s="982"/>
      <c r="BH283" s="969"/>
    </row>
    <row r="284" spans="1:60" s="371" customFormat="1" ht="28.5" customHeight="1">
      <c r="A284" s="400" t="s">
        <v>1075</v>
      </c>
      <c r="B284" s="406"/>
      <c r="C284" s="1230" t="s">
        <v>266</v>
      </c>
      <c r="D284" s="1415" t="s">
        <v>916</v>
      </c>
      <c r="E284" s="1415"/>
      <c r="F284" s="1415"/>
      <c r="G284" s="1415"/>
      <c r="H284" s="1415"/>
      <c r="I284" s="1415"/>
      <c r="J284" s="1415"/>
      <c r="K284" s="1415"/>
      <c r="L284" s="1415"/>
      <c r="M284" s="1415"/>
      <c r="N284" s="563"/>
      <c r="O284" s="1419">
        <v>6527</v>
      </c>
      <c r="P284" s="1419"/>
      <c r="Q284" s="1419"/>
      <c r="R284" s="1218"/>
      <c r="S284" s="1377">
        <v>196561000</v>
      </c>
      <c r="T284" s="1377"/>
      <c r="U284" s="1377"/>
      <c r="V284" s="1377"/>
      <c r="W284" s="1377"/>
      <c r="X284" s="1377"/>
      <c r="Y284" s="802"/>
      <c r="Z284" s="1416">
        <v>15527</v>
      </c>
      <c r="AA284" s="1416"/>
      <c r="AB284" s="1416"/>
      <c r="AC284" s="802"/>
      <c r="AD284" s="1377">
        <v>402525000</v>
      </c>
      <c r="AE284" s="1377"/>
      <c r="AF284" s="1377"/>
      <c r="AG284" s="1377"/>
      <c r="AH284" s="1377"/>
      <c r="AI284" s="1377"/>
      <c r="AJ284" s="963"/>
      <c r="AK284" s="1377">
        <v>402525000</v>
      </c>
      <c r="AL284" s="1377"/>
      <c r="AM284" s="1377"/>
      <c r="AN284" s="1377"/>
      <c r="AO284" s="1377"/>
      <c r="AP284" s="1377"/>
      <c r="AQ284" s="981"/>
      <c r="AR284" s="698">
        <v>0</v>
      </c>
      <c r="AS284" s="698">
        <v>196561000</v>
      </c>
      <c r="AT284" s="698">
        <v>0</v>
      </c>
      <c r="AU284" s="698">
        <v>0</v>
      </c>
      <c r="AV284" s="698">
        <v>0</v>
      </c>
      <c r="AW284" s="698">
        <v>0</v>
      </c>
      <c r="AX284" s="698">
        <v>0</v>
      </c>
      <c r="AY284" s="698">
        <v>0</v>
      </c>
      <c r="AZ284" s="981"/>
      <c r="BA284" s="562">
        <v>1</v>
      </c>
      <c r="BB284" s="562">
        <v>0</v>
      </c>
      <c r="BC284" s="562"/>
      <c r="BD284" s="982">
        <v>6527</v>
      </c>
      <c r="BE284" s="982"/>
      <c r="BF284" s="982"/>
      <c r="BG284" s="982"/>
      <c r="BH284" s="969"/>
    </row>
    <row r="285" spans="1:60" s="1241" customFormat="1" ht="21" customHeight="1">
      <c r="A285" s="1231" t="s">
        <v>1075</v>
      </c>
      <c r="B285" s="1232"/>
      <c r="C285" s="1233" t="s">
        <v>578</v>
      </c>
      <c r="D285" s="1282"/>
      <c r="E285" s="1282"/>
      <c r="F285" s="1282"/>
      <c r="G285" s="1282"/>
      <c r="H285" s="1282"/>
      <c r="I285" s="1282"/>
      <c r="J285" s="1282"/>
      <c r="K285" s="1282"/>
      <c r="L285" s="1282"/>
      <c r="M285" s="1282"/>
      <c r="N285" s="1282"/>
      <c r="O285" s="1511">
        <v>0</v>
      </c>
      <c r="P285" s="1511"/>
      <c r="Q285" s="1511"/>
      <c r="R285" s="1235"/>
      <c r="S285" s="1512">
        <v>-5811291864</v>
      </c>
      <c r="T285" s="1512"/>
      <c r="U285" s="1512"/>
      <c r="V285" s="1512"/>
      <c r="W285" s="1512"/>
      <c r="X285" s="1512"/>
      <c r="Y285" s="1235"/>
      <c r="Z285" s="1511">
        <v>0</v>
      </c>
      <c r="AA285" s="1511"/>
      <c r="AB285" s="1511"/>
      <c r="AC285" s="1236"/>
      <c r="AD285" s="1512">
        <v>-5707914921</v>
      </c>
      <c r="AE285" s="1512"/>
      <c r="AF285" s="1512"/>
      <c r="AG285" s="1512"/>
      <c r="AH285" s="1512"/>
      <c r="AI285" s="1512"/>
      <c r="AJ285" s="815"/>
      <c r="AK285" s="1380">
        <v>-5707914921</v>
      </c>
      <c r="AL285" s="1380"/>
      <c r="AM285" s="1380"/>
      <c r="AN285" s="1380"/>
      <c r="AO285" s="1380"/>
      <c r="AP285" s="1380"/>
      <c r="AQ285" s="1238"/>
      <c r="AR285" s="1239">
        <v>-5807930064</v>
      </c>
      <c r="AS285" s="1239">
        <v>-3361800</v>
      </c>
      <c r="AT285" s="1239">
        <v>0</v>
      </c>
      <c r="AU285" s="1239">
        <v>0</v>
      </c>
      <c r="AV285" s="1239">
        <v>0</v>
      </c>
      <c r="AW285" s="1239">
        <v>0</v>
      </c>
      <c r="AX285" s="1239">
        <v>0</v>
      </c>
      <c r="AY285" s="1239">
        <v>0</v>
      </c>
      <c r="AZ285" s="1238"/>
      <c r="BA285" s="1281">
        <v>1</v>
      </c>
      <c r="BB285" s="1281">
        <v>0</v>
      </c>
      <c r="BC285" s="1281"/>
      <c r="BD285" s="1237"/>
      <c r="BE285" s="1237"/>
      <c r="BF285" s="1237"/>
      <c r="BG285" s="1237"/>
      <c r="BH285" s="1234"/>
    </row>
    <row r="286" spans="1:60" s="347" customFormat="1" ht="15" customHeight="1">
      <c r="A286" s="23" t="s">
        <v>1075</v>
      </c>
      <c r="B286" s="216"/>
      <c r="C286" s="423"/>
      <c r="D286" s="561"/>
      <c r="E286" s="561"/>
      <c r="F286" s="561"/>
      <c r="G286" s="561"/>
      <c r="H286" s="561"/>
      <c r="I286" s="561"/>
      <c r="J286" s="561"/>
      <c r="K286" s="561"/>
      <c r="L286" s="561"/>
      <c r="M286" s="561"/>
      <c r="N286" s="561"/>
      <c r="O286" s="636"/>
      <c r="P286" s="636"/>
      <c r="Q286" s="636"/>
      <c r="R286" s="636"/>
      <c r="S286" s="1012"/>
      <c r="T286" s="1012"/>
      <c r="U286" s="1012"/>
      <c r="V286" s="1012"/>
      <c r="W286" s="1012"/>
      <c r="X286" s="1012"/>
      <c r="Y286" s="636"/>
      <c r="Z286" s="636"/>
      <c r="AA286" s="636"/>
      <c r="AB286" s="636"/>
      <c r="AC286" s="815"/>
      <c r="AD286" s="1012"/>
      <c r="AE286" s="1012"/>
      <c r="AF286" s="1012"/>
      <c r="AG286" s="1012"/>
      <c r="AH286" s="1012"/>
      <c r="AI286" s="1012"/>
      <c r="AJ286" s="815"/>
      <c r="AK286" s="1533"/>
      <c r="AL286" s="1533"/>
      <c r="AM286" s="1533"/>
      <c r="AN286" s="1533"/>
      <c r="AO286" s="1533"/>
      <c r="AP286" s="1533"/>
      <c r="AQ286" s="190"/>
      <c r="AR286" s="571"/>
      <c r="AS286" s="571"/>
      <c r="AT286" s="571"/>
      <c r="AU286" s="571"/>
      <c r="AV286" s="571"/>
      <c r="AW286" s="571"/>
      <c r="AX286" s="571"/>
      <c r="AY286" s="571"/>
      <c r="AZ286" s="190"/>
      <c r="BA286" s="382">
        <v>1</v>
      </c>
      <c r="BB286" s="382">
        <v>0</v>
      </c>
      <c r="BC286" s="382"/>
      <c r="BD286" s="607"/>
      <c r="BE286" s="607"/>
      <c r="BF286" s="607"/>
      <c r="BG286" s="607"/>
      <c r="BH286" s="223"/>
    </row>
    <row r="287" spans="1:60" s="347" customFormat="1" ht="15" customHeight="1" thickBot="1">
      <c r="A287" s="23" t="s">
        <v>1075</v>
      </c>
      <c r="B287" s="216"/>
      <c r="C287" s="220"/>
      <c r="D287" s="225"/>
      <c r="E287" s="224"/>
      <c r="F287" s="224"/>
      <c r="G287" s="224"/>
      <c r="H287" s="224"/>
      <c r="I287" s="224"/>
      <c r="J287" s="224"/>
      <c r="K287" s="226"/>
      <c r="L287" s="226"/>
      <c r="M287" s="226"/>
      <c r="N287" s="226"/>
      <c r="O287" s="1513"/>
      <c r="P287" s="1513"/>
      <c r="Q287" s="1513"/>
      <c r="R287" s="330"/>
      <c r="S287" s="1389">
        <f>S285+S279</f>
        <v>8558267879</v>
      </c>
      <c r="T287" s="1389"/>
      <c r="U287" s="1389"/>
      <c r="V287" s="1389"/>
      <c r="W287" s="1389"/>
      <c r="X287" s="1389"/>
      <c r="Y287" s="330"/>
      <c r="Z287" s="1513"/>
      <c r="AA287" s="1513"/>
      <c r="AB287" s="1513"/>
      <c r="AC287" s="812"/>
      <c r="AD287" s="1389">
        <f>AD285+AD279</f>
        <v>8867636743</v>
      </c>
      <c r="AE287" s="1389"/>
      <c r="AF287" s="1389"/>
      <c r="AG287" s="1389"/>
      <c r="AH287" s="1389"/>
      <c r="AI287" s="1389"/>
      <c r="AJ287" s="812"/>
      <c r="AK287" s="1389">
        <v>23443188407</v>
      </c>
      <c r="AL287" s="1389"/>
      <c r="AM287" s="1389"/>
      <c r="AN287" s="1389"/>
      <c r="AO287" s="1389"/>
      <c r="AP287" s="1389"/>
      <c r="AQ287" s="190"/>
      <c r="AR287" s="712">
        <v>-5807930064</v>
      </c>
      <c r="AS287" s="712">
        <v>193199200</v>
      </c>
      <c r="AT287" s="712">
        <v>0</v>
      </c>
      <c r="AU287" s="712">
        <v>0</v>
      </c>
      <c r="AV287" s="712">
        <v>0</v>
      </c>
      <c r="AW287" s="712">
        <v>0</v>
      </c>
      <c r="AX287" s="712">
        <v>0</v>
      </c>
      <c r="AY287" s="712">
        <v>0</v>
      </c>
      <c r="AZ287" s="190"/>
      <c r="BA287" s="382">
        <v>1</v>
      </c>
      <c r="BB287" s="382">
        <v>0</v>
      </c>
      <c r="BC287" s="382"/>
      <c r="BD287" s="607">
        <v>8558267879</v>
      </c>
      <c r="BE287" s="607">
        <v>8867636743</v>
      </c>
      <c r="BF287" s="607">
        <f>BD287-S287</f>
        <v>0</v>
      </c>
      <c r="BG287" s="607">
        <f>BE287-AD287</f>
        <v>0</v>
      </c>
      <c r="BH287" s="223"/>
    </row>
    <row r="288" spans="1:60" s="630" customFormat="1" ht="15" customHeight="1" thickTop="1">
      <c r="A288" s="442" t="s">
        <v>1075</v>
      </c>
      <c r="B288" s="425"/>
      <c r="C288" s="642"/>
      <c r="D288" s="561"/>
      <c r="E288" s="561"/>
      <c r="F288" s="561"/>
      <c r="G288" s="561"/>
      <c r="H288" s="561"/>
      <c r="I288" s="561"/>
      <c r="J288" s="561"/>
      <c r="K288" s="561"/>
      <c r="L288" s="561"/>
      <c r="M288" s="561"/>
      <c r="N288" s="561"/>
      <c r="O288" s="561"/>
      <c r="P288" s="561"/>
      <c r="Q288" s="561"/>
      <c r="R288" s="561"/>
      <c r="S288" s="561"/>
      <c r="T288" s="561"/>
      <c r="U288" s="561"/>
      <c r="V288" s="561"/>
      <c r="W288" s="816"/>
      <c r="X288" s="816"/>
      <c r="Y288" s="816"/>
      <c r="Z288" s="816"/>
      <c r="AA288" s="816"/>
      <c r="AB288" s="816"/>
      <c r="AC288" s="816"/>
      <c r="AD288" s="816"/>
      <c r="AE288" s="816"/>
      <c r="AF288" s="816"/>
      <c r="AG288" s="816"/>
      <c r="AH288" s="816"/>
      <c r="AI288" s="816"/>
      <c r="AJ288" s="816"/>
      <c r="AK288" s="816"/>
      <c r="AL288" s="816"/>
      <c r="AM288" s="816"/>
      <c r="AN288" s="816"/>
      <c r="AO288" s="816"/>
      <c r="AP288" s="816"/>
      <c r="AQ288" s="816"/>
      <c r="AR288" s="818"/>
      <c r="AS288" s="818"/>
      <c r="AT288" s="818"/>
      <c r="AU288" s="818"/>
      <c r="AV288" s="818"/>
      <c r="AW288" s="818"/>
      <c r="AX288" s="818"/>
      <c r="AY288" s="818"/>
      <c r="AZ288" s="816"/>
      <c r="BA288" s="810">
        <v>7</v>
      </c>
      <c r="BB288" s="810">
        <v>0</v>
      </c>
      <c r="BC288" s="810"/>
      <c r="BD288" s="689"/>
      <c r="BE288" s="689"/>
      <c r="BF288" s="689"/>
      <c r="BG288" s="689"/>
      <c r="BH288" s="561"/>
    </row>
    <row r="289" spans="1:54" ht="15" customHeight="1">
      <c r="A289" s="23">
        <v>5</v>
      </c>
      <c r="B289" s="216" t="s">
        <v>197</v>
      </c>
      <c r="C289" s="243" t="s">
        <v>48</v>
      </c>
      <c r="D289" s="218"/>
      <c r="E289" s="218"/>
      <c r="F289" s="218"/>
      <c r="G289" s="218"/>
      <c r="H289" s="218"/>
      <c r="I289" s="218"/>
      <c r="J289" s="218"/>
      <c r="K289" s="218"/>
      <c r="L289" s="218"/>
      <c r="M289" s="218"/>
      <c r="N289" s="218"/>
      <c r="O289" s="218"/>
      <c r="P289" s="218"/>
      <c r="Q289" s="218"/>
      <c r="R289" s="218"/>
      <c r="S289" s="218"/>
      <c r="T289" s="218"/>
      <c r="W289" s="331"/>
      <c r="X289" s="331"/>
      <c r="Y289" s="331"/>
      <c r="Z289" s="331"/>
      <c r="AA289" s="331"/>
      <c r="AB289" s="331"/>
      <c r="AD289" s="331"/>
      <c r="AE289" s="331"/>
      <c r="AF289" s="331"/>
      <c r="AG289" s="331"/>
      <c r="AH289" s="331"/>
      <c r="AI289" s="331"/>
      <c r="AK289" s="331"/>
      <c r="AL289" s="331"/>
      <c r="AM289" s="331"/>
      <c r="AN289" s="331"/>
      <c r="AO289" s="331"/>
      <c r="AP289" s="331"/>
      <c r="AQ289" s="260"/>
      <c r="BA289" s="615">
        <v>7</v>
      </c>
      <c r="BB289" s="382">
        <v>0</v>
      </c>
    </row>
    <row r="290" spans="1:54" ht="15" customHeight="1">
      <c r="A290" s="23" t="s">
        <v>1075</v>
      </c>
      <c r="C290" s="63"/>
      <c r="D290" s="217"/>
      <c r="E290" s="217"/>
      <c r="F290" s="217"/>
      <c r="G290" s="217"/>
      <c r="H290" s="217"/>
      <c r="I290" s="217"/>
      <c r="J290" s="217"/>
      <c r="K290" s="217"/>
      <c r="L290" s="217"/>
      <c r="M290" s="217"/>
      <c r="N290" s="217"/>
      <c r="O290" s="217"/>
      <c r="P290" s="217"/>
      <c r="Q290" s="217"/>
      <c r="R290" s="217"/>
      <c r="S290" s="217"/>
      <c r="T290" s="217"/>
      <c r="W290" s="1408" t="s">
        <v>772</v>
      </c>
      <c r="X290" s="1412"/>
      <c r="Y290" s="1412"/>
      <c r="Z290" s="1412"/>
      <c r="AA290" s="1412"/>
      <c r="AB290" s="1412"/>
      <c r="AC290" s="234"/>
      <c r="AD290" s="1408" t="s">
        <v>774</v>
      </c>
      <c r="AE290" s="1412"/>
      <c r="AF290" s="1412"/>
      <c r="AG290" s="1412"/>
      <c r="AH290" s="1412"/>
      <c r="AI290" s="1412"/>
      <c r="AJ290" s="234"/>
      <c r="AK290" s="1408" t="s">
        <v>774</v>
      </c>
      <c r="AL290" s="1412"/>
      <c r="AM290" s="1412"/>
      <c r="AN290" s="1412"/>
      <c r="AO290" s="1412"/>
      <c r="AP290" s="1412"/>
      <c r="AQ290" s="290"/>
      <c r="AR290" s="635" t="s">
        <v>781</v>
      </c>
      <c r="AS290" s="635" t="s">
        <v>930</v>
      </c>
      <c r="AT290" s="635" t="s">
        <v>931</v>
      </c>
      <c r="AU290" s="635" t="s">
        <v>932</v>
      </c>
      <c r="AV290" s="635" t="s">
        <v>933</v>
      </c>
      <c r="AW290" s="635" t="s">
        <v>539</v>
      </c>
      <c r="AX290" s="635" t="s">
        <v>540</v>
      </c>
      <c r="AY290" s="635" t="s">
        <v>6</v>
      </c>
      <c r="BA290" s="382">
        <v>7</v>
      </c>
      <c r="BB290" s="382">
        <v>0</v>
      </c>
    </row>
    <row r="291" spans="1:60" s="595" customFormat="1" ht="15" customHeight="1">
      <c r="A291" s="23" t="s">
        <v>1075</v>
      </c>
      <c r="B291" s="330"/>
      <c r="D291" s="596"/>
      <c r="E291" s="596"/>
      <c r="F291" s="596"/>
      <c r="G291" s="596"/>
      <c r="H291" s="596"/>
      <c r="I291" s="596"/>
      <c r="J291" s="596"/>
      <c r="K291" s="596"/>
      <c r="L291" s="596"/>
      <c r="M291" s="596"/>
      <c r="N291" s="596"/>
      <c r="O291" s="596"/>
      <c r="P291" s="596"/>
      <c r="Q291" s="596"/>
      <c r="R291" s="596"/>
      <c r="S291" s="596"/>
      <c r="T291" s="596"/>
      <c r="W291" s="1439" t="s">
        <v>312</v>
      </c>
      <c r="X291" s="1440"/>
      <c r="Y291" s="1440"/>
      <c r="Z291" s="1440"/>
      <c r="AA291" s="1440"/>
      <c r="AB291" s="1440"/>
      <c r="AC291" s="597"/>
      <c r="AD291" s="1439" t="s">
        <v>312</v>
      </c>
      <c r="AE291" s="1440"/>
      <c r="AF291" s="1440"/>
      <c r="AG291" s="1440"/>
      <c r="AH291" s="1440"/>
      <c r="AI291" s="1440"/>
      <c r="AJ291" s="597"/>
      <c r="AK291" s="1439" t="s">
        <v>312</v>
      </c>
      <c r="AL291" s="1440"/>
      <c r="AM291" s="1440"/>
      <c r="AN291" s="1440"/>
      <c r="AO291" s="1440"/>
      <c r="AP291" s="1440"/>
      <c r="AQ291" s="290"/>
      <c r="AR291" s="526" t="s">
        <v>312</v>
      </c>
      <c r="AS291" s="526" t="s">
        <v>312</v>
      </c>
      <c r="AT291" s="526" t="s">
        <v>312</v>
      </c>
      <c r="AU291" s="526" t="s">
        <v>312</v>
      </c>
      <c r="AV291" s="526" t="s">
        <v>312</v>
      </c>
      <c r="AW291" s="526" t="s">
        <v>312</v>
      </c>
      <c r="AX291" s="526" t="s">
        <v>312</v>
      </c>
      <c r="AY291" s="526" t="s">
        <v>312</v>
      </c>
      <c r="AZ291" s="597"/>
      <c r="BA291" s="615">
        <v>7</v>
      </c>
      <c r="BB291" s="382">
        <v>0</v>
      </c>
      <c r="BC291" s="615"/>
      <c r="BD291" s="689"/>
      <c r="BE291" s="689"/>
      <c r="BF291" s="689"/>
      <c r="BG291" s="689"/>
      <c r="BH291" s="639"/>
    </row>
    <row r="292" spans="1:60" s="346" customFormat="1" ht="15" customHeight="1">
      <c r="A292" s="23" t="s">
        <v>1075</v>
      </c>
      <c r="B292" s="216"/>
      <c r="C292" s="423" t="s">
        <v>577</v>
      </c>
      <c r="D292" s="209"/>
      <c r="E292" s="209"/>
      <c r="F292" s="209"/>
      <c r="G292" s="209"/>
      <c r="H292" s="209"/>
      <c r="I292" s="209"/>
      <c r="J292" s="209"/>
      <c r="K292" s="209"/>
      <c r="L292" s="209"/>
      <c r="M292" s="209"/>
      <c r="N292" s="209"/>
      <c r="O292" s="209"/>
      <c r="P292" s="209"/>
      <c r="Q292" s="209"/>
      <c r="R292" s="209"/>
      <c r="S292" s="209"/>
      <c r="T292" s="209"/>
      <c r="U292" s="209"/>
      <c r="V292" s="209"/>
      <c r="W292" s="1383">
        <v>910661079</v>
      </c>
      <c r="X292" s="1383"/>
      <c r="Y292" s="1383"/>
      <c r="Z292" s="1383"/>
      <c r="AA292" s="1383"/>
      <c r="AB292" s="1383"/>
      <c r="AC292" s="240"/>
      <c r="AD292" s="1383">
        <v>969752357</v>
      </c>
      <c r="AE292" s="1383"/>
      <c r="AF292" s="1383"/>
      <c r="AG292" s="1383"/>
      <c r="AH292" s="1383"/>
      <c r="AI292" s="1383"/>
      <c r="AJ292" s="240"/>
      <c r="AK292" s="1383">
        <v>969752357</v>
      </c>
      <c r="AL292" s="1383"/>
      <c r="AM292" s="1383"/>
      <c r="AN292" s="1383"/>
      <c r="AO292" s="1383"/>
      <c r="AP292" s="1383"/>
      <c r="AQ292" s="192"/>
      <c r="AR292" s="629">
        <v>910661079</v>
      </c>
      <c r="AS292" s="629">
        <v>0</v>
      </c>
      <c r="AT292" s="629">
        <v>0</v>
      </c>
      <c r="AU292" s="629">
        <v>0</v>
      </c>
      <c r="AV292" s="629">
        <v>0</v>
      </c>
      <c r="AW292" s="629">
        <v>0</v>
      </c>
      <c r="AX292" s="629">
        <v>0</v>
      </c>
      <c r="AY292" s="629">
        <v>0</v>
      </c>
      <c r="AZ292" s="192"/>
      <c r="BA292" s="382">
        <v>1</v>
      </c>
      <c r="BB292" s="382">
        <v>0</v>
      </c>
      <c r="BC292" s="382"/>
      <c r="BD292" s="689"/>
      <c r="BE292" s="689"/>
      <c r="BF292" s="689"/>
      <c r="BG292" s="689"/>
      <c r="BH292" s="561"/>
    </row>
    <row r="293" spans="1:60" s="346" customFormat="1" ht="15" customHeight="1">
      <c r="A293" s="23" t="s">
        <v>1075</v>
      </c>
      <c r="B293" s="216"/>
      <c r="C293" s="193" t="s">
        <v>209</v>
      </c>
      <c r="D293" s="217"/>
      <c r="E293" s="217"/>
      <c r="F293" s="217"/>
      <c r="G293" s="217"/>
      <c r="H293" s="217"/>
      <c r="I293" s="217"/>
      <c r="J293" s="217"/>
      <c r="K293" s="217"/>
      <c r="L293" s="217"/>
      <c r="M293" s="217"/>
      <c r="N293" s="217"/>
      <c r="O293" s="217"/>
      <c r="P293" s="217"/>
      <c r="Q293" s="217"/>
      <c r="R293" s="217"/>
      <c r="S293" s="217"/>
      <c r="T293" s="217"/>
      <c r="U293" s="209"/>
      <c r="V293" s="209"/>
      <c r="W293" s="1383">
        <v>18123365538</v>
      </c>
      <c r="X293" s="1383"/>
      <c r="Y293" s="1383"/>
      <c r="Z293" s="1383"/>
      <c r="AA293" s="1383"/>
      <c r="AB293" s="1383"/>
      <c r="AC293" s="240"/>
      <c r="AD293" s="1383">
        <v>16742000000</v>
      </c>
      <c r="AE293" s="1383"/>
      <c r="AF293" s="1383"/>
      <c r="AG293" s="1383"/>
      <c r="AH293" s="1383"/>
      <c r="AI293" s="1383"/>
      <c r="AJ293" s="240"/>
      <c r="AK293" s="1383">
        <v>16742000000</v>
      </c>
      <c r="AL293" s="1383"/>
      <c r="AM293" s="1383"/>
      <c r="AN293" s="1383"/>
      <c r="AO293" s="1383"/>
      <c r="AP293" s="1383"/>
      <c r="AQ293" s="192"/>
      <c r="AR293" s="629">
        <v>18123365538</v>
      </c>
      <c r="AS293" s="629">
        <v>0</v>
      </c>
      <c r="AT293" s="629">
        <v>0</v>
      </c>
      <c r="AU293" s="629">
        <v>0</v>
      </c>
      <c r="AV293" s="629">
        <v>0</v>
      </c>
      <c r="AW293" s="629">
        <v>0</v>
      </c>
      <c r="AX293" s="629">
        <v>0</v>
      </c>
      <c r="AY293" s="629">
        <v>0</v>
      </c>
      <c r="AZ293" s="192"/>
      <c r="BA293" s="382">
        <v>1</v>
      </c>
      <c r="BB293" s="382">
        <v>0</v>
      </c>
      <c r="BC293" s="382"/>
      <c r="BD293" s="689"/>
      <c r="BE293" s="689"/>
      <c r="BF293" s="689"/>
      <c r="BG293" s="689"/>
      <c r="BH293" s="561"/>
    </row>
    <row r="294" spans="1:54" ht="15" customHeight="1">
      <c r="A294" s="23" t="s">
        <v>1075</v>
      </c>
      <c r="C294" s="561" t="s">
        <v>1039</v>
      </c>
      <c r="W294" s="1383">
        <v>3900116940</v>
      </c>
      <c r="X294" s="1383"/>
      <c r="Y294" s="1383"/>
      <c r="Z294" s="1383"/>
      <c r="AA294" s="1383"/>
      <c r="AB294" s="1383"/>
      <c r="AC294" s="240"/>
      <c r="AD294" s="1383">
        <v>0</v>
      </c>
      <c r="AE294" s="1383"/>
      <c r="AF294" s="1383"/>
      <c r="AG294" s="1383"/>
      <c r="AH294" s="1383"/>
      <c r="AI294" s="1383"/>
      <c r="AJ294" s="240"/>
      <c r="AK294" s="1383">
        <v>0</v>
      </c>
      <c r="AL294" s="1383"/>
      <c r="AM294" s="1383"/>
      <c r="AN294" s="1383"/>
      <c r="AO294" s="1383"/>
      <c r="AP294" s="1383"/>
      <c r="AR294" s="629">
        <v>0</v>
      </c>
      <c r="AS294" s="629">
        <v>0</v>
      </c>
      <c r="AT294" s="629">
        <v>0</v>
      </c>
      <c r="AU294" s="629">
        <v>0</v>
      </c>
      <c r="AV294" s="629">
        <v>0</v>
      </c>
      <c r="AW294" s="629">
        <v>0</v>
      </c>
      <c r="AX294" s="629">
        <v>0</v>
      </c>
      <c r="AY294" s="629">
        <v>3900116940</v>
      </c>
      <c r="BA294" s="382">
        <v>1</v>
      </c>
      <c r="BB294" s="382">
        <v>0</v>
      </c>
    </row>
    <row r="295" spans="1:54" ht="15" customHeight="1">
      <c r="A295" s="23" t="s">
        <v>1075</v>
      </c>
      <c r="C295" s="561" t="s">
        <v>1040</v>
      </c>
      <c r="W295" s="1383">
        <v>6766751269</v>
      </c>
      <c r="X295" s="1383"/>
      <c r="Y295" s="1383"/>
      <c r="Z295" s="1383"/>
      <c r="AA295" s="1383"/>
      <c r="AB295" s="1383"/>
      <c r="AC295" s="240"/>
      <c r="AD295" s="1383">
        <v>0</v>
      </c>
      <c r="AE295" s="1383"/>
      <c r="AF295" s="1383"/>
      <c r="AG295" s="1383"/>
      <c r="AH295" s="1383"/>
      <c r="AI295" s="1383"/>
      <c r="AJ295" s="240"/>
      <c r="AK295" s="1383">
        <v>0</v>
      </c>
      <c r="AL295" s="1383"/>
      <c r="AM295" s="1383"/>
      <c r="AN295" s="1383"/>
      <c r="AO295" s="1383"/>
      <c r="AP295" s="1383"/>
      <c r="AR295" s="629">
        <v>0</v>
      </c>
      <c r="AS295" s="629">
        <v>0</v>
      </c>
      <c r="AT295" s="629">
        <v>0</v>
      </c>
      <c r="AU295" s="629">
        <v>0</v>
      </c>
      <c r="AV295" s="629">
        <v>0</v>
      </c>
      <c r="AW295" s="629">
        <v>0</v>
      </c>
      <c r="AX295" s="629">
        <v>0</v>
      </c>
      <c r="AY295" s="629">
        <v>6766751269</v>
      </c>
      <c r="BA295" s="382">
        <v>1</v>
      </c>
      <c r="BB295" s="382">
        <v>0</v>
      </c>
    </row>
    <row r="296" spans="1:54" ht="15" customHeight="1">
      <c r="A296" s="23" t="s">
        <v>1075</v>
      </c>
      <c r="C296" s="209" t="s">
        <v>210</v>
      </c>
      <c r="W296" s="1383">
        <v>2332182</v>
      </c>
      <c r="X296" s="1383"/>
      <c r="Y296" s="1383"/>
      <c r="Z296" s="1383"/>
      <c r="AA296" s="1383"/>
      <c r="AB296" s="1383"/>
      <c r="AC296" s="240"/>
      <c r="AD296" s="1383">
        <v>4961540</v>
      </c>
      <c r="AE296" s="1383"/>
      <c r="AF296" s="1383"/>
      <c r="AG296" s="1383"/>
      <c r="AH296" s="1383"/>
      <c r="AI296" s="1383"/>
      <c r="AJ296" s="240"/>
      <c r="AK296" s="1383">
        <v>4961540</v>
      </c>
      <c r="AL296" s="1383"/>
      <c r="AM296" s="1383"/>
      <c r="AN296" s="1383"/>
      <c r="AO296" s="1383"/>
      <c r="AP296" s="1383"/>
      <c r="AR296" s="629">
        <v>0</v>
      </c>
      <c r="AS296" s="629">
        <v>2037880</v>
      </c>
      <c r="AT296" s="629">
        <v>0</v>
      </c>
      <c r="AU296" s="629">
        <v>0</v>
      </c>
      <c r="AV296" s="629">
        <v>0</v>
      </c>
      <c r="AW296" s="629">
        <v>0</v>
      </c>
      <c r="AX296" s="629">
        <v>294302</v>
      </c>
      <c r="AY296" s="629">
        <v>0</v>
      </c>
      <c r="BA296" s="382">
        <v>1</v>
      </c>
      <c r="BB296" s="382">
        <v>0</v>
      </c>
    </row>
    <row r="297" spans="1:54" ht="15" customHeight="1">
      <c r="A297" s="23" t="s">
        <v>1075</v>
      </c>
      <c r="C297" s="254"/>
      <c r="W297" s="1383"/>
      <c r="X297" s="1383"/>
      <c r="Y297" s="1383"/>
      <c r="Z297" s="1383"/>
      <c r="AA297" s="1383"/>
      <c r="AB297" s="1383"/>
      <c r="AC297" s="240"/>
      <c r="AD297" s="1383"/>
      <c r="AE297" s="1383"/>
      <c r="AF297" s="1383"/>
      <c r="AG297" s="1383"/>
      <c r="AH297" s="1383"/>
      <c r="AI297" s="1383"/>
      <c r="AJ297" s="240"/>
      <c r="AK297" s="1383"/>
      <c r="AL297" s="1383"/>
      <c r="AM297" s="1383"/>
      <c r="AN297" s="1383"/>
      <c r="AO297" s="1383"/>
      <c r="AP297" s="1383"/>
      <c r="BA297" s="382">
        <v>1</v>
      </c>
      <c r="BB297" s="382">
        <v>0</v>
      </c>
    </row>
    <row r="298" spans="1:59" s="223" customFormat="1" ht="15" customHeight="1" thickBot="1">
      <c r="A298" s="23" t="s">
        <v>1075</v>
      </c>
      <c r="B298" s="216"/>
      <c r="C298" s="220"/>
      <c r="D298" s="225"/>
      <c r="E298" s="224"/>
      <c r="F298" s="224"/>
      <c r="G298" s="224"/>
      <c r="H298" s="224"/>
      <c r="I298" s="224"/>
      <c r="J298" s="224"/>
      <c r="K298" s="226"/>
      <c r="L298" s="226"/>
      <c r="M298" s="226"/>
      <c r="N298" s="226"/>
      <c r="O298" s="226"/>
      <c r="P298" s="226"/>
      <c r="Q298" s="226"/>
      <c r="R298" s="226"/>
      <c r="S298" s="226"/>
      <c r="T298" s="226"/>
      <c r="U298" s="226"/>
      <c r="V298" s="226"/>
      <c r="W298" s="1389">
        <v>29703227008</v>
      </c>
      <c r="X298" s="1389"/>
      <c r="Y298" s="1389"/>
      <c r="Z298" s="1389"/>
      <c r="AA298" s="1389"/>
      <c r="AB298" s="1389"/>
      <c r="AC298" s="812"/>
      <c r="AD298" s="1389">
        <v>17716713897</v>
      </c>
      <c r="AE298" s="1389"/>
      <c r="AF298" s="1389"/>
      <c r="AG298" s="1389"/>
      <c r="AH298" s="1389"/>
      <c r="AI298" s="1389"/>
      <c r="AJ298" s="812"/>
      <c r="AK298" s="1389">
        <v>17716713897</v>
      </c>
      <c r="AL298" s="1389"/>
      <c r="AM298" s="1389"/>
      <c r="AN298" s="1389"/>
      <c r="AO298" s="1389"/>
      <c r="AP298" s="1389"/>
      <c r="AQ298" s="813"/>
      <c r="AR298" s="712">
        <v>19034026617</v>
      </c>
      <c r="AS298" s="712">
        <v>2037880</v>
      </c>
      <c r="AT298" s="712">
        <v>0</v>
      </c>
      <c r="AU298" s="712">
        <v>0</v>
      </c>
      <c r="AV298" s="712">
        <v>0</v>
      </c>
      <c r="AW298" s="712">
        <v>0</v>
      </c>
      <c r="AX298" s="712">
        <v>294302</v>
      </c>
      <c r="AY298" s="712">
        <v>10666868209</v>
      </c>
      <c r="BA298" s="810">
        <v>1</v>
      </c>
      <c r="BB298" s="382">
        <v>0</v>
      </c>
      <c r="BC298" s="810"/>
      <c r="BD298" s="812">
        <v>29703227008</v>
      </c>
      <c r="BE298" s="812">
        <v>17716713897</v>
      </c>
      <c r="BF298" s="812">
        <v>0</v>
      </c>
      <c r="BG298" s="812">
        <v>0</v>
      </c>
    </row>
    <row r="299" spans="1:59" s="223" customFormat="1" ht="15" customHeight="1" thickBot="1" thickTop="1">
      <c r="A299" s="23" t="s">
        <v>1075</v>
      </c>
      <c r="B299" s="216"/>
      <c r="C299" s="773"/>
      <c r="D299" s="880"/>
      <c r="E299" s="880"/>
      <c r="F299" s="880"/>
      <c r="G299" s="880"/>
      <c r="H299" s="880"/>
      <c r="I299" s="880"/>
      <c r="J299" s="880"/>
      <c r="K299" s="880"/>
      <c r="L299" s="880"/>
      <c r="M299" s="880"/>
      <c r="N299" s="880"/>
      <c r="O299" s="880"/>
      <c r="P299" s="880"/>
      <c r="Q299" s="880"/>
      <c r="R299" s="880"/>
      <c r="S299" s="880"/>
      <c r="T299" s="880"/>
      <c r="U299" s="880"/>
      <c r="V299" s="880"/>
      <c r="W299" s="880"/>
      <c r="X299" s="880"/>
      <c r="Y299" s="880"/>
      <c r="Z299" s="880"/>
      <c r="AA299" s="880"/>
      <c r="AB299" s="880"/>
      <c r="AC299" s="880"/>
      <c r="AD299" s="880"/>
      <c r="AE299" s="880"/>
      <c r="AF299" s="880"/>
      <c r="AG299" s="880"/>
      <c r="AH299" s="880"/>
      <c r="AI299" s="880"/>
      <c r="AJ299" s="190"/>
      <c r="AK299" s="881"/>
      <c r="AL299" s="881"/>
      <c r="AM299" s="881"/>
      <c r="AN299" s="881"/>
      <c r="AO299" s="881"/>
      <c r="AP299" s="881"/>
      <c r="AQ299" s="882"/>
      <c r="AR299" s="571">
        <v>0</v>
      </c>
      <c r="AS299" s="571">
        <v>2037880</v>
      </c>
      <c r="AT299" s="571">
        <v>0</v>
      </c>
      <c r="AU299" s="571">
        <v>0</v>
      </c>
      <c r="AV299" s="571">
        <v>0</v>
      </c>
      <c r="AW299" s="571">
        <v>0</v>
      </c>
      <c r="AX299" s="571">
        <v>294302</v>
      </c>
      <c r="AY299" s="571">
        <v>0</v>
      </c>
      <c r="AZ299" s="190"/>
      <c r="BA299" s="382">
        <v>3</v>
      </c>
      <c r="BB299" s="382">
        <v>0</v>
      </c>
      <c r="BC299" s="532"/>
      <c r="BD299" s="607"/>
      <c r="BE299" s="607"/>
      <c r="BF299" s="607"/>
      <c r="BG299" s="607"/>
    </row>
    <row r="300" spans="1:59" s="969" customFormat="1" ht="52.5" customHeight="1" thickBot="1" thickTop="1">
      <c r="A300" s="400" t="s">
        <v>1075</v>
      </c>
      <c r="B300" s="406"/>
      <c r="C300" s="1539" t="s">
        <v>1069</v>
      </c>
      <c r="D300" s="1539"/>
      <c r="E300" s="1539"/>
      <c r="F300" s="1539"/>
      <c r="G300" s="1539"/>
      <c r="H300" s="1539"/>
      <c r="I300" s="1539"/>
      <c r="J300" s="1539"/>
      <c r="K300" s="1539"/>
      <c r="L300" s="1539"/>
      <c r="M300" s="1539"/>
      <c r="N300" s="1539"/>
      <c r="O300" s="1539"/>
      <c r="P300" s="1539"/>
      <c r="Q300" s="1539"/>
      <c r="R300" s="1539"/>
      <c r="S300" s="1539"/>
      <c r="T300" s="1539"/>
      <c r="U300" s="1539"/>
      <c r="V300" s="1539"/>
      <c r="W300" s="1539"/>
      <c r="X300" s="1539"/>
      <c r="Y300" s="1539"/>
      <c r="Z300" s="1539"/>
      <c r="AA300" s="1539"/>
      <c r="AB300" s="1539"/>
      <c r="AC300" s="1539"/>
      <c r="AD300" s="1539"/>
      <c r="AE300" s="1539"/>
      <c r="AF300" s="1539"/>
      <c r="AG300" s="1539"/>
      <c r="AH300" s="1539"/>
      <c r="AI300" s="1539"/>
      <c r="AJ300" s="190"/>
      <c r="AK300" s="881"/>
      <c r="AL300" s="881"/>
      <c r="AM300" s="881"/>
      <c r="AN300" s="881"/>
      <c r="AO300" s="881"/>
      <c r="AP300" s="881"/>
      <c r="AQ300" s="1314"/>
      <c r="AR300" s="571">
        <v>0</v>
      </c>
      <c r="AS300" s="571">
        <v>2037880</v>
      </c>
      <c r="AT300" s="571">
        <v>0</v>
      </c>
      <c r="AU300" s="571">
        <v>0</v>
      </c>
      <c r="AV300" s="571">
        <v>0</v>
      </c>
      <c r="AW300" s="571">
        <v>0</v>
      </c>
      <c r="AX300" s="571">
        <v>294302</v>
      </c>
      <c r="AY300" s="571">
        <v>0</v>
      </c>
      <c r="AZ300" s="190"/>
      <c r="BA300" s="562">
        <v>3</v>
      </c>
      <c r="BB300" s="562">
        <v>0</v>
      </c>
      <c r="BC300" s="1315"/>
      <c r="BD300" s="982"/>
      <c r="BE300" s="982"/>
      <c r="BF300" s="982"/>
      <c r="BG300" s="982"/>
    </row>
    <row r="301" spans="1:59" s="969" customFormat="1" ht="83.25" customHeight="1" thickBot="1" thickTop="1">
      <c r="A301" s="400" t="s">
        <v>1075</v>
      </c>
      <c r="B301" s="406"/>
      <c r="C301" s="1539" t="s">
        <v>1070</v>
      </c>
      <c r="D301" s="1539"/>
      <c r="E301" s="1539"/>
      <c r="F301" s="1539"/>
      <c r="G301" s="1539"/>
      <c r="H301" s="1539"/>
      <c r="I301" s="1539"/>
      <c r="J301" s="1539"/>
      <c r="K301" s="1539"/>
      <c r="L301" s="1539"/>
      <c r="M301" s="1539"/>
      <c r="N301" s="1539"/>
      <c r="O301" s="1539"/>
      <c r="P301" s="1539"/>
      <c r="Q301" s="1539"/>
      <c r="R301" s="1539"/>
      <c r="S301" s="1539"/>
      <c r="T301" s="1539"/>
      <c r="U301" s="1539"/>
      <c r="V301" s="1539"/>
      <c r="W301" s="1539"/>
      <c r="X301" s="1539"/>
      <c r="Y301" s="1539"/>
      <c r="Z301" s="1539"/>
      <c r="AA301" s="1539"/>
      <c r="AB301" s="1539"/>
      <c r="AC301" s="1539"/>
      <c r="AD301" s="1539"/>
      <c r="AE301" s="1539"/>
      <c r="AF301" s="1539"/>
      <c r="AG301" s="1539"/>
      <c r="AH301" s="1539"/>
      <c r="AI301" s="1539"/>
      <c r="AJ301" s="190"/>
      <c r="AK301" s="881"/>
      <c r="AL301" s="881"/>
      <c r="AM301" s="881"/>
      <c r="AN301" s="881"/>
      <c r="AO301" s="881"/>
      <c r="AP301" s="881"/>
      <c r="AQ301" s="1314"/>
      <c r="AR301" s="571">
        <v>0</v>
      </c>
      <c r="AS301" s="571">
        <v>0</v>
      </c>
      <c r="AT301" s="571">
        <v>0</v>
      </c>
      <c r="AU301" s="571">
        <v>0</v>
      </c>
      <c r="AV301" s="571">
        <v>0</v>
      </c>
      <c r="AW301" s="571">
        <v>0</v>
      </c>
      <c r="AX301" s="571">
        <v>0</v>
      </c>
      <c r="AY301" s="571">
        <v>0</v>
      </c>
      <c r="AZ301" s="190"/>
      <c r="BA301" s="562">
        <v>3</v>
      </c>
      <c r="BB301" s="562">
        <v>0</v>
      </c>
      <c r="BC301" s="1315"/>
      <c r="BD301" s="982"/>
      <c r="BE301" s="982"/>
      <c r="BF301" s="982"/>
      <c r="BG301" s="982"/>
    </row>
    <row r="302" spans="1:59" s="223" customFormat="1" ht="15" customHeight="1" thickTop="1">
      <c r="A302" s="23" t="s">
        <v>1075</v>
      </c>
      <c r="B302" s="216"/>
      <c r="C302" s="773"/>
      <c r="D302" s="880"/>
      <c r="E302" s="880"/>
      <c r="F302" s="880"/>
      <c r="G302" s="880"/>
      <c r="H302" s="880"/>
      <c r="I302" s="880"/>
      <c r="J302" s="880"/>
      <c r="K302" s="880"/>
      <c r="L302" s="880"/>
      <c r="M302" s="880"/>
      <c r="N302" s="880"/>
      <c r="O302" s="880"/>
      <c r="P302" s="880"/>
      <c r="Q302" s="880"/>
      <c r="R302" s="880"/>
      <c r="S302" s="880"/>
      <c r="T302" s="880"/>
      <c r="U302" s="880"/>
      <c r="V302" s="880"/>
      <c r="W302" s="880"/>
      <c r="X302" s="880"/>
      <c r="Y302" s="880"/>
      <c r="Z302" s="880"/>
      <c r="AA302" s="880"/>
      <c r="AB302" s="880"/>
      <c r="AC302" s="880"/>
      <c r="AD302" s="880"/>
      <c r="AE302" s="880"/>
      <c r="AF302" s="880"/>
      <c r="AG302" s="880"/>
      <c r="AH302" s="880"/>
      <c r="AI302" s="880"/>
      <c r="AJ302" s="190"/>
      <c r="AK302" s="881"/>
      <c r="AL302" s="881"/>
      <c r="AM302" s="881"/>
      <c r="AN302" s="881"/>
      <c r="AO302" s="881"/>
      <c r="AP302" s="881"/>
      <c r="AQ302" s="882"/>
      <c r="AR302" s="571">
        <v>0</v>
      </c>
      <c r="AS302" s="571">
        <v>0</v>
      </c>
      <c r="AT302" s="571">
        <v>0</v>
      </c>
      <c r="AU302" s="571">
        <v>0</v>
      </c>
      <c r="AV302" s="571">
        <v>0</v>
      </c>
      <c r="AW302" s="571">
        <v>0</v>
      </c>
      <c r="AX302" s="571">
        <v>0</v>
      </c>
      <c r="AY302" s="571">
        <v>0</v>
      </c>
      <c r="AZ302" s="190"/>
      <c r="BA302" s="382">
        <v>3</v>
      </c>
      <c r="BB302" s="382">
        <v>0</v>
      </c>
      <c r="BC302" s="532"/>
      <c r="BD302" s="607"/>
      <c r="BE302" s="607"/>
      <c r="BF302" s="607"/>
      <c r="BG302" s="607"/>
    </row>
    <row r="303" spans="1:54" ht="15" customHeight="1">
      <c r="A303" s="23">
        <v>6</v>
      </c>
      <c r="B303" s="216" t="s">
        <v>197</v>
      </c>
      <c r="C303" s="243" t="s">
        <v>49</v>
      </c>
      <c r="D303" s="217"/>
      <c r="E303" s="217"/>
      <c r="F303" s="217"/>
      <c r="G303" s="217"/>
      <c r="H303" s="217"/>
      <c r="I303" s="217"/>
      <c r="J303" s="217"/>
      <c r="K303" s="217"/>
      <c r="L303" s="217"/>
      <c r="M303" s="217"/>
      <c r="N303" s="217"/>
      <c r="O303" s="217"/>
      <c r="P303" s="217"/>
      <c r="Q303" s="217"/>
      <c r="R303" s="217"/>
      <c r="S303" s="217"/>
      <c r="T303" s="217"/>
      <c r="W303" s="276"/>
      <c r="X303" s="276"/>
      <c r="Y303" s="276"/>
      <c r="Z303" s="276"/>
      <c r="AA303" s="276"/>
      <c r="AB303" s="276"/>
      <c r="AD303" s="276"/>
      <c r="AE303" s="276"/>
      <c r="AF303" s="276"/>
      <c r="AG303" s="276"/>
      <c r="AH303" s="276"/>
      <c r="AI303" s="276"/>
      <c r="AK303" s="276"/>
      <c r="AL303" s="276"/>
      <c r="AM303" s="276"/>
      <c r="AN303" s="276"/>
      <c r="AO303" s="276"/>
      <c r="AP303" s="276"/>
      <c r="AQ303" s="276"/>
      <c r="BA303" s="382">
        <v>3</v>
      </c>
      <c r="BB303" s="382">
        <v>0</v>
      </c>
    </row>
    <row r="304" spans="1:54" ht="15" customHeight="1">
      <c r="A304" s="23" t="s">
        <v>1075</v>
      </c>
      <c r="B304" s="217"/>
      <c r="C304" s="63"/>
      <c r="D304" s="217"/>
      <c r="E304" s="217"/>
      <c r="F304" s="217"/>
      <c r="G304" s="217"/>
      <c r="H304" s="217"/>
      <c r="I304" s="217"/>
      <c r="J304" s="217"/>
      <c r="K304" s="217"/>
      <c r="L304" s="217"/>
      <c r="M304" s="217"/>
      <c r="N304" s="217"/>
      <c r="O304" s="217"/>
      <c r="P304" s="217"/>
      <c r="Q304" s="217"/>
      <c r="R304" s="217"/>
      <c r="S304" s="217"/>
      <c r="T304" s="217"/>
      <c r="W304" s="1408" t="s">
        <v>772</v>
      </c>
      <c r="X304" s="1412"/>
      <c r="Y304" s="1412"/>
      <c r="Z304" s="1412"/>
      <c r="AA304" s="1412"/>
      <c r="AB304" s="1412"/>
      <c r="AC304" s="234"/>
      <c r="AD304" s="1408" t="s">
        <v>774</v>
      </c>
      <c r="AE304" s="1412"/>
      <c r="AF304" s="1412"/>
      <c r="AG304" s="1412"/>
      <c r="AH304" s="1412"/>
      <c r="AI304" s="1412"/>
      <c r="AJ304" s="234"/>
      <c r="AK304" s="1408" t="s">
        <v>774</v>
      </c>
      <c r="AL304" s="1412"/>
      <c r="AM304" s="1412"/>
      <c r="AN304" s="1412"/>
      <c r="AO304" s="1412"/>
      <c r="AP304" s="1412"/>
      <c r="AQ304" s="290"/>
      <c r="AR304" s="635" t="s">
        <v>781</v>
      </c>
      <c r="AS304" s="635" t="s">
        <v>930</v>
      </c>
      <c r="AT304" s="635" t="s">
        <v>931</v>
      </c>
      <c r="AU304" s="635" t="s">
        <v>932</v>
      </c>
      <c r="AV304" s="635" t="s">
        <v>933</v>
      </c>
      <c r="AW304" s="635" t="s">
        <v>539</v>
      </c>
      <c r="AX304" s="635" t="s">
        <v>540</v>
      </c>
      <c r="AY304" s="635" t="s">
        <v>6</v>
      </c>
      <c r="BA304" s="382">
        <v>3</v>
      </c>
      <c r="BB304" s="382">
        <v>0</v>
      </c>
    </row>
    <row r="305" spans="1:60" s="595" customFormat="1" ht="15" customHeight="1">
      <c r="A305" s="599" t="s">
        <v>1075</v>
      </c>
      <c r="B305" s="330"/>
      <c r="D305" s="596"/>
      <c r="E305" s="596"/>
      <c r="F305" s="596"/>
      <c r="G305" s="596"/>
      <c r="H305" s="596"/>
      <c r="I305" s="596"/>
      <c r="J305" s="596"/>
      <c r="K305" s="596"/>
      <c r="L305" s="596"/>
      <c r="M305" s="596"/>
      <c r="N305" s="596"/>
      <c r="O305" s="596"/>
      <c r="P305" s="596"/>
      <c r="Q305" s="596"/>
      <c r="R305" s="596"/>
      <c r="S305" s="596"/>
      <c r="T305" s="596"/>
      <c r="W305" s="1439" t="s">
        <v>312</v>
      </c>
      <c r="X305" s="1440"/>
      <c r="Y305" s="1440"/>
      <c r="Z305" s="1440"/>
      <c r="AA305" s="1440"/>
      <c r="AB305" s="1440"/>
      <c r="AC305" s="597"/>
      <c r="AD305" s="1439" t="s">
        <v>312</v>
      </c>
      <c r="AE305" s="1440"/>
      <c r="AF305" s="1440"/>
      <c r="AG305" s="1440"/>
      <c r="AH305" s="1440"/>
      <c r="AI305" s="1440"/>
      <c r="AJ305" s="597"/>
      <c r="AK305" s="1439" t="s">
        <v>312</v>
      </c>
      <c r="AL305" s="1440"/>
      <c r="AM305" s="1440"/>
      <c r="AN305" s="1440"/>
      <c r="AO305" s="1440"/>
      <c r="AP305" s="1440"/>
      <c r="AQ305" s="290"/>
      <c r="AR305" s="526" t="s">
        <v>312</v>
      </c>
      <c r="AS305" s="526" t="s">
        <v>312</v>
      </c>
      <c r="AT305" s="526" t="s">
        <v>312</v>
      </c>
      <c r="AU305" s="526" t="s">
        <v>312</v>
      </c>
      <c r="AV305" s="526" t="s">
        <v>312</v>
      </c>
      <c r="AW305" s="526" t="s">
        <v>312</v>
      </c>
      <c r="AX305" s="526" t="s">
        <v>312</v>
      </c>
      <c r="AY305" s="526" t="s">
        <v>312</v>
      </c>
      <c r="AZ305" s="597"/>
      <c r="BA305" s="615">
        <v>3</v>
      </c>
      <c r="BB305" s="382">
        <v>0</v>
      </c>
      <c r="BC305" s="382"/>
      <c r="BD305" s="689"/>
      <c r="BE305" s="689"/>
      <c r="BF305" s="689"/>
      <c r="BG305" s="689"/>
      <c r="BH305" s="639"/>
    </row>
    <row r="306" spans="1:54" ht="15" customHeight="1">
      <c r="A306" s="23" t="s">
        <v>1075</v>
      </c>
      <c r="C306" s="254" t="s">
        <v>211</v>
      </c>
      <c r="D306" s="207"/>
      <c r="E306" s="207"/>
      <c r="F306" s="207"/>
      <c r="G306" s="207"/>
      <c r="H306" s="207"/>
      <c r="I306" s="207"/>
      <c r="J306" s="207"/>
      <c r="K306" s="207"/>
      <c r="L306" s="207"/>
      <c r="M306" s="207"/>
      <c r="N306" s="207"/>
      <c r="O306" s="207"/>
      <c r="P306" s="207"/>
      <c r="Q306" s="207"/>
      <c r="R306" s="207"/>
      <c r="S306" s="207"/>
      <c r="T306" s="207"/>
      <c r="U306" s="207"/>
      <c r="V306" s="207"/>
      <c r="W306" s="1383">
        <v>322588487</v>
      </c>
      <c r="X306" s="1383"/>
      <c r="Y306" s="1383"/>
      <c r="Z306" s="1383"/>
      <c r="AA306" s="1383"/>
      <c r="AB306" s="1383"/>
      <c r="AC306" s="240"/>
      <c r="AD306" s="1383">
        <v>238809605</v>
      </c>
      <c r="AE306" s="1383"/>
      <c r="AF306" s="1383"/>
      <c r="AG306" s="1383"/>
      <c r="AH306" s="1383"/>
      <c r="AI306" s="1383"/>
      <c r="AJ306" s="240"/>
      <c r="AK306" s="1383">
        <v>238809605</v>
      </c>
      <c r="AL306" s="1383"/>
      <c r="AM306" s="1383"/>
      <c r="AN306" s="1383"/>
      <c r="AO306" s="1383"/>
      <c r="AP306" s="1383"/>
      <c r="AR306" s="629">
        <v>0</v>
      </c>
      <c r="AS306" s="629">
        <v>0</v>
      </c>
      <c r="AT306" s="629">
        <v>0</v>
      </c>
      <c r="AU306" s="629">
        <v>0</v>
      </c>
      <c r="AV306" s="629">
        <v>322588487</v>
      </c>
      <c r="AW306" s="629">
        <v>0</v>
      </c>
      <c r="AX306" s="629">
        <v>0</v>
      </c>
      <c r="AY306" s="629">
        <v>0</v>
      </c>
      <c r="BA306" s="382">
        <v>1</v>
      </c>
      <c r="BB306" s="382">
        <v>0</v>
      </c>
    </row>
    <row r="307" spans="1:54" ht="15" customHeight="1">
      <c r="A307" s="23" t="s">
        <v>1075</v>
      </c>
      <c r="C307" s="254" t="s">
        <v>212</v>
      </c>
      <c r="D307" s="207"/>
      <c r="E307" s="207"/>
      <c r="F307" s="207"/>
      <c r="G307" s="207"/>
      <c r="H307" s="207"/>
      <c r="I307" s="207"/>
      <c r="J307" s="207"/>
      <c r="K307" s="207"/>
      <c r="L307" s="207"/>
      <c r="M307" s="207"/>
      <c r="N307" s="207"/>
      <c r="O307" s="207"/>
      <c r="P307" s="207"/>
      <c r="Q307" s="207"/>
      <c r="R307" s="207"/>
      <c r="S307" s="207"/>
      <c r="T307" s="207"/>
      <c r="U307" s="207"/>
      <c r="V307" s="207"/>
      <c r="W307" s="1383">
        <v>14075000</v>
      </c>
      <c r="X307" s="1383"/>
      <c r="Y307" s="1383"/>
      <c r="Z307" s="1383"/>
      <c r="AA307" s="1383"/>
      <c r="AB307" s="1383"/>
      <c r="AC307" s="240"/>
      <c r="AD307" s="1383">
        <v>63592728</v>
      </c>
      <c r="AE307" s="1383"/>
      <c r="AF307" s="1383"/>
      <c r="AG307" s="1383"/>
      <c r="AH307" s="1383"/>
      <c r="AI307" s="1383"/>
      <c r="AJ307" s="240"/>
      <c r="AK307" s="1383">
        <v>63592728</v>
      </c>
      <c r="AL307" s="1383"/>
      <c r="AM307" s="1383"/>
      <c r="AN307" s="1383"/>
      <c r="AO307" s="1383"/>
      <c r="AP307" s="1383"/>
      <c r="AR307" s="629">
        <v>0</v>
      </c>
      <c r="AS307" s="629">
        <v>0</v>
      </c>
      <c r="AT307" s="629">
        <v>0</v>
      </c>
      <c r="AU307" s="629">
        <v>0</v>
      </c>
      <c r="AV307" s="629">
        <v>14075000</v>
      </c>
      <c r="AW307" s="629">
        <v>0</v>
      </c>
      <c r="AX307" s="629">
        <v>0</v>
      </c>
      <c r="AY307" s="629">
        <v>0</v>
      </c>
      <c r="BA307" s="382">
        <v>1</v>
      </c>
      <c r="BB307" s="382">
        <v>0</v>
      </c>
    </row>
    <row r="308" spans="1:54" ht="15" customHeight="1">
      <c r="A308" s="23" t="s">
        <v>1075</v>
      </c>
      <c r="C308" s="254" t="s">
        <v>213</v>
      </c>
      <c r="W308" s="1383">
        <v>38094040112</v>
      </c>
      <c r="X308" s="1383"/>
      <c r="Y308" s="1383"/>
      <c r="Z308" s="1383"/>
      <c r="AA308" s="1383"/>
      <c r="AB308" s="1383"/>
      <c r="AC308" s="240"/>
      <c r="AD308" s="1383">
        <v>45497287629</v>
      </c>
      <c r="AE308" s="1383"/>
      <c r="AF308" s="1383"/>
      <c r="AG308" s="1383"/>
      <c r="AH308" s="1383"/>
      <c r="AI308" s="1383"/>
      <c r="AJ308" s="240"/>
      <c r="AK308" s="1383">
        <v>45497287629</v>
      </c>
      <c r="AL308" s="1383"/>
      <c r="AM308" s="1383"/>
      <c r="AN308" s="1383"/>
      <c r="AO308" s="1383"/>
      <c r="AP308" s="1383"/>
      <c r="AR308" s="629">
        <v>39279157052</v>
      </c>
      <c r="AS308" s="629">
        <v>0</v>
      </c>
      <c r="AT308" s="629">
        <v>0</v>
      </c>
      <c r="AU308" s="629">
        <v>0</v>
      </c>
      <c r="AV308" s="629">
        <v>0</v>
      </c>
      <c r="AW308" s="629">
        <v>0</v>
      </c>
      <c r="AX308" s="629">
        <v>2715000000</v>
      </c>
      <c r="AY308" s="629">
        <v>-3900116940</v>
      </c>
      <c r="BA308" s="382">
        <v>1</v>
      </c>
      <c r="BB308" s="382">
        <v>0</v>
      </c>
    </row>
    <row r="309" spans="1:54" ht="15" customHeight="1">
      <c r="A309" s="23" t="s">
        <v>1075</v>
      </c>
      <c r="C309" s="254"/>
      <c r="D309" s="218"/>
      <c r="W309" s="602"/>
      <c r="X309" s="602"/>
      <c r="Y309" s="602"/>
      <c r="Z309" s="602"/>
      <c r="AA309" s="602"/>
      <c r="AB309" s="602"/>
      <c r="AC309" s="240"/>
      <c r="AD309" s="602"/>
      <c r="AE309" s="602"/>
      <c r="AF309" s="602"/>
      <c r="AG309" s="602"/>
      <c r="AH309" s="602"/>
      <c r="AI309" s="602"/>
      <c r="AJ309" s="240"/>
      <c r="AK309" s="1445"/>
      <c r="AL309" s="1445"/>
      <c r="AM309" s="1445"/>
      <c r="AN309" s="1445"/>
      <c r="AO309" s="1445"/>
      <c r="AP309" s="1445"/>
      <c r="BA309" s="382">
        <v>1</v>
      </c>
      <c r="BB309" s="382">
        <v>0</v>
      </c>
    </row>
    <row r="310" spans="1:59" s="223" customFormat="1" ht="15" customHeight="1" thickBot="1">
      <c r="A310" s="23" t="s">
        <v>1075</v>
      </c>
      <c r="B310" s="216"/>
      <c r="C310" s="220"/>
      <c r="D310" s="225"/>
      <c r="E310" s="224"/>
      <c r="F310" s="224"/>
      <c r="G310" s="224"/>
      <c r="H310" s="224"/>
      <c r="I310" s="224"/>
      <c r="J310" s="224"/>
      <c r="K310" s="226"/>
      <c r="L310" s="226"/>
      <c r="M310" s="226"/>
      <c r="N310" s="226"/>
      <c r="O310" s="226"/>
      <c r="P310" s="226"/>
      <c r="Q310" s="226"/>
      <c r="R310" s="226"/>
      <c r="S310" s="226"/>
      <c r="T310" s="226"/>
      <c r="U310" s="226"/>
      <c r="V310" s="226"/>
      <c r="W310" s="1389">
        <v>38430703599</v>
      </c>
      <c r="X310" s="1389"/>
      <c r="Y310" s="1389"/>
      <c r="Z310" s="1389"/>
      <c r="AA310" s="1389"/>
      <c r="AB310" s="1389"/>
      <c r="AC310" s="812"/>
      <c r="AD310" s="1389">
        <v>45799689962</v>
      </c>
      <c r="AE310" s="1389"/>
      <c r="AF310" s="1389"/>
      <c r="AG310" s="1389"/>
      <c r="AH310" s="1389"/>
      <c r="AI310" s="1389"/>
      <c r="AJ310" s="812"/>
      <c r="AK310" s="1389">
        <v>45799689962</v>
      </c>
      <c r="AL310" s="1389"/>
      <c r="AM310" s="1389"/>
      <c r="AN310" s="1389"/>
      <c r="AO310" s="1389"/>
      <c r="AP310" s="1389"/>
      <c r="AQ310" s="813"/>
      <c r="AR310" s="712">
        <v>39279157052</v>
      </c>
      <c r="AS310" s="712">
        <v>0</v>
      </c>
      <c r="AT310" s="712">
        <v>0</v>
      </c>
      <c r="AU310" s="712">
        <v>0</v>
      </c>
      <c r="AV310" s="712">
        <v>336663487</v>
      </c>
      <c r="AW310" s="712">
        <v>0</v>
      </c>
      <c r="AX310" s="712">
        <v>2715000000</v>
      </c>
      <c r="AY310" s="712">
        <v>-3900116940</v>
      </c>
      <c r="BA310" s="810">
        <v>1</v>
      </c>
      <c r="BB310" s="810">
        <v>0</v>
      </c>
      <c r="BC310" s="810"/>
      <c r="BD310" s="812">
        <v>38430703599</v>
      </c>
      <c r="BE310" s="812">
        <v>45799689962</v>
      </c>
      <c r="BF310" s="812">
        <v>0</v>
      </c>
      <c r="BG310" s="812">
        <v>0</v>
      </c>
    </row>
    <row r="311" spans="1:59" s="561" customFormat="1" ht="15" customHeight="1" thickTop="1">
      <c r="A311" s="442" t="s">
        <v>1075</v>
      </c>
      <c r="B311" s="425"/>
      <c r="C311" s="642"/>
      <c r="D311" s="435"/>
      <c r="E311" s="435"/>
      <c r="F311" s="435"/>
      <c r="G311" s="435"/>
      <c r="H311" s="435"/>
      <c r="I311" s="435"/>
      <c r="J311" s="435"/>
      <c r="K311" s="435"/>
      <c r="L311" s="435"/>
      <c r="M311" s="435"/>
      <c r="N311" s="435"/>
      <c r="O311" s="435"/>
      <c r="P311" s="435"/>
      <c r="Q311" s="435"/>
      <c r="R311" s="435"/>
      <c r="S311" s="435"/>
      <c r="T311" s="435"/>
      <c r="U311" s="435"/>
      <c r="V311" s="435"/>
      <c r="W311" s="816"/>
      <c r="X311" s="816"/>
      <c r="Y311" s="816"/>
      <c r="Z311" s="816"/>
      <c r="AA311" s="816"/>
      <c r="AB311" s="816"/>
      <c r="AC311" s="816"/>
      <c r="AD311" s="816"/>
      <c r="AE311" s="816"/>
      <c r="AF311" s="816"/>
      <c r="AG311" s="816"/>
      <c r="AH311" s="816"/>
      <c r="AI311" s="816"/>
      <c r="AJ311" s="816"/>
      <c r="AK311" s="1466"/>
      <c r="AL311" s="1466"/>
      <c r="AM311" s="1466"/>
      <c r="AN311" s="1466"/>
      <c r="AO311" s="1466"/>
      <c r="AP311" s="1466"/>
      <c r="AQ311" s="816"/>
      <c r="AR311" s="815"/>
      <c r="AS311" s="815"/>
      <c r="AT311" s="815"/>
      <c r="AU311" s="815"/>
      <c r="AV311" s="815"/>
      <c r="AW311" s="815"/>
      <c r="AX311" s="815"/>
      <c r="AY311" s="815"/>
      <c r="AZ311" s="810"/>
      <c r="BA311" s="810">
        <v>5</v>
      </c>
      <c r="BB311" s="810">
        <v>0</v>
      </c>
      <c r="BC311" s="810"/>
      <c r="BD311" s="815"/>
      <c r="BE311" s="815"/>
      <c r="BF311" s="815"/>
      <c r="BG311" s="815"/>
    </row>
    <row r="312" spans="1:60" s="346" customFormat="1" ht="15" customHeight="1">
      <c r="A312" s="23">
        <v>7</v>
      </c>
      <c r="B312" s="216" t="s">
        <v>197</v>
      </c>
      <c r="C312" s="57" t="s">
        <v>50</v>
      </c>
      <c r="D312" s="209"/>
      <c r="E312" s="209"/>
      <c r="F312" s="209"/>
      <c r="G312" s="209"/>
      <c r="H312" s="209"/>
      <c r="I312" s="209"/>
      <c r="J312" s="209"/>
      <c r="K312" s="209"/>
      <c r="L312" s="209"/>
      <c r="M312" s="209"/>
      <c r="N312" s="209"/>
      <c r="O312" s="209"/>
      <c r="P312" s="209"/>
      <c r="Q312" s="209"/>
      <c r="R312" s="209"/>
      <c r="S312" s="209"/>
      <c r="T312" s="209"/>
      <c r="U312" s="209"/>
      <c r="V312" s="209"/>
      <c r="W312" s="192"/>
      <c r="X312" s="192"/>
      <c r="Y312" s="192"/>
      <c r="Z312" s="192"/>
      <c r="AA312" s="192"/>
      <c r="AB312" s="192"/>
      <c r="AC312" s="192"/>
      <c r="AD312" s="192"/>
      <c r="AE312" s="192"/>
      <c r="AF312" s="192"/>
      <c r="AG312" s="192"/>
      <c r="AH312" s="192"/>
      <c r="AI312" s="192"/>
      <c r="AJ312" s="192"/>
      <c r="AK312" s="1407"/>
      <c r="AL312" s="1407"/>
      <c r="AM312" s="1407"/>
      <c r="AN312" s="1407"/>
      <c r="AO312" s="1407"/>
      <c r="AP312" s="1407"/>
      <c r="AQ312" s="192"/>
      <c r="AR312" s="92"/>
      <c r="AS312" s="92"/>
      <c r="AT312" s="92"/>
      <c r="AU312" s="92"/>
      <c r="AV312" s="92"/>
      <c r="AW312" s="92"/>
      <c r="AX312" s="92"/>
      <c r="AY312" s="92"/>
      <c r="AZ312" s="192"/>
      <c r="BA312" s="382">
        <v>5</v>
      </c>
      <c r="BB312" s="382">
        <v>0</v>
      </c>
      <c r="BC312" s="382"/>
      <c r="BD312" s="689"/>
      <c r="BE312" s="689"/>
      <c r="BF312" s="689"/>
      <c r="BG312" s="689"/>
      <c r="BH312" s="561"/>
    </row>
    <row r="313" spans="1:60" s="346" customFormat="1" ht="15" customHeight="1">
      <c r="A313" s="23" t="s">
        <v>1075</v>
      </c>
      <c r="B313" s="216"/>
      <c r="C313" s="63"/>
      <c r="D313" s="218"/>
      <c r="E313" s="218"/>
      <c r="F313" s="218"/>
      <c r="G313" s="218"/>
      <c r="H313" s="218"/>
      <c r="I313" s="218"/>
      <c r="J313" s="218"/>
      <c r="K313" s="218"/>
      <c r="L313" s="218"/>
      <c r="M313" s="218"/>
      <c r="N313" s="218"/>
      <c r="O313" s="218"/>
      <c r="P313" s="218"/>
      <c r="Q313" s="218"/>
      <c r="R313" s="218"/>
      <c r="S313" s="218"/>
      <c r="T313" s="218"/>
      <c r="U313" s="209"/>
      <c r="V313" s="209"/>
      <c r="W313" s="1408" t="s">
        <v>772</v>
      </c>
      <c r="X313" s="1412"/>
      <c r="Y313" s="1412"/>
      <c r="Z313" s="1412"/>
      <c r="AA313" s="1412"/>
      <c r="AB313" s="1412"/>
      <c r="AC313" s="234"/>
      <c r="AD313" s="1408" t="s">
        <v>774</v>
      </c>
      <c r="AE313" s="1412"/>
      <c r="AF313" s="1412"/>
      <c r="AG313" s="1412"/>
      <c r="AH313" s="1412"/>
      <c r="AI313" s="1412"/>
      <c r="AJ313" s="234"/>
      <c r="AK313" s="1408" t="s">
        <v>774</v>
      </c>
      <c r="AL313" s="1412"/>
      <c r="AM313" s="1412"/>
      <c r="AN313" s="1412"/>
      <c r="AO313" s="1412"/>
      <c r="AP313" s="1412"/>
      <c r="AQ313" s="290"/>
      <c r="AR313" s="635" t="s">
        <v>781</v>
      </c>
      <c r="AS313" s="635" t="s">
        <v>930</v>
      </c>
      <c r="AT313" s="635" t="s">
        <v>931</v>
      </c>
      <c r="AU313" s="635" t="s">
        <v>932</v>
      </c>
      <c r="AV313" s="635" t="s">
        <v>933</v>
      </c>
      <c r="AW313" s="635" t="s">
        <v>539</v>
      </c>
      <c r="AX313" s="635" t="s">
        <v>540</v>
      </c>
      <c r="AY313" s="635" t="s">
        <v>6</v>
      </c>
      <c r="AZ313" s="192"/>
      <c r="BA313" s="615">
        <v>5</v>
      </c>
      <c r="BB313" s="382">
        <v>0</v>
      </c>
      <c r="BC313" s="382"/>
      <c r="BD313" s="689"/>
      <c r="BE313" s="689"/>
      <c r="BF313" s="689"/>
      <c r="BG313" s="689"/>
      <c r="BH313" s="561"/>
    </row>
    <row r="314" spans="1:60" s="595" customFormat="1" ht="15" customHeight="1">
      <c r="A314" s="599" t="s">
        <v>1075</v>
      </c>
      <c r="B314" s="330"/>
      <c r="D314" s="596"/>
      <c r="E314" s="596"/>
      <c r="F314" s="596"/>
      <c r="G314" s="596"/>
      <c r="H314" s="596"/>
      <c r="I314" s="596"/>
      <c r="J314" s="596"/>
      <c r="K314" s="596"/>
      <c r="L314" s="596"/>
      <c r="M314" s="596"/>
      <c r="N314" s="596"/>
      <c r="O314" s="596"/>
      <c r="P314" s="596"/>
      <c r="Q314" s="596"/>
      <c r="R314" s="596"/>
      <c r="S314" s="596"/>
      <c r="T314" s="596"/>
      <c r="W314" s="1439" t="s">
        <v>312</v>
      </c>
      <c r="X314" s="1440"/>
      <c r="Y314" s="1440"/>
      <c r="Z314" s="1440"/>
      <c r="AA314" s="1440"/>
      <c r="AB314" s="1440"/>
      <c r="AC314" s="597"/>
      <c r="AD314" s="1439" t="s">
        <v>312</v>
      </c>
      <c r="AE314" s="1440"/>
      <c r="AF314" s="1440"/>
      <c r="AG314" s="1440"/>
      <c r="AH314" s="1440"/>
      <c r="AI314" s="1440"/>
      <c r="AJ314" s="597"/>
      <c r="AK314" s="1439" t="s">
        <v>312</v>
      </c>
      <c r="AL314" s="1440"/>
      <c r="AM314" s="1440"/>
      <c r="AN314" s="1440"/>
      <c r="AO314" s="1440"/>
      <c r="AP314" s="1440"/>
      <c r="AQ314" s="290"/>
      <c r="AR314" s="526" t="s">
        <v>312</v>
      </c>
      <c r="AS314" s="526" t="s">
        <v>312</v>
      </c>
      <c r="AT314" s="526" t="s">
        <v>312</v>
      </c>
      <c r="AU314" s="526" t="s">
        <v>312</v>
      </c>
      <c r="AV314" s="526" t="s">
        <v>312</v>
      </c>
      <c r="AW314" s="526" t="s">
        <v>312</v>
      </c>
      <c r="AX314" s="526" t="s">
        <v>312</v>
      </c>
      <c r="AY314" s="526" t="s">
        <v>312</v>
      </c>
      <c r="AZ314" s="597"/>
      <c r="BA314" s="615">
        <v>5</v>
      </c>
      <c r="BB314" s="382">
        <v>0</v>
      </c>
      <c r="BC314" s="382"/>
      <c r="BD314" s="689"/>
      <c r="BE314" s="689"/>
      <c r="BF314" s="689"/>
      <c r="BG314" s="689"/>
      <c r="BH314" s="639"/>
    </row>
    <row r="315" spans="1:60" s="346" customFormat="1" ht="15" customHeight="1">
      <c r="A315" s="23" t="s">
        <v>1075</v>
      </c>
      <c r="B315" s="216"/>
      <c r="C315" s="193" t="s">
        <v>391</v>
      </c>
      <c r="D315" s="217"/>
      <c r="E315" s="217"/>
      <c r="F315" s="217"/>
      <c r="G315" s="217"/>
      <c r="H315" s="217"/>
      <c r="I315" s="217"/>
      <c r="J315" s="217"/>
      <c r="K315" s="217"/>
      <c r="L315" s="217"/>
      <c r="M315" s="217"/>
      <c r="N315" s="217"/>
      <c r="O315" s="217"/>
      <c r="P315" s="217"/>
      <c r="Q315" s="217"/>
      <c r="R315" s="217"/>
      <c r="S315" s="217"/>
      <c r="T315" s="217"/>
      <c r="U315" s="209"/>
      <c r="V315" s="209"/>
      <c r="W315" s="1383">
        <v>19376280</v>
      </c>
      <c r="X315" s="1383"/>
      <c r="Y315" s="1383"/>
      <c r="Z315" s="1383"/>
      <c r="AA315" s="1383"/>
      <c r="AB315" s="1383"/>
      <c r="AC315" s="240"/>
      <c r="AD315" s="1383">
        <v>0</v>
      </c>
      <c r="AE315" s="1383"/>
      <c r="AF315" s="1383"/>
      <c r="AG315" s="1383"/>
      <c r="AH315" s="1383"/>
      <c r="AI315" s="1383"/>
      <c r="AJ315" s="240"/>
      <c r="AK315" s="1383">
        <v>0</v>
      </c>
      <c r="AL315" s="1383"/>
      <c r="AM315" s="1383"/>
      <c r="AN315" s="1383"/>
      <c r="AO315" s="1383"/>
      <c r="AP315" s="1383"/>
      <c r="AQ315" s="234"/>
      <c r="AR315" s="629">
        <v>19376280</v>
      </c>
      <c r="AS315" s="629">
        <v>0</v>
      </c>
      <c r="AT315" s="629">
        <v>0</v>
      </c>
      <c r="AU315" s="629">
        <v>0</v>
      </c>
      <c r="AV315" s="629">
        <v>0</v>
      </c>
      <c r="AW315" s="629">
        <v>0</v>
      </c>
      <c r="AX315" s="629">
        <v>0</v>
      </c>
      <c r="AY315" s="629">
        <v>0</v>
      </c>
      <c r="AZ315" s="192"/>
      <c r="BA315" s="382">
        <v>1</v>
      </c>
      <c r="BB315" s="382">
        <v>0</v>
      </c>
      <c r="BC315" s="382"/>
      <c r="BD315" s="689"/>
      <c r="BE315" s="689"/>
      <c r="BF315" s="689"/>
      <c r="BG315" s="689"/>
      <c r="BH315" s="561"/>
    </row>
    <row r="316" spans="1:60" s="346" customFormat="1" ht="15" customHeight="1">
      <c r="A316" s="23" t="s">
        <v>1075</v>
      </c>
      <c r="B316" s="216"/>
      <c r="C316" s="193" t="s">
        <v>392</v>
      </c>
      <c r="D316" s="217"/>
      <c r="E316" s="217"/>
      <c r="F316" s="217"/>
      <c r="G316" s="217"/>
      <c r="H316" s="217"/>
      <c r="I316" s="217"/>
      <c r="J316" s="217"/>
      <c r="K316" s="217"/>
      <c r="L316" s="217"/>
      <c r="M316" s="217"/>
      <c r="N316" s="217"/>
      <c r="O316" s="217"/>
      <c r="P316" s="217"/>
      <c r="Q316" s="217"/>
      <c r="R316" s="217"/>
      <c r="S316" s="217"/>
      <c r="T316" s="217"/>
      <c r="U316" s="209"/>
      <c r="V316" s="209"/>
      <c r="W316" s="1383">
        <v>416196598</v>
      </c>
      <c r="X316" s="1383"/>
      <c r="Y316" s="1383"/>
      <c r="Z316" s="1383"/>
      <c r="AA316" s="1383"/>
      <c r="AB316" s="1383"/>
      <c r="AC316" s="240"/>
      <c r="AD316" s="1383">
        <v>359564642</v>
      </c>
      <c r="AE316" s="1383"/>
      <c r="AF316" s="1383"/>
      <c r="AG316" s="1383"/>
      <c r="AH316" s="1383"/>
      <c r="AI316" s="1383"/>
      <c r="AJ316" s="240"/>
      <c r="AK316" s="1383">
        <v>359564642</v>
      </c>
      <c r="AL316" s="1383"/>
      <c r="AM316" s="1383"/>
      <c r="AN316" s="1383"/>
      <c r="AO316" s="1383"/>
      <c r="AP316" s="1383"/>
      <c r="AQ316" s="234"/>
      <c r="AR316" s="629">
        <v>416196598</v>
      </c>
      <c r="AS316" s="629">
        <v>0</v>
      </c>
      <c r="AT316" s="629">
        <v>0</v>
      </c>
      <c r="AU316" s="629">
        <v>0</v>
      </c>
      <c r="AV316" s="629">
        <v>0</v>
      </c>
      <c r="AW316" s="629">
        <v>0</v>
      </c>
      <c r="AX316" s="629">
        <v>0</v>
      </c>
      <c r="AY316" s="629">
        <v>0</v>
      </c>
      <c r="AZ316" s="192"/>
      <c r="BA316" s="382">
        <v>1</v>
      </c>
      <c r="BB316" s="382">
        <v>0</v>
      </c>
      <c r="BC316" s="382"/>
      <c r="BD316" s="689"/>
      <c r="BE316" s="689"/>
      <c r="BF316" s="689"/>
      <c r="BG316" s="689"/>
      <c r="BH316" s="561"/>
    </row>
    <row r="317" spans="1:60" s="346" customFormat="1" ht="15" customHeight="1">
      <c r="A317" s="23" t="s">
        <v>1075</v>
      </c>
      <c r="B317" s="216"/>
      <c r="C317" s="193" t="s">
        <v>228</v>
      </c>
      <c r="D317" s="217"/>
      <c r="E317" s="217"/>
      <c r="F317" s="217"/>
      <c r="G317" s="217"/>
      <c r="H317" s="217"/>
      <c r="I317" s="217"/>
      <c r="J317" s="217"/>
      <c r="K317" s="217"/>
      <c r="L317" s="217"/>
      <c r="M317" s="217"/>
      <c r="N317" s="217"/>
      <c r="O317" s="217"/>
      <c r="P317" s="217"/>
      <c r="Q317" s="217"/>
      <c r="R317" s="217"/>
      <c r="S317" s="217"/>
      <c r="T317" s="217"/>
      <c r="U317" s="209"/>
      <c r="V317" s="209"/>
      <c r="W317" s="1383">
        <v>38880000</v>
      </c>
      <c r="X317" s="1383"/>
      <c r="Y317" s="1383"/>
      <c r="Z317" s="1383"/>
      <c r="AA317" s="1383"/>
      <c r="AB317" s="1383"/>
      <c r="AC317" s="240"/>
      <c r="AD317" s="1383">
        <v>0</v>
      </c>
      <c r="AE317" s="1383"/>
      <c r="AF317" s="1383"/>
      <c r="AG317" s="1383"/>
      <c r="AH317" s="1383"/>
      <c r="AI317" s="1383"/>
      <c r="AJ317" s="240"/>
      <c r="AK317" s="1383">
        <v>0</v>
      </c>
      <c r="AL317" s="1383"/>
      <c r="AM317" s="1383"/>
      <c r="AN317" s="1383"/>
      <c r="AO317" s="1383"/>
      <c r="AP317" s="1383"/>
      <c r="AQ317" s="234"/>
      <c r="AR317" s="629">
        <v>38880000</v>
      </c>
      <c r="AS317" s="629">
        <v>0</v>
      </c>
      <c r="AT317" s="629">
        <v>0</v>
      </c>
      <c r="AU317" s="629">
        <v>0</v>
      </c>
      <c r="AV317" s="629">
        <v>0</v>
      </c>
      <c r="AW317" s="629">
        <v>0</v>
      </c>
      <c r="AX317" s="629">
        <v>0</v>
      </c>
      <c r="AY317" s="629">
        <v>0</v>
      </c>
      <c r="AZ317" s="192"/>
      <c r="BA317" s="382">
        <v>1</v>
      </c>
      <c r="BB317" s="382">
        <v>0</v>
      </c>
      <c r="BC317" s="382"/>
      <c r="BD317" s="689"/>
      <c r="BE317" s="689"/>
      <c r="BF317" s="689"/>
      <c r="BG317" s="689"/>
      <c r="BH317" s="561"/>
    </row>
    <row r="318" spans="1:60" s="346" customFormat="1" ht="15" customHeight="1">
      <c r="A318" s="23" t="s">
        <v>1075</v>
      </c>
      <c r="B318" s="217"/>
      <c r="C318" s="193"/>
      <c r="D318" s="218"/>
      <c r="E318" s="209"/>
      <c r="F318" s="209"/>
      <c r="G318" s="209"/>
      <c r="H318" s="209"/>
      <c r="I318" s="209"/>
      <c r="J318" s="209"/>
      <c r="K318" s="209"/>
      <c r="L318" s="209"/>
      <c r="M318" s="209"/>
      <c r="N318" s="209"/>
      <c r="O318" s="209"/>
      <c r="P318" s="209"/>
      <c r="Q318" s="209"/>
      <c r="R318" s="209"/>
      <c r="S318" s="209"/>
      <c r="T318" s="209"/>
      <c r="U318" s="209"/>
      <c r="V318" s="209"/>
      <c r="W318" s="604"/>
      <c r="X318" s="604"/>
      <c r="Y318" s="604"/>
      <c r="Z318" s="604"/>
      <c r="AA318" s="604"/>
      <c r="AB318" s="604"/>
      <c r="AC318" s="240"/>
      <c r="AD318" s="604"/>
      <c r="AE318" s="604"/>
      <c r="AF318" s="604"/>
      <c r="AG318" s="604"/>
      <c r="AH318" s="604"/>
      <c r="AI318" s="604"/>
      <c r="AJ318" s="240"/>
      <c r="AK318" s="1523"/>
      <c r="AL318" s="1523"/>
      <c r="AM318" s="1523"/>
      <c r="AN318" s="1523"/>
      <c r="AO318" s="1523"/>
      <c r="AP318" s="1523"/>
      <c r="AQ318" s="232"/>
      <c r="AR318" s="571"/>
      <c r="AS318" s="571"/>
      <c r="AT318" s="571"/>
      <c r="AU318" s="571"/>
      <c r="AV318" s="571"/>
      <c r="AW318" s="571"/>
      <c r="AX318" s="571"/>
      <c r="AY318" s="571"/>
      <c r="AZ318" s="192"/>
      <c r="BA318" s="382">
        <v>1</v>
      </c>
      <c r="BB318" s="382">
        <v>0</v>
      </c>
      <c r="BC318" s="382"/>
      <c r="BD318" s="689"/>
      <c r="BE318" s="689"/>
      <c r="BF318" s="689"/>
      <c r="BG318" s="689"/>
      <c r="BH318" s="561"/>
    </row>
    <row r="319" spans="1:59" s="223" customFormat="1" ht="15" customHeight="1" thickBot="1">
      <c r="A319" s="23" t="s">
        <v>1075</v>
      </c>
      <c r="B319" s="216"/>
      <c r="C319" s="220"/>
      <c r="D319" s="225"/>
      <c r="E319" s="224"/>
      <c r="F319" s="224"/>
      <c r="G319" s="224"/>
      <c r="H319" s="224"/>
      <c r="I319" s="224"/>
      <c r="J319" s="224"/>
      <c r="K319" s="226"/>
      <c r="L319" s="226"/>
      <c r="M319" s="226"/>
      <c r="N319" s="226"/>
      <c r="O319" s="226"/>
      <c r="P319" s="226"/>
      <c r="Q319" s="226"/>
      <c r="R319" s="226"/>
      <c r="S319" s="226"/>
      <c r="T319" s="226"/>
      <c r="U319" s="226"/>
      <c r="V319" s="226"/>
      <c r="W319" s="1389">
        <v>474452878</v>
      </c>
      <c r="X319" s="1389"/>
      <c r="Y319" s="1389"/>
      <c r="Z319" s="1389"/>
      <c r="AA319" s="1389"/>
      <c r="AB319" s="1389"/>
      <c r="AC319" s="812"/>
      <c r="AD319" s="1389">
        <v>359564642</v>
      </c>
      <c r="AE319" s="1389"/>
      <c r="AF319" s="1389"/>
      <c r="AG319" s="1389"/>
      <c r="AH319" s="1389"/>
      <c r="AI319" s="1389"/>
      <c r="AJ319" s="812"/>
      <c r="AK319" s="1389">
        <v>359564642</v>
      </c>
      <c r="AL319" s="1389"/>
      <c r="AM319" s="1389"/>
      <c r="AN319" s="1389"/>
      <c r="AO319" s="1389"/>
      <c r="AP319" s="1389"/>
      <c r="AQ319" s="813"/>
      <c r="AR319" s="712">
        <v>474452878</v>
      </c>
      <c r="AS319" s="712">
        <v>0</v>
      </c>
      <c r="AT319" s="712">
        <v>0</v>
      </c>
      <c r="AU319" s="712">
        <v>0</v>
      </c>
      <c r="AV319" s="712">
        <v>0</v>
      </c>
      <c r="AW319" s="712">
        <v>0</v>
      </c>
      <c r="AX319" s="712">
        <v>0</v>
      </c>
      <c r="AY319" s="712">
        <v>0</v>
      </c>
      <c r="BA319" s="810">
        <v>1</v>
      </c>
      <c r="BB319" s="810">
        <v>0</v>
      </c>
      <c r="BC319" s="810"/>
      <c r="BD319" s="812">
        <v>474452878</v>
      </c>
      <c r="BE319" s="812">
        <v>359564642</v>
      </c>
      <c r="BF319" s="812">
        <v>0</v>
      </c>
      <c r="BG319" s="812">
        <v>0</v>
      </c>
    </row>
    <row r="320" spans="1:59" s="561" customFormat="1" ht="15" customHeight="1" collapsed="1" thickTop="1">
      <c r="A320" s="442" t="s">
        <v>1075</v>
      </c>
      <c r="B320" s="425"/>
      <c r="C320" s="633"/>
      <c r="D320" s="425"/>
      <c r="E320" s="425"/>
      <c r="F320" s="425"/>
      <c r="G320" s="425"/>
      <c r="H320" s="425"/>
      <c r="I320" s="425"/>
      <c r="J320" s="425"/>
      <c r="K320" s="425"/>
      <c r="L320" s="425"/>
      <c r="M320" s="425"/>
      <c r="N320" s="425"/>
      <c r="O320" s="425"/>
      <c r="P320" s="425"/>
      <c r="Q320" s="425"/>
      <c r="R320" s="425"/>
      <c r="S320" s="425"/>
      <c r="T320" s="425"/>
      <c r="W320" s="878"/>
      <c r="X320" s="878"/>
      <c r="Y320" s="878"/>
      <c r="Z320" s="878"/>
      <c r="AA320" s="878"/>
      <c r="AB320" s="878"/>
      <c r="AC320" s="426"/>
      <c r="AD320" s="879"/>
      <c r="AE320" s="879"/>
      <c r="AF320" s="879"/>
      <c r="AG320" s="879"/>
      <c r="AH320" s="879"/>
      <c r="AI320" s="879"/>
      <c r="AJ320" s="426"/>
      <c r="AK320" s="879"/>
      <c r="AL320" s="879"/>
      <c r="AM320" s="879"/>
      <c r="AN320" s="879"/>
      <c r="AO320" s="879"/>
      <c r="AP320" s="879"/>
      <c r="AQ320" s="879"/>
      <c r="AR320" s="629">
        <v>0</v>
      </c>
      <c r="AS320" s="629">
        <v>0</v>
      </c>
      <c r="AT320" s="629">
        <v>0</v>
      </c>
      <c r="AU320" s="629">
        <v>0</v>
      </c>
      <c r="AV320" s="629">
        <v>0</v>
      </c>
      <c r="AW320" s="629">
        <v>0</v>
      </c>
      <c r="AX320" s="629">
        <v>0</v>
      </c>
      <c r="AY320" s="629">
        <v>0</v>
      </c>
      <c r="AZ320" s="426"/>
      <c r="BA320" s="382">
        <v>4</v>
      </c>
      <c r="BB320" s="382">
        <v>0</v>
      </c>
      <c r="BC320" s="382"/>
      <c r="BD320" s="689"/>
      <c r="BE320" s="689"/>
      <c r="BF320" s="689"/>
      <c r="BG320" s="689"/>
    </row>
    <row r="321" spans="1:60" s="346" customFormat="1" ht="15" customHeight="1">
      <c r="A321" s="23">
        <v>8</v>
      </c>
      <c r="B321" s="216" t="s">
        <v>197</v>
      </c>
      <c r="C321" s="57" t="s">
        <v>2</v>
      </c>
      <c r="D321" s="209"/>
      <c r="E321" s="209"/>
      <c r="F321" s="209"/>
      <c r="G321" s="209"/>
      <c r="H321" s="209"/>
      <c r="I321" s="209"/>
      <c r="J321" s="209"/>
      <c r="K321" s="209"/>
      <c r="L321" s="209"/>
      <c r="M321" s="209"/>
      <c r="N321" s="209"/>
      <c r="O321" s="209"/>
      <c r="P321" s="209"/>
      <c r="Q321" s="209"/>
      <c r="R321" s="209"/>
      <c r="S321" s="209"/>
      <c r="T321" s="209"/>
      <c r="U321" s="209"/>
      <c r="V321" s="209"/>
      <c r="W321" s="192"/>
      <c r="X321" s="192"/>
      <c r="Y321" s="192"/>
      <c r="Z321" s="192"/>
      <c r="AA321" s="192"/>
      <c r="AB321" s="192"/>
      <c r="AC321" s="192"/>
      <c r="AD321" s="192"/>
      <c r="AE321" s="192"/>
      <c r="AF321" s="192"/>
      <c r="AG321" s="192"/>
      <c r="AH321" s="192"/>
      <c r="AI321" s="192"/>
      <c r="AJ321" s="192"/>
      <c r="AK321" s="192"/>
      <c r="AL321" s="192"/>
      <c r="AM321" s="192"/>
      <c r="AN321" s="192"/>
      <c r="AO321" s="192"/>
      <c r="AP321" s="192"/>
      <c r="AQ321" s="192"/>
      <c r="AR321" s="526"/>
      <c r="AS321" s="526"/>
      <c r="AT321" s="526"/>
      <c r="AU321" s="526"/>
      <c r="AV321" s="526"/>
      <c r="AW321" s="526"/>
      <c r="AX321" s="526"/>
      <c r="AY321" s="526"/>
      <c r="AZ321" s="192"/>
      <c r="BA321" s="382">
        <v>4</v>
      </c>
      <c r="BB321" s="382">
        <v>0</v>
      </c>
      <c r="BC321" s="382"/>
      <c r="BD321" s="689"/>
      <c r="BE321" s="689"/>
      <c r="BF321" s="689"/>
      <c r="BG321" s="689"/>
      <c r="BH321" s="561"/>
    </row>
    <row r="322" spans="1:60" s="346" customFormat="1" ht="15" customHeight="1">
      <c r="A322" s="23" t="s">
        <v>1075</v>
      </c>
      <c r="B322" s="216"/>
      <c r="C322" s="63"/>
      <c r="D322" s="218"/>
      <c r="E322" s="218"/>
      <c r="F322" s="218"/>
      <c r="G322" s="218"/>
      <c r="H322" s="218"/>
      <c r="I322" s="218"/>
      <c r="J322" s="218"/>
      <c r="K322" s="218"/>
      <c r="L322" s="218"/>
      <c r="M322" s="218"/>
      <c r="N322" s="218"/>
      <c r="O322" s="218"/>
      <c r="P322" s="218"/>
      <c r="Q322" s="218"/>
      <c r="R322" s="218"/>
      <c r="S322" s="218"/>
      <c r="T322" s="218"/>
      <c r="U322" s="209"/>
      <c r="V322" s="209"/>
      <c r="W322" s="1508" t="s">
        <v>772</v>
      </c>
      <c r="X322" s="1412"/>
      <c r="Y322" s="1412"/>
      <c r="Z322" s="1412"/>
      <c r="AA322" s="1412"/>
      <c r="AB322" s="1412"/>
      <c r="AC322" s="234"/>
      <c r="AD322" s="1408" t="s">
        <v>774</v>
      </c>
      <c r="AE322" s="1412"/>
      <c r="AF322" s="1412"/>
      <c r="AG322" s="1412"/>
      <c r="AH322" s="1412"/>
      <c r="AI322" s="1412"/>
      <c r="AJ322" s="234"/>
      <c r="AK322" s="1408" t="s">
        <v>774</v>
      </c>
      <c r="AL322" s="1412"/>
      <c r="AM322" s="1412"/>
      <c r="AN322" s="1412"/>
      <c r="AO322" s="1412"/>
      <c r="AP322" s="1412"/>
      <c r="AQ322" s="290"/>
      <c r="AR322" s="635" t="s">
        <v>781</v>
      </c>
      <c r="AS322" s="635" t="s">
        <v>930</v>
      </c>
      <c r="AT322" s="635" t="s">
        <v>931</v>
      </c>
      <c r="AU322" s="635" t="s">
        <v>932</v>
      </c>
      <c r="AV322" s="635" t="s">
        <v>933</v>
      </c>
      <c r="AW322" s="635" t="s">
        <v>539</v>
      </c>
      <c r="AX322" s="635" t="s">
        <v>540</v>
      </c>
      <c r="AY322" s="635" t="s">
        <v>6</v>
      </c>
      <c r="AZ322" s="192"/>
      <c r="BA322" s="615">
        <v>4</v>
      </c>
      <c r="BB322" s="382">
        <v>0</v>
      </c>
      <c r="BC322" s="382"/>
      <c r="BD322" s="689"/>
      <c r="BE322" s="689"/>
      <c r="BF322" s="689"/>
      <c r="BG322" s="689"/>
      <c r="BH322" s="561"/>
    </row>
    <row r="323" spans="1:60" s="595" customFormat="1" ht="15" customHeight="1">
      <c r="A323" s="599" t="s">
        <v>1075</v>
      </c>
      <c r="B323" s="330"/>
      <c r="D323" s="596"/>
      <c r="E323" s="596"/>
      <c r="F323" s="596"/>
      <c r="G323" s="596"/>
      <c r="H323" s="596"/>
      <c r="I323" s="596"/>
      <c r="J323" s="596"/>
      <c r="K323" s="596"/>
      <c r="L323" s="596"/>
      <c r="M323" s="596"/>
      <c r="N323" s="596"/>
      <c r="O323" s="596"/>
      <c r="P323" s="596"/>
      <c r="Q323" s="596"/>
      <c r="R323" s="596"/>
      <c r="S323" s="596"/>
      <c r="T323" s="596"/>
      <c r="W323" s="1439" t="s">
        <v>312</v>
      </c>
      <c r="X323" s="1440"/>
      <c r="Y323" s="1440"/>
      <c r="Z323" s="1440"/>
      <c r="AA323" s="1440"/>
      <c r="AB323" s="1440"/>
      <c r="AC323" s="597"/>
      <c r="AD323" s="1439" t="s">
        <v>312</v>
      </c>
      <c r="AE323" s="1440"/>
      <c r="AF323" s="1440"/>
      <c r="AG323" s="1440"/>
      <c r="AH323" s="1440"/>
      <c r="AI323" s="1440"/>
      <c r="AJ323" s="597"/>
      <c r="AK323" s="1439" t="s">
        <v>312</v>
      </c>
      <c r="AL323" s="1440"/>
      <c r="AM323" s="1440"/>
      <c r="AN323" s="1440"/>
      <c r="AO323" s="1440"/>
      <c r="AP323" s="1440"/>
      <c r="AQ323" s="290"/>
      <c r="AR323" s="526" t="s">
        <v>312</v>
      </c>
      <c r="AS323" s="526" t="s">
        <v>312</v>
      </c>
      <c r="AT323" s="526" t="s">
        <v>312</v>
      </c>
      <c r="AU323" s="526" t="s">
        <v>312</v>
      </c>
      <c r="AV323" s="526" t="s">
        <v>312</v>
      </c>
      <c r="AW323" s="526" t="s">
        <v>312</v>
      </c>
      <c r="AX323" s="526" t="s">
        <v>312</v>
      </c>
      <c r="AY323" s="526" t="s">
        <v>312</v>
      </c>
      <c r="AZ323" s="597"/>
      <c r="BA323" s="615">
        <v>4</v>
      </c>
      <c r="BB323" s="382">
        <v>0</v>
      </c>
      <c r="BC323" s="382"/>
      <c r="BD323" s="689"/>
      <c r="BE323" s="689"/>
      <c r="BF323" s="689"/>
      <c r="BG323" s="689"/>
      <c r="BH323" s="639"/>
    </row>
    <row r="324" spans="1:60" s="346" customFormat="1" ht="15" customHeight="1">
      <c r="A324" s="23" t="s">
        <v>1075</v>
      </c>
      <c r="B324" s="216"/>
      <c r="C324" s="193" t="s">
        <v>248</v>
      </c>
      <c r="D324" s="217"/>
      <c r="E324" s="217"/>
      <c r="F324" s="217"/>
      <c r="G324" s="217"/>
      <c r="H324" s="217"/>
      <c r="I324" s="217"/>
      <c r="J324" s="217"/>
      <c r="K324" s="217"/>
      <c r="L324" s="217"/>
      <c r="M324" s="217"/>
      <c r="N324" s="217"/>
      <c r="O324" s="217"/>
      <c r="P324" s="217"/>
      <c r="Q324" s="217"/>
      <c r="R324" s="217"/>
      <c r="S324" s="217"/>
      <c r="T324" s="217"/>
      <c r="U324" s="209"/>
      <c r="V324" s="209"/>
      <c r="W324" s="1383">
        <v>2432029123</v>
      </c>
      <c r="X324" s="1383"/>
      <c r="Y324" s="1383"/>
      <c r="Z324" s="1383"/>
      <c r="AA324" s="1383"/>
      <c r="AB324" s="1383"/>
      <c r="AC324" s="240"/>
      <c r="AD324" s="1383">
        <v>1665372595</v>
      </c>
      <c r="AE324" s="1383"/>
      <c r="AF324" s="1383"/>
      <c r="AG324" s="1383"/>
      <c r="AH324" s="1383"/>
      <c r="AI324" s="1383"/>
      <c r="AJ324" s="240"/>
      <c r="AK324" s="1383">
        <v>1665372595</v>
      </c>
      <c r="AL324" s="1383"/>
      <c r="AM324" s="1383"/>
      <c r="AN324" s="1383"/>
      <c r="AO324" s="1383"/>
      <c r="AP324" s="1383"/>
      <c r="AQ324" s="234"/>
      <c r="AR324" s="92">
        <v>2124244330</v>
      </c>
      <c r="AS324" s="92">
        <v>0</v>
      </c>
      <c r="AT324" s="92">
        <v>0</v>
      </c>
      <c r="AU324" s="92">
        <v>0</v>
      </c>
      <c r="AV324" s="92">
        <v>0</v>
      </c>
      <c r="AW324" s="92">
        <v>0</v>
      </c>
      <c r="AX324" s="92">
        <v>307784793</v>
      </c>
      <c r="AY324" s="92">
        <v>0</v>
      </c>
      <c r="AZ324" s="192"/>
      <c r="BA324" s="382">
        <v>1</v>
      </c>
      <c r="BB324" s="382">
        <v>0</v>
      </c>
      <c r="BC324" s="382"/>
      <c r="BD324" s="689"/>
      <c r="BE324" s="689"/>
      <c r="BF324" s="689"/>
      <c r="BG324" s="689"/>
      <c r="BH324" s="561"/>
    </row>
    <row r="325" spans="1:60" s="346" customFormat="1" ht="15" customHeight="1">
      <c r="A325" s="23" t="s">
        <v>1075</v>
      </c>
      <c r="B325" s="216"/>
      <c r="C325" s="193" t="s">
        <v>249</v>
      </c>
      <c r="D325" s="217"/>
      <c r="E325" s="217"/>
      <c r="F325" s="217"/>
      <c r="G325" s="217"/>
      <c r="H325" s="217"/>
      <c r="I325" s="217"/>
      <c r="J325" s="217"/>
      <c r="K325" s="217"/>
      <c r="L325" s="217"/>
      <c r="M325" s="217"/>
      <c r="N325" s="217"/>
      <c r="O325" s="217"/>
      <c r="P325" s="217"/>
      <c r="Q325" s="217"/>
      <c r="R325" s="217"/>
      <c r="S325" s="217"/>
      <c r="T325" s="217"/>
      <c r="U325" s="209"/>
      <c r="V325" s="209"/>
      <c r="W325" s="1383">
        <v>3388671945</v>
      </c>
      <c r="X325" s="1383"/>
      <c r="Y325" s="1383"/>
      <c r="Z325" s="1383"/>
      <c r="AA325" s="1383"/>
      <c r="AB325" s="1383"/>
      <c r="AC325" s="240"/>
      <c r="AD325" s="1383">
        <v>8180732897</v>
      </c>
      <c r="AE325" s="1383"/>
      <c r="AF325" s="1383"/>
      <c r="AG325" s="1383"/>
      <c r="AH325" s="1383"/>
      <c r="AI325" s="1383"/>
      <c r="AJ325" s="240"/>
      <c r="AK325" s="1383">
        <v>8180732897</v>
      </c>
      <c r="AL325" s="1383"/>
      <c r="AM325" s="1383"/>
      <c r="AN325" s="1383"/>
      <c r="AO325" s="1383"/>
      <c r="AP325" s="1383"/>
      <c r="AQ325" s="234"/>
      <c r="AR325" s="92">
        <v>3388671945</v>
      </c>
      <c r="AS325" s="92">
        <v>0</v>
      </c>
      <c r="AT325" s="92">
        <v>0</v>
      </c>
      <c r="AU325" s="92">
        <v>0</v>
      </c>
      <c r="AV325" s="92">
        <v>0</v>
      </c>
      <c r="AW325" s="92">
        <v>0</v>
      </c>
      <c r="AX325" s="92">
        <v>0</v>
      </c>
      <c r="AY325" s="92">
        <v>0</v>
      </c>
      <c r="AZ325" s="192"/>
      <c r="BA325" s="382">
        <v>1</v>
      </c>
      <c r="BB325" s="382">
        <v>0</v>
      </c>
      <c r="BC325" s="382"/>
      <c r="BD325" s="689"/>
      <c r="BE325" s="689"/>
      <c r="BF325" s="689"/>
      <c r="BG325" s="689"/>
      <c r="BH325" s="561"/>
    </row>
    <row r="326" spans="1:60" s="346" customFormat="1" ht="15" customHeight="1">
      <c r="A326" s="23" t="s">
        <v>1075</v>
      </c>
      <c r="B326" s="217"/>
      <c r="C326" s="193"/>
      <c r="D326" s="218"/>
      <c r="E326" s="209"/>
      <c r="F326" s="209"/>
      <c r="G326" s="209"/>
      <c r="H326" s="209"/>
      <c r="I326" s="209"/>
      <c r="J326" s="209"/>
      <c r="K326" s="209"/>
      <c r="L326" s="209"/>
      <c r="M326" s="209"/>
      <c r="N326" s="209"/>
      <c r="O326" s="209"/>
      <c r="P326" s="209"/>
      <c r="Q326" s="209"/>
      <c r="R326" s="209"/>
      <c r="S326" s="209"/>
      <c r="T326" s="209"/>
      <c r="U326" s="209"/>
      <c r="V326" s="209"/>
      <c r="W326" s="604"/>
      <c r="X326" s="604"/>
      <c r="Y326" s="604"/>
      <c r="Z326" s="604"/>
      <c r="AA326" s="604"/>
      <c r="AB326" s="604"/>
      <c r="AC326" s="240"/>
      <c r="AD326" s="604"/>
      <c r="AE326" s="604"/>
      <c r="AF326" s="604"/>
      <c r="AG326" s="604"/>
      <c r="AH326" s="604"/>
      <c r="AI326" s="604"/>
      <c r="AJ326" s="240"/>
      <c r="AK326" s="604"/>
      <c r="AL326" s="604"/>
      <c r="AM326" s="604"/>
      <c r="AN326" s="604"/>
      <c r="AO326" s="604"/>
      <c r="AP326" s="604"/>
      <c r="AQ326" s="232"/>
      <c r="AR326" s="92"/>
      <c r="AS326" s="92"/>
      <c r="AT326" s="92"/>
      <c r="AU326" s="92"/>
      <c r="AV326" s="92"/>
      <c r="AW326" s="92"/>
      <c r="AX326" s="92"/>
      <c r="AY326" s="92"/>
      <c r="AZ326" s="192"/>
      <c r="BA326" s="382">
        <v>1</v>
      </c>
      <c r="BB326" s="382">
        <v>0</v>
      </c>
      <c r="BC326" s="382"/>
      <c r="BD326" s="689"/>
      <c r="BE326" s="689"/>
      <c r="BF326" s="689"/>
      <c r="BG326" s="689"/>
      <c r="BH326" s="561"/>
    </row>
    <row r="327" spans="1:59" s="223" customFormat="1" ht="15" customHeight="1" thickBot="1">
      <c r="A327" s="23" t="s">
        <v>1075</v>
      </c>
      <c r="B327" s="216"/>
      <c r="C327" s="220"/>
      <c r="D327" s="225"/>
      <c r="E327" s="224"/>
      <c r="F327" s="224"/>
      <c r="G327" s="224"/>
      <c r="H327" s="224"/>
      <c r="I327" s="224"/>
      <c r="J327" s="224"/>
      <c r="K327" s="226"/>
      <c r="L327" s="226"/>
      <c r="M327" s="226"/>
      <c r="N327" s="226"/>
      <c r="O327" s="226"/>
      <c r="P327" s="226"/>
      <c r="Q327" s="226"/>
      <c r="R327" s="226"/>
      <c r="S327" s="226"/>
      <c r="T327" s="226"/>
      <c r="U327" s="226"/>
      <c r="V327" s="226"/>
      <c r="W327" s="1389">
        <v>5820701068</v>
      </c>
      <c r="X327" s="1389"/>
      <c r="Y327" s="1389"/>
      <c r="Z327" s="1389"/>
      <c r="AA327" s="1389"/>
      <c r="AB327" s="1389"/>
      <c r="AC327" s="812"/>
      <c r="AD327" s="1389">
        <v>9846105492</v>
      </c>
      <c r="AE327" s="1389"/>
      <c r="AF327" s="1389"/>
      <c r="AG327" s="1389"/>
      <c r="AH327" s="1389"/>
      <c r="AI327" s="1389"/>
      <c r="AJ327" s="812"/>
      <c r="AK327" s="1389">
        <v>9846105492</v>
      </c>
      <c r="AL327" s="1389"/>
      <c r="AM327" s="1389"/>
      <c r="AN327" s="1389"/>
      <c r="AO327" s="1389"/>
      <c r="AP327" s="1389"/>
      <c r="AQ327" s="813"/>
      <c r="AR327" s="712">
        <v>5512916275</v>
      </c>
      <c r="AS327" s="712">
        <v>0</v>
      </c>
      <c r="AT327" s="712">
        <v>0</v>
      </c>
      <c r="AU327" s="712">
        <v>0</v>
      </c>
      <c r="AV327" s="712">
        <v>0</v>
      </c>
      <c r="AW327" s="712">
        <v>0</v>
      </c>
      <c r="AX327" s="712">
        <v>307784793</v>
      </c>
      <c r="AY327" s="712">
        <v>0</v>
      </c>
      <c r="BA327" s="810">
        <v>1</v>
      </c>
      <c r="BB327" s="810">
        <v>0</v>
      </c>
      <c r="BC327" s="810"/>
      <c r="BD327" s="812">
        <v>5820701068</v>
      </c>
      <c r="BE327" s="812">
        <v>9846105492</v>
      </c>
      <c r="BF327" s="812">
        <v>0</v>
      </c>
      <c r="BG327" s="812">
        <v>0</v>
      </c>
    </row>
    <row r="328" spans="1:59" s="223" customFormat="1" ht="15" customHeight="1" thickTop="1">
      <c r="A328" s="23" t="s">
        <v>1075</v>
      </c>
      <c r="B328" s="216"/>
      <c r="C328" s="220"/>
      <c r="D328" s="225"/>
      <c r="E328" s="224"/>
      <c r="F328" s="224"/>
      <c r="G328" s="224"/>
      <c r="H328" s="224"/>
      <c r="I328" s="224"/>
      <c r="J328" s="224"/>
      <c r="K328" s="226"/>
      <c r="L328" s="226"/>
      <c r="M328" s="226"/>
      <c r="N328" s="226"/>
      <c r="O328" s="226"/>
      <c r="P328" s="226"/>
      <c r="Q328" s="226"/>
      <c r="R328" s="226"/>
      <c r="S328" s="226"/>
      <c r="T328" s="226"/>
      <c r="U328" s="226"/>
      <c r="V328" s="226"/>
      <c r="W328" s="182"/>
      <c r="X328" s="182"/>
      <c r="Y328" s="182"/>
      <c r="Z328" s="182"/>
      <c r="AA328" s="182"/>
      <c r="AB328" s="182"/>
      <c r="AC328" s="182"/>
      <c r="AD328" s="182"/>
      <c r="AE328" s="182"/>
      <c r="AF328" s="182"/>
      <c r="AG328" s="182"/>
      <c r="AH328" s="182"/>
      <c r="AI328" s="182"/>
      <c r="AJ328" s="182"/>
      <c r="AK328" s="182"/>
      <c r="AL328" s="182"/>
      <c r="AM328" s="182"/>
      <c r="AN328" s="182"/>
      <c r="AO328" s="182"/>
      <c r="AP328" s="182"/>
      <c r="AQ328" s="190"/>
      <c r="AR328" s="692">
        <v>0</v>
      </c>
      <c r="AS328" s="692">
        <v>0</v>
      </c>
      <c r="AT328" s="692">
        <v>0</v>
      </c>
      <c r="AU328" s="692">
        <v>0</v>
      </c>
      <c r="AV328" s="692">
        <v>0</v>
      </c>
      <c r="AW328" s="692">
        <v>0</v>
      </c>
      <c r="AX328" s="692">
        <v>0</v>
      </c>
      <c r="AY328" s="692">
        <v>0</v>
      </c>
      <c r="BA328" s="382">
        <v>50</v>
      </c>
      <c r="BB328" s="532"/>
      <c r="BC328" s="532"/>
      <c r="BD328" s="182"/>
      <c r="BE328" s="182"/>
      <c r="BF328" s="182"/>
      <c r="BG328" s="182"/>
    </row>
    <row r="329" spans="1:54" ht="15" customHeight="1">
      <c r="A329" s="23">
        <v>9</v>
      </c>
      <c r="B329" s="216" t="s">
        <v>197</v>
      </c>
      <c r="C329" s="216" t="s">
        <v>548</v>
      </c>
      <c r="D329" s="207"/>
      <c r="E329" s="207"/>
      <c r="F329" s="207"/>
      <c r="G329" s="207"/>
      <c r="H329" s="207"/>
      <c r="I329" s="207"/>
      <c r="J329" s="207"/>
      <c r="K329" s="207"/>
      <c r="L329" s="207"/>
      <c r="M329" s="207"/>
      <c r="N329" s="207"/>
      <c r="O329" s="207"/>
      <c r="P329" s="207"/>
      <c r="Q329" s="207"/>
      <c r="R329" s="207"/>
      <c r="S329" s="207"/>
      <c r="T329" s="207"/>
      <c r="U329" s="207"/>
      <c r="V329" s="207"/>
      <c r="AI329" s="209"/>
      <c r="AP329" s="209"/>
      <c r="BA329" s="382">
        <v>50</v>
      </c>
      <c r="BB329" s="382">
        <v>0</v>
      </c>
    </row>
    <row r="330" spans="1:54" ht="15" customHeight="1">
      <c r="A330" s="23" t="s">
        <v>1075</v>
      </c>
      <c r="B330" s="217"/>
      <c r="D330" s="207"/>
      <c r="E330" s="207"/>
      <c r="F330" s="207"/>
      <c r="G330" s="207"/>
      <c r="H330" s="207"/>
      <c r="I330" s="207"/>
      <c r="J330" s="207"/>
      <c r="K330" s="207"/>
      <c r="L330" s="207"/>
      <c r="M330" s="207"/>
      <c r="N330" s="207"/>
      <c r="O330" s="207"/>
      <c r="P330" s="207"/>
      <c r="Q330" s="207"/>
      <c r="R330" s="207"/>
      <c r="S330" s="207"/>
      <c r="T330" s="207"/>
      <c r="U330" s="207"/>
      <c r="V330" s="207"/>
      <c r="AK330" s="1407"/>
      <c r="AL330" s="1407"/>
      <c r="AM330" s="1407"/>
      <c r="AN330" s="1407"/>
      <c r="AO330" s="1407"/>
      <c r="AP330" s="1407"/>
      <c r="AR330" s="92"/>
      <c r="AS330" s="92"/>
      <c r="AT330" s="92"/>
      <c r="AU330" s="92"/>
      <c r="AV330" s="92"/>
      <c r="AW330" s="92"/>
      <c r="AX330" s="92"/>
      <c r="AY330" s="92"/>
      <c r="BA330" s="382">
        <v>8</v>
      </c>
      <c r="BB330" s="382">
        <v>0</v>
      </c>
    </row>
    <row r="331" spans="1:54" ht="15" customHeight="1">
      <c r="A331" s="23">
        <v>10</v>
      </c>
      <c r="B331" s="216" t="s">
        <v>197</v>
      </c>
      <c r="C331" s="216" t="s">
        <v>550</v>
      </c>
      <c r="D331" s="207"/>
      <c r="E331" s="207"/>
      <c r="F331" s="207"/>
      <c r="G331" s="207"/>
      <c r="H331" s="207"/>
      <c r="I331" s="207"/>
      <c r="J331" s="207"/>
      <c r="K331" s="207"/>
      <c r="L331" s="207"/>
      <c r="M331" s="207"/>
      <c r="N331" s="207"/>
      <c r="O331" s="207"/>
      <c r="P331" s="207"/>
      <c r="Q331" s="207"/>
      <c r="R331" s="207"/>
      <c r="S331" s="207"/>
      <c r="T331" s="207"/>
      <c r="U331" s="207"/>
      <c r="V331" s="207"/>
      <c r="AI331" s="209"/>
      <c r="AK331" s="1407"/>
      <c r="AL331" s="1407"/>
      <c r="AM331" s="1407"/>
      <c r="AN331" s="1407"/>
      <c r="AO331" s="1407"/>
      <c r="AP331" s="1527"/>
      <c r="BA331" s="382">
        <v>8</v>
      </c>
      <c r="BB331" s="382">
        <v>0</v>
      </c>
    </row>
    <row r="332" spans="1:59" s="561" customFormat="1" ht="15" customHeight="1">
      <c r="A332" s="442" t="s">
        <v>1075</v>
      </c>
      <c r="B332" s="425"/>
      <c r="C332" s="1413"/>
      <c r="D332" s="1413"/>
      <c r="E332" s="1413"/>
      <c r="F332" s="435"/>
      <c r="G332" s="435"/>
      <c r="H332" s="435"/>
      <c r="K332" s="661"/>
      <c r="L332" s="661"/>
      <c r="M332" s="661"/>
      <c r="N332" s="661"/>
      <c r="O332" s="661"/>
      <c r="P332" s="1437" t="s">
        <v>59</v>
      </c>
      <c r="Q332" s="1437"/>
      <c r="R332" s="1437"/>
      <c r="S332" s="1437"/>
      <c r="T332" s="1437"/>
      <c r="U332" s="1437"/>
      <c r="V332" s="1219"/>
      <c r="W332" s="1437" t="s">
        <v>537</v>
      </c>
      <c r="X332" s="1437"/>
      <c r="Y332" s="1437"/>
      <c r="Z332" s="1437"/>
      <c r="AA332" s="1437"/>
      <c r="AB332" s="1437"/>
      <c r="AC332" s="661"/>
      <c r="AD332" s="1509" t="s">
        <v>59</v>
      </c>
      <c r="AE332" s="1509"/>
      <c r="AF332" s="1509"/>
      <c r="AG332" s="1509"/>
      <c r="AH332" s="1509"/>
      <c r="AI332" s="1509"/>
      <c r="AJ332" s="661"/>
      <c r="AK332" s="1509" t="s">
        <v>25</v>
      </c>
      <c r="AL332" s="1509"/>
      <c r="AM332" s="1509"/>
      <c r="AN332" s="1509"/>
      <c r="AO332" s="1509"/>
      <c r="AP332" s="1509"/>
      <c r="AQ332" s="662"/>
      <c r="AR332" s="629"/>
      <c r="AS332" s="629"/>
      <c r="AT332" s="629"/>
      <c r="AU332" s="629"/>
      <c r="AV332" s="629"/>
      <c r="AW332" s="629"/>
      <c r="AX332" s="629"/>
      <c r="AY332" s="629"/>
      <c r="AZ332" s="426"/>
      <c r="BA332" s="810">
        <v>8</v>
      </c>
      <c r="BB332" s="382">
        <v>0</v>
      </c>
      <c r="BC332" s="382"/>
      <c r="BD332" s="689"/>
      <c r="BE332" s="689"/>
      <c r="BF332" s="689"/>
      <c r="BG332" s="689"/>
    </row>
    <row r="333" spans="1:59" s="561" customFormat="1" ht="15" customHeight="1">
      <c r="A333" s="442" t="s">
        <v>1075</v>
      </c>
      <c r="B333" s="425"/>
      <c r="C333" s="1413"/>
      <c r="D333" s="1413"/>
      <c r="E333" s="1413"/>
      <c r="F333" s="435"/>
      <c r="G333" s="435"/>
      <c r="H333" s="435"/>
      <c r="I333" s="661"/>
      <c r="K333" s="661"/>
      <c r="L333" s="661"/>
      <c r="M333" s="661"/>
      <c r="N333" s="661"/>
      <c r="O333" s="661"/>
      <c r="P333" s="1437"/>
      <c r="Q333" s="1437"/>
      <c r="R333" s="1437"/>
      <c r="S333" s="1437"/>
      <c r="T333" s="1437"/>
      <c r="U333" s="1437"/>
      <c r="V333" s="1219"/>
      <c r="W333" s="1437"/>
      <c r="X333" s="1437"/>
      <c r="Y333" s="1437"/>
      <c r="Z333" s="1437"/>
      <c r="AA333" s="1437"/>
      <c r="AB333" s="1437"/>
      <c r="AC333" s="661"/>
      <c r="AD333" s="1510"/>
      <c r="AE333" s="1510"/>
      <c r="AF333" s="1510"/>
      <c r="AG333" s="1510"/>
      <c r="AH333" s="1510"/>
      <c r="AI333" s="1510"/>
      <c r="AJ333" s="661"/>
      <c r="AK333" s="1510"/>
      <c r="AL333" s="1510"/>
      <c r="AM333" s="1510"/>
      <c r="AN333" s="1510"/>
      <c r="AO333" s="1510"/>
      <c r="AP333" s="1510"/>
      <c r="AQ333" s="662"/>
      <c r="AR333" s="629"/>
      <c r="AS333" s="629"/>
      <c r="AT333" s="629"/>
      <c r="AU333" s="629"/>
      <c r="AV333" s="629"/>
      <c r="AW333" s="629"/>
      <c r="AX333" s="629"/>
      <c r="AY333" s="629"/>
      <c r="AZ333" s="426"/>
      <c r="BA333" s="810">
        <v>8</v>
      </c>
      <c r="BB333" s="382">
        <v>0</v>
      </c>
      <c r="BC333" s="382"/>
      <c r="BD333" s="689"/>
      <c r="BE333" s="689"/>
      <c r="BF333" s="689"/>
      <c r="BG333" s="689"/>
    </row>
    <row r="334" spans="1:59" s="561" customFormat="1" ht="15" customHeight="1">
      <c r="A334" s="442" t="s">
        <v>1075</v>
      </c>
      <c r="B334" s="425"/>
      <c r="C334" s="613"/>
      <c r="D334" s="613"/>
      <c r="E334" s="613"/>
      <c r="F334" s="613"/>
      <c r="G334" s="613"/>
      <c r="H334" s="613"/>
      <c r="I334" s="613"/>
      <c r="J334" s="613"/>
      <c r="K334" s="426"/>
      <c r="L334" s="426"/>
      <c r="M334" s="426"/>
      <c r="N334" s="426"/>
      <c r="O334" s="426"/>
      <c r="P334" s="1414" t="s">
        <v>312</v>
      </c>
      <c r="Q334" s="1414"/>
      <c r="R334" s="1414"/>
      <c r="S334" s="1414"/>
      <c r="T334" s="1414"/>
      <c r="U334" s="1414"/>
      <c r="V334" s="1220"/>
      <c r="W334" s="1414" t="s">
        <v>312</v>
      </c>
      <c r="X334" s="1414"/>
      <c r="Y334" s="1414"/>
      <c r="Z334" s="1414"/>
      <c r="AA334" s="1414"/>
      <c r="AB334" s="1414"/>
      <c r="AC334" s="426"/>
      <c r="AD334" s="1475" t="s">
        <v>312</v>
      </c>
      <c r="AE334" s="1475"/>
      <c r="AF334" s="1475"/>
      <c r="AG334" s="1475"/>
      <c r="AH334" s="1475"/>
      <c r="AI334" s="1475"/>
      <c r="AJ334" s="426"/>
      <c r="AK334" s="1475" t="s">
        <v>312</v>
      </c>
      <c r="AL334" s="1475"/>
      <c r="AM334" s="1475"/>
      <c r="AN334" s="1475"/>
      <c r="AO334" s="1475"/>
      <c r="AP334" s="1475"/>
      <c r="AQ334" s="586"/>
      <c r="AR334" s="629"/>
      <c r="AS334" s="629"/>
      <c r="AT334" s="629"/>
      <c r="AU334" s="629"/>
      <c r="AV334" s="629"/>
      <c r="AW334" s="629"/>
      <c r="AX334" s="629"/>
      <c r="AY334" s="629"/>
      <c r="AZ334" s="426"/>
      <c r="BA334" s="810">
        <v>8</v>
      </c>
      <c r="BB334" s="382">
        <v>0</v>
      </c>
      <c r="BC334" s="382"/>
      <c r="BD334" s="689"/>
      <c r="BE334" s="689"/>
      <c r="BF334" s="689"/>
      <c r="BG334" s="689"/>
    </row>
    <row r="335" spans="1:59" s="561" customFormat="1" ht="15" customHeight="1">
      <c r="A335" s="6" t="s">
        <v>1075</v>
      </c>
      <c r="B335" s="216"/>
      <c r="C335" s="242" t="s">
        <v>165</v>
      </c>
      <c r="D335" s="6"/>
      <c r="E335" s="175"/>
      <c r="F335" s="435"/>
      <c r="G335" s="435"/>
      <c r="H335" s="435"/>
      <c r="I335" s="435"/>
      <c r="K335" s="435"/>
      <c r="L335" s="435"/>
      <c r="M335" s="435"/>
      <c r="N335" s="435"/>
      <c r="O335" s="435"/>
      <c r="P335" s="1221"/>
      <c r="Q335" s="1221"/>
      <c r="R335" s="1221"/>
      <c r="S335" s="1221"/>
      <c r="T335" s="1221"/>
      <c r="U335" s="1221"/>
      <c r="V335" s="1222"/>
      <c r="W335" s="1221"/>
      <c r="X335" s="1221"/>
      <c r="Y335" s="1221"/>
      <c r="Z335" s="1221"/>
      <c r="AA335" s="1221"/>
      <c r="AB335" s="1221"/>
      <c r="AC335" s="435"/>
      <c r="AD335" s="682"/>
      <c r="AE335" s="682"/>
      <c r="AF335" s="682"/>
      <c r="AG335" s="682"/>
      <c r="AH335" s="682"/>
      <c r="AI335" s="682"/>
      <c r="AJ335" s="435"/>
      <c r="AK335" s="1477"/>
      <c r="AL335" s="1477"/>
      <c r="AM335" s="1477"/>
      <c r="AN335" s="1477"/>
      <c r="AO335" s="1477"/>
      <c r="AP335" s="1477"/>
      <c r="AQ335" s="435"/>
      <c r="AR335" s="571"/>
      <c r="AS335" s="571"/>
      <c r="AT335" s="571"/>
      <c r="AU335" s="571"/>
      <c r="AV335" s="571"/>
      <c r="AW335" s="571"/>
      <c r="AX335" s="571"/>
      <c r="AY335" s="571"/>
      <c r="AZ335" s="426"/>
      <c r="BA335" s="810">
        <v>2</v>
      </c>
      <c r="BB335" s="382">
        <v>0</v>
      </c>
      <c r="BC335" s="382"/>
      <c r="BD335" s="689"/>
      <c r="BE335" s="689"/>
      <c r="BF335" s="689"/>
      <c r="BG335" s="689"/>
    </row>
    <row r="336" spans="1:59" s="561" customFormat="1" ht="15" customHeight="1">
      <c r="A336" s="442" t="s">
        <v>1075</v>
      </c>
      <c r="B336" s="425"/>
      <c r="C336" s="425" t="s">
        <v>1155</v>
      </c>
      <c r="D336" s="613"/>
      <c r="E336" s="613"/>
      <c r="F336" s="613"/>
      <c r="G336" s="613"/>
      <c r="H336" s="613"/>
      <c r="I336" s="613"/>
      <c r="J336" s="613"/>
      <c r="K336" s="816"/>
      <c r="L336" s="816"/>
      <c r="M336" s="816"/>
      <c r="N336" s="816"/>
      <c r="O336" s="816"/>
      <c r="P336" s="1411">
        <v>3151800000</v>
      </c>
      <c r="Q336" s="1411"/>
      <c r="R336" s="1411"/>
      <c r="S336" s="1411"/>
      <c r="T336" s="1411"/>
      <c r="U336" s="1411"/>
      <c r="V336" s="1223"/>
      <c r="W336" s="1411">
        <v>0</v>
      </c>
      <c r="X336" s="1411"/>
      <c r="Y336" s="1411"/>
      <c r="Z336" s="1411"/>
      <c r="AA336" s="1411"/>
      <c r="AB336" s="1411"/>
      <c r="AC336" s="816"/>
      <c r="AD336" s="1380">
        <v>3151800000</v>
      </c>
      <c r="AE336" s="1380"/>
      <c r="AF336" s="1380"/>
      <c r="AG336" s="1380"/>
      <c r="AH336" s="1380"/>
      <c r="AI336" s="1380"/>
      <c r="AJ336" s="816"/>
      <c r="AK336" s="1380">
        <v>3151800000</v>
      </c>
      <c r="AL336" s="1380"/>
      <c r="AM336" s="1380"/>
      <c r="AN336" s="1380"/>
      <c r="AO336" s="1380"/>
      <c r="AP336" s="1380"/>
      <c r="AQ336" s="814"/>
      <c r="AR336" s="701"/>
      <c r="AS336" s="701"/>
      <c r="AT336" s="701"/>
      <c r="AU336" s="701"/>
      <c r="AV336" s="701"/>
      <c r="AW336" s="701"/>
      <c r="AX336" s="701"/>
      <c r="AY336" s="701"/>
      <c r="AZ336" s="816"/>
      <c r="BA336" s="810">
        <v>1</v>
      </c>
      <c r="BB336" s="810">
        <v>0</v>
      </c>
      <c r="BC336" s="810"/>
      <c r="BD336" s="815">
        <v>3151800000</v>
      </c>
      <c r="BE336" s="815"/>
      <c r="BF336" s="815">
        <v>0</v>
      </c>
      <c r="BG336" s="689"/>
    </row>
    <row r="337" spans="1:59" s="223" customFormat="1" ht="15" customHeight="1">
      <c r="A337" s="23" t="s">
        <v>1075</v>
      </c>
      <c r="B337" s="216"/>
      <c r="C337" s="216" t="s">
        <v>1157</v>
      </c>
      <c r="D337" s="343"/>
      <c r="E337" s="343"/>
      <c r="F337" s="343"/>
      <c r="G337" s="343"/>
      <c r="H337" s="343"/>
      <c r="I337" s="343"/>
      <c r="J337" s="343"/>
      <c r="K337" s="813"/>
      <c r="L337" s="813"/>
      <c r="M337" s="813"/>
      <c r="N337" s="813"/>
      <c r="O337" s="813"/>
      <c r="P337" s="1438">
        <v>3151800000</v>
      </c>
      <c r="Q337" s="1438"/>
      <c r="R337" s="1438"/>
      <c r="S337" s="1438"/>
      <c r="T337" s="1438"/>
      <c r="U337" s="1438"/>
      <c r="V337" s="1224"/>
      <c r="W337" s="1438">
        <v>0</v>
      </c>
      <c r="X337" s="1438"/>
      <c r="Y337" s="1438"/>
      <c r="Z337" s="1438"/>
      <c r="AA337" s="1438"/>
      <c r="AB337" s="1438"/>
      <c r="AC337" s="813"/>
      <c r="AD337" s="1474">
        <v>3151800000</v>
      </c>
      <c r="AE337" s="1474"/>
      <c r="AF337" s="1474"/>
      <c r="AG337" s="1474"/>
      <c r="AH337" s="1474"/>
      <c r="AI337" s="1474"/>
      <c r="AJ337" s="813"/>
      <c r="AK337" s="1474">
        <v>3151800000</v>
      </c>
      <c r="AL337" s="1474"/>
      <c r="AM337" s="1474"/>
      <c r="AN337" s="1474"/>
      <c r="AO337" s="1474"/>
      <c r="AP337" s="1474"/>
      <c r="AQ337" s="877"/>
      <c r="AR337" s="692"/>
      <c r="AS337" s="692"/>
      <c r="AT337" s="692"/>
      <c r="AU337" s="692"/>
      <c r="AV337" s="692"/>
      <c r="AW337" s="692"/>
      <c r="AX337" s="692"/>
      <c r="AY337" s="692"/>
      <c r="AZ337" s="813"/>
      <c r="BA337" s="810">
        <v>1</v>
      </c>
      <c r="BB337" s="810">
        <v>0</v>
      </c>
      <c r="BC337" s="810"/>
      <c r="BD337" s="812">
        <v>3151800000</v>
      </c>
      <c r="BE337" s="812"/>
      <c r="BF337" s="812">
        <v>0</v>
      </c>
      <c r="BG337" s="607"/>
    </row>
    <row r="338" spans="1:59" s="561" customFormat="1" ht="15" customHeight="1">
      <c r="A338" s="6" t="s">
        <v>1075</v>
      </c>
      <c r="B338" s="216"/>
      <c r="C338" s="971" t="s">
        <v>804</v>
      </c>
      <c r="D338" s="6"/>
      <c r="E338" s="175"/>
      <c r="F338" s="435"/>
      <c r="G338" s="435"/>
      <c r="H338" s="435"/>
      <c r="I338" s="435"/>
      <c r="K338" s="435"/>
      <c r="L338" s="435"/>
      <c r="M338" s="435"/>
      <c r="N338" s="435"/>
      <c r="O338" s="435"/>
      <c r="P338" s="1221"/>
      <c r="Q338" s="1221"/>
      <c r="R338" s="1221"/>
      <c r="S338" s="1221"/>
      <c r="T338" s="1221"/>
      <c r="U338" s="1221"/>
      <c r="V338" s="1222"/>
      <c r="W338" s="1221"/>
      <c r="X338" s="1221"/>
      <c r="Y338" s="1221"/>
      <c r="Z338" s="1221"/>
      <c r="AA338" s="1221"/>
      <c r="AB338" s="1221"/>
      <c r="AC338" s="435"/>
      <c r="AD338" s="682"/>
      <c r="AE338" s="682"/>
      <c r="AF338" s="682"/>
      <c r="AG338" s="682"/>
      <c r="AH338" s="682"/>
      <c r="AI338" s="682"/>
      <c r="AJ338" s="435"/>
      <c r="AK338" s="1477"/>
      <c r="AL338" s="1477"/>
      <c r="AM338" s="1477"/>
      <c r="AN338" s="1477"/>
      <c r="AO338" s="1477"/>
      <c r="AP338" s="1477"/>
      <c r="AQ338" s="426"/>
      <c r="AR338" s="701"/>
      <c r="AS338" s="701"/>
      <c r="AT338" s="701"/>
      <c r="AU338" s="701"/>
      <c r="AV338" s="701"/>
      <c r="AW338" s="701"/>
      <c r="AX338" s="701"/>
      <c r="AY338" s="701"/>
      <c r="AZ338" s="426"/>
      <c r="BA338" s="810">
        <v>2</v>
      </c>
      <c r="BB338" s="382">
        <v>0</v>
      </c>
      <c r="BC338" s="382"/>
      <c r="BD338" s="182"/>
      <c r="BE338" s="182"/>
      <c r="BF338" s="526"/>
      <c r="BG338" s="689"/>
    </row>
    <row r="339" spans="1:59" s="561" customFormat="1" ht="15" customHeight="1">
      <c r="A339" s="442" t="s">
        <v>1075</v>
      </c>
      <c r="B339" s="425"/>
      <c r="C339" s="425" t="s">
        <v>1155</v>
      </c>
      <c r="D339" s="613"/>
      <c r="E339" s="613"/>
      <c r="F339" s="613"/>
      <c r="G339" s="613"/>
      <c r="H339" s="613"/>
      <c r="I339" s="613"/>
      <c r="J339" s="613"/>
      <c r="K339" s="426"/>
      <c r="L339" s="426"/>
      <c r="M339" s="426"/>
      <c r="N339" s="426"/>
      <c r="O339" s="426"/>
      <c r="P339" s="1414">
        <v>3151800000</v>
      </c>
      <c r="Q339" s="1414"/>
      <c r="R339" s="1414"/>
      <c r="S339" s="1414"/>
      <c r="T339" s="1414"/>
      <c r="U339" s="1414"/>
      <c r="V339" s="1220"/>
      <c r="W339" s="1414">
        <v>0</v>
      </c>
      <c r="X339" s="1414"/>
      <c r="Y339" s="1414"/>
      <c r="Z339" s="1414"/>
      <c r="AA339" s="1414"/>
      <c r="AB339" s="1414"/>
      <c r="AC339" s="426"/>
      <c r="AD339" s="1397">
        <v>3151800000</v>
      </c>
      <c r="AE339" s="1397"/>
      <c r="AF339" s="1397"/>
      <c r="AG339" s="1397"/>
      <c r="AH339" s="1397"/>
      <c r="AI339" s="1397"/>
      <c r="AJ339" s="426"/>
      <c r="AK339" s="1397">
        <v>3151800000</v>
      </c>
      <c r="AL339" s="1397"/>
      <c r="AM339" s="1397"/>
      <c r="AN339" s="1397"/>
      <c r="AO339" s="1397"/>
      <c r="AP339" s="1397"/>
      <c r="AQ339" s="586"/>
      <c r="AR339" s="701"/>
      <c r="AS339" s="701"/>
      <c r="AT339" s="701"/>
      <c r="AU339" s="701"/>
      <c r="AV339" s="701"/>
      <c r="AW339" s="701"/>
      <c r="AX339" s="701"/>
      <c r="AY339" s="701"/>
      <c r="AZ339" s="426"/>
      <c r="BA339" s="810">
        <v>1</v>
      </c>
      <c r="BB339" s="382">
        <v>0</v>
      </c>
      <c r="BC339" s="382"/>
      <c r="BD339" s="526">
        <v>3151800000</v>
      </c>
      <c r="BE339" s="526"/>
      <c r="BF339" s="526">
        <v>0</v>
      </c>
      <c r="BG339" s="689"/>
    </row>
    <row r="340" spans="1:59" s="223" customFormat="1" ht="15" customHeight="1" thickBot="1">
      <c r="A340" s="23" t="s">
        <v>1075</v>
      </c>
      <c r="B340" s="216"/>
      <c r="C340" s="216" t="s">
        <v>1157</v>
      </c>
      <c r="D340" s="343"/>
      <c r="E340" s="343"/>
      <c r="F340" s="343"/>
      <c r="G340" s="343"/>
      <c r="H340" s="343"/>
      <c r="I340" s="343"/>
      <c r="J340" s="343"/>
      <c r="K340" s="813"/>
      <c r="L340" s="813"/>
      <c r="M340" s="813"/>
      <c r="N340" s="813"/>
      <c r="O340" s="813"/>
      <c r="P340" s="1438">
        <v>3151800000</v>
      </c>
      <c r="Q340" s="1438"/>
      <c r="R340" s="1438"/>
      <c r="S340" s="1438"/>
      <c r="T340" s="1438"/>
      <c r="U340" s="1438"/>
      <c r="V340" s="1224"/>
      <c r="W340" s="1438">
        <v>0</v>
      </c>
      <c r="X340" s="1438"/>
      <c r="Y340" s="1438"/>
      <c r="Z340" s="1438"/>
      <c r="AA340" s="1438"/>
      <c r="AB340" s="1438"/>
      <c r="AC340" s="813"/>
      <c r="AD340" s="1389">
        <v>3151800000</v>
      </c>
      <c r="AE340" s="1389"/>
      <c r="AF340" s="1389"/>
      <c r="AG340" s="1389"/>
      <c r="AH340" s="1389"/>
      <c r="AI340" s="1389"/>
      <c r="AJ340" s="813"/>
      <c r="AK340" s="1389">
        <v>3151800000</v>
      </c>
      <c r="AL340" s="1389"/>
      <c r="AM340" s="1389"/>
      <c r="AN340" s="1389"/>
      <c r="AO340" s="1389"/>
      <c r="AP340" s="1389"/>
      <c r="AQ340" s="877"/>
      <c r="AR340" s="692"/>
      <c r="AS340" s="692"/>
      <c r="AT340" s="692"/>
      <c r="AU340" s="692"/>
      <c r="AV340" s="692"/>
      <c r="AW340" s="692"/>
      <c r="AX340" s="692"/>
      <c r="AY340" s="692"/>
      <c r="AZ340" s="813"/>
      <c r="BA340" s="810">
        <v>1</v>
      </c>
      <c r="BB340" s="810">
        <v>0</v>
      </c>
      <c r="BC340" s="810"/>
      <c r="BD340" s="812">
        <v>3151800000</v>
      </c>
      <c r="BE340" s="812"/>
      <c r="BF340" s="812">
        <v>0</v>
      </c>
      <c r="BG340" s="607"/>
    </row>
    <row r="341" spans="1:59" s="223" customFormat="1" ht="15" customHeight="1" thickTop="1">
      <c r="A341" s="23" t="s">
        <v>1075</v>
      </c>
      <c r="B341" s="216"/>
      <c r="C341" s="242"/>
      <c r="D341" s="242"/>
      <c r="E341" s="242"/>
      <c r="F341" s="242"/>
      <c r="G341" s="242"/>
      <c r="H341" s="242"/>
      <c r="I341" s="180"/>
      <c r="J341" s="180"/>
      <c r="K341" s="180"/>
      <c r="L341" s="180"/>
      <c r="M341" s="180"/>
      <c r="N341" s="180"/>
      <c r="O341" s="242"/>
      <c r="P341" s="180"/>
      <c r="Q341" s="180"/>
      <c r="R341" s="180"/>
      <c r="S341" s="180"/>
      <c r="T341" s="180"/>
      <c r="U341" s="180"/>
      <c r="V341" s="224"/>
      <c r="W341" s="180"/>
      <c r="X341" s="180"/>
      <c r="Y341" s="180"/>
      <c r="Z341" s="180"/>
      <c r="AA341" s="180"/>
      <c r="AB341" s="180"/>
      <c r="AC341" s="190"/>
      <c r="AD341" s="180"/>
      <c r="AE341" s="180"/>
      <c r="AF341" s="180"/>
      <c r="AG341" s="180"/>
      <c r="AH341" s="180"/>
      <c r="AI341" s="180"/>
      <c r="AJ341" s="190"/>
      <c r="AK341" s="1393"/>
      <c r="AL341" s="1393"/>
      <c r="AM341" s="1393"/>
      <c r="AN341" s="1393"/>
      <c r="AO341" s="1393"/>
      <c r="AP341" s="1393"/>
      <c r="AQ341" s="180"/>
      <c r="AR341" s="571"/>
      <c r="AS341" s="571"/>
      <c r="AT341" s="571"/>
      <c r="AU341" s="571"/>
      <c r="AV341" s="571"/>
      <c r="AW341" s="571"/>
      <c r="AX341" s="571"/>
      <c r="AY341" s="571"/>
      <c r="AZ341" s="190"/>
      <c r="BA341" s="382">
        <v>14</v>
      </c>
      <c r="BB341" s="382">
        <v>0</v>
      </c>
      <c r="BC341" s="382"/>
      <c r="BD341" s="607"/>
      <c r="BE341" s="607"/>
      <c r="BF341" s="607"/>
      <c r="BG341" s="607"/>
    </row>
    <row r="342" spans="1:54" ht="15" customHeight="1">
      <c r="A342" s="23">
        <v>11</v>
      </c>
      <c r="B342" s="216" t="s">
        <v>197</v>
      </c>
      <c r="C342" s="243" t="s">
        <v>51</v>
      </c>
      <c r="D342" s="207"/>
      <c r="E342" s="207"/>
      <c r="F342" s="207"/>
      <c r="G342" s="207"/>
      <c r="H342" s="207"/>
      <c r="I342" s="207"/>
      <c r="J342" s="207"/>
      <c r="K342" s="207"/>
      <c r="L342" s="207"/>
      <c r="M342" s="207"/>
      <c r="N342" s="207"/>
      <c r="O342" s="207"/>
      <c r="P342" s="207"/>
      <c r="Q342" s="207"/>
      <c r="R342" s="207"/>
      <c r="S342" s="207"/>
      <c r="T342" s="207"/>
      <c r="U342" s="207"/>
      <c r="V342" s="207"/>
      <c r="AK342" s="1407"/>
      <c r="AL342" s="1407"/>
      <c r="AM342" s="1407"/>
      <c r="AN342" s="1407"/>
      <c r="AO342" s="1407"/>
      <c r="AP342" s="1407"/>
      <c r="BA342" s="382">
        <v>14</v>
      </c>
      <c r="BB342" s="382">
        <v>0</v>
      </c>
    </row>
    <row r="343" spans="1:54" ht="15" customHeight="1">
      <c r="A343" s="23" t="s">
        <v>1075</v>
      </c>
      <c r="D343" s="207"/>
      <c r="E343" s="207"/>
      <c r="F343" s="207"/>
      <c r="G343" s="207"/>
      <c r="H343" s="207"/>
      <c r="I343" s="207"/>
      <c r="J343" s="207"/>
      <c r="K343" s="207"/>
      <c r="L343" s="207"/>
      <c r="M343" s="207"/>
      <c r="N343" s="207"/>
      <c r="O343" s="207"/>
      <c r="P343" s="207"/>
      <c r="Q343" s="207"/>
      <c r="R343" s="207"/>
      <c r="S343" s="207"/>
      <c r="T343" s="207"/>
      <c r="U343" s="207"/>
      <c r="V343" s="207"/>
      <c r="W343" s="1476" t="s">
        <v>773</v>
      </c>
      <c r="X343" s="1408"/>
      <c r="Y343" s="1408"/>
      <c r="Z343" s="1408"/>
      <c r="AA343" s="1408"/>
      <c r="AB343" s="1408"/>
      <c r="AC343" s="234"/>
      <c r="AD343" s="1476" t="s">
        <v>639</v>
      </c>
      <c r="AE343" s="1408"/>
      <c r="AF343" s="1408"/>
      <c r="AG343" s="1408"/>
      <c r="AH343" s="1408"/>
      <c r="AI343" s="1408"/>
      <c r="AJ343" s="234"/>
      <c r="AK343" s="1476" t="s">
        <v>640</v>
      </c>
      <c r="AL343" s="1408"/>
      <c r="AM343" s="1408"/>
      <c r="AN343" s="1408"/>
      <c r="AO343" s="1408"/>
      <c r="AP343" s="1408"/>
      <c r="AQ343" s="335"/>
      <c r="AR343" s="635" t="s">
        <v>781</v>
      </c>
      <c r="AS343" s="635" t="s">
        <v>539</v>
      </c>
      <c r="AT343" s="635" t="s">
        <v>539</v>
      </c>
      <c r="AU343" s="635" t="s">
        <v>539</v>
      </c>
      <c r="AV343" s="635" t="s">
        <v>539</v>
      </c>
      <c r="AW343" s="635" t="s">
        <v>539</v>
      </c>
      <c r="AX343" s="635" t="s">
        <v>539</v>
      </c>
      <c r="AY343" s="635" t="s">
        <v>6</v>
      </c>
      <c r="BA343" s="382">
        <v>7</v>
      </c>
      <c r="BB343" s="382">
        <v>0</v>
      </c>
    </row>
    <row r="344" spans="1:60" s="595" customFormat="1" ht="15" customHeight="1">
      <c r="A344" s="599" t="s">
        <v>1075</v>
      </c>
      <c r="B344" s="330"/>
      <c r="D344" s="596"/>
      <c r="E344" s="596"/>
      <c r="F344" s="596"/>
      <c r="G344" s="596"/>
      <c r="H344" s="596"/>
      <c r="I344" s="596"/>
      <c r="J344" s="596"/>
      <c r="K344" s="596"/>
      <c r="L344" s="596"/>
      <c r="M344" s="596"/>
      <c r="N344" s="596"/>
      <c r="O344" s="596"/>
      <c r="P344" s="596"/>
      <c r="Q344" s="596"/>
      <c r="R344" s="596"/>
      <c r="S344" s="596"/>
      <c r="T344" s="596"/>
      <c r="W344" s="1439" t="s">
        <v>312</v>
      </c>
      <c r="X344" s="1440"/>
      <c r="Y344" s="1440"/>
      <c r="Z344" s="1440"/>
      <c r="AA344" s="1440"/>
      <c r="AB344" s="1440"/>
      <c r="AC344" s="597"/>
      <c r="AD344" s="1439" t="s">
        <v>312</v>
      </c>
      <c r="AE344" s="1440"/>
      <c r="AF344" s="1440"/>
      <c r="AG344" s="1440"/>
      <c r="AH344" s="1440"/>
      <c r="AI344" s="1440"/>
      <c r="AJ344" s="597"/>
      <c r="AK344" s="1439" t="s">
        <v>312</v>
      </c>
      <c r="AL344" s="1440"/>
      <c r="AM344" s="1440"/>
      <c r="AN344" s="1440"/>
      <c r="AO344" s="1440"/>
      <c r="AP344" s="1440"/>
      <c r="AQ344" s="290"/>
      <c r="AR344" s="526" t="s">
        <v>312</v>
      </c>
      <c r="AS344" s="526" t="s">
        <v>312</v>
      </c>
      <c r="AT344" s="526" t="s">
        <v>312</v>
      </c>
      <c r="AU344" s="526" t="s">
        <v>312</v>
      </c>
      <c r="AV344" s="526" t="s">
        <v>312</v>
      </c>
      <c r="AW344" s="526" t="s">
        <v>312</v>
      </c>
      <c r="AX344" s="526" t="s">
        <v>312</v>
      </c>
      <c r="AY344" s="526" t="s">
        <v>312</v>
      </c>
      <c r="AZ344" s="597"/>
      <c r="BA344" s="615">
        <v>7</v>
      </c>
      <c r="BB344" s="382">
        <v>0</v>
      </c>
      <c r="BC344" s="382"/>
      <c r="BD344" s="689"/>
      <c r="BE344" s="689"/>
      <c r="BF344" s="689"/>
      <c r="BG344" s="689"/>
      <c r="BH344" s="639"/>
    </row>
    <row r="345" spans="1:54" ht="15" customHeight="1">
      <c r="A345" s="23" t="s">
        <v>1075</v>
      </c>
      <c r="B345" s="217"/>
      <c r="C345" s="425" t="s">
        <v>1155</v>
      </c>
      <c r="D345" s="212"/>
      <c r="E345" s="207"/>
      <c r="F345" s="207"/>
      <c r="G345" s="207"/>
      <c r="H345" s="207"/>
      <c r="I345" s="207"/>
      <c r="J345" s="207"/>
      <c r="K345" s="222"/>
      <c r="L345" s="222"/>
      <c r="M345" s="222"/>
      <c r="N345" s="222"/>
      <c r="O345" s="222"/>
      <c r="P345" s="222"/>
      <c r="Q345" s="222"/>
      <c r="R345" s="222"/>
      <c r="S345" s="222"/>
      <c r="T345" s="222"/>
      <c r="U345" s="222"/>
      <c r="V345" s="222"/>
      <c r="W345" s="1383">
        <v>139855288478</v>
      </c>
      <c r="X345" s="1383"/>
      <c r="Y345" s="1383"/>
      <c r="Z345" s="1383"/>
      <c r="AA345" s="1383"/>
      <c r="AB345" s="1383"/>
      <c r="AC345" s="240"/>
      <c r="AD345" s="1383">
        <v>85467331500</v>
      </c>
      <c r="AE345" s="1383"/>
      <c r="AF345" s="1383"/>
      <c r="AG345" s="1383"/>
      <c r="AH345" s="1383"/>
      <c r="AI345" s="1383"/>
      <c r="AJ345" s="240"/>
      <c r="AK345" s="1383">
        <v>85467331500</v>
      </c>
      <c r="AL345" s="1383"/>
      <c r="AM345" s="1383"/>
      <c r="AN345" s="1383"/>
      <c r="AO345" s="1383"/>
      <c r="AP345" s="1383"/>
      <c r="AR345" s="92">
        <v>139855288478</v>
      </c>
      <c r="AS345" s="92">
        <v>0</v>
      </c>
      <c r="AT345" s="92">
        <v>0</v>
      </c>
      <c r="AU345" s="92">
        <v>0</v>
      </c>
      <c r="AV345" s="92">
        <v>0</v>
      </c>
      <c r="AW345" s="92">
        <v>0</v>
      </c>
      <c r="AX345" s="92">
        <v>0</v>
      </c>
      <c r="AY345" s="92">
        <v>0</v>
      </c>
      <c r="AZ345" s="209"/>
      <c r="BA345" s="382">
        <v>1</v>
      </c>
      <c r="BB345" s="382">
        <v>0</v>
      </c>
    </row>
    <row r="346" spans="1:54" ht="15" customHeight="1">
      <c r="A346" s="23" t="s">
        <v>1075</v>
      </c>
      <c r="C346" s="973" t="s">
        <v>809</v>
      </c>
      <c r="D346" s="207"/>
      <c r="E346" s="207"/>
      <c r="F346" s="207"/>
      <c r="G346" s="207"/>
      <c r="H346" s="207"/>
      <c r="I346" s="207"/>
      <c r="J346" s="207"/>
      <c r="K346" s="207"/>
      <c r="L346" s="207"/>
      <c r="M346" s="207"/>
      <c r="N346" s="207"/>
      <c r="O346" s="207"/>
      <c r="P346" s="207"/>
      <c r="Q346" s="207"/>
      <c r="R346" s="207"/>
      <c r="S346" s="207"/>
      <c r="T346" s="207"/>
      <c r="U346" s="207"/>
      <c r="V346" s="207"/>
      <c r="W346" s="1383">
        <v>21815235504</v>
      </c>
      <c r="X346" s="1383"/>
      <c r="Y346" s="1383"/>
      <c r="Z346" s="1383"/>
      <c r="AA346" s="1383"/>
      <c r="AB346" s="1383"/>
      <c r="AC346" s="240"/>
      <c r="AD346" s="1383">
        <v>56263898804</v>
      </c>
      <c r="AE346" s="1383"/>
      <c r="AF346" s="1383"/>
      <c r="AG346" s="1383"/>
      <c r="AH346" s="1383"/>
      <c r="AI346" s="1383"/>
      <c r="AJ346" s="240"/>
      <c r="AK346" s="1383">
        <v>56263898804</v>
      </c>
      <c r="AL346" s="1383"/>
      <c r="AM346" s="1383"/>
      <c r="AN346" s="1383"/>
      <c r="AO346" s="1383"/>
      <c r="AP346" s="1383"/>
      <c r="AQ346" s="234"/>
      <c r="AR346" s="691">
        <v>21815235504</v>
      </c>
      <c r="AS346" s="691">
        <v>0</v>
      </c>
      <c r="AT346" s="691">
        <v>0</v>
      </c>
      <c r="AU346" s="691">
        <v>0</v>
      </c>
      <c r="AV346" s="691">
        <v>0</v>
      </c>
      <c r="AW346" s="691">
        <v>0</v>
      </c>
      <c r="AX346" s="691">
        <v>0</v>
      </c>
      <c r="AY346" s="691">
        <v>0</v>
      </c>
      <c r="BA346" s="382">
        <v>1</v>
      </c>
      <c r="BB346" s="382">
        <v>0</v>
      </c>
    </row>
    <row r="347" spans="1:54" ht="15" customHeight="1">
      <c r="A347" s="23" t="s">
        <v>1075</v>
      </c>
      <c r="C347" s="633" t="s">
        <v>1055</v>
      </c>
      <c r="D347" s="207"/>
      <c r="E347" s="207"/>
      <c r="F347" s="207"/>
      <c r="G347" s="207"/>
      <c r="H347" s="207"/>
      <c r="I347" s="207"/>
      <c r="J347" s="207"/>
      <c r="K347" s="207"/>
      <c r="L347" s="207"/>
      <c r="M347" s="207"/>
      <c r="N347" s="207"/>
      <c r="O347" s="207"/>
      <c r="P347" s="207"/>
      <c r="Q347" s="207"/>
      <c r="R347" s="207"/>
      <c r="S347" s="207"/>
      <c r="T347" s="207"/>
      <c r="U347" s="207"/>
      <c r="V347" s="207"/>
      <c r="W347" s="1460">
        <v>-7210444371</v>
      </c>
      <c r="X347" s="1460"/>
      <c r="Y347" s="1460"/>
      <c r="Z347" s="1460"/>
      <c r="AA347" s="1460"/>
      <c r="AB347" s="1460"/>
      <c r="AC347" s="1244"/>
      <c r="AD347" s="1460">
        <v>-1875941826</v>
      </c>
      <c r="AE347" s="1460"/>
      <c r="AF347" s="1460"/>
      <c r="AG347" s="1460"/>
      <c r="AH347" s="1460"/>
      <c r="AI347" s="1460"/>
      <c r="AJ347" s="240"/>
      <c r="AK347" s="1383">
        <v>-1875941826</v>
      </c>
      <c r="AL347" s="1383"/>
      <c r="AM347" s="1383"/>
      <c r="AN347" s="1383"/>
      <c r="AO347" s="1383"/>
      <c r="AP347" s="1383"/>
      <c r="AQ347" s="234"/>
      <c r="AR347" s="691">
        <v>-7210444371</v>
      </c>
      <c r="AS347" s="691">
        <v>0</v>
      </c>
      <c r="AT347" s="691">
        <v>0</v>
      </c>
      <c r="AU347" s="691">
        <v>0</v>
      </c>
      <c r="AV347" s="691">
        <v>0</v>
      </c>
      <c r="AW347" s="691">
        <v>0</v>
      </c>
      <c r="AX347" s="691">
        <v>0</v>
      </c>
      <c r="AY347" s="691">
        <v>0</v>
      </c>
      <c r="BA347" s="382">
        <v>1</v>
      </c>
      <c r="BB347" s="382">
        <v>0</v>
      </c>
    </row>
    <row r="348" spans="1:54" ht="15" customHeight="1">
      <c r="A348" s="23" t="s">
        <v>1075</v>
      </c>
      <c r="C348" s="633" t="s">
        <v>1056</v>
      </c>
      <c r="D348" s="207"/>
      <c r="E348" s="207"/>
      <c r="F348" s="207"/>
      <c r="G348" s="207"/>
      <c r="H348" s="207"/>
      <c r="I348" s="207"/>
      <c r="J348" s="207"/>
      <c r="K348" s="207"/>
      <c r="L348" s="207"/>
      <c r="M348" s="207"/>
      <c r="N348" s="207"/>
      <c r="O348" s="207"/>
      <c r="P348" s="207"/>
      <c r="Q348" s="207"/>
      <c r="R348" s="207"/>
      <c r="S348" s="207"/>
      <c r="T348" s="207"/>
      <c r="U348" s="207"/>
      <c r="V348" s="207"/>
      <c r="W348" s="1460">
        <v>-41366995251</v>
      </c>
      <c r="X348" s="1460"/>
      <c r="Y348" s="1460"/>
      <c r="Z348" s="1460"/>
      <c r="AA348" s="1460"/>
      <c r="AB348" s="1460"/>
      <c r="AC348" s="1244"/>
      <c r="AD348" s="1460">
        <v>0</v>
      </c>
      <c r="AE348" s="1460"/>
      <c r="AF348" s="1460"/>
      <c r="AG348" s="1460"/>
      <c r="AH348" s="1460"/>
      <c r="AI348" s="1460"/>
      <c r="AJ348" s="240"/>
      <c r="AK348" s="1383">
        <v>0</v>
      </c>
      <c r="AL348" s="1383"/>
      <c r="AM348" s="1383"/>
      <c r="AN348" s="1383"/>
      <c r="AO348" s="1383"/>
      <c r="AP348" s="1383"/>
      <c r="AQ348" s="234"/>
      <c r="AR348" s="691">
        <v>-41366995251</v>
      </c>
      <c r="AS348" s="691">
        <v>0</v>
      </c>
      <c r="AT348" s="691">
        <v>0</v>
      </c>
      <c r="AU348" s="691">
        <v>0</v>
      </c>
      <c r="AV348" s="691">
        <v>0</v>
      </c>
      <c r="AW348" s="691">
        <v>0</v>
      </c>
      <c r="AX348" s="691">
        <v>0</v>
      </c>
      <c r="AY348" s="691">
        <v>0</v>
      </c>
      <c r="BA348" s="382">
        <v>1</v>
      </c>
      <c r="BB348" s="382">
        <v>0</v>
      </c>
    </row>
    <row r="349" spans="1:54" ht="15" customHeight="1">
      <c r="A349" s="23" t="s">
        <v>1075</v>
      </c>
      <c r="C349" s="633" t="s">
        <v>1057</v>
      </c>
      <c r="D349" s="207"/>
      <c r="E349" s="207"/>
      <c r="F349" s="207"/>
      <c r="G349" s="207"/>
      <c r="H349" s="207"/>
      <c r="I349" s="207"/>
      <c r="J349" s="207"/>
      <c r="K349" s="207"/>
      <c r="L349" s="207"/>
      <c r="M349" s="207"/>
      <c r="N349" s="207"/>
      <c r="O349" s="207"/>
      <c r="P349" s="207"/>
      <c r="Q349" s="207"/>
      <c r="R349" s="207"/>
      <c r="S349" s="207"/>
      <c r="T349" s="207"/>
      <c r="U349" s="207"/>
      <c r="V349" s="207"/>
      <c r="W349" s="1460">
        <v>-45878196610</v>
      </c>
      <c r="X349" s="1460"/>
      <c r="Y349" s="1460"/>
      <c r="Z349" s="1460"/>
      <c r="AA349" s="1460"/>
      <c r="AB349" s="1460"/>
      <c r="AC349" s="1244"/>
      <c r="AD349" s="1535">
        <v>0</v>
      </c>
      <c r="AE349" s="1460"/>
      <c r="AF349" s="1460"/>
      <c r="AG349" s="1460"/>
      <c r="AH349" s="1460"/>
      <c r="AI349" s="1460"/>
      <c r="AJ349" s="240"/>
      <c r="AK349" s="1383">
        <v>0</v>
      </c>
      <c r="AL349" s="1383"/>
      <c r="AM349" s="1383"/>
      <c r="AN349" s="1383"/>
      <c r="AO349" s="1383"/>
      <c r="AP349" s="1383"/>
      <c r="AQ349" s="234"/>
      <c r="AR349" s="691">
        <v>-45878196610</v>
      </c>
      <c r="AS349" s="691">
        <v>0</v>
      </c>
      <c r="AT349" s="691">
        <v>0</v>
      </c>
      <c r="AU349" s="691">
        <v>0</v>
      </c>
      <c r="AV349" s="691">
        <v>0</v>
      </c>
      <c r="AW349" s="691">
        <v>0</v>
      </c>
      <c r="AX349" s="691">
        <v>0</v>
      </c>
      <c r="AY349" s="691">
        <v>0</v>
      </c>
      <c r="BA349" s="382">
        <v>1</v>
      </c>
      <c r="BB349" s="382">
        <v>0</v>
      </c>
    </row>
    <row r="350" spans="1:54" ht="15" customHeight="1">
      <c r="A350" s="23" t="s">
        <v>1075</v>
      </c>
      <c r="C350" s="244"/>
      <c r="D350" s="207"/>
      <c r="E350" s="207"/>
      <c r="F350" s="207"/>
      <c r="G350" s="207"/>
      <c r="H350" s="207"/>
      <c r="I350" s="207"/>
      <c r="J350" s="207"/>
      <c r="K350" s="207"/>
      <c r="L350" s="207"/>
      <c r="M350" s="207"/>
      <c r="N350" s="207"/>
      <c r="O350" s="207"/>
      <c r="P350" s="207"/>
      <c r="Q350" s="207"/>
      <c r="R350" s="207"/>
      <c r="S350" s="207"/>
      <c r="T350" s="207"/>
      <c r="U350" s="207"/>
      <c r="V350" s="207"/>
      <c r="W350" s="240"/>
      <c r="X350" s="240"/>
      <c r="Y350" s="240"/>
      <c r="Z350" s="240"/>
      <c r="AA350" s="240"/>
      <c r="AB350" s="240"/>
      <c r="AC350" s="240"/>
      <c r="AD350" s="240"/>
      <c r="AE350" s="240"/>
      <c r="AF350" s="240"/>
      <c r="AG350" s="240"/>
      <c r="AH350" s="240"/>
      <c r="AI350" s="240"/>
      <c r="AJ350" s="240"/>
      <c r="AK350" s="1383"/>
      <c r="AL350" s="1383"/>
      <c r="AM350" s="1383"/>
      <c r="AN350" s="1383"/>
      <c r="AO350" s="1383"/>
      <c r="AP350" s="1383"/>
      <c r="AQ350" s="234"/>
      <c r="AR350" s="691"/>
      <c r="BA350" s="382">
        <v>1</v>
      </c>
      <c r="BB350" s="382">
        <v>0</v>
      </c>
    </row>
    <row r="351" spans="1:59" s="223" customFormat="1" ht="15" customHeight="1" thickBot="1">
      <c r="A351" s="23" t="s">
        <v>1075</v>
      </c>
      <c r="B351" s="216"/>
      <c r="C351" s="216" t="s">
        <v>1157</v>
      </c>
      <c r="D351" s="225"/>
      <c r="E351" s="224"/>
      <c r="F351" s="224"/>
      <c r="G351" s="224"/>
      <c r="H351" s="224"/>
      <c r="I351" s="224"/>
      <c r="J351" s="224"/>
      <c r="K351" s="226"/>
      <c r="L351" s="226"/>
      <c r="M351" s="226"/>
      <c r="N351" s="226"/>
      <c r="O351" s="226"/>
      <c r="P351" s="226"/>
      <c r="Q351" s="226"/>
      <c r="R351" s="226"/>
      <c r="S351" s="226"/>
      <c r="T351" s="226"/>
      <c r="U351" s="226"/>
      <c r="V351" s="226"/>
      <c r="W351" s="1389">
        <v>67214887750</v>
      </c>
      <c r="X351" s="1389"/>
      <c r="Y351" s="1389"/>
      <c r="Z351" s="1389"/>
      <c r="AA351" s="1389"/>
      <c r="AB351" s="1389"/>
      <c r="AC351" s="812"/>
      <c r="AD351" s="1389">
        <v>139855288478</v>
      </c>
      <c r="AE351" s="1389"/>
      <c r="AF351" s="1389"/>
      <c r="AG351" s="1389"/>
      <c r="AH351" s="1389"/>
      <c r="AI351" s="1389"/>
      <c r="AJ351" s="812"/>
      <c r="AK351" s="1389">
        <v>139855288478</v>
      </c>
      <c r="AL351" s="1389"/>
      <c r="AM351" s="1389"/>
      <c r="AN351" s="1389"/>
      <c r="AO351" s="1389"/>
      <c r="AP351" s="1389"/>
      <c r="AQ351" s="813"/>
      <c r="AR351" s="712">
        <v>67214887750</v>
      </c>
      <c r="AS351" s="712">
        <v>0</v>
      </c>
      <c r="AT351" s="712">
        <v>0</v>
      </c>
      <c r="AU351" s="712">
        <v>0</v>
      </c>
      <c r="AV351" s="712">
        <v>0</v>
      </c>
      <c r="AW351" s="712">
        <v>0</v>
      </c>
      <c r="AX351" s="712">
        <v>0</v>
      </c>
      <c r="AY351" s="712">
        <v>0</v>
      </c>
      <c r="BA351" s="810">
        <v>1</v>
      </c>
      <c r="BB351" s="810">
        <v>0</v>
      </c>
      <c r="BC351" s="810"/>
      <c r="BD351" s="812">
        <v>67214887750</v>
      </c>
      <c r="BE351" s="812">
        <v>139855288478</v>
      </c>
      <c r="BF351" s="812">
        <v>0</v>
      </c>
      <c r="BG351" s="812">
        <v>0</v>
      </c>
    </row>
    <row r="352" spans="1:59" s="223" customFormat="1" ht="15" customHeight="1" thickTop="1">
      <c r="A352" s="23" t="s">
        <v>1075</v>
      </c>
      <c r="B352" s="216"/>
      <c r="C352" s="243"/>
      <c r="D352" s="227"/>
      <c r="E352" s="224"/>
      <c r="F352" s="224"/>
      <c r="G352" s="224"/>
      <c r="H352" s="224"/>
      <c r="I352" s="224"/>
      <c r="J352" s="224"/>
      <c r="K352" s="228"/>
      <c r="L352" s="228"/>
      <c r="M352" s="228"/>
      <c r="N352" s="228"/>
      <c r="O352" s="228"/>
      <c r="P352" s="228"/>
      <c r="Q352" s="228"/>
      <c r="R352" s="228"/>
      <c r="S352" s="228"/>
      <c r="T352" s="228"/>
      <c r="U352" s="228"/>
      <c r="V352" s="228"/>
      <c r="W352" s="182"/>
      <c r="X352" s="182"/>
      <c r="Y352" s="182"/>
      <c r="Z352" s="182"/>
      <c r="AA352" s="182"/>
      <c r="AB352" s="182"/>
      <c r="AC352" s="182"/>
      <c r="AD352" s="182"/>
      <c r="AE352" s="182"/>
      <c r="AF352" s="182"/>
      <c r="AG352" s="182"/>
      <c r="AH352" s="182"/>
      <c r="AI352" s="182"/>
      <c r="AJ352" s="182"/>
      <c r="AK352" s="1475"/>
      <c r="AL352" s="1475"/>
      <c r="AM352" s="1475"/>
      <c r="AN352" s="1475"/>
      <c r="AO352" s="1475"/>
      <c r="AP352" s="1475"/>
      <c r="AQ352" s="190"/>
      <c r="AR352" s="571">
        <v>0</v>
      </c>
      <c r="AS352" s="571">
        <v>0</v>
      </c>
      <c r="AT352" s="571">
        <v>0</v>
      </c>
      <c r="AU352" s="571">
        <v>0</v>
      </c>
      <c r="AV352" s="571">
        <v>0</v>
      </c>
      <c r="AW352" s="571">
        <v>0</v>
      </c>
      <c r="AX352" s="571">
        <v>0</v>
      </c>
      <c r="AY352" s="571">
        <v>0</v>
      </c>
      <c r="AZ352" s="190"/>
      <c r="BA352" s="382">
        <v>7</v>
      </c>
      <c r="BB352" s="382">
        <v>0</v>
      </c>
      <c r="BC352" s="382"/>
      <c r="BD352" s="607"/>
      <c r="BE352" s="607"/>
      <c r="BF352" s="607"/>
      <c r="BG352" s="607"/>
    </row>
    <row r="353" spans="1:59" s="223" customFormat="1" ht="15" customHeight="1">
      <c r="A353" s="23" t="s">
        <v>1075</v>
      </c>
      <c r="B353" s="216"/>
      <c r="C353" s="243" t="s">
        <v>1178</v>
      </c>
      <c r="D353" s="227"/>
      <c r="E353" s="224"/>
      <c r="F353" s="224"/>
      <c r="G353" s="224"/>
      <c r="H353" s="224"/>
      <c r="I353" s="224"/>
      <c r="J353" s="224"/>
      <c r="K353" s="228"/>
      <c r="L353" s="228"/>
      <c r="M353" s="228"/>
      <c r="N353" s="228"/>
      <c r="O353" s="228"/>
      <c r="P353" s="228"/>
      <c r="Q353" s="228"/>
      <c r="R353" s="228"/>
      <c r="S353" s="228"/>
      <c r="T353" s="228"/>
      <c r="U353" s="228"/>
      <c r="V353" s="228"/>
      <c r="W353" s="182"/>
      <c r="X353" s="182"/>
      <c r="Y353" s="182"/>
      <c r="Z353" s="182"/>
      <c r="AA353" s="182"/>
      <c r="AB353" s="182"/>
      <c r="AC353" s="182"/>
      <c r="AD353" s="182"/>
      <c r="AE353" s="182"/>
      <c r="AF353" s="182"/>
      <c r="AG353" s="182"/>
      <c r="AH353" s="182"/>
      <c r="AI353" s="182"/>
      <c r="AJ353" s="182"/>
      <c r="AK353" s="1475"/>
      <c r="AL353" s="1475"/>
      <c r="AM353" s="1475"/>
      <c r="AN353" s="1475"/>
      <c r="AO353" s="1475"/>
      <c r="AP353" s="1475"/>
      <c r="AQ353" s="190"/>
      <c r="AR353" s="571"/>
      <c r="AS353" s="571"/>
      <c r="AT353" s="571"/>
      <c r="AU353" s="571"/>
      <c r="AV353" s="571"/>
      <c r="AW353" s="571"/>
      <c r="AX353" s="571"/>
      <c r="AY353" s="571"/>
      <c r="AZ353" s="190"/>
      <c r="BA353" s="382">
        <v>7</v>
      </c>
      <c r="BB353" s="382"/>
      <c r="BC353" s="382"/>
      <c r="BD353" s="607"/>
      <c r="BE353" s="607"/>
      <c r="BF353" s="607"/>
      <c r="BG353" s="607"/>
    </row>
    <row r="354" spans="1:54" ht="15" customHeight="1">
      <c r="A354" s="23" t="s">
        <v>1075</v>
      </c>
      <c r="C354" s="63"/>
      <c r="D354" s="207"/>
      <c r="E354" s="207"/>
      <c r="F354" s="207"/>
      <c r="G354" s="207"/>
      <c r="H354" s="207"/>
      <c r="I354" s="207"/>
      <c r="J354" s="207"/>
      <c r="K354" s="207"/>
      <c r="L354" s="207"/>
      <c r="M354" s="207"/>
      <c r="N354" s="207"/>
      <c r="O354" s="207"/>
      <c r="P354" s="207"/>
      <c r="Q354" s="207"/>
      <c r="R354" s="207"/>
      <c r="S354" s="207"/>
      <c r="T354" s="207"/>
      <c r="U354" s="207"/>
      <c r="V354" s="207"/>
      <c r="W354" s="1408" t="s">
        <v>772</v>
      </c>
      <c r="X354" s="1412"/>
      <c r="Y354" s="1412"/>
      <c r="Z354" s="1412"/>
      <c r="AA354" s="1412"/>
      <c r="AB354" s="1412"/>
      <c r="AC354" s="234"/>
      <c r="AD354" s="1408" t="s">
        <v>774</v>
      </c>
      <c r="AE354" s="1412"/>
      <c r="AF354" s="1412"/>
      <c r="AG354" s="1412"/>
      <c r="AH354" s="1412"/>
      <c r="AI354" s="1412"/>
      <c r="AJ354" s="234"/>
      <c r="AK354" s="1408" t="s">
        <v>774</v>
      </c>
      <c r="AL354" s="1412"/>
      <c r="AM354" s="1412"/>
      <c r="AN354" s="1412"/>
      <c r="AO354" s="1412"/>
      <c r="AP354" s="1412"/>
      <c r="AQ354" s="290"/>
      <c r="AR354" s="635" t="s">
        <v>781</v>
      </c>
      <c r="AS354" s="635" t="s">
        <v>930</v>
      </c>
      <c r="AT354" s="635" t="s">
        <v>931</v>
      </c>
      <c r="AU354" s="635" t="s">
        <v>932</v>
      </c>
      <c r="AV354" s="635" t="s">
        <v>933</v>
      </c>
      <c r="AW354" s="635" t="s">
        <v>539</v>
      </c>
      <c r="AX354" s="635" t="s">
        <v>540</v>
      </c>
      <c r="AY354" s="635" t="s">
        <v>6</v>
      </c>
      <c r="BA354" s="382">
        <v>7</v>
      </c>
      <c r="BB354" s="382">
        <v>0</v>
      </c>
    </row>
    <row r="355" spans="1:60" s="595" customFormat="1" ht="15" customHeight="1">
      <c r="A355" s="599" t="s">
        <v>1075</v>
      </c>
      <c r="B355" s="330"/>
      <c r="D355" s="596"/>
      <c r="E355" s="596"/>
      <c r="F355" s="596"/>
      <c r="G355" s="596"/>
      <c r="H355" s="596"/>
      <c r="I355" s="596"/>
      <c r="J355" s="596"/>
      <c r="K355" s="596"/>
      <c r="L355" s="596"/>
      <c r="M355" s="596"/>
      <c r="N355" s="596"/>
      <c r="O355" s="596"/>
      <c r="P355" s="596"/>
      <c r="Q355" s="596"/>
      <c r="R355" s="596"/>
      <c r="S355" s="596"/>
      <c r="T355" s="596"/>
      <c r="W355" s="1439" t="s">
        <v>312</v>
      </c>
      <c r="X355" s="1440"/>
      <c r="Y355" s="1440"/>
      <c r="Z355" s="1440"/>
      <c r="AA355" s="1440"/>
      <c r="AB355" s="1440"/>
      <c r="AC355" s="597"/>
      <c r="AD355" s="1439" t="s">
        <v>312</v>
      </c>
      <c r="AE355" s="1440"/>
      <c r="AF355" s="1440"/>
      <c r="AG355" s="1440"/>
      <c r="AH355" s="1440"/>
      <c r="AI355" s="1440"/>
      <c r="AJ355" s="597"/>
      <c r="AK355" s="1439" t="s">
        <v>312</v>
      </c>
      <c r="AL355" s="1440"/>
      <c r="AM355" s="1440"/>
      <c r="AN355" s="1440"/>
      <c r="AO355" s="1440"/>
      <c r="AP355" s="1440"/>
      <c r="AQ355" s="290"/>
      <c r="AR355" s="526" t="s">
        <v>312</v>
      </c>
      <c r="AS355" s="526" t="s">
        <v>312</v>
      </c>
      <c r="AT355" s="526" t="s">
        <v>312</v>
      </c>
      <c r="AU355" s="526" t="s">
        <v>312</v>
      </c>
      <c r="AV355" s="526" t="s">
        <v>312</v>
      </c>
      <c r="AW355" s="526" t="s">
        <v>312</v>
      </c>
      <c r="AX355" s="526" t="s">
        <v>312</v>
      </c>
      <c r="AY355" s="526" t="s">
        <v>312</v>
      </c>
      <c r="AZ355" s="597"/>
      <c r="BA355" s="615">
        <v>7</v>
      </c>
      <c r="BB355" s="382">
        <v>0</v>
      </c>
      <c r="BC355" s="382"/>
      <c r="BD355" s="689"/>
      <c r="BE355" s="689"/>
      <c r="BF355" s="689"/>
      <c r="BG355" s="689"/>
      <c r="BH355" s="639"/>
    </row>
    <row r="356" spans="1:60" s="347" customFormat="1" ht="15" customHeight="1">
      <c r="A356" s="23" t="s">
        <v>1075</v>
      </c>
      <c r="B356" s="216"/>
      <c r="C356" s="123" t="s">
        <v>318</v>
      </c>
      <c r="D356" s="224"/>
      <c r="E356" s="224"/>
      <c r="F356" s="224"/>
      <c r="G356" s="224"/>
      <c r="H356" s="224"/>
      <c r="I356" s="224"/>
      <c r="J356" s="224"/>
      <c r="K356" s="224"/>
      <c r="L356" s="224"/>
      <c r="M356" s="224"/>
      <c r="N356" s="224"/>
      <c r="O356" s="224"/>
      <c r="P356" s="224"/>
      <c r="Q356" s="224"/>
      <c r="R356" s="224"/>
      <c r="S356" s="224"/>
      <c r="T356" s="224"/>
      <c r="U356" s="224"/>
      <c r="V356" s="224"/>
      <c r="W356" s="1475">
        <v>67214887750</v>
      </c>
      <c r="X356" s="1475"/>
      <c r="Y356" s="1475"/>
      <c r="Z356" s="1475"/>
      <c r="AA356" s="1475"/>
      <c r="AB356" s="1475"/>
      <c r="AC356" s="182"/>
      <c r="AD356" s="1475">
        <v>139855288478</v>
      </c>
      <c r="AE356" s="1475"/>
      <c r="AF356" s="1475"/>
      <c r="AG356" s="1475"/>
      <c r="AH356" s="1475"/>
      <c r="AI356" s="1475"/>
      <c r="AJ356" s="182"/>
      <c r="AK356" s="1475">
        <v>139855288478</v>
      </c>
      <c r="AL356" s="1475"/>
      <c r="AM356" s="1475"/>
      <c r="AN356" s="1475"/>
      <c r="AO356" s="1475"/>
      <c r="AP356" s="1475"/>
      <c r="AQ356" s="190"/>
      <c r="AR356" s="571">
        <v>67214887750</v>
      </c>
      <c r="AS356" s="571">
        <v>0</v>
      </c>
      <c r="AT356" s="571">
        <v>0</v>
      </c>
      <c r="AU356" s="571">
        <v>0</v>
      </c>
      <c r="AV356" s="571">
        <v>0</v>
      </c>
      <c r="AW356" s="571">
        <v>0</v>
      </c>
      <c r="AX356" s="571">
        <v>0</v>
      </c>
      <c r="AY356" s="571">
        <v>0</v>
      </c>
      <c r="AZ356" s="190"/>
      <c r="BA356" s="382">
        <v>1</v>
      </c>
      <c r="BB356" s="382">
        <v>0</v>
      </c>
      <c r="BC356" s="382"/>
      <c r="BD356" s="607"/>
      <c r="BE356" s="607"/>
      <c r="BF356" s="607"/>
      <c r="BG356" s="607"/>
      <c r="BH356" s="223"/>
    </row>
    <row r="357" spans="1:59" s="561" customFormat="1" ht="15" customHeight="1">
      <c r="A357" s="23" t="s">
        <v>1075</v>
      </c>
      <c r="B357" s="216"/>
      <c r="C357" s="422" t="s">
        <v>1059</v>
      </c>
      <c r="E357" s="435"/>
      <c r="F357" s="435"/>
      <c r="G357" s="435"/>
      <c r="H357" s="435"/>
      <c r="I357" s="435"/>
      <c r="J357" s="435"/>
      <c r="K357" s="435"/>
      <c r="L357" s="435"/>
      <c r="M357" s="435"/>
      <c r="N357" s="435"/>
      <c r="O357" s="435"/>
      <c r="P357" s="435"/>
      <c r="Q357" s="435"/>
      <c r="R357" s="435"/>
      <c r="S357" s="435"/>
      <c r="T357" s="435"/>
      <c r="U357" s="435"/>
      <c r="V357" s="435"/>
      <c r="W357" s="1397">
        <v>295930</v>
      </c>
      <c r="X357" s="1397"/>
      <c r="Y357" s="1397"/>
      <c r="Z357" s="1397"/>
      <c r="AA357" s="1397"/>
      <c r="AB357" s="1397"/>
      <c r="AC357" s="526"/>
      <c r="AD357" s="1380">
        <v>1050000</v>
      </c>
      <c r="AE357" s="1380"/>
      <c r="AF357" s="1380"/>
      <c r="AG357" s="1380"/>
      <c r="AH357" s="1380"/>
      <c r="AI357" s="1380"/>
      <c r="AJ357" s="526"/>
      <c r="AK357" s="1397">
        <v>1050000</v>
      </c>
      <c r="AL357" s="1397"/>
      <c r="AM357" s="1397"/>
      <c r="AN357" s="1397"/>
      <c r="AO357" s="1397"/>
      <c r="AP357" s="1397"/>
      <c r="AQ357" s="426"/>
      <c r="AR357" s="629">
        <v>295930</v>
      </c>
      <c r="AS357" s="629">
        <v>0</v>
      </c>
      <c r="AT357" s="629">
        <v>0</v>
      </c>
      <c r="AU357" s="629">
        <v>0</v>
      </c>
      <c r="AV357" s="629">
        <v>0</v>
      </c>
      <c r="AW357" s="629">
        <v>0</v>
      </c>
      <c r="AX357" s="629">
        <v>0</v>
      </c>
      <c r="AY357" s="629">
        <v>0</v>
      </c>
      <c r="AZ357" s="426"/>
      <c r="BA357" s="382">
        <v>1</v>
      </c>
      <c r="BB357" s="382">
        <v>0</v>
      </c>
      <c r="BC357" s="382"/>
      <c r="BD357" s="689"/>
      <c r="BE357" s="689"/>
      <c r="BF357" s="689"/>
      <c r="BG357" s="689"/>
    </row>
    <row r="358" spans="1:59" s="561" customFormat="1" ht="15" customHeight="1">
      <c r="A358" s="23" t="s">
        <v>1075</v>
      </c>
      <c r="B358" s="216"/>
      <c r="C358" s="422" t="s">
        <v>1060</v>
      </c>
      <c r="E358" s="435"/>
      <c r="F358" s="435"/>
      <c r="G358" s="435"/>
      <c r="H358" s="435"/>
      <c r="I358" s="435"/>
      <c r="J358" s="435"/>
      <c r="K358" s="435"/>
      <c r="L358" s="435"/>
      <c r="M358" s="435"/>
      <c r="N358" s="435"/>
      <c r="O358" s="435"/>
      <c r="P358" s="435"/>
      <c r="Q358" s="435"/>
      <c r="R358" s="435"/>
      <c r="S358" s="435"/>
      <c r="T358" s="435"/>
      <c r="U358" s="435"/>
      <c r="V358" s="435"/>
      <c r="W358" s="1397">
        <v>134977971</v>
      </c>
      <c r="X358" s="1397"/>
      <c r="Y358" s="1397"/>
      <c r="Z358" s="1397"/>
      <c r="AA358" s="1397"/>
      <c r="AB358" s="1397"/>
      <c r="AC358" s="526"/>
      <c r="AD358" s="1380">
        <v>134977971</v>
      </c>
      <c r="AE358" s="1380"/>
      <c r="AF358" s="1380"/>
      <c r="AG358" s="1380"/>
      <c r="AH358" s="1380"/>
      <c r="AI358" s="1380"/>
      <c r="AJ358" s="526"/>
      <c r="AK358" s="1397">
        <v>134977971</v>
      </c>
      <c r="AL358" s="1397"/>
      <c r="AM358" s="1397"/>
      <c r="AN358" s="1397"/>
      <c r="AO358" s="1397"/>
      <c r="AP358" s="1397"/>
      <c r="AQ358" s="426"/>
      <c r="AR358" s="629">
        <v>134977971</v>
      </c>
      <c r="AS358" s="629">
        <v>0</v>
      </c>
      <c r="AT358" s="629">
        <v>0</v>
      </c>
      <c r="AU358" s="629">
        <v>0</v>
      </c>
      <c r="AV358" s="629">
        <v>0</v>
      </c>
      <c r="AW358" s="629">
        <v>0</v>
      </c>
      <c r="AX358" s="629">
        <v>0</v>
      </c>
      <c r="AY358" s="629">
        <v>0</v>
      </c>
      <c r="AZ358" s="426"/>
      <c r="BA358" s="382">
        <v>1</v>
      </c>
      <c r="BB358" s="382">
        <v>0</v>
      </c>
      <c r="BC358" s="382"/>
      <c r="BD358" s="689"/>
      <c r="BE358" s="689"/>
      <c r="BF358" s="689"/>
      <c r="BG358" s="689"/>
    </row>
    <row r="359" spans="1:59" s="561" customFormat="1" ht="15" customHeight="1">
      <c r="A359" s="23" t="s">
        <v>1075</v>
      </c>
      <c r="B359" s="216"/>
      <c r="C359" s="422" t="s">
        <v>1061</v>
      </c>
      <c r="E359" s="435"/>
      <c r="F359" s="435"/>
      <c r="G359" s="435"/>
      <c r="H359" s="435"/>
      <c r="I359" s="435"/>
      <c r="J359" s="435"/>
      <c r="K359" s="435"/>
      <c r="L359" s="435"/>
      <c r="M359" s="435"/>
      <c r="N359" s="435"/>
      <c r="O359" s="435"/>
      <c r="P359" s="435"/>
      <c r="Q359" s="435"/>
      <c r="R359" s="435"/>
      <c r="S359" s="435"/>
      <c r="T359" s="435"/>
      <c r="U359" s="435"/>
      <c r="V359" s="435"/>
      <c r="W359" s="1397">
        <v>64116235253</v>
      </c>
      <c r="X359" s="1397"/>
      <c r="Y359" s="1397"/>
      <c r="Z359" s="1397"/>
      <c r="AA359" s="1397"/>
      <c r="AB359" s="1397"/>
      <c r="AC359" s="526"/>
      <c r="AD359" s="1380">
        <v>136755881911</v>
      </c>
      <c r="AE359" s="1380"/>
      <c r="AF359" s="1380"/>
      <c r="AG359" s="1380"/>
      <c r="AH359" s="1380"/>
      <c r="AI359" s="1380"/>
      <c r="AJ359" s="526"/>
      <c r="AK359" s="1397">
        <v>136755881911</v>
      </c>
      <c r="AL359" s="1397"/>
      <c r="AM359" s="1397"/>
      <c r="AN359" s="1397"/>
      <c r="AO359" s="1397"/>
      <c r="AP359" s="1397"/>
      <c r="AQ359" s="426"/>
      <c r="AR359" s="629">
        <v>64116235253</v>
      </c>
      <c r="AS359" s="629">
        <v>0</v>
      </c>
      <c r="AT359" s="629">
        <v>0</v>
      </c>
      <c r="AU359" s="629">
        <v>0</v>
      </c>
      <c r="AV359" s="629">
        <v>0</v>
      </c>
      <c r="AW359" s="629">
        <v>0</v>
      </c>
      <c r="AX359" s="629">
        <v>0</v>
      </c>
      <c r="AY359" s="629">
        <v>0</v>
      </c>
      <c r="AZ359" s="426"/>
      <c r="BA359" s="382">
        <v>1</v>
      </c>
      <c r="BB359" s="382">
        <v>0</v>
      </c>
      <c r="BC359" s="382"/>
      <c r="BD359" s="689"/>
      <c r="BE359" s="689"/>
      <c r="BF359" s="689"/>
      <c r="BG359" s="689"/>
    </row>
    <row r="360" spans="1:59" s="561" customFormat="1" ht="15" customHeight="1">
      <c r="A360" s="23" t="s">
        <v>1075</v>
      </c>
      <c r="B360" s="216"/>
      <c r="C360" s="422" t="s">
        <v>1062</v>
      </c>
      <c r="E360" s="435"/>
      <c r="F360" s="435"/>
      <c r="G360" s="435"/>
      <c r="H360" s="435"/>
      <c r="I360" s="435"/>
      <c r="J360" s="435"/>
      <c r="K360" s="435"/>
      <c r="L360" s="435"/>
      <c r="M360" s="435"/>
      <c r="N360" s="435"/>
      <c r="O360" s="435"/>
      <c r="P360" s="435"/>
      <c r="Q360" s="435"/>
      <c r="R360" s="435"/>
      <c r="S360" s="435"/>
      <c r="T360" s="435"/>
      <c r="U360" s="435"/>
      <c r="V360" s="435"/>
      <c r="W360" s="1397">
        <v>2963378596</v>
      </c>
      <c r="X360" s="1397"/>
      <c r="Y360" s="1397"/>
      <c r="Z360" s="1397"/>
      <c r="AA360" s="1397"/>
      <c r="AB360" s="1397"/>
      <c r="AC360" s="526"/>
      <c r="AD360" s="1380">
        <v>2963378596</v>
      </c>
      <c r="AE360" s="1380"/>
      <c r="AF360" s="1380"/>
      <c r="AG360" s="1380"/>
      <c r="AH360" s="1380"/>
      <c r="AI360" s="1380"/>
      <c r="AJ360" s="526"/>
      <c r="AK360" s="1397">
        <v>2963378596</v>
      </c>
      <c r="AL360" s="1397"/>
      <c r="AM360" s="1397"/>
      <c r="AN360" s="1397"/>
      <c r="AO360" s="1397"/>
      <c r="AP360" s="1397"/>
      <c r="AQ360" s="426"/>
      <c r="AR360" s="629">
        <v>2963378596</v>
      </c>
      <c r="AS360" s="629">
        <v>0</v>
      </c>
      <c r="AT360" s="629">
        <v>0</v>
      </c>
      <c r="AU360" s="629">
        <v>0</v>
      </c>
      <c r="AV360" s="629">
        <v>0</v>
      </c>
      <c r="AW360" s="629">
        <v>0</v>
      </c>
      <c r="AX360" s="629">
        <v>0</v>
      </c>
      <c r="AY360" s="629">
        <v>0</v>
      </c>
      <c r="AZ360" s="426"/>
      <c r="BA360" s="382">
        <v>1</v>
      </c>
      <c r="BB360" s="382">
        <v>0</v>
      </c>
      <c r="BC360" s="382"/>
      <c r="BD360" s="689"/>
      <c r="BE360" s="689"/>
      <c r="BF360" s="689"/>
      <c r="BG360" s="689"/>
    </row>
    <row r="361" spans="1:59" s="561" customFormat="1" ht="15" customHeight="1">
      <c r="A361" s="23" t="s">
        <v>1075</v>
      </c>
      <c r="B361" s="216"/>
      <c r="C361" s="422"/>
      <c r="D361" s="435"/>
      <c r="E361" s="435"/>
      <c r="F361" s="435"/>
      <c r="G361" s="435"/>
      <c r="H361" s="435"/>
      <c r="I361" s="435"/>
      <c r="J361" s="435"/>
      <c r="K361" s="435"/>
      <c r="L361" s="435"/>
      <c r="M361" s="435"/>
      <c r="N361" s="435"/>
      <c r="O361" s="435"/>
      <c r="P361" s="435"/>
      <c r="Q361" s="435"/>
      <c r="R361" s="435"/>
      <c r="S361" s="435"/>
      <c r="T361" s="435"/>
      <c r="U361" s="435"/>
      <c r="V361" s="435"/>
      <c r="W361" s="635"/>
      <c r="X361" s="635"/>
      <c r="Y361" s="635"/>
      <c r="Z361" s="635"/>
      <c r="AA361" s="635"/>
      <c r="AB361" s="635"/>
      <c r="AC361" s="526"/>
      <c r="AD361" s="635"/>
      <c r="AE361" s="635"/>
      <c r="AF361" s="635"/>
      <c r="AG361" s="635"/>
      <c r="AH361" s="635"/>
      <c r="AI361" s="635"/>
      <c r="AJ361" s="526"/>
      <c r="AK361" s="1478"/>
      <c r="AL361" s="1478"/>
      <c r="AM361" s="1478"/>
      <c r="AN361" s="1478"/>
      <c r="AO361" s="1478"/>
      <c r="AP361" s="1478"/>
      <c r="AQ361" s="426"/>
      <c r="AR361" s="571"/>
      <c r="AS361" s="571"/>
      <c r="AT361" s="571"/>
      <c r="AU361" s="571"/>
      <c r="AV361" s="571"/>
      <c r="AW361" s="571"/>
      <c r="AX361" s="571"/>
      <c r="AY361" s="571"/>
      <c r="AZ361" s="426"/>
      <c r="BA361" s="382">
        <v>1</v>
      </c>
      <c r="BB361" s="382">
        <v>0</v>
      </c>
      <c r="BC361" s="382"/>
      <c r="BD361" s="689"/>
      <c r="BE361" s="689"/>
      <c r="BF361" s="689"/>
      <c r="BG361" s="689"/>
    </row>
    <row r="362" spans="1:59" s="223" customFormat="1" ht="15" customHeight="1" thickBot="1">
      <c r="A362" s="23" t="s">
        <v>1075</v>
      </c>
      <c r="B362" s="216"/>
      <c r="C362" s="220"/>
      <c r="D362" s="225"/>
      <c r="E362" s="224"/>
      <c r="F362" s="224"/>
      <c r="G362" s="224"/>
      <c r="H362" s="224"/>
      <c r="I362" s="224"/>
      <c r="J362" s="224"/>
      <c r="K362" s="226"/>
      <c r="L362" s="226"/>
      <c r="M362" s="226"/>
      <c r="N362" s="226"/>
      <c r="O362" s="226"/>
      <c r="P362" s="226"/>
      <c r="Q362" s="226"/>
      <c r="R362" s="226"/>
      <c r="S362" s="226"/>
      <c r="T362" s="226"/>
      <c r="U362" s="226"/>
      <c r="V362" s="226"/>
      <c r="W362" s="1389">
        <v>67214887750</v>
      </c>
      <c r="X362" s="1389"/>
      <c r="Y362" s="1389"/>
      <c r="Z362" s="1389"/>
      <c r="AA362" s="1389"/>
      <c r="AB362" s="1389"/>
      <c r="AC362" s="812"/>
      <c r="AD362" s="1389">
        <v>139855288478</v>
      </c>
      <c r="AE362" s="1389"/>
      <c r="AF362" s="1389"/>
      <c r="AG362" s="1389"/>
      <c r="AH362" s="1389"/>
      <c r="AI362" s="1389"/>
      <c r="AJ362" s="812"/>
      <c r="AK362" s="1389">
        <v>139855288478</v>
      </c>
      <c r="AL362" s="1389"/>
      <c r="AM362" s="1389"/>
      <c r="AN362" s="1389"/>
      <c r="AO362" s="1389"/>
      <c r="AP362" s="1389"/>
      <c r="AQ362" s="813"/>
      <c r="AR362" s="712">
        <v>67214887750</v>
      </c>
      <c r="AS362" s="712">
        <v>0</v>
      </c>
      <c r="AT362" s="712">
        <v>0</v>
      </c>
      <c r="AU362" s="712">
        <v>64000000</v>
      </c>
      <c r="AV362" s="712">
        <v>0</v>
      </c>
      <c r="AW362" s="712">
        <v>0</v>
      </c>
      <c r="AX362" s="712">
        <v>0</v>
      </c>
      <c r="AY362" s="712">
        <v>0</v>
      </c>
      <c r="BA362" s="810">
        <v>1</v>
      </c>
      <c r="BB362" s="810">
        <v>0</v>
      </c>
      <c r="BC362" s="810"/>
      <c r="BD362" s="812">
        <v>67214887750</v>
      </c>
      <c r="BE362" s="812">
        <v>139855288478</v>
      </c>
      <c r="BF362" s="812">
        <v>0</v>
      </c>
      <c r="BG362" s="812">
        <v>0</v>
      </c>
    </row>
    <row r="363" spans="1:59" s="223" customFormat="1" ht="15" customHeight="1" thickTop="1">
      <c r="A363" s="23" t="s">
        <v>1075</v>
      </c>
      <c r="B363" s="216"/>
      <c r="C363" s="220"/>
      <c r="D363" s="224"/>
      <c r="E363" s="224"/>
      <c r="F363" s="224"/>
      <c r="G363" s="224"/>
      <c r="H363" s="224"/>
      <c r="I363" s="224"/>
      <c r="J363" s="224"/>
      <c r="K363" s="224"/>
      <c r="L363" s="224"/>
      <c r="M363" s="224"/>
      <c r="N363" s="224"/>
      <c r="O363" s="224"/>
      <c r="P363" s="224"/>
      <c r="Q363" s="224"/>
      <c r="R363" s="224"/>
      <c r="S363" s="224"/>
      <c r="T363" s="224"/>
      <c r="U363" s="224"/>
      <c r="V363" s="224"/>
      <c r="W363" s="190"/>
      <c r="X363" s="190"/>
      <c r="Y363" s="190"/>
      <c r="Z363" s="190"/>
      <c r="AA363" s="190"/>
      <c r="AB363" s="190"/>
      <c r="AC363" s="190"/>
      <c r="AD363" s="190"/>
      <c r="AE363" s="190"/>
      <c r="AF363" s="190"/>
      <c r="AG363" s="190"/>
      <c r="AH363" s="190"/>
      <c r="AI363" s="190"/>
      <c r="AJ363" s="182"/>
      <c r="AK363" s="1475"/>
      <c r="AL363" s="1475"/>
      <c r="AM363" s="1475"/>
      <c r="AN363" s="1475"/>
      <c r="AO363" s="1475"/>
      <c r="AP363" s="1475"/>
      <c r="AQ363" s="190"/>
      <c r="AR363" s="571">
        <v>0</v>
      </c>
      <c r="AS363" s="571">
        <v>0</v>
      </c>
      <c r="AT363" s="571">
        <v>0</v>
      </c>
      <c r="AU363" s="571">
        <v>0</v>
      </c>
      <c r="AV363" s="571">
        <v>0</v>
      </c>
      <c r="AW363" s="571">
        <v>0</v>
      </c>
      <c r="AX363" s="571">
        <v>-3151800000</v>
      </c>
      <c r="AY363" s="571">
        <v>0</v>
      </c>
      <c r="AZ363" s="190"/>
      <c r="BA363" s="382">
        <v>20</v>
      </c>
      <c r="BB363" s="532">
        <v>0</v>
      </c>
      <c r="BC363" s="532"/>
      <c r="BD363" s="607"/>
      <c r="BE363" s="607"/>
      <c r="BF363" s="607"/>
      <c r="BG363" s="607"/>
    </row>
    <row r="364" spans="1:59" s="223" customFormat="1" ht="51.75" customHeight="1">
      <c r="A364" s="23" t="s">
        <v>1075</v>
      </c>
      <c r="B364" s="216"/>
      <c r="C364" s="1539" t="s">
        <v>1058</v>
      </c>
      <c r="D364" s="1539"/>
      <c r="E364" s="1539"/>
      <c r="F364" s="1539"/>
      <c r="G364" s="1539"/>
      <c r="H364" s="1539"/>
      <c r="I364" s="1539"/>
      <c r="J364" s="1539"/>
      <c r="K364" s="1539"/>
      <c r="L364" s="1539"/>
      <c r="M364" s="1539"/>
      <c r="N364" s="1539"/>
      <c r="O364" s="1539"/>
      <c r="P364" s="1539"/>
      <c r="Q364" s="1539"/>
      <c r="R364" s="1539"/>
      <c r="S364" s="1539"/>
      <c r="T364" s="1539"/>
      <c r="U364" s="1539"/>
      <c r="V364" s="1539"/>
      <c r="W364" s="1539"/>
      <c r="X364" s="1539"/>
      <c r="Y364" s="1539"/>
      <c r="Z364" s="1539"/>
      <c r="AA364" s="1539"/>
      <c r="AB364" s="1539"/>
      <c r="AC364" s="1539"/>
      <c r="AD364" s="1539"/>
      <c r="AE364" s="1539"/>
      <c r="AF364" s="1539"/>
      <c r="AG364" s="1539"/>
      <c r="AH364" s="1539"/>
      <c r="AI364" s="1539"/>
      <c r="AJ364" s="182"/>
      <c r="AK364" s="1475"/>
      <c r="AL364" s="1475"/>
      <c r="AM364" s="1475"/>
      <c r="AN364" s="1475"/>
      <c r="AO364" s="1475"/>
      <c r="AP364" s="1475"/>
      <c r="AQ364" s="190"/>
      <c r="AR364" s="571">
        <v>0</v>
      </c>
      <c r="AS364" s="571">
        <v>0</v>
      </c>
      <c r="AT364" s="571">
        <v>0</v>
      </c>
      <c r="AU364" s="571">
        <v>0</v>
      </c>
      <c r="AV364" s="571">
        <v>0</v>
      </c>
      <c r="AW364" s="571">
        <v>0</v>
      </c>
      <c r="AX364" s="571">
        <v>0</v>
      </c>
      <c r="AY364" s="571">
        <v>0</v>
      </c>
      <c r="AZ364" s="190"/>
      <c r="BA364" s="382">
        <v>20</v>
      </c>
      <c r="BB364" s="532">
        <v>0</v>
      </c>
      <c r="BC364" s="532"/>
      <c r="BD364" s="607"/>
      <c r="BE364" s="607"/>
      <c r="BF364" s="607"/>
      <c r="BG364" s="607"/>
    </row>
    <row r="365" spans="1:59" s="223" customFormat="1" ht="15" customHeight="1">
      <c r="A365" s="23" t="s">
        <v>1075</v>
      </c>
      <c r="B365" s="216"/>
      <c r="C365" s="220"/>
      <c r="D365" s="224"/>
      <c r="E365" s="224"/>
      <c r="F365" s="224"/>
      <c r="G365" s="224"/>
      <c r="H365" s="224"/>
      <c r="I365" s="224"/>
      <c r="J365" s="224"/>
      <c r="K365" s="224"/>
      <c r="L365" s="224"/>
      <c r="M365" s="224"/>
      <c r="N365" s="224"/>
      <c r="O365" s="224"/>
      <c r="P365" s="224"/>
      <c r="Q365" s="224"/>
      <c r="R365" s="224"/>
      <c r="S365" s="224"/>
      <c r="T365" s="224"/>
      <c r="U365" s="224"/>
      <c r="V365" s="224"/>
      <c r="W365" s="190"/>
      <c r="X365" s="190"/>
      <c r="Y365" s="190"/>
      <c r="Z365" s="190"/>
      <c r="AA365" s="190"/>
      <c r="AB365" s="190"/>
      <c r="AC365" s="190"/>
      <c r="AD365" s="190"/>
      <c r="AE365" s="190"/>
      <c r="AF365" s="190"/>
      <c r="AG365" s="190"/>
      <c r="AH365" s="190"/>
      <c r="AI365" s="190"/>
      <c r="AJ365" s="182"/>
      <c r="AK365" s="1475"/>
      <c r="AL365" s="1475"/>
      <c r="AM365" s="1475"/>
      <c r="AN365" s="1475"/>
      <c r="AO365" s="1475"/>
      <c r="AP365" s="1475"/>
      <c r="AQ365" s="190"/>
      <c r="AR365" s="571">
        <v>0</v>
      </c>
      <c r="AS365" s="571">
        <v>0</v>
      </c>
      <c r="AT365" s="571">
        <v>0</v>
      </c>
      <c r="AU365" s="571">
        <v>64000000</v>
      </c>
      <c r="AV365" s="571">
        <v>0</v>
      </c>
      <c r="AW365" s="571">
        <v>0</v>
      </c>
      <c r="AX365" s="571">
        <v>0</v>
      </c>
      <c r="AY365" s="571">
        <v>0</v>
      </c>
      <c r="AZ365" s="190"/>
      <c r="BA365" s="382">
        <v>20</v>
      </c>
      <c r="BB365" s="532">
        <v>0</v>
      </c>
      <c r="BC365" s="532"/>
      <c r="BD365" s="607"/>
      <c r="BE365" s="607"/>
      <c r="BF365" s="607"/>
      <c r="BG365" s="607"/>
    </row>
    <row r="366" spans="1:54" ht="15" customHeight="1">
      <c r="A366" s="23">
        <v>12</v>
      </c>
      <c r="B366" s="216" t="s">
        <v>197</v>
      </c>
      <c r="C366" s="216" t="s">
        <v>551</v>
      </c>
      <c r="D366" s="207"/>
      <c r="E366" s="207"/>
      <c r="F366" s="207"/>
      <c r="G366" s="207"/>
      <c r="H366" s="207"/>
      <c r="I366" s="207"/>
      <c r="J366" s="207"/>
      <c r="K366" s="207"/>
      <c r="L366" s="207"/>
      <c r="M366" s="207"/>
      <c r="N366" s="207"/>
      <c r="O366" s="207"/>
      <c r="P366" s="207"/>
      <c r="Q366" s="207"/>
      <c r="R366" s="207"/>
      <c r="S366" s="207"/>
      <c r="T366" s="207"/>
      <c r="U366" s="207"/>
      <c r="V366" s="207"/>
      <c r="AI366" s="209"/>
      <c r="AK366" s="1407"/>
      <c r="AL366" s="1407"/>
      <c r="AM366" s="1407"/>
      <c r="AN366" s="1407"/>
      <c r="AO366" s="1407"/>
      <c r="AP366" s="1527"/>
      <c r="BA366" s="382">
        <v>20</v>
      </c>
      <c r="BB366" s="382">
        <v>0</v>
      </c>
    </row>
    <row r="367" spans="1:59" s="561" customFormat="1" ht="15" customHeight="1">
      <c r="A367" s="442" t="s">
        <v>1075</v>
      </c>
      <c r="B367" s="425"/>
      <c r="C367" s="1413"/>
      <c r="D367" s="1413"/>
      <c r="E367" s="1413"/>
      <c r="F367" s="435"/>
      <c r="G367" s="435"/>
      <c r="H367" s="435"/>
      <c r="K367" s="661"/>
      <c r="L367" s="661"/>
      <c r="M367" s="661"/>
      <c r="N367" s="661"/>
      <c r="O367" s="661"/>
      <c r="P367" s="1437" t="s">
        <v>59</v>
      </c>
      <c r="Q367" s="1437"/>
      <c r="R367" s="1437"/>
      <c r="S367" s="1437"/>
      <c r="T367" s="1437"/>
      <c r="U367" s="1437"/>
      <c r="V367" s="1219"/>
      <c r="W367" s="1437" t="s">
        <v>282</v>
      </c>
      <c r="X367" s="1437"/>
      <c r="Y367" s="1437"/>
      <c r="Z367" s="1437"/>
      <c r="AA367" s="1437"/>
      <c r="AB367" s="1437"/>
      <c r="AC367" s="661"/>
      <c r="AD367" s="1509" t="s">
        <v>282</v>
      </c>
      <c r="AE367" s="1509"/>
      <c r="AF367" s="1509"/>
      <c r="AG367" s="1509"/>
      <c r="AH367" s="1509"/>
      <c r="AI367" s="1509"/>
      <c r="AJ367" s="661"/>
      <c r="AK367" s="1509" t="s">
        <v>25</v>
      </c>
      <c r="AL367" s="1509"/>
      <c r="AM367" s="1509"/>
      <c r="AN367" s="1509"/>
      <c r="AO367" s="1509"/>
      <c r="AP367" s="1509"/>
      <c r="AQ367" s="662"/>
      <c r="AR367" s="629"/>
      <c r="AS367" s="629"/>
      <c r="AT367" s="629"/>
      <c r="AU367" s="629"/>
      <c r="AV367" s="629"/>
      <c r="AW367" s="629"/>
      <c r="AX367" s="629"/>
      <c r="AY367" s="629"/>
      <c r="AZ367" s="426"/>
      <c r="BA367" s="810">
        <v>20</v>
      </c>
      <c r="BB367" s="382">
        <v>0</v>
      </c>
      <c r="BC367" s="382"/>
      <c r="BD367" s="689"/>
      <c r="BE367" s="689"/>
      <c r="BF367" s="689"/>
      <c r="BG367" s="689"/>
    </row>
    <row r="368" spans="1:59" s="561" customFormat="1" ht="15" customHeight="1">
      <c r="A368" s="442" t="s">
        <v>1075</v>
      </c>
      <c r="B368" s="425"/>
      <c r="C368" s="1413"/>
      <c r="D368" s="1413"/>
      <c r="E368" s="1413"/>
      <c r="F368" s="435"/>
      <c r="G368" s="435"/>
      <c r="H368" s="435"/>
      <c r="I368" s="661"/>
      <c r="K368" s="661"/>
      <c r="L368" s="661"/>
      <c r="M368" s="661"/>
      <c r="N368" s="661"/>
      <c r="O368" s="661"/>
      <c r="P368" s="1437"/>
      <c r="Q368" s="1437"/>
      <c r="R368" s="1437"/>
      <c r="S368" s="1437"/>
      <c r="T368" s="1437"/>
      <c r="U368" s="1437"/>
      <c r="V368" s="1219"/>
      <c r="W368" s="1437"/>
      <c r="X368" s="1437"/>
      <c r="Y368" s="1437"/>
      <c r="Z368" s="1437"/>
      <c r="AA368" s="1437"/>
      <c r="AB368" s="1437"/>
      <c r="AC368" s="661"/>
      <c r="AD368" s="1510"/>
      <c r="AE368" s="1510"/>
      <c r="AF368" s="1510"/>
      <c r="AG368" s="1510"/>
      <c r="AH368" s="1510"/>
      <c r="AI368" s="1510"/>
      <c r="AJ368" s="661"/>
      <c r="AK368" s="1510"/>
      <c r="AL368" s="1510"/>
      <c r="AM368" s="1510"/>
      <c r="AN368" s="1510"/>
      <c r="AO368" s="1510"/>
      <c r="AP368" s="1510"/>
      <c r="AQ368" s="662"/>
      <c r="AR368" s="629" t="s">
        <v>781</v>
      </c>
      <c r="AS368" s="629" t="s">
        <v>930</v>
      </c>
      <c r="AT368" s="629" t="s">
        <v>931</v>
      </c>
      <c r="AU368" s="629" t="s">
        <v>932</v>
      </c>
      <c r="AV368" s="629" t="s">
        <v>933</v>
      </c>
      <c r="AW368" s="629" t="s">
        <v>539</v>
      </c>
      <c r="AX368" s="629" t="s">
        <v>540</v>
      </c>
      <c r="AY368" s="629" t="s">
        <v>6</v>
      </c>
      <c r="AZ368" s="426"/>
      <c r="BA368" s="810">
        <v>20</v>
      </c>
      <c r="BB368" s="382">
        <v>0</v>
      </c>
      <c r="BC368" s="382"/>
      <c r="BD368" s="689"/>
      <c r="BE368" s="689"/>
      <c r="BF368" s="689"/>
      <c r="BG368" s="689"/>
    </row>
    <row r="369" spans="1:59" s="561" customFormat="1" ht="15" customHeight="1">
      <c r="A369" s="442" t="s">
        <v>1075</v>
      </c>
      <c r="B369" s="425"/>
      <c r="C369" s="613"/>
      <c r="D369" s="613"/>
      <c r="E369" s="613"/>
      <c r="F369" s="613"/>
      <c r="G369" s="613"/>
      <c r="H369" s="613"/>
      <c r="I369" s="613"/>
      <c r="J369" s="613"/>
      <c r="K369" s="426"/>
      <c r="L369" s="426"/>
      <c r="M369" s="426"/>
      <c r="N369" s="426"/>
      <c r="O369" s="426"/>
      <c r="P369" s="1414" t="s">
        <v>312</v>
      </c>
      <c r="Q369" s="1414"/>
      <c r="R369" s="1414"/>
      <c r="S369" s="1414"/>
      <c r="T369" s="1414"/>
      <c r="U369" s="1414"/>
      <c r="V369" s="1220"/>
      <c r="W369" s="1414" t="s">
        <v>312</v>
      </c>
      <c r="X369" s="1414"/>
      <c r="Y369" s="1414"/>
      <c r="Z369" s="1414"/>
      <c r="AA369" s="1414"/>
      <c r="AB369" s="1414"/>
      <c r="AC369" s="426"/>
      <c r="AD369" s="1475" t="s">
        <v>312</v>
      </c>
      <c r="AE369" s="1475"/>
      <c r="AF369" s="1475"/>
      <c r="AG369" s="1475"/>
      <c r="AH369" s="1475"/>
      <c r="AI369" s="1475"/>
      <c r="AJ369" s="426"/>
      <c r="AK369" s="1475" t="s">
        <v>312</v>
      </c>
      <c r="AL369" s="1475"/>
      <c r="AM369" s="1475"/>
      <c r="AN369" s="1475"/>
      <c r="AO369" s="1475"/>
      <c r="AP369" s="1475"/>
      <c r="AQ369" s="586"/>
      <c r="AR369" s="629"/>
      <c r="AS369" s="629"/>
      <c r="AT369" s="629"/>
      <c r="AU369" s="629"/>
      <c r="AV369" s="629"/>
      <c r="AW369" s="629"/>
      <c r="AX369" s="629"/>
      <c r="AY369" s="629"/>
      <c r="AZ369" s="426"/>
      <c r="BA369" s="810">
        <v>20</v>
      </c>
      <c r="BB369" s="382">
        <v>0</v>
      </c>
      <c r="BC369" s="382"/>
      <c r="BD369" s="689"/>
      <c r="BE369" s="689"/>
      <c r="BF369" s="689"/>
      <c r="BG369" s="689"/>
    </row>
    <row r="370" spans="1:59" s="561" customFormat="1" ht="15" customHeight="1">
      <c r="A370" s="6" t="s">
        <v>1075</v>
      </c>
      <c r="B370" s="216"/>
      <c r="C370" s="242" t="s">
        <v>165</v>
      </c>
      <c r="D370" s="6"/>
      <c r="E370" s="175"/>
      <c r="F370" s="435"/>
      <c r="G370" s="435"/>
      <c r="H370" s="435"/>
      <c r="I370" s="435"/>
      <c r="K370" s="435"/>
      <c r="L370" s="435"/>
      <c r="M370" s="435"/>
      <c r="N370" s="435"/>
      <c r="O370" s="435"/>
      <c r="P370" s="1221"/>
      <c r="Q370" s="1221"/>
      <c r="R370" s="1221"/>
      <c r="S370" s="1221"/>
      <c r="T370" s="1221"/>
      <c r="U370" s="1221"/>
      <c r="V370" s="1222"/>
      <c r="W370" s="1221"/>
      <c r="X370" s="1221"/>
      <c r="Y370" s="1221"/>
      <c r="Z370" s="1221"/>
      <c r="AA370" s="1221"/>
      <c r="AB370" s="1221"/>
      <c r="AC370" s="435"/>
      <c r="AD370" s="682"/>
      <c r="AE370" s="682"/>
      <c r="AF370" s="682"/>
      <c r="AG370" s="682"/>
      <c r="AH370" s="682"/>
      <c r="AI370" s="682"/>
      <c r="AJ370" s="435"/>
      <c r="AK370" s="1477"/>
      <c r="AL370" s="1477"/>
      <c r="AM370" s="1477"/>
      <c r="AN370" s="1477"/>
      <c r="AO370" s="1477"/>
      <c r="AP370" s="1477"/>
      <c r="AQ370" s="435"/>
      <c r="AR370" s="571"/>
      <c r="AS370" s="571"/>
      <c r="AT370" s="571"/>
      <c r="AU370" s="571"/>
      <c r="AV370" s="571"/>
      <c r="AW370" s="571"/>
      <c r="AX370" s="571"/>
      <c r="AY370" s="571"/>
      <c r="AZ370" s="426"/>
      <c r="BA370" s="810">
        <v>4</v>
      </c>
      <c r="BB370" s="382">
        <v>0</v>
      </c>
      <c r="BC370" s="382"/>
      <c r="BD370" s="689"/>
      <c r="BE370" s="689"/>
      <c r="BF370" s="689"/>
      <c r="BG370" s="689"/>
    </row>
    <row r="371" spans="1:59" s="561" customFormat="1" ht="15" customHeight="1">
      <c r="A371" s="442" t="s">
        <v>1075</v>
      </c>
      <c r="B371" s="425"/>
      <c r="C371" s="425" t="s">
        <v>1155</v>
      </c>
      <c r="D371" s="613"/>
      <c r="E371" s="613"/>
      <c r="F371" s="613"/>
      <c r="G371" s="613"/>
      <c r="H371" s="613"/>
      <c r="I371" s="613"/>
      <c r="J371" s="613"/>
      <c r="K371" s="816"/>
      <c r="L371" s="816"/>
      <c r="M371" s="816"/>
      <c r="N371" s="816"/>
      <c r="O371" s="816"/>
      <c r="P371" s="1411">
        <v>0</v>
      </c>
      <c r="Q371" s="1411"/>
      <c r="R371" s="1411"/>
      <c r="S371" s="1411"/>
      <c r="T371" s="1411"/>
      <c r="U371" s="1411"/>
      <c r="V371" s="1223"/>
      <c r="W371" s="1411">
        <v>22626972711</v>
      </c>
      <c r="X371" s="1411"/>
      <c r="Y371" s="1411"/>
      <c r="Z371" s="1411"/>
      <c r="AA371" s="1411"/>
      <c r="AB371" s="1411"/>
      <c r="AC371" s="816"/>
      <c r="AD371" s="1380">
        <v>22626972711</v>
      </c>
      <c r="AE371" s="1380"/>
      <c r="AF371" s="1380"/>
      <c r="AG371" s="1380"/>
      <c r="AH371" s="1380"/>
      <c r="AI371" s="1380"/>
      <c r="AJ371" s="816"/>
      <c r="AK371" s="1380">
        <v>22626972711</v>
      </c>
      <c r="AL371" s="1380"/>
      <c r="AM371" s="1380"/>
      <c r="AN371" s="1380"/>
      <c r="AO371" s="1380"/>
      <c r="AP371" s="1380"/>
      <c r="AQ371" s="814"/>
      <c r="AR371" s="701"/>
      <c r="AS371" s="701"/>
      <c r="AT371" s="701"/>
      <c r="AU371" s="701"/>
      <c r="AV371" s="701"/>
      <c r="AW371" s="701"/>
      <c r="AX371" s="701"/>
      <c r="AY371" s="701"/>
      <c r="AZ371" s="816"/>
      <c r="BA371" s="810">
        <v>2</v>
      </c>
      <c r="BB371" s="810">
        <v>0</v>
      </c>
      <c r="BC371" s="810"/>
      <c r="BD371" s="815">
        <v>22626972711</v>
      </c>
      <c r="BE371" s="815"/>
      <c r="BF371" s="815">
        <v>0</v>
      </c>
      <c r="BG371" s="689"/>
    </row>
    <row r="372" spans="1:60" s="630" customFormat="1" ht="15" customHeight="1">
      <c r="A372" s="23" t="s">
        <v>1075</v>
      </c>
      <c r="B372" s="216"/>
      <c r="C372" s="630" t="s">
        <v>995</v>
      </c>
      <c r="D372" s="647"/>
      <c r="E372" s="530"/>
      <c r="F372" s="435"/>
      <c r="G372" s="435"/>
      <c r="H372" s="435"/>
      <c r="I372" s="561"/>
      <c r="J372" s="561"/>
      <c r="K372" s="426"/>
      <c r="L372" s="426"/>
      <c r="M372" s="426"/>
      <c r="N372" s="426"/>
      <c r="O372" s="426"/>
      <c r="P372" s="1414">
        <v>0</v>
      </c>
      <c r="Q372" s="1414"/>
      <c r="R372" s="1414"/>
      <c r="S372" s="1414"/>
      <c r="T372" s="1414"/>
      <c r="U372" s="1414"/>
      <c r="V372" s="1220"/>
      <c r="W372" s="1414">
        <v>41366995251</v>
      </c>
      <c r="X372" s="1414"/>
      <c r="Y372" s="1414"/>
      <c r="Z372" s="1414"/>
      <c r="AA372" s="1414"/>
      <c r="AB372" s="1414"/>
      <c r="AC372" s="426"/>
      <c r="AD372" s="1397">
        <v>41366995251</v>
      </c>
      <c r="AE372" s="1397"/>
      <c r="AF372" s="1397"/>
      <c r="AG372" s="1397"/>
      <c r="AH372" s="1397"/>
      <c r="AI372" s="1397"/>
      <c r="AJ372" s="426"/>
      <c r="AK372" s="1397">
        <v>41366995251</v>
      </c>
      <c r="AL372" s="1397"/>
      <c r="AM372" s="1397"/>
      <c r="AN372" s="1397"/>
      <c r="AO372" s="1397"/>
      <c r="AP372" s="1397"/>
      <c r="AQ372" s="586"/>
      <c r="AR372" s="705">
        <v>41366995251</v>
      </c>
      <c r="AS372" s="705"/>
      <c r="AT372" s="705"/>
      <c r="AU372" s="705"/>
      <c r="AV372" s="705"/>
      <c r="AW372" s="705"/>
      <c r="AX372" s="705"/>
      <c r="AY372" s="705"/>
      <c r="AZ372" s="426"/>
      <c r="BA372" s="810">
        <v>1</v>
      </c>
      <c r="BB372" s="382">
        <v>0</v>
      </c>
      <c r="BC372" s="382"/>
      <c r="BD372" s="182"/>
      <c r="BE372" s="182"/>
      <c r="BF372" s="526"/>
      <c r="BG372" s="689"/>
      <c r="BH372" s="561"/>
    </row>
    <row r="373" spans="1:59" s="223" customFormat="1" ht="15" customHeight="1">
      <c r="A373" s="23" t="s">
        <v>1075</v>
      </c>
      <c r="B373" s="216"/>
      <c r="C373" s="216" t="s">
        <v>1157</v>
      </c>
      <c r="D373" s="343"/>
      <c r="E373" s="343"/>
      <c r="F373" s="343"/>
      <c r="G373" s="343"/>
      <c r="H373" s="343"/>
      <c r="I373" s="343"/>
      <c r="J373" s="343"/>
      <c r="K373" s="813"/>
      <c r="L373" s="813"/>
      <c r="M373" s="813"/>
      <c r="N373" s="813"/>
      <c r="O373" s="813"/>
      <c r="P373" s="1438">
        <v>0</v>
      </c>
      <c r="Q373" s="1438"/>
      <c r="R373" s="1438"/>
      <c r="S373" s="1438"/>
      <c r="T373" s="1438"/>
      <c r="U373" s="1438"/>
      <c r="V373" s="1224"/>
      <c r="W373" s="1438">
        <v>63993967962</v>
      </c>
      <c r="X373" s="1438"/>
      <c r="Y373" s="1438"/>
      <c r="Z373" s="1438"/>
      <c r="AA373" s="1438"/>
      <c r="AB373" s="1438"/>
      <c r="AC373" s="813"/>
      <c r="AD373" s="1474">
        <v>63993967962</v>
      </c>
      <c r="AE373" s="1474"/>
      <c r="AF373" s="1474"/>
      <c r="AG373" s="1474"/>
      <c r="AH373" s="1474"/>
      <c r="AI373" s="1474"/>
      <c r="AJ373" s="813"/>
      <c r="AK373" s="1474">
        <v>63993967962</v>
      </c>
      <c r="AL373" s="1474"/>
      <c r="AM373" s="1474"/>
      <c r="AN373" s="1474"/>
      <c r="AO373" s="1474"/>
      <c r="AP373" s="1474"/>
      <c r="AQ373" s="877"/>
      <c r="AR373" s="692"/>
      <c r="AS373" s="692"/>
      <c r="AT373" s="692"/>
      <c r="AU373" s="692"/>
      <c r="AV373" s="692"/>
      <c r="AW373" s="692"/>
      <c r="AX373" s="692"/>
      <c r="AY373" s="692"/>
      <c r="AZ373" s="813"/>
      <c r="BA373" s="810">
        <v>1</v>
      </c>
      <c r="BB373" s="810">
        <v>0</v>
      </c>
      <c r="BC373" s="810"/>
      <c r="BD373" s="812">
        <v>63993967962</v>
      </c>
      <c r="BE373" s="812"/>
      <c r="BF373" s="812">
        <v>0</v>
      </c>
      <c r="BG373" s="607"/>
    </row>
    <row r="374" spans="1:59" s="561" customFormat="1" ht="15" customHeight="1">
      <c r="A374" s="6" t="s">
        <v>1075</v>
      </c>
      <c r="B374" s="216"/>
      <c r="C374" s="971" t="s">
        <v>803</v>
      </c>
      <c r="D374" s="6"/>
      <c r="E374" s="175"/>
      <c r="F374" s="435"/>
      <c r="G374" s="435"/>
      <c r="H374" s="435"/>
      <c r="I374" s="435"/>
      <c r="K374" s="190"/>
      <c r="L374" s="190"/>
      <c r="M374" s="190"/>
      <c r="N374" s="190"/>
      <c r="O374" s="190"/>
      <c r="P374" s="1221"/>
      <c r="Q374" s="1221"/>
      <c r="R374" s="1221"/>
      <c r="S374" s="1221"/>
      <c r="T374" s="1221"/>
      <c r="U374" s="1221"/>
      <c r="V374" s="1225"/>
      <c r="W374" s="1221"/>
      <c r="X374" s="1221"/>
      <c r="Y374" s="1221"/>
      <c r="Z374" s="1221"/>
      <c r="AA374" s="1221"/>
      <c r="AB374" s="1221"/>
      <c r="AC374" s="190"/>
      <c r="AD374" s="682"/>
      <c r="AE374" s="682"/>
      <c r="AF374" s="682"/>
      <c r="AG374" s="682"/>
      <c r="AH374" s="682"/>
      <c r="AI374" s="682"/>
      <c r="AJ374" s="190"/>
      <c r="AK374" s="1477"/>
      <c r="AL374" s="1477"/>
      <c r="AM374" s="1477"/>
      <c r="AN374" s="1477"/>
      <c r="AO374" s="1477"/>
      <c r="AP374" s="1477"/>
      <c r="AQ374" s="426"/>
      <c r="AR374" s="701"/>
      <c r="AS374" s="701"/>
      <c r="AT374" s="701"/>
      <c r="AU374" s="701"/>
      <c r="AV374" s="701"/>
      <c r="AW374" s="701"/>
      <c r="AX374" s="701"/>
      <c r="AY374" s="701"/>
      <c r="AZ374" s="426"/>
      <c r="BA374" s="810">
        <v>4</v>
      </c>
      <c r="BB374" s="382">
        <v>0</v>
      </c>
      <c r="BC374" s="382"/>
      <c r="BD374" s="182"/>
      <c r="BE374" s="182"/>
      <c r="BF374" s="526"/>
      <c r="BG374" s="689"/>
    </row>
    <row r="375" spans="1:59" s="561" customFormat="1" ht="15" customHeight="1">
      <c r="A375" s="442" t="s">
        <v>1075</v>
      </c>
      <c r="B375" s="425"/>
      <c r="C375" s="425" t="s">
        <v>1155</v>
      </c>
      <c r="D375" s="613"/>
      <c r="E375" s="613"/>
      <c r="F375" s="613"/>
      <c r="G375" s="613"/>
      <c r="H375" s="613"/>
      <c r="I375" s="613"/>
      <c r="J375" s="613"/>
      <c r="K375" s="816"/>
      <c r="L375" s="816"/>
      <c r="M375" s="816"/>
      <c r="N375" s="816"/>
      <c r="O375" s="816"/>
      <c r="P375" s="1411">
        <v>0</v>
      </c>
      <c r="Q375" s="1411"/>
      <c r="R375" s="1411"/>
      <c r="S375" s="1411"/>
      <c r="T375" s="1411"/>
      <c r="U375" s="1411"/>
      <c r="V375" s="1223"/>
      <c r="W375" s="1411">
        <v>15494017506</v>
      </c>
      <c r="X375" s="1411"/>
      <c r="Y375" s="1411"/>
      <c r="Z375" s="1411"/>
      <c r="AA375" s="1411"/>
      <c r="AB375" s="1411"/>
      <c r="AC375" s="816"/>
      <c r="AD375" s="1380">
        <v>15494017506</v>
      </c>
      <c r="AE375" s="1380"/>
      <c r="AF375" s="1380"/>
      <c r="AG375" s="1380"/>
      <c r="AH375" s="1380"/>
      <c r="AI375" s="1380"/>
      <c r="AJ375" s="816"/>
      <c r="AK375" s="1380">
        <v>15494017506</v>
      </c>
      <c r="AL375" s="1380"/>
      <c r="AM375" s="1380"/>
      <c r="AN375" s="1380"/>
      <c r="AO375" s="1380"/>
      <c r="AP375" s="1380"/>
      <c r="AQ375" s="814"/>
      <c r="AR375" s="701"/>
      <c r="AS375" s="701"/>
      <c r="AT375" s="701"/>
      <c r="AU375" s="701"/>
      <c r="AV375" s="701"/>
      <c r="AW375" s="701"/>
      <c r="AX375" s="701"/>
      <c r="AY375" s="701"/>
      <c r="AZ375" s="816"/>
      <c r="BA375" s="810">
        <v>2</v>
      </c>
      <c r="BB375" s="810">
        <v>0</v>
      </c>
      <c r="BC375" s="810"/>
      <c r="BD375" s="815">
        <v>15494017506</v>
      </c>
      <c r="BE375" s="815"/>
      <c r="BF375" s="815">
        <v>0</v>
      </c>
      <c r="BG375" s="689"/>
    </row>
    <row r="376" spans="1:60" s="630" customFormat="1" ht="15" customHeight="1">
      <c r="A376" s="23" t="s">
        <v>1075</v>
      </c>
      <c r="B376" s="216"/>
      <c r="C376" s="630" t="s">
        <v>522</v>
      </c>
      <c r="D376" s="647"/>
      <c r="E376" s="465"/>
      <c r="F376" s="435"/>
      <c r="G376" s="435"/>
      <c r="H376" s="435"/>
      <c r="I376" s="561"/>
      <c r="J376" s="561"/>
      <c r="K376" s="426"/>
      <c r="L376" s="426"/>
      <c r="M376" s="426"/>
      <c r="N376" s="426"/>
      <c r="O376" s="426"/>
      <c r="P376" s="1414">
        <v>0</v>
      </c>
      <c r="Q376" s="1414"/>
      <c r="R376" s="1414"/>
      <c r="S376" s="1414"/>
      <c r="T376" s="1414"/>
      <c r="U376" s="1414"/>
      <c r="V376" s="1220"/>
      <c r="W376" s="1414">
        <v>2314529656</v>
      </c>
      <c r="X376" s="1414"/>
      <c r="Y376" s="1414"/>
      <c r="Z376" s="1414"/>
      <c r="AA376" s="1414"/>
      <c r="AB376" s="1414"/>
      <c r="AC376" s="426"/>
      <c r="AD376" s="1397">
        <v>2314529656</v>
      </c>
      <c r="AE376" s="1397"/>
      <c r="AF376" s="1397"/>
      <c r="AG376" s="1397"/>
      <c r="AH376" s="1397"/>
      <c r="AI376" s="1397"/>
      <c r="AJ376" s="426"/>
      <c r="AK376" s="1397">
        <v>2314529656</v>
      </c>
      <c r="AL376" s="1397"/>
      <c r="AM376" s="1397"/>
      <c r="AN376" s="1397"/>
      <c r="AO376" s="1397"/>
      <c r="AP376" s="1397"/>
      <c r="AQ376" s="586"/>
      <c r="AR376" s="705">
        <v>1824160384</v>
      </c>
      <c r="AS376" s="705">
        <v>190756296</v>
      </c>
      <c r="AT376" s="705"/>
      <c r="AU376" s="705">
        <v>299612976</v>
      </c>
      <c r="AV376" s="705"/>
      <c r="AW376" s="705"/>
      <c r="AX376" s="705"/>
      <c r="AY376" s="705"/>
      <c r="AZ376" s="426"/>
      <c r="BA376" s="810">
        <v>1</v>
      </c>
      <c r="BB376" s="382">
        <v>0</v>
      </c>
      <c r="BC376" s="382"/>
      <c r="BD376" s="182"/>
      <c r="BE376" s="182"/>
      <c r="BF376" s="526"/>
      <c r="BG376" s="689"/>
      <c r="BH376" s="561"/>
    </row>
    <row r="377" spans="1:59" s="223" customFormat="1" ht="15" customHeight="1">
      <c r="A377" s="23" t="s">
        <v>1075</v>
      </c>
      <c r="B377" s="216"/>
      <c r="C377" s="216" t="s">
        <v>1157</v>
      </c>
      <c r="D377" s="343"/>
      <c r="E377" s="343"/>
      <c r="F377" s="343"/>
      <c r="G377" s="343"/>
      <c r="H377" s="343"/>
      <c r="I377" s="343"/>
      <c r="J377" s="343"/>
      <c r="K377" s="813"/>
      <c r="L377" s="813"/>
      <c r="M377" s="813"/>
      <c r="N377" s="813"/>
      <c r="O377" s="813"/>
      <c r="P377" s="1438">
        <v>0</v>
      </c>
      <c r="Q377" s="1438"/>
      <c r="R377" s="1438"/>
      <c r="S377" s="1438"/>
      <c r="T377" s="1438"/>
      <c r="U377" s="1438"/>
      <c r="V377" s="1224"/>
      <c r="W377" s="1438">
        <v>17808547162</v>
      </c>
      <c r="X377" s="1438"/>
      <c r="Y377" s="1438"/>
      <c r="Z377" s="1438"/>
      <c r="AA377" s="1438"/>
      <c r="AB377" s="1438"/>
      <c r="AC377" s="813"/>
      <c r="AD377" s="1474">
        <v>17808547162</v>
      </c>
      <c r="AE377" s="1474"/>
      <c r="AF377" s="1474"/>
      <c r="AG377" s="1474"/>
      <c r="AH377" s="1474"/>
      <c r="AI377" s="1474"/>
      <c r="AJ377" s="813"/>
      <c r="AK377" s="1474">
        <v>17808547162</v>
      </c>
      <c r="AL377" s="1474"/>
      <c r="AM377" s="1474"/>
      <c r="AN377" s="1474"/>
      <c r="AO377" s="1474"/>
      <c r="AP377" s="1474"/>
      <c r="AQ377" s="877"/>
      <c r="AR377" s="692"/>
      <c r="AS377" s="692"/>
      <c r="AT377" s="692"/>
      <c r="AU377" s="692"/>
      <c r="AV377" s="692"/>
      <c r="AW377" s="692"/>
      <c r="AX377" s="692"/>
      <c r="AY377" s="692"/>
      <c r="AZ377" s="813"/>
      <c r="BA377" s="810">
        <v>1</v>
      </c>
      <c r="BB377" s="810">
        <v>0</v>
      </c>
      <c r="BC377" s="810"/>
      <c r="BD377" s="812">
        <v>17808547162</v>
      </c>
      <c r="BE377" s="812"/>
      <c r="BF377" s="812">
        <v>0</v>
      </c>
      <c r="BG377" s="607"/>
    </row>
    <row r="378" spans="1:59" s="561" customFormat="1" ht="15" customHeight="1">
      <c r="A378" s="6" t="s">
        <v>1075</v>
      </c>
      <c r="B378" s="216"/>
      <c r="C378" s="971" t="s">
        <v>804</v>
      </c>
      <c r="D378" s="6"/>
      <c r="E378" s="175"/>
      <c r="F378" s="435"/>
      <c r="G378" s="435"/>
      <c r="H378" s="435"/>
      <c r="I378" s="435"/>
      <c r="K378" s="435"/>
      <c r="L378" s="435"/>
      <c r="M378" s="435"/>
      <c r="N378" s="435"/>
      <c r="O378" s="435"/>
      <c r="P378" s="1221"/>
      <c r="Q378" s="1221"/>
      <c r="R378" s="1221"/>
      <c r="S378" s="1221"/>
      <c r="T378" s="1221"/>
      <c r="U378" s="1221"/>
      <c r="V378" s="1222"/>
      <c r="W378" s="1221"/>
      <c r="X378" s="1221"/>
      <c r="Y378" s="1221"/>
      <c r="Z378" s="1221"/>
      <c r="AA378" s="1221"/>
      <c r="AB378" s="1221"/>
      <c r="AC378" s="435"/>
      <c r="AD378" s="682"/>
      <c r="AE378" s="682"/>
      <c r="AF378" s="682"/>
      <c r="AG378" s="682"/>
      <c r="AH378" s="682"/>
      <c r="AI378" s="682"/>
      <c r="AJ378" s="435"/>
      <c r="AK378" s="1477"/>
      <c r="AL378" s="1477"/>
      <c r="AM378" s="1477"/>
      <c r="AN378" s="1477"/>
      <c r="AO378" s="1477"/>
      <c r="AP378" s="1477"/>
      <c r="AQ378" s="426"/>
      <c r="AR378" s="701"/>
      <c r="AS378" s="701"/>
      <c r="AT378" s="701"/>
      <c r="AU378" s="701"/>
      <c r="AV378" s="701"/>
      <c r="AW378" s="701"/>
      <c r="AX378" s="701"/>
      <c r="AY378" s="701"/>
      <c r="AZ378" s="426"/>
      <c r="BA378" s="810">
        <v>2</v>
      </c>
      <c r="BB378" s="382">
        <v>0</v>
      </c>
      <c r="BC378" s="382"/>
      <c r="BD378" s="182"/>
      <c r="BE378" s="182"/>
      <c r="BF378" s="526"/>
      <c r="BG378" s="689"/>
    </row>
    <row r="379" spans="1:59" s="561" customFormat="1" ht="15" customHeight="1">
      <c r="A379" s="442" t="s">
        <v>1075</v>
      </c>
      <c r="B379" s="425"/>
      <c r="C379" s="613" t="s">
        <v>1155</v>
      </c>
      <c r="D379" s="613"/>
      <c r="E379" s="613"/>
      <c r="F379" s="613"/>
      <c r="G379" s="613"/>
      <c r="H379" s="613"/>
      <c r="I379" s="613"/>
      <c r="J379" s="613"/>
      <c r="K379" s="426"/>
      <c r="L379" s="426"/>
      <c r="M379" s="426"/>
      <c r="N379" s="426"/>
      <c r="O379" s="426"/>
      <c r="P379" s="1414">
        <v>0</v>
      </c>
      <c r="Q379" s="1414"/>
      <c r="R379" s="1414"/>
      <c r="S379" s="1414"/>
      <c r="T379" s="1414"/>
      <c r="U379" s="1414"/>
      <c r="V379" s="1220"/>
      <c r="W379" s="1414">
        <v>7132955205</v>
      </c>
      <c r="X379" s="1414"/>
      <c r="Y379" s="1414"/>
      <c r="Z379" s="1414"/>
      <c r="AA379" s="1414"/>
      <c r="AB379" s="1414"/>
      <c r="AC379" s="426"/>
      <c r="AD379" s="1397">
        <v>7132955205</v>
      </c>
      <c r="AE379" s="1397"/>
      <c r="AF379" s="1397"/>
      <c r="AG379" s="1397"/>
      <c r="AH379" s="1397"/>
      <c r="AI379" s="1397"/>
      <c r="AJ379" s="426"/>
      <c r="AK379" s="1397">
        <v>7132955205</v>
      </c>
      <c r="AL379" s="1397"/>
      <c r="AM379" s="1397"/>
      <c r="AN379" s="1397"/>
      <c r="AO379" s="1397"/>
      <c r="AP379" s="1397"/>
      <c r="AQ379" s="586"/>
      <c r="AR379" s="701"/>
      <c r="AS379" s="701"/>
      <c r="AT379" s="701"/>
      <c r="AU379" s="701"/>
      <c r="AV379" s="701"/>
      <c r="AW379" s="701"/>
      <c r="AX379" s="701"/>
      <c r="AY379" s="701"/>
      <c r="AZ379" s="426"/>
      <c r="BA379" s="810">
        <v>1</v>
      </c>
      <c r="BB379" s="382">
        <v>0</v>
      </c>
      <c r="BC379" s="382"/>
      <c r="BD379" s="526">
        <v>7132955205</v>
      </c>
      <c r="BE379" s="526"/>
      <c r="BF379" s="526">
        <v>0</v>
      </c>
      <c r="BG379" s="689"/>
    </row>
    <row r="380" spans="1:59" s="223" customFormat="1" ht="15" customHeight="1" thickBot="1">
      <c r="A380" s="23" t="s">
        <v>1075</v>
      </c>
      <c r="B380" s="216"/>
      <c r="C380" s="216" t="s">
        <v>1157</v>
      </c>
      <c r="D380" s="343"/>
      <c r="E380" s="343"/>
      <c r="F380" s="343"/>
      <c r="G380" s="343"/>
      <c r="H380" s="343"/>
      <c r="I380" s="343"/>
      <c r="J380" s="343"/>
      <c r="K380" s="813"/>
      <c r="L380" s="813"/>
      <c r="M380" s="813"/>
      <c r="N380" s="813"/>
      <c r="O380" s="813"/>
      <c r="P380" s="1438">
        <v>0</v>
      </c>
      <c r="Q380" s="1438"/>
      <c r="R380" s="1438"/>
      <c r="S380" s="1438"/>
      <c r="T380" s="1438"/>
      <c r="U380" s="1438"/>
      <c r="V380" s="1224"/>
      <c r="W380" s="1438">
        <v>46185420800</v>
      </c>
      <c r="X380" s="1438"/>
      <c r="Y380" s="1438"/>
      <c r="Z380" s="1438"/>
      <c r="AA380" s="1438"/>
      <c r="AB380" s="1438"/>
      <c r="AC380" s="813"/>
      <c r="AD380" s="1389">
        <v>46185420800</v>
      </c>
      <c r="AE380" s="1389"/>
      <c r="AF380" s="1389"/>
      <c r="AG380" s="1389"/>
      <c r="AH380" s="1389"/>
      <c r="AI380" s="1389"/>
      <c r="AJ380" s="813"/>
      <c r="AK380" s="1389">
        <v>46185420800</v>
      </c>
      <c r="AL380" s="1389"/>
      <c r="AM380" s="1389"/>
      <c r="AN380" s="1389"/>
      <c r="AO380" s="1389"/>
      <c r="AP380" s="1389"/>
      <c r="AQ380" s="877"/>
      <c r="AR380" s="692"/>
      <c r="AS380" s="692"/>
      <c r="AT380" s="692"/>
      <c r="AU380" s="692"/>
      <c r="AV380" s="692"/>
      <c r="AW380" s="692"/>
      <c r="AX380" s="692"/>
      <c r="AY380" s="692"/>
      <c r="AZ380" s="813"/>
      <c r="BA380" s="810">
        <v>1</v>
      </c>
      <c r="BB380" s="810">
        <v>0</v>
      </c>
      <c r="BC380" s="810"/>
      <c r="BD380" s="812">
        <v>46185420800</v>
      </c>
      <c r="BE380" s="812"/>
      <c r="BF380" s="812">
        <v>0</v>
      </c>
      <c r="BG380" s="607"/>
    </row>
    <row r="381" spans="1:59" s="223" customFormat="1" ht="15" customHeight="1" thickTop="1">
      <c r="A381" s="23" t="s">
        <v>1075</v>
      </c>
      <c r="B381" s="216"/>
      <c r="C381" s="190"/>
      <c r="D381" s="190"/>
      <c r="E381" s="190"/>
      <c r="F381" s="190"/>
      <c r="G381" s="190"/>
      <c r="H381" s="190"/>
      <c r="I381" s="190"/>
      <c r="J381" s="190"/>
      <c r="K381" s="190"/>
      <c r="L381" s="190"/>
      <c r="M381" s="182"/>
      <c r="N381" s="182"/>
      <c r="O381" s="182"/>
      <c r="P381" s="1248"/>
      <c r="Q381" s="1248"/>
      <c r="R381" s="1248"/>
      <c r="S381" s="1248"/>
      <c r="T381" s="1248"/>
      <c r="U381" s="1248"/>
      <c r="V381" s="1249"/>
      <c r="W381" s="1250"/>
      <c r="X381" s="1248"/>
      <c r="Y381" s="1248"/>
      <c r="Z381" s="1248"/>
      <c r="AA381" s="1248"/>
      <c r="AB381" s="1248"/>
      <c r="AC381" s="182"/>
      <c r="AD381" s="182"/>
      <c r="AE381" s="182"/>
      <c r="AF381" s="182"/>
      <c r="AG381" s="182"/>
      <c r="AH381" s="182"/>
      <c r="AI381" s="182"/>
      <c r="AJ381" s="182"/>
      <c r="AK381" s="182"/>
      <c r="AL381" s="182"/>
      <c r="AM381" s="182"/>
      <c r="AN381" s="182"/>
      <c r="AO381" s="182"/>
      <c r="AP381" s="182"/>
      <c r="AQ381" s="180"/>
      <c r="AR381" s="571"/>
      <c r="AS381" s="571"/>
      <c r="AT381" s="571"/>
      <c r="AU381" s="571"/>
      <c r="AV381" s="571"/>
      <c r="AW381" s="571"/>
      <c r="AX381" s="571"/>
      <c r="AY381" s="571"/>
      <c r="AZ381" s="190"/>
      <c r="BA381" s="382">
        <v>8</v>
      </c>
      <c r="BB381" s="382">
        <v>0</v>
      </c>
      <c r="BC381" s="382"/>
      <c r="BD381" s="607"/>
      <c r="BE381" s="607"/>
      <c r="BF381" s="607"/>
      <c r="BG381" s="607"/>
    </row>
    <row r="382" spans="1:54" ht="15" customHeight="1">
      <c r="A382" s="23">
        <v>13</v>
      </c>
      <c r="B382" s="216" t="s">
        <v>197</v>
      </c>
      <c r="C382" s="243" t="s">
        <v>395</v>
      </c>
      <c r="D382" s="207"/>
      <c r="E382" s="207"/>
      <c r="F382" s="207"/>
      <c r="G382" s="207"/>
      <c r="H382" s="207"/>
      <c r="I382" s="207"/>
      <c r="J382" s="207"/>
      <c r="K382" s="207"/>
      <c r="L382" s="207"/>
      <c r="M382" s="207"/>
      <c r="N382" s="207"/>
      <c r="O382" s="207"/>
      <c r="P382" s="207"/>
      <c r="Q382" s="207"/>
      <c r="R382" s="207"/>
      <c r="S382" s="207"/>
      <c r="T382" s="207"/>
      <c r="U382" s="207"/>
      <c r="V382" s="207"/>
      <c r="AZ382" s="190"/>
      <c r="BA382" s="382">
        <v>8</v>
      </c>
      <c r="BB382" s="382">
        <v>0</v>
      </c>
    </row>
    <row r="383" spans="1:54" ht="15" customHeight="1">
      <c r="A383" s="23" t="s">
        <v>1075</v>
      </c>
      <c r="C383" s="63"/>
      <c r="D383" s="207"/>
      <c r="E383" s="207"/>
      <c r="F383" s="207"/>
      <c r="G383" s="207"/>
      <c r="N383" s="207"/>
      <c r="U383" s="293"/>
      <c r="V383" s="293"/>
      <c r="W383" s="1408" t="s">
        <v>772</v>
      </c>
      <c r="X383" s="1412"/>
      <c r="Y383" s="1412"/>
      <c r="Z383" s="1412"/>
      <c r="AA383" s="1412"/>
      <c r="AB383" s="1412"/>
      <c r="AD383" s="1408" t="s">
        <v>774</v>
      </c>
      <c r="AE383" s="1412"/>
      <c r="AF383" s="1412"/>
      <c r="AG383" s="1412"/>
      <c r="AH383" s="1412"/>
      <c r="AI383" s="1412"/>
      <c r="AK383" s="1408" t="s">
        <v>774</v>
      </c>
      <c r="AL383" s="1412"/>
      <c r="AM383" s="1412"/>
      <c r="AN383" s="1412"/>
      <c r="AO383" s="1412"/>
      <c r="AP383" s="1412"/>
      <c r="AQ383" s="290"/>
      <c r="AR383" s="635" t="s">
        <v>781</v>
      </c>
      <c r="AS383" s="635" t="s">
        <v>930</v>
      </c>
      <c r="AT383" s="635" t="s">
        <v>931</v>
      </c>
      <c r="AU383" s="635" t="s">
        <v>932</v>
      </c>
      <c r="AV383" s="635" t="s">
        <v>933</v>
      </c>
      <c r="AW383" s="635" t="s">
        <v>539</v>
      </c>
      <c r="AX383" s="635" t="s">
        <v>540</v>
      </c>
      <c r="AY383" s="635" t="s">
        <v>6</v>
      </c>
      <c r="AZ383" s="190"/>
      <c r="BA383" s="382">
        <v>8</v>
      </c>
      <c r="BB383" s="382">
        <v>0</v>
      </c>
    </row>
    <row r="384" spans="1:60" s="595" customFormat="1" ht="15" customHeight="1">
      <c r="A384" s="599" t="s">
        <v>1075</v>
      </c>
      <c r="B384" s="330"/>
      <c r="D384" s="596"/>
      <c r="E384" s="596"/>
      <c r="F384" s="596"/>
      <c r="G384" s="596"/>
      <c r="H384" s="596"/>
      <c r="I384" s="596"/>
      <c r="J384" s="596"/>
      <c r="K384" s="596"/>
      <c r="L384" s="596"/>
      <c r="M384" s="596"/>
      <c r="N384" s="596"/>
      <c r="O384" s="596"/>
      <c r="P384" s="596"/>
      <c r="Q384" s="596"/>
      <c r="R384" s="596"/>
      <c r="S384" s="596"/>
      <c r="T384" s="596"/>
      <c r="W384" s="1439" t="s">
        <v>312</v>
      </c>
      <c r="X384" s="1440"/>
      <c r="Y384" s="1440"/>
      <c r="Z384" s="1440"/>
      <c r="AA384" s="1440"/>
      <c r="AB384" s="1440"/>
      <c r="AC384" s="597"/>
      <c r="AD384" s="1439" t="s">
        <v>312</v>
      </c>
      <c r="AE384" s="1440"/>
      <c r="AF384" s="1440"/>
      <c r="AG384" s="1440"/>
      <c r="AH384" s="1440"/>
      <c r="AI384" s="1440"/>
      <c r="AJ384" s="240"/>
      <c r="AK384" s="1494" t="s">
        <v>312</v>
      </c>
      <c r="AL384" s="1495"/>
      <c r="AM384" s="1495"/>
      <c r="AN384" s="1495"/>
      <c r="AO384" s="1495"/>
      <c r="AP384" s="1495"/>
      <c r="AQ384" s="290"/>
      <c r="AR384" s="526" t="s">
        <v>312</v>
      </c>
      <c r="AS384" s="526" t="s">
        <v>312</v>
      </c>
      <c r="AT384" s="526" t="s">
        <v>312</v>
      </c>
      <c r="AU384" s="526" t="s">
        <v>312</v>
      </c>
      <c r="AV384" s="526" t="s">
        <v>312</v>
      </c>
      <c r="AW384" s="526" t="s">
        <v>312</v>
      </c>
      <c r="AX384" s="526" t="s">
        <v>312</v>
      </c>
      <c r="AY384" s="526" t="s">
        <v>312</v>
      </c>
      <c r="AZ384" s="597"/>
      <c r="BA384" s="615">
        <v>8</v>
      </c>
      <c r="BB384" s="382">
        <v>0</v>
      </c>
      <c r="BC384" s="382"/>
      <c r="BD384" s="689"/>
      <c r="BE384" s="689"/>
      <c r="BF384" s="689"/>
      <c r="BG384" s="689"/>
      <c r="BH384" s="639"/>
    </row>
    <row r="385" spans="1:59" s="223" customFormat="1" ht="15" customHeight="1">
      <c r="A385" s="6" t="s">
        <v>1075</v>
      </c>
      <c r="B385" s="216"/>
      <c r="C385" s="220" t="s">
        <v>199</v>
      </c>
      <c r="D385" s="225"/>
      <c r="E385" s="224"/>
      <c r="F385" s="224"/>
      <c r="G385" s="224"/>
      <c r="H385" s="224"/>
      <c r="I385" s="224"/>
      <c r="J385" s="224"/>
      <c r="K385" s="226"/>
      <c r="L385" s="226"/>
      <c r="M385" s="226"/>
      <c r="N385" s="226"/>
      <c r="O385" s="226"/>
      <c r="P385" s="226"/>
      <c r="Q385" s="226"/>
      <c r="R385" s="226"/>
      <c r="S385" s="226"/>
      <c r="T385" s="226"/>
      <c r="U385" s="226"/>
      <c r="V385" s="226"/>
      <c r="W385" s="1410">
        <v>30668895429</v>
      </c>
      <c r="X385" s="1410"/>
      <c r="Y385" s="1410"/>
      <c r="Z385" s="1410"/>
      <c r="AA385" s="1410"/>
      <c r="AB385" s="1410"/>
      <c r="AC385" s="812"/>
      <c r="AD385" s="1410">
        <v>30668895429</v>
      </c>
      <c r="AE385" s="1410"/>
      <c r="AF385" s="1410"/>
      <c r="AG385" s="1410"/>
      <c r="AH385" s="1410"/>
      <c r="AI385" s="1410"/>
      <c r="AJ385" s="812"/>
      <c r="AK385" s="1410">
        <v>39168895429</v>
      </c>
      <c r="AL385" s="1410"/>
      <c r="AM385" s="1410"/>
      <c r="AN385" s="1410"/>
      <c r="AO385" s="1410"/>
      <c r="AP385" s="1410"/>
      <c r="AQ385" s="813"/>
      <c r="AR385" s="692">
        <v>30668895429</v>
      </c>
      <c r="AS385" s="692">
        <v>0</v>
      </c>
      <c r="AT385" s="692">
        <v>0</v>
      </c>
      <c r="AU385" s="692">
        <v>0</v>
      </c>
      <c r="AV385" s="692">
        <v>0</v>
      </c>
      <c r="AW385" s="692">
        <v>0</v>
      </c>
      <c r="AX385" s="692">
        <v>0</v>
      </c>
      <c r="AY385" s="692">
        <v>0</v>
      </c>
      <c r="BA385" s="810">
        <v>1</v>
      </c>
      <c r="BB385" s="810">
        <v>0</v>
      </c>
      <c r="BC385" s="810"/>
      <c r="BD385" s="812">
        <v>30668895429</v>
      </c>
      <c r="BE385" s="812">
        <v>30668895429</v>
      </c>
      <c r="BF385" s="812">
        <v>0</v>
      </c>
      <c r="BG385" s="812">
        <v>0</v>
      </c>
    </row>
    <row r="386" spans="1:60" s="630" customFormat="1" ht="15" customHeight="1">
      <c r="A386" s="6" t="s">
        <v>1075</v>
      </c>
      <c r="B386" s="216"/>
      <c r="C386" s="423" t="s">
        <v>917</v>
      </c>
      <c r="D386" s="423"/>
      <c r="E386" s="435"/>
      <c r="F386" s="435"/>
      <c r="G386" s="435"/>
      <c r="N386" s="435"/>
      <c r="U386" s="637"/>
      <c r="V386" s="638"/>
      <c r="W386" s="1397">
        <v>1200000000</v>
      </c>
      <c r="X386" s="1397"/>
      <c r="Y386" s="1397"/>
      <c r="Z386" s="1397"/>
      <c r="AA386" s="1397"/>
      <c r="AB386" s="1397"/>
      <c r="AC386" s="636"/>
      <c r="AD386" s="1380">
        <v>1200000000</v>
      </c>
      <c r="AE386" s="1380"/>
      <c r="AF386" s="1380"/>
      <c r="AG386" s="1380"/>
      <c r="AH386" s="1380"/>
      <c r="AI386" s="1380"/>
      <c r="AJ386" s="636"/>
      <c r="AK386" s="1397">
        <v>1200000000</v>
      </c>
      <c r="AL386" s="1397"/>
      <c r="AM386" s="1397"/>
      <c r="AN386" s="1397"/>
      <c r="AO386" s="1397"/>
      <c r="AP386" s="1397"/>
      <c r="AQ386" s="586"/>
      <c r="AR386" s="629">
        <v>1200000000</v>
      </c>
      <c r="AS386" s="629">
        <v>0</v>
      </c>
      <c r="AT386" s="629">
        <v>0</v>
      </c>
      <c r="AU386" s="629">
        <v>0</v>
      </c>
      <c r="AV386" s="629">
        <v>0</v>
      </c>
      <c r="AW386" s="629">
        <v>0</v>
      </c>
      <c r="AX386" s="629">
        <v>0</v>
      </c>
      <c r="AY386" s="629">
        <v>0</v>
      </c>
      <c r="BA386" s="382">
        <v>1</v>
      </c>
      <c r="BB386" s="382">
        <v>0</v>
      </c>
      <c r="BC386" s="382"/>
      <c r="BD386" s="689"/>
      <c r="BE386" s="689"/>
      <c r="BF386" s="689"/>
      <c r="BG386" s="689"/>
      <c r="BH386" s="561"/>
    </row>
    <row r="387" spans="1:60" s="630" customFormat="1" ht="15" customHeight="1">
      <c r="A387" s="6" t="s">
        <v>1075</v>
      </c>
      <c r="B387" s="216"/>
      <c r="C387" s="423" t="s">
        <v>918</v>
      </c>
      <c r="D387" s="423"/>
      <c r="E387" s="435"/>
      <c r="F387" s="435"/>
      <c r="G387" s="435"/>
      <c r="N387" s="435"/>
      <c r="U387" s="637"/>
      <c r="V387" s="638"/>
      <c r="W387" s="1397">
        <v>8500000000</v>
      </c>
      <c r="X387" s="1397"/>
      <c r="Y387" s="1397"/>
      <c r="Z387" s="1397"/>
      <c r="AA387" s="1397"/>
      <c r="AB387" s="1397"/>
      <c r="AC387" s="636"/>
      <c r="AD387" s="1380">
        <v>8500000000</v>
      </c>
      <c r="AE387" s="1380"/>
      <c r="AF387" s="1380"/>
      <c r="AG387" s="1380"/>
      <c r="AH387" s="1380"/>
      <c r="AI387" s="1380"/>
      <c r="AJ387" s="636"/>
      <c r="AK387" s="1397">
        <v>8500000000</v>
      </c>
      <c r="AL387" s="1397"/>
      <c r="AM387" s="1397"/>
      <c r="AN387" s="1397"/>
      <c r="AO387" s="1397">
        <v>8500000000</v>
      </c>
      <c r="AP387" s="1397"/>
      <c r="AQ387" s="586"/>
      <c r="AR387" s="629">
        <v>8500000000</v>
      </c>
      <c r="AS387" s="629">
        <v>0</v>
      </c>
      <c r="AT387" s="629">
        <v>0</v>
      </c>
      <c r="AU387" s="629">
        <v>0</v>
      </c>
      <c r="AV387" s="629">
        <v>0</v>
      </c>
      <c r="AW387" s="629">
        <v>0</v>
      </c>
      <c r="AX387" s="629">
        <v>0</v>
      </c>
      <c r="AY387" s="629">
        <v>0</v>
      </c>
      <c r="BA387" s="382">
        <v>1</v>
      </c>
      <c r="BB387" s="382">
        <v>0</v>
      </c>
      <c r="BC387" s="382"/>
      <c r="BD387" s="689"/>
      <c r="BE387" s="689"/>
      <c r="BF387" s="689"/>
      <c r="BG387" s="689"/>
      <c r="BH387" s="561"/>
    </row>
    <row r="388" spans="1:60" s="630" customFormat="1" ht="15" customHeight="1">
      <c r="A388" s="6" t="s">
        <v>1075</v>
      </c>
      <c r="B388" s="216"/>
      <c r="C388" s="423" t="s">
        <v>919</v>
      </c>
      <c r="D388" s="423"/>
      <c r="E388" s="435"/>
      <c r="F388" s="435"/>
      <c r="G388" s="435"/>
      <c r="N388" s="435"/>
      <c r="U388" s="637"/>
      <c r="V388" s="638"/>
      <c r="W388" s="1397">
        <v>20968895429</v>
      </c>
      <c r="X388" s="1397"/>
      <c r="Y388" s="1397"/>
      <c r="Z388" s="1397"/>
      <c r="AA388" s="1397"/>
      <c r="AB388" s="1397"/>
      <c r="AC388" s="636"/>
      <c r="AD388" s="1380">
        <v>20968895429</v>
      </c>
      <c r="AE388" s="1380"/>
      <c r="AF388" s="1380"/>
      <c r="AG388" s="1380"/>
      <c r="AH388" s="1380"/>
      <c r="AI388" s="1380"/>
      <c r="AJ388" s="636"/>
      <c r="AK388" s="1397">
        <v>20968895429</v>
      </c>
      <c r="AL388" s="1397"/>
      <c r="AM388" s="1397"/>
      <c r="AN388" s="1397"/>
      <c r="AO388" s="1397"/>
      <c r="AP388" s="1397"/>
      <c r="AQ388" s="586"/>
      <c r="AR388" s="629">
        <v>20968895429</v>
      </c>
      <c r="AS388" s="629">
        <v>0</v>
      </c>
      <c r="AT388" s="629">
        <v>0</v>
      </c>
      <c r="AU388" s="629">
        <v>0</v>
      </c>
      <c r="AV388" s="629">
        <v>0</v>
      </c>
      <c r="AW388" s="629">
        <v>0</v>
      </c>
      <c r="AX388" s="629">
        <v>0</v>
      </c>
      <c r="AY388" s="629">
        <v>0</v>
      </c>
      <c r="BA388" s="382">
        <v>1</v>
      </c>
      <c r="BB388" s="382">
        <v>0</v>
      </c>
      <c r="BC388" s="382"/>
      <c r="BD388" s="689"/>
      <c r="BE388" s="689"/>
      <c r="BF388" s="689"/>
      <c r="BG388" s="689"/>
      <c r="BH388" s="561"/>
    </row>
    <row r="389" spans="1:59" s="223" customFormat="1" ht="15" customHeight="1">
      <c r="A389" s="6" t="s">
        <v>1075</v>
      </c>
      <c r="B389" s="216"/>
      <c r="C389" s="220" t="s">
        <v>200</v>
      </c>
      <c r="D389" s="225"/>
      <c r="E389" s="224"/>
      <c r="F389" s="224"/>
      <c r="G389" s="224"/>
      <c r="H389" s="224"/>
      <c r="I389" s="224"/>
      <c r="J389" s="224"/>
      <c r="K389" s="226"/>
      <c r="L389" s="226"/>
      <c r="M389" s="226"/>
      <c r="N389" s="226"/>
      <c r="O389" s="226"/>
      <c r="P389" s="226"/>
      <c r="Q389" s="226"/>
      <c r="R389" s="226"/>
      <c r="S389" s="226"/>
      <c r="T389" s="226"/>
      <c r="U389" s="226"/>
      <c r="V389" s="226"/>
      <c r="W389" s="1410">
        <v>164077449141</v>
      </c>
      <c r="X389" s="1410"/>
      <c r="Y389" s="1410"/>
      <c r="Z389" s="1410"/>
      <c r="AA389" s="1410"/>
      <c r="AB389" s="1410"/>
      <c r="AC389" s="812"/>
      <c r="AD389" s="1410">
        <v>164077449141</v>
      </c>
      <c r="AE389" s="1410"/>
      <c r="AF389" s="1410"/>
      <c r="AG389" s="1410"/>
      <c r="AH389" s="1410"/>
      <c r="AI389" s="1410"/>
      <c r="AJ389" s="812"/>
      <c r="AK389" s="1410">
        <v>164077449141</v>
      </c>
      <c r="AL389" s="1410"/>
      <c r="AM389" s="1410"/>
      <c r="AN389" s="1410"/>
      <c r="AO389" s="1410"/>
      <c r="AP389" s="1410"/>
      <c r="AQ389" s="813"/>
      <c r="AR389" s="692">
        <v>169747600410</v>
      </c>
      <c r="AS389" s="692">
        <v>1096600000</v>
      </c>
      <c r="AT389" s="692">
        <v>0</v>
      </c>
      <c r="AU389" s="692">
        <v>0</v>
      </c>
      <c r="AV389" s="692">
        <v>0</v>
      </c>
      <c r="AW389" s="692">
        <v>0</v>
      </c>
      <c r="AX389" s="692">
        <v>0</v>
      </c>
      <c r="AY389" s="692">
        <v>-6766751269</v>
      </c>
      <c r="BA389" s="810">
        <v>1</v>
      </c>
      <c r="BB389" s="810">
        <v>0</v>
      </c>
      <c r="BC389" s="810"/>
      <c r="BD389" s="812">
        <v>164077449141</v>
      </c>
      <c r="BE389" s="812">
        <v>164077449141</v>
      </c>
      <c r="BF389" s="812">
        <v>0</v>
      </c>
      <c r="BG389" s="812">
        <v>0</v>
      </c>
    </row>
    <row r="390" spans="1:59" s="223" customFormat="1" ht="15" customHeight="1">
      <c r="A390" s="6" t="s">
        <v>1075</v>
      </c>
      <c r="B390" s="216"/>
      <c r="C390" s="220" t="s">
        <v>554</v>
      </c>
      <c r="D390" s="225"/>
      <c r="E390" s="224"/>
      <c r="F390" s="224"/>
      <c r="G390" s="224"/>
      <c r="H390" s="224"/>
      <c r="I390" s="224"/>
      <c r="J390" s="224"/>
      <c r="K390" s="226"/>
      <c r="L390" s="226"/>
      <c r="M390" s="226"/>
      <c r="N390" s="226"/>
      <c r="O390" s="226"/>
      <c r="P390" s="226"/>
      <c r="Q390" s="226"/>
      <c r="R390" s="226"/>
      <c r="S390" s="226"/>
      <c r="T390" s="226"/>
      <c r="U390" s="226"/>
      <c r="V390" s="226"/>
      <c r="W390" s="1501">
        <v>-2870226233</v>
      </c>
      <c r="X390" s="1501"/>
      <c r="Y390" s="1501"/>
      <c r="Z390" s="1501"/>
      <c r="AA390" s="1501"/>
      <c r="AB390" s="1501"/>
      <c r="AC390" s="812"/>
      <c r="AD390" s="1501">
        <v>-764377091</v>
      </c>
      <c r="AE390" s="1501"/>
      <c r="AF390" s="1501"/>
      <c r="AG390" s="1501"/>
      <c r="AH390" s="1501"/>
      <c r="AI390" s="1501"/>
      <c r="AJ390" s="812"/>
      <c r="AK390" s="1410">
        <v>-764377091</v>
      </c>
      <c r="AL390" s="1410"/>
      <c r="AM390" s="1410"/>
      <c r="AN390" s="1410"/>
      <c r="AO390" s="1410"/>
      <c r="AP390" s="1410"/>
      <c r="AQ390" s="813"/>
      <c r="AR390" s="692">
        <v>-2870226233</v>
      </c>
      <c r="AS390" s="692">
        <v>0</v>
      </c>
      <c r="AT390" s="692">
        <v>0</v>
      </c>
      <c r="AU390" s="692">
        <v>0</v>
      </c>
      <c r="AV390" s="692">
        <v>0</v>
      </c>
      <c r="AW390" s="692">
        <v>0</v>
      </c>
      <c r="AX390" s="692">
        <v>0</v>
      </c>
      <c r="AY390" s="692">
        <v>0</v>
      </c>
      <c r="BA390" s="810">
        <v>1</v>
      </c>
      <c r="BB390" s="810">
        <v>0</v>
      </c>
      <c r="BC390" s="810"/>
      <c r="BD390" s="812">
        <v>-2870226233</v>
      </c>
      <c r="BE390" s="812">
        <v>-764377091</v>
      </c>
      <c r="BF390" s="812">
        <v>0</v>
      </c>
      <c r="BG390" s="812">
        <v>0</v>
      </c>
    </row>
    <row r="391" spans="1:59" ht="15" customHeight="1">
      <c r="A391" s="23" t="s">
        <v>1075</v>
      </c>
      <c r="C391" s="254"/>
      <c r="D391" s="207"/>
      <c r="E391" s="207"/>
      <c r="F391" s="207"/>
      <c r="G391" s="207"/>
      <c r="N391" s="207"/>
      <c r="U391" s="391"/>
      <c r="V391" s="391"/>
      <c r="W391" s="602"/>
      <c r="X391" s="602"/>
      <c r="Y391" s="602"/>
      <c r="Z391" s="602"/>
      <c r="AA391" s="602"/>
      <c r="AB391" s="602"/>
      <c r="AC391" s="240"/>
      <c r="AD391" s="602"/>
      <c r="AE391" s="602"/>
      <c r="AF391" s="602"/>
      <c r="AG391" s="602"/>
      <c r="AH391" s="602"/>
      <c r="AI391" s="602"/>
      <c r="AJ391" s="240"/>
      <c r="AK391" s="602"/>
      <c r="AL391" s="602"/>
      <c r="AM391" s="602"/>
      <c r="AN391" s="602"/>
      <c r="AO391" s="602"/>
      <c r="AP391" s="602"/>
      <c r="BA391" s="382">
        <v>1</v>
      </c>
      <c r="BB391" s="382">
        <v>0</v>
      </c>
      <c r="BD391" s="182"/>
      <c r="BE391" s="182"/>
      <c r="BF391" s="182"/>
      <c r="BG391" s="182"/>
    </row>
    <row r="392" spans="1:59" s="223" customFormat="1" ht="15" customHeight="1" thickBot="1">
      <c r="A392" s="23" t="s">
        <v>1075</v>
      </c>
      <c r="B392" s="216"/>
      <c r="C392" s="220"/>
      <c r="D392" s="225"/>
      <c r="E392" s="224"/>
      <c r="F392" s="224"/>
      <c r="G392" s="224"/>
      <c r="H392" s="224"/>
      <c r="I392" s="224"/>
      <c r="J392" s="224"/>
      <c r="K392" s="226"/>
      <c r="L392" s="226"/>
      <c r="M392" s="226"/>
      <c r="N392" s="226"/>
      <c r="O392" s="226"/>
      <c r="P392" s="226"/>
      <c r="Q392" s="226"/>
      <c r="R392" s="226"/>
      <c r="S392" s="226"/>
      <c r="T392" s="226"/>
      <c r="U392" s="226"/>
      <c r="V392" s="226"/>
      <c r="W392" s="1389">
        <v>191876118337</v>
      </c>
      <c r="X392" s="1389"/>
      <c r="Y392" s="1389"/>
      <c r="Z392" s="1389"/>
      <c r="AA392" s="1389"/>
      <c r="AB392" s="1389"/>
      <c r="AC392" s="812"/>
      <c r="AD392" s="1389">
        <v>193981967479</v>
      </c>
      <c r="AE392" s="1389"/>
      <c r="AF392" s="1389"/>
      <c r="AG392" s="1389"/>
      <c r="AH392" s="1389"/>
      <c r="AI392" s="1389"/>
      <c r="AJ392" s="812"/>
      <c r="AK392" s="1389">
        <v>202481967479</v>
      </c>
      <c r="AL392" s="1389"/>
      <c r="AM392" s="1389"/>
      <c r="AN392" s="1389"/>
      <c r="AO392" s="1389"/>
      <c r="AP392" s="1389"/>
      <c r="AQ392" s="813"/>
      <c r="AR392" s="712">
        <v>197546269606</v>
      </c>
      <c r="AS392" s="712">
        <v>1096600000</v>
      </c>
      <c r="AT392" s="712">
        <v>0</v>
      </c>
      <c r="AU392" s="712">
        <v>0</v>
      </c>
      <c r="AV392" s="712">
        <v>0</v>
      </c>
      <c r="AW392" s="712">
        <v>0</v>
      </c>
      <c r="AX392" s="712">
        <v>0</v>
      </c>
      <c r="AY392" s="712">
        <v>-6766751269</v>
      </c>
      <c r="BA392" s="810">
        <v>1</v>
      </c>
      <c r="BB392" s="810">
        <v>0</v>
      </c>
      <c r="BC392" s="810"/>
      <c r="BD392" s="812">
        <v>191876118337</v>
      </c>
      <c r="BE392" s="812">
        <v>193981967479</v>
      </c>
      <c r="BF392" s="812">
        <v>0</v>
      </c>
      <c r="BG392" s="812">
        <v>0</v>
      </c>
    </row>
    <row r="393" spans="1:59" s="561" customFormat="1" ht="15" customHeight="1" thickTop="1">
      <c r="A393" s="442" t="s">
        <v>1075</v>
      </c>
      <c r="B393" s="425"/>
      <c r="C393" s="642"/>
      <c r="D393" s="435"/>
      <c r="E393" s="435"/>
      <c r="F393" s="435"/>
      <c r="G393" s="435"/>
      <c r="H393" s="435"/>
      <c r="I393" s="435"/>
      <c r="J393" s="435"/>
      <c r="K393" s="435"/>
      <c r="L393" s="435"/>
      <c r="M393" s="435"/>
      <c r="N393" s="435"/>
      <c r="O393" s="435"/>
      <c r="P393" s="435"/>
      <c r="Q393" s="435"/>
      <c r="R393" s="435"/>
      <c r="S393" s="435"/>
      <c r="T393" s="435"/>
      <c r="U393" s="435"/>
      <c r="V393" s="435"/>
      <c r="W393" s="426"/>
      <c r="X393" s="426"/>
      <c r="Y393" s="426"/>
      <c r="Z393" s="426"/>
      <c r="AA393" s="426"/>
      <c r="AB393" s="426"/>
      <c r="AC393" s="426"/>
      <c r="AD393" s="426"/>
      <c r="AE393" s="426"/>
      <c r="AF393" s="426"/>
      <c r="AG393" s="426"/>
      <c r="AH393" s="426"/>
      <c r="AI393" s="426"/>
      <c r="AJ393" s="1403"/>
      <c r="AK393" s="1493"/>
      <c r="AL393" s="1493"/>
      <c r="AM393" s="1493"/>
      <c r="AN393" s="1493"/>
      <c r="AO393" s="1493"/>
      <c r="AP393" s="1493"/>
      <c r="AQ393" s="426"/>
      <c r="AR393" s="629"/>
      <c r="AS393" s="629"/>
      <c r="AT393" s="629"/>
      <c r="AU393" s="629"/>
      <c r="AV393" s="629"/>
      <c r="AW393" s="629"/>
      <c r="AX393" s="629"/>
      <c r="AY393" s="629"/>
      <c r="AZ393" s="426"/>
      <c r="BA393" s="382">
        <v>2</v>
      </c>
      <c r="BB393" s="382">
        <v>0</v>
      </c>
      <c r="BC393" s="382"/>
      <c r="BD393" s="689"/>
      <c r="BE393" s="689"/>
      <c r="BF393" s="689"/>
      <c r="BG393" s="689"/>
    </row>
    <row r="394" spans="1:59" s="223" customFormat="1" ht="15" customHeight="1">
      <c r="A394" s="23" t="s">
        <v>1075</v>
      </c>
      <c r="B394" s="216"/>
      <c r="C394" s="220" t="s">
        <v>229</v>
      </c>
      <c r="D394" s="224"/>
      <c r="E394" s="224"/>
      <c r="F394" s="224"/>
      <c r="G394" s="224"/>
      <c r="H394" s="224"/>
      <c r="I394" s="224"/>
      <c r="J394" s="224"/>
      <c r="K394" s="224"/>
      <c r="L394" s="224"/>
      <c r="M394" s="224"/>
      <c r="N394" s="224"/>
      <c r="O394" s="224"/>
      <c r="P394" s="224"/>
      <c r="Q394" s="224"/>
      <c r="R394" s="224"/>
      <c r="S394" s="224"/>
      <c r="T394" s="224"/>
      <c r="U394" s="224"/>
      <c r="V394" s="224"/>
      <c r="W394" s="190"/>
      <c r="X394" s="190"/>
      <c r="Y394" s="190"/>
      <c r="Z394" s="190"/>
      <c r="AA394" s="190"/>
      <c r="AB394" s="190"/>
      <c r="AC394" s="190"/>
      <c r="AD394" s="190"/>
      <c r="AE394" s="190"/>
      <c r="AF394" s="190"/>
      <c r="AG394" s="190"/>
      <c r="AH394" s="190"/>
      <c r="AI394" s="190"/>
      <c r="AJ394" s="182"/>
      <c r="AK394" s="182"/>
      <c r="AL394" s="182"/>
      <c r="AM394" s="182"/>
      <c r="AN394" s="182"/>
      <c r="AO394" s="182"/>
      <c r="AP394" s="182"/>
      <c r="AQ394" s="190"/>
      <c r="AR394" s="571"/>
      <c r="AS394" s="571"/>
      <c r="AT394" s="571"/>
      <c r="AU394" s="571"/>
      <c r="AV394" s="571"/>
      <c r="AW394" s="571"/>
      <c r="AX394" s="571"/>
      <c r="AY394" s="571"/>
      <c r="AZ394" s="190"/>
      <c r="BA394" s="382">
        <v>2</v>
      </c>
      <c r="BB394" s="382">
        <v>0</v>
      </c>
      <c r="BC394" s="382"/>
      <c r="BD394" s="607"/>
      <c r="BE394" s="607"/>
      <c r="BF394" s="607"/>
      <c r="BG394" s="607"/>
    </row>
    <row r="395" spans="1:59" s="561" customFormat="1" ht="15" customHeight="1">
      <c r="A395" s="442" t="s">
        <v>1075</v>
      </c>
      <c r="C395" s="640" t="s">
        <v>1179</v>
      </c>
      <c r="D395" s="435"/>
      <c r="E395" s="435"/>
      <c r="F395" s="435"/>
      <c r="G395" s="435"/>
      <c r="H395" s="435"/>
      <c r="I395" s="435"/>
      <c r="J395" s="435"/>
      <c r="K395" s="435"/>
      <c r="L395" s="435"/>
      <c r="M395" s="435"/>
      <c r="N395" s="435"/>
      <c r="O395" s="435"/>
      <c r="P395" s="435"/>
      <c r="Q395" s="435"/>
      <c r="R395" s="435"/>
      <c r="S395" s="435"/>
      <c r="T395" s="435"/>
      <c r="U395" s="435"/>
      <c r="V395" s="426"/>
      <c r="W395" s="426"/>
      <c r="X395" s="426"/>
      <c r="Y395" s="426"/>
      <c r="Z395" s="426"/>
      <c r="AA395" s="426"/>
      <c r="AB395" s="426"/>
      <c r="AC395" s="426"/>
      <c r="AD395" s="426"/>
      <c r="AE395" s="426"/>
      <c r="AF395" s="426"/>
      <c r="AG395" s="426"/>
      <c r="AH395" s="426"/>
      <c r="AI395" s="274"/>
      <c r="AJ395" s="1403"/>
      <c r="AK395" s="1493"/>
      <c r="AL395" s="1493"/>
      <c r="AM395" s="1493"/>
      <c r="AN395" s="1493"/>
      <c r="AO395" s="1493"/>
      <c r="AP395" s="1472"/>
      <c r="AQ395" s="426"/>
      <c r="AR395" s="629"/>
      <c r="AS395" s="629"/>
      <c r="AT395" s="629"/>
      <c r="AU395" s="629"/>
      <c r="AV395" s="629"/>
      <c r="AW395" s="629"/>
      <c r="AX395" s="629"/>
      <c r="AY395" s="629"/>
      <c r="BA395" s="382">
        <v>2</v>
      </c>
      <c r="BB395" s="382">
        <v>0</v>
      </c>
      <c r="BC395" s="382"/>
      <c r="BD395" s="689"/>
      <c r="BE395" s="689"/>
      <c r="BF395" s="689"/>
      <c r="BG395" s="689"/>
    </row>
    <row r="396" spans="1:59" s="561" customFormat="1" ht="12.75">
      <c r="A396" s="442" t="s">
        <v>1075</v>
      </c>
      <c r="C396" s="640"/>
      <c r="D396" s="435"/>
      <c r="E396" s="435"/>
      <c r="F396" s="435"/>
      <c r="G396" s="435"/>
      <c r="H396" s="435"/>
      <c r="I396" s="435"/>
      <c r="J396" s="435"/>
      <c r="K396" s="435"/>
      <c r="L396" s="435"/>
      <c r="M396" s="435"/>
      <c r="N396" s="435"/>
      <c r="O396" s="435"/>
      <c r="P396" s="435"/>
      <c r="Q396" s="435"/>
      <c r="R396" s="435"/>
      <c r="S396" s="435"/>
      <c r="T396" s="435"/>
      <c r="U396" s="435"/>
      <c r="V396" s="426"/>
      <c r="W396" s="426"/>
      <c r="X396" s="426"/>
      <c r="Y396" s="426"/>
      <c r="Z396" s="426"/>
      <c r="AA396" s="426"/>
      <c r="AB396" s="426"/>
      <c r="AC396" s="426"/>
      <c r="AD396" s="426"/>
      <c r="AE396" s="426"/>
      <c r="AF396" s="426"/>
      <c r="AG396" s="426"/>
      <c r="AH396" s="426"/>
      <c r="AI396" s="274"/>
      <c r="AJ396" s="1471"/>
      <c r="AK396" s="1471"/>
      <c r="AL396" s="1471"/>
      <c r="AM396" s="1471"/>
      <c r="AN396" s="1471"/>
      <c r="AO396" s="1471"/>
      <c r="AP396" s="1472"/>
      <c r="AQ396" s="426"/>
      <c r="AR396" s="629"/>
      <c r="AS396" s="629"/>
      <c r="AT396" s="629"/>
      <c r="AU396" s="629"/>
      <c r="AV396" s="629"/>
      <c r="AW396" s="629"/>
      <c r="AX396" s="629"/>
      <c r="AY396" s="629"/>
      <c r="BA396" s="382">
        <v>2</v>
      </c>
      <c r="BB396" s="382"/>
      <c r="BC396" s="382"/>
      <c r="BD396" s="689"/>
      <c r="BE396" s="689"/>
      <c r="BF396" s="689"/>
      <c r="BG396" s="689"/>
    </row>
    <row r="397" spans="1:59" s="639" customFormat="1" ht="24.75" customHeight="1">
      <c r="A397" s="442" t="s">
        <v>1075</v>
      </c>
      <c r="C397" s="1499" t="s">
        <v>556</v>
      </c>
      <c r="D397" s="1499"/>
      <c r="E397" s="1499"/>
      <c r="F397" s="1499"/>
      <c r="G397" s="1499"/>
      <c r="H397" s="1499"/>
      <c r="I397" s="1499"/>
      <c r="J397" s="1499"/>
      <c r="K397" s="1499"/>
      <c r="L397" s="1499"/>
      <c r="M397" s="1499"/>
      <c r="N397" s="1500" t="s">
        <v>60</v>
      </c>
      <c r="O397" s="1500"/>
      <c r="P397" s="1500"/>
      <c r="Q397" s="1500"/>
      <c r="R397" s="1500"/>
      <c r="S397" s="1500"/>
      <c r="T397" s="1500" t="s">
        <v>567</v>
      </c>
      <c r="U397" s="1500"/>
      <c r="V397" s="1500"/>
      <c r="W397" s="1500"/>
      <c r="X397" s="1500" t="s">
        <v>566</v>
      </c>
      <c r="Y397" s="1500"/>
      <c r="Z397" s="1500"/>
      <c r="AA397" s="1500"/>
      <c r="AB397" s="1500" t="s">
        <v>128</v>
      </c>
      <c r="AC397" s="1502"/>
      <c r="AD397" s="1502"/>
      <c r="AE397" s="1502"/>
      <c r="AF397" s="1502"/>
      <c r="AG397" s="1502"/>
      <c r="AH397" s="1502"/>
      <c r="AI397" s="1502"/>
      <c r="AJ397" s="1492"/>
      <c r="AK397" s="1492" t="s">
        <v>314</v>
      </c>
      <c r="AL397" s="1492"/>
      <c r="AM397" s="1492"/>
      <c r="AN397" s="1492"/>
      <c r="AO397" s="1492"/>
      <c r="AP397" s="1492"/>
      <c r="AQ397" s="620"/>
      <c r="AR397" s="526"/>
      <c r="AS397" s="526"/>
      <c r="AT397" s="526"/>
      <c r="AU397" s="526"/>
      <c r="AV397" s="526"/>
      <c r="AW397" s="526"/>
      <c r="AX397" s="526"/>
      <c r="AY397" s="526"/>
      <c r="BA397" s="382">
        <v>2</v>
      </c>
      <c r="BB397" s="382">
        <v>0</v>
      </c>
      <c r="BC397" s="382"/>
      <c r="BD397" s="689"/>
      <c r="BE397" s="689"/>
      <c r="BF397" s="689"/>
      <c r="BG397" s="689"/>
    </row>
    <row r="398" spans="1:59" s="639" customFormat="1" ht="12.75">
      <c r="A398" s="442" t="s">
        <v>1075</v>
      </c>
      <c r="C398" s="623"/>
      <c r="D398" s="623"/>
      <c r="E398" s="623"/>
      <c r="F398" s="623"/>
      <c r="G398" s="623"/>
      <c r="H398" s="623"/>
      <c r="I398" s="623"/>
      <c r="J398" s="623"/>
      <c r="K398" s="623"/>
      <c r="L398" s="623"/>
      <c r="M398" s="623"/>
      <c r="N398" s="643"/>
      <c r="O398" s="643"/>
      <c r="P398" s="643"/>
      <c r="Q398" s="643"/>
      <c r="R398" s="643"/>
      <c r="S398" s="643"/>
      <c r="T398" s="643"/>
      <c r="U398" s="643"/>
      <c r="V398" s="643"/>
      <c r="W398" s="643"/>
      <c r="X398" s="643"/>
      <c r="Y398" s="643"/>
      <c r="Z398" s="643"/>
      <c r="AA398" s="643"/>
      <c r="AB398" s="643"/>
      <c r="AC398" s="641"/>
      <c r="AD398" s="641"/>
      <c r="AE398" s="641"/>
      <c r="AF398" s="641"/>
      <c r="AG398" s="641"/>
      <c r="AH398" s="641"/>
      <c r="AI398" s="641"/>
      <c r="AJ398" s="1148"/>
      <c r="AK398" s="1148"/>
      <c r="AL398" s="1148"/>
      <c r="AM398" s="1148"/>
      <c r="AN398" s="1148"/>
      <c r="AO398" s="1148"/>
      <c r="AP398" s="1148"/>
      <c r="AQ398" s="620"/>
      <c r="AR398" s="526"/>
      <c r="AS398" s="526"/>
      <c r="AT398" s="526"/>
      <c r="AU398" s="526"/>
      <c r="AV398" s="526"/>
      <c r="AW398" s="526"/>
      <c r="AX398" s="526"/>
      <c r="AY398" s="526"/>
      <c r="BA398" s="382">
        <v>2</v>
      </c>
      <c r="BB398" s="382">
        <v>0</v>
      </c>
      <c r="BC398" s="382"/>
      <c r="BD398" s="689"/>
      <c r="BE398" s="689"/>
      <c r="BF398" s="689"/>
      <c r="BG398" s="689"/>
    </row>
    <row r="399" spans="1:59" s="561" customFormat="1" ht="27" customHeight="1">
      <c r="A399" s="441" t="s">
        <v>1075</v>
      </c>
      <c r="B399" s="425"/>
      <c r="C399" s="1496" t="s">
        <v>918</v>
      </c>
      <c r="D399" s="1497"/>
      <c r="E399" s="1497"/>
      <c r="F399" s="1497"/>
      <c r="G399" s="1497"/>
      <c r="H399" s="1497"/>
      <c r="I399" s="1497"/>
      <c r="J399" s="1497"/>
      <c r="K399" s="1497"/>
      <c r="L399" s="1497"/>
      <c r="M399" s="1497"/>
      <c r="N399" s="1424" t="s">
        <v>371</v>
      </c>
      <c r="O399" s="1425"/>
      <c r="P399" s="1425"/>
      <c r="Q399" s="1425"/>
      <c r="R399" s="1425"/>
      <c r="S399" s="1425"/>
      <c r="T399" s="1498">
        <v>0.3</v>
      </c>
      <c r="U399" s="1498"/>
      <c r="V399" s="1498"/>
      <c r="W399" s="1498"/>
      <c r="X399" s="1498">
        <v>0.3</v>
      </c>
      <c r="Y399" s="1498"/>
      <c r="Z399" s="1498"/>
      <c r="AA399" s="1498"/>
      <c r="AB399" s="1426" t="s">
        <v>922</v>
      </c>
      <c r="AC399" s="1422"/>
      <c r="AD399" s="1422"/>
      <c r="AE399" s="1422"/>
      <c r="AF399" s="1422"/>
      <c r="AG399" s="1422"/>
      <c r="AH399" s="1422"/>
      <c r="AI399" s="1422"/>
      <c r="AJ399" s="1436"/>
      <c r="AK399" s="1436"/>
      <c r="AL399" s="1436"/>
      <c r="AM399" s="1436"/>
      <c r="AN399" s="1436"/>
      <c r="AO399" s="1436"/>
      <c r="AP399" s="1436"/>
      <c r="AQ399" s="621"/>
      <c r="AR399" s="629"/>
      <c r="AS399" s="629"/>
      <c r="AT399" s="629"/>
      <c r="AU399" s="629"/>
      <c r="AV399" s="629"/>
      <c r="AW399" s="629"/>
      <c r="AX399" s="629"/>
      <c r="AY399" s="629"/>
      <c r="BA399" s="382">
        <v>1</v>
      </c>
      <c r="BB399" s="382">
        <v>0</v>
      </c>
      <c r="BC399" s="382"/>
      <c r="BD399" s="689"/>
      <c r="BE399" s="689"/>
      <c r="BF399" s="689"/>
      <c r="BG399" s="689"/>
    </row>
    <row r="400" spans="1:59" s="561" customFormat="1" ht="15" customHeight="1">
      <c r="A400" s="441" t="s">
        <v>1075</v>
      </c>
      <c r="B400" s="425"/>
      <c r="C400" s="1496" t="s">
        <v>919</v>
      </c>
      <c r="D400" s="1497"/>
      <c r="E400" s="1497"/>
      <c r="F400" s="1497"/>
      <c r="G400" s="1497"/>
      <c r="H400" s="1497"/>
      <c r="I400" s="1497"/>
      <c r="J400" s="1497"/>
      <c r="K400" s="1497"/>
      <c r="L400" s="1497"/>
      <c r="M400" s="1497"/>
      <c r="N400" s="1424" t="s">
        <v>371</v>
      </c>
      <c r="O400" s="1425"/>
      <c r="P400" s="1425"/>
      <c r="Q400" s="1425"/>
      <c r="R400" s="1425"/>
      <c r="S400" s="1425"/>
      <c r="T400" s="1498">
        <v>0.4</v>
      </c>
      <c r="U400" s="1498"/>
      <c r="V400" s="1498"/>
      <c r="W400" s="1498"/>
      <c r="X400" s="1498">
        <v>0.4</v>
      </c>
      <c r="Y400" s="1498"/>
      <c r="Z400" s="1498"/>
      <c r="AA400" s="1498"/>
      <c r="AB400" s="1426" t="s">
        <v>923</v>
      </c>
      <c r="AC400" s="1422"/>
      <c r="AD400" s="1422"/>
      <c r="AE400" s="1422"/>
      <c r="AF400" s="1422"/>
      <c r="AG400" s="1422"/>
      <c r="AH400" s="1422"/>
      <c r="AI400" s="1422"/>
      <c r="AJ400" s="1436"/>
      <c r="AK400" s="1436"/>
      <c r="AL400" s="1436"/>
      <c r="AM400" s="1436"/>
      <c r="AN400" s="1436"/>
      <c r="AO400" s="1436"/>
      <c r="AP400" s="1436"/>
      <c r="AQ400" s="621"/>
      <c r="AR400" s="629"/>
      <c r="AS400" s="629"/>
      <c r="AT400" s="629"/>
      <c r="AU400" s="629"/>
      <c r="AV400" s="629"/>
      <c r="AW400" s="629"/>
      <c r="AX400" s="629"/>
      <c r="AY400" s="629"/>
      <c r="BA400" s="382">
        <v>1</v>
      </c>
      <c r="BB400" s="382">
        <v>0</v>
      </c>
      <c r="BC400" s="382"/>
      <c r="BD400" s="689"/>
      <c r="BE400" s="689"/>
      <c r="BF400" s="689"/>
      <c r="BG400" s="689"/>
    </row>
    <row r="401" spans="1:59" s="561" customFormat="1" ht="39.75" customHeight="1">
      <c r="A401" s="441" t="s">
        <v>1075</v>
      </c>
      <c r="B401" s="425"/>
      <c r="C401" s="1496" t="s">
        <v>917</v>
      </c>
      <c r="D401" s="1497"/>
      <c r="E401" s="1497"/>
      <c r="F401" s="1497"/>
      <c r="G401" s="1497"/>
      <c r="H401" s="1497"/>
      <c r="I401" s="1497"/>
      <c r="J401" s="1497"/>
      <c r="K401" s="1497"/>
      <c r="L401" s="1497"/>
      <c r="M401" s="1497"/>
      <c r="N401" s="1424" t="s">
        <v>920</v>
      </c>
      <c r="O401" s="1425"/>
      <c r="P401" s="1425"/>
      <c r="Q401" s="1425"/>
      <c r="R401" s="1425"/>
      <c r="S401" s="1425"/>
      <c r="T401" s="1498">
        <v>0.2</v>
      </c>
      <c r="U401" s="1498"/>
      <c r="V401" s="1498"/>
      <c r="W401" s="1498"/>
      <c r="X401" s="1498">
        <v>0.2</v>
      </c>
      <c r="Y401" s="1498"/>
      <c r="Z401" s="1498"/>
      <c r="AA401" s="1498"/>
      <c r="AB401" s="1426" t="s">
        <v>921</v>
      </c>
      <c r="AC401" s="1422"/>
      <c r="AD401" s="1422"/>
      <c r="AE401" s="1422"/>
      <c r="AF401" s="1422"/>
      <c r="AG401" s="1422"/>
      <c r="AH401" s="1422"/>
      <c r="AI401" s="1422"/>
      <c r="AJ401" s="1436"/>
      <c r="AK401" s="1436"/>
      <c r="AL401" s="1436"/>
      <c r="AM401" s="1436"/>
      <c r="AN401" s="1436"/>
      <c r="AO401" s="1436"/>
      <c r="AP401" s="1436"/>
      <c r="AQ401" s="621"/>
      <c r="AR401" s="629"/>
      <c r="AS401" s="629"/>
      <c r="AT401" s="629"/>
      <c r="AU401" s="629"/>
      <c r="AV401" s="629"/>
      <c r="AW401" s="629"/>
      <c r="AX401" s="629"/>
      <c r="AY401" s="629"/>
      <c r="BA401" s="382">
        <v>1</v>
      </c>
      <c r="BB401" s="382">
        <v>0</v>
      </c>
      <c r="BC401" s="382"/>
      <c r="BD401" s="689"/>
      <c r="BE401" s="689"/>
      <c r="BF401" s="689"/>
      <c r="BG401" s="689"/>
    </row>
    <row r="402" spans="1:59" s="223" customFormat="1" ht="15" customHeight="1">
      <c r="A402" s="23" t="s">
        <v>1075</v>
      </c>
      <c r="B402" s="216"/>
      <c r="C402" s="190"/>
      <c r="D402" s="190"/>
      <c r="E402" s="190"/>
      <c r="F402" s="190"/>
      <c r="G402" s="190"/>
      <c r="H402" s="190"/>
      <c r="I402" s="190"/>
      <c r="J402" s="190"/>
      <c r="K402" s="190"/>
      <c r="L402" s="190"/>
      <c r="M402" s="190"/>
      <c r="N402" s="180"/>
      <c r="O402" s="180"/>
      <c r="P402" s="180"/>
      <c r="Q402" s="180"/>
      <c r="R402" s="180"/>
      <c r="S402" s="180"/>
      <c r="T402" s="180"/>
      <c r="U402" s="180"/>
      <c r="V402" s="612"/>
      <c r="W402" s="330"/>
      <c r="X402" s="180"/>
      <c r="Y402" s="180"/>
      <c r="Z402" s="180"/>
      <c r="AA402" s="180"/>
      <c r="AB402" s="180"/>
      <c r="AC402" s="180"/>
      <c r="AD402" s="180"/>
      <c r="AE402" s="180"/>
      <c r="AF402" s="180"/>
      <c r="AG402" s="180"/>
      <c r="AH402" s="180"/>
      <c r="AI402" s="180"/>
      <c r="AJ402" s="180"/>
      <c r="AK402" s="180"/>
      <c r="AL402" s="180"/>
      <c r="AM402" s="180"/>
      <c r="AN402" s="180"/>
      <c r="AO402" s="180"/>
      <c r="AP402" s="180"/>
      <c r="AQ402" s="180"/>
      <c r="AR402" s="571"/>
      <c r="AS402" s="571"/>
      <c r="AT402" s="571"/>
      <c r="AU402" s="571"/>
      <c r="AV402" s="571"/>
      <c r="AW402" s="571"/>
      <c r="AX402" s="571"/>
      <c r="AY402" s="571"/>
      <c r="AZ402" s="190"/>
      <c r="BA402" s="382">
        <v>3</v>
      </c>
      <c r="BB402" s="382">
        <v>0</v>
      </c>
      <c r="BC402" s="382"/>
      <c r="BD402" s="607"/>
      <c r="BE402" s="607"/>
      <c r="BF402" s="607"/>
      <c r="BG402" s="607"/>
    </row>
    <row r="403" spans="1:54" ht="15" customHeight="1">
      <c r="A403" s="23" t="s">
        <v>1075</v>
      </c>
      <c r="B403" s="209"/>
      <c r="C403" s="348" t="s">
        <v>200</v>
      </c>
      <c r="D403" s="207"/>
      <c r="E403" s="207"/>
      <c r="F403" s="207"/>
      <c r="G403" s="207"/>
      <c r="H403" s="207"/>
      <c r="I403" s="207"/>
      <c r="J403" s="207"/>
      <c r="K403" s="207"/>
      <c r="L403" s="207"/>
      <c r="M403" s="207"/>
      <c r="N403" s="207"/>
      <c r="O403" s="207"/>
      <c r="P403" s="207"/>
      <c r="Q403" s="207"/>
      <c r="R403" s="207"/>
      <c r="S403" s="207"/>
      <c r="T403" s="207"/>
      <c r="U403" s="207"/>
      <c r="V403" s="192"/>
      <c r="AI403" s="274"/>
      <c r="AP403" s="274"/>
      <c r="AZ403" s="223"/>
      <c r="BA403" s="382">
        <v>3</v>
      </c>
      <c r="BB403" s="382">
        <v>0</v>
      </c>
    </row>
    <row r="404" spans="1:54" ht="15" customHeight="1">
      <c r="A404" s="23" t="s">
        <v>1075</v>
      </c>
      <c r="C404" s="63"/>
      <c r="D404" s="207"/>
      <c r="E404" s="207"/>
      <c r="F404" s="207"/>
      <c r="G404" s="207"/>
      <c r="N404" s="207"/>
      <c r="O404" s="1461" t="s">
        <v>772</v>
      </c>
      <c r="P404" s="1442"/>
      <c r="Q404" s="1442"/>
      <c r="R404" s="1442"/>
      <c r="S404" s="1442"/>
      <c r="T404" s="1442"/>
      <c r="U404" s="1442"/>
      <c r="V404" s="1442"/>
      <c r="W404" s="1442"/>
      <c r="X404" s="1442"/>
      <c r="Y404" s="630"/>
      <c r="Z404" s="1441" t="s">
        <v>774</v>
      </c>
      <c r="AA404" s="1442"/>
      <c r="AB404" s="1442"/>
      <c r="AC404" s="1442"/>
      <c r="AD404" s="1442"/>
      <c r="AE404" s="1442"/>
      <c r="AF404" s="1442"/>
      <c r="AG404" s="1442"/>
      <c r="AH404" s="1442"/>
      <c r="AI404" s="1442"/>
      <c r="AK404" s="1408" t="s">
        <v>774</v>
      </c>
      <c r="AL404" s="1412"/>
      <c r="AM404" s="1412"/>
      <c r="AN404" s="1412"/>
      <c r="AO404" s="1412"/>
      <c r="AP404" s="1412"/>
      <c r="AQ404" s="290"/>
      <c r="AR404" s="635" t="s">
        <v>781</v>
      </c>
      <c r="AS404" s="635" t="s">
        <v>930</v>
      </c>
      <c r="AT404" s="635" t="s">
        <v>931</v>
      </c>
      <c r="AU404" s="635" t="s">
        <v>932</v>
      </c>
      <c r="AV404" s="635" t="s">
        <v>933</v>
      </c>
      <c r="AW404" s="635" t="s">
        <v>539</v>
      </c>
      <c r="AX404" s="635" t="s">
        <v>540</v>
      </c>
      <c r="AY404" s="635" t="s">
        <v>6</v>
      </c>
      <c r="AZ404" s="190"/>
      <c r="BA404" s="382">
        <v>3</v>
      </c>
      <c r="BB404" s="382">
        <v>0</v>
      </c>
    </row>
    <row r="405" spans="1:60" s="595" customFormat="1" ht="15" customHeight="1">
      <c r="A405" s="599" t="s">
        <v>1075</v>
      </c>
      <c r="B405" s="330"/>
      <c r="D405" s="596"/>
      <c r="E405" s="596"/>
      <c r="F405" s="596"/>
      <c r="G405" s="596"/>
      <c r="H405" s="596"/>
      <c r="I405" s="596"/>
      <c r="J405" s="596"/>
      <c r="K405" s="596"/>
      <c r="L405" s="596"/>
      <c r="M405" s="596"/>
      <c r="N405" s="596"/>
      <c r="O405" s="1443" t="s">
        <v>665</v>
      </c>
      <c r="P405" s="1443"/>
      <c r="Q405" s="1443"/>
      <c r="R405" s="639"/>
      <c r="S405" s="1517" t="s">
        <v>231</v>
      </c>
      <c r="T405" s="1518"/>
      <c r="U405" s="1518"/>
      <c r="V405" s="1518"/>
      <c r="W405" s="1518"/>
      <c r="X405" s="1518"/>
      <c r="Y405" s="639"/>
      <c r="Z405" s="1443" t="s">
        <v>665</v>
      </c>
      <c r="AA405" s="1443"/>
      <c r="AB405" s="1443"/>
      <c r="AC405" s="1009"/>
      <c r="AD405" s="1517" t="s">
        <v>231</v>
      </c>
      <c r="AE405" s="1518"/>
      <c r="AF405" s="1518"/>
      <c r="AG405" s="1518"/>
      <c r="AH405" s="1518"/>
      <c r="AI405" s="1518"/>
      <c r="AJ405" s="597"/>
      <c r="AK405" s="1439" t="s">
        <v>312</v>
      </c>
      <c r="AL405" s="1440"/>
      <c r="AM405" s="1440"/>
      <c r="AN405" s="1440"/>
      <c r="AO405" s="1440"/>
      <c r="AP405" s="1440"/>
      <c r="AQ405" s="290"/>
      <c r="AR405" s="526" t="s">
        <v>312</v>
      </c>
      <c r="AS405" s="526" t="s">
        <v>312</v>
      </c>
      <c r="AT405" s="526" t="s">
        <v>312</v>
      </c>
      <c r="AU405" s="526" t="s">
        <v>312</v>
      </c>
      <c r="AV405" s="526" t="s">
        <v>312</v>
      </c>
      <c r="AW405" s="526" t="s">
        <v>312</v>
      </c>
      <c r="AX405" s="526" t="s">
        <v>312</v>
      </c>
      <c r="AY405" s="526" t="s">
        <v>312</v>
      </c>
      <c r="AZ405" s="597"/>
      <c r="BA405" s="615">
        <v>3</v>
      </c>
      <c r="BB405" s="382">
        <v>0</v>
      </c>
      <c r="BC405" s="382"/>
      <c r="BD405" s="689" t="s">
        <v>929</v>
      </c>
      <c r="BE405" s="689"/>
      <c r="BF405" s="689"/>
      <c r="BG405" s="689"/>
      <c r="BH405" s="639"/>
    </row>
    <row r="406" spans="1:60" s="1318" customFormat="1" ht="27" customHeight="1">
      <c r="A406" s="400" t="s">
        <v>1075</v>
      </c>
      <c r="B406" s="406"/>
      <c r="C406" s="1550" t="s">
        <v>924</v>
      </c>
      <c r="D406" s="1550"/>
      <c r="E406" s="1550"/>
      <c r="F406" s="1550"/>
      <c r="G406" s="1550"/>
      <c r="H406" s="1550"/>
      <c r="I406" s="1550"/>
      <c r="J406" s="1550"/>
      <c r="K406" s="1550"/>
      <c r="L406" s="1550"/>
      <c r="M406" s="1550"/>
      <c r="N406" s="1419">
        <v>13023962</v>
      </c>
      <c r="O406" s="1419"/>
      <c r="P406" s="1419"/>
      <c r="Q406" s="1419"/>
      <c r="R406" s="1218"/>
      <c r="S406" s="1377">
        <v>164077449141</v>
      </c>
      <c r="T406" s="1377"/>
      <c r="U406" s="1377"/>
      <c r="V406" s="1377"/>
      <c r="W406" s="1377"/>
      <c r="X406" s="1377"/>
      <c r="Y406" s="1416">
        <v>13023962</v>
      </c>
      <c r="Z406" s="1416"/>
      <c r="AA406" s="1416"/>
      <c r="AB406" s="1416"/>
      <c r="AC406" s="802"/>
      <c r="AD406" s="1377">
        <v>164077449141</v>
      </c>
      <c r="AE406" s="1377"/>
      <c r="AF406" s="1377"/>
      <c r="AG406" s="1377"/>
      <c r="AH406" s="1377"/>
      <c r="AI406" s="1377"/>
      <c r="AJ406" s="240"/>
      <c r="AK406" s="1383">
        <v>164077449141</v>
      </c>
      <c r="AL406" s="1383"/>
      <c r="AM406" s="1383"/>
      <c r="AN406" s="1383"/>
      <c r="AO406" s="1383"/>
      <c r="AP406" s="1383"/>
      <c r="AQ406" s="410"/>
      <c r="AR406" s="92">
        <v>162980849141</v>
      </c>
      <c r="AS406" s="92">
        <v>1096600000</v>
      </c>
      <c r="AT406" s="92">
        <v>0</v>
      </c>
      <c r="AU406" s="92">
        <v>0</v>
      </c>
      <c r="AV406" s="92">
        <v>0</v>
      </c>
      <c r="AW406" s="92">
        <v>0</v>
      </c>
      <c r="AX406" s="92">
        <v>0</v>
      </c>
      <c r="AY406" s="92">
        <v>0</v>
      </c>
      <c r="AZ406" s="192"/>
      <c r="BA406" s="562">
        <v>1</v>
      </c>
      <c r="BB406" s="562">
        <v>0</v>
      </c>
      <c r="BC406" s="562"/>
      <c r="BD406" s="709">
        <v>153962</v>
      </c>
      <c r="BE406" s="709" t="s">
        <v>424</v>
      </c>
      <c r="BF406" s="709"/>
      <c r="BG406" s="709"/>
      <c r="BH406" s="563"/>
    </row>
    <row r="407" spans="1:54" ht="15" customHeight="1">
      <c r="A407" s="23" t="s">
        <v>1075</v>
      </c>
      <c r="C407" s="254"/>
      <c r="D407" s="207"/>
      <c r="E407" s="207"/>
      <c r="F407" s="207"/>
      <c r="G407" s="207"/>
      <c r="H407" s="207"/>
      <c r="I407" s="207"/>
      <c r="J407" s="207"/>
      <c r="K407" s="207"/>
      <c r="L407" s="207"/>
      <c r="M407" s="207"/>
      <c r="N407" s="207"/>
      <c r="O407" s="207"/>
      <c r="P407" s="207"/>
      <c r="Q407" s="207"/>
      <c r="R407" s="207"/>
      <c r="S407" s="207"/>
      <c r="T407" s="207"/>
      <c r="U407" s="207"/>
      <c r="V407" s="207"/>
      <c r="W407" s="602"/>
      <c r="X407" s="602"/>
      <c r="Y407" s="602"/>
      <c r="Z407" s="602"/>
      <c r="AA407" s="602"/>
      <c r="AB407" s="602"/>
      <c r="AC407" s="240"/>
      <c r="AD407" s="602"/>
      <c r="AE407" s="602"/>
      <c r="AF407" s="602"/>
      <c r="AG407" s="602"/>
      <c r="AH407" s="602"/>
      <c r="AI407" s="602"/>
      <c r="AJ407" s="240"/>
      <c r="AK407" s="1445"/>
      <c r="AL407" s="1445"/>
      <c r="AM407" s="1445"/>
      <c r="AN407" s="1445"/>
      <c r="AO407" s="1445"/>
      <c r="AP407" s="1445"/>
      <c r="BA407" s="382">
        <v>1</v>
      </c>
      <c r="BB407" s="382">
        <v>0</v>
      </c>
    </row>
    <row r="408" spans="1:59" s="223" customFormat="1" ht="15" customHeight="1" thickBot="1">
      <c r="A408" s="23" t="s">
        <v>1075</v>
      </c>
      <c r="B408" s="216"/>
      <c r="C408" s="220"/>
      <c r="D408" s="225"/>
      <c r="E408" s="224"/>
      <c r="F408" s="224"/>
      <c r="G408" s="224"/>
      <c r="H408" s="224"/>
      <c r="I408" s="224"/>
      <c r="J408" s="224"/>
      <c r="K408" s="226"/>
      <c r="L408" s="226"/>
      <c r="M408" s="226"/>
      <c r="N408" s="226"/>
      <c r="O408" s="1513"/>
      <c r="P408" s="1513"/>
      <c r="Q408" s="1513"/>
      <c r="R408" s="330"/>
      <c r="S408" s="1389">
        <v>164077449141</v>
      </c>
      <c r="T408" s="1389"/>
      <c r="U408" s="1389"/>
      <c r="V408" s="1389"/>
      <c r="W408" s="1389"/>
      <c r="X408" s="1389"/>
      <c r="Y408" s="330"/>
      <c r="Z408" s="1513"/>
      <c r="AA408" s="1513"/>
      <c r="AB408" s="1513"/>
      <c r="AC408" s="812"/>
      <c r="AD408" s="1389">
        <v>164077449141</v>
      </c>
      <c r="AE408" s="1389"/>
      <c r="AF408" s="1389"/>
      <c r="AG408" s="1389"/>
      <c r="AH408" s="1389"/>
      <c r="AI408" s="1389"/>
      <c r="AJ408" s="812"/>
      <c r="AK408" s="1389">
        <v>164077449141</v>
      </c>
      <c r="AL408" s="1389"/>
      <c r="AM408" s="1389"/>
      <c r="AN408" s="1389"/>
      <c r="AO408" s="1389"/>
      <c r="AP408" s="1389"/>
      <c r="AQ408" s="813"/>
      <c r="AR408" s="712">
        <v>169747600410</v>
      </c>
      <c r="AS408" s="712">
        <v>1096600000</v>
      </c>
      <c r="AT408" s="712">
        <v>0</v>
      </c>
      <c r="AU408" s="712">
        <v>0</v>
      </c>
      <c r="AV408" s="712">
        <v>0</v>
      </c>
      <c r="AW408" s="712">
        <v>0</v>
      </c>
      <c r="AX408" s="712">
        <v>0</v>
      </c>
      <c r="AY408" s="712">
        <v>-6766751269</v>
      </c>
      <c r="BA408" s="810">
        <v>1</v>
      </c>
      <c r="BB408" s="810">
        <v>0</v>
      </c>
      <c r="BC408" s="810"/>
      <c r="BD408" s="812">
        <v>164077449141</v>
      </c>
      <c r="BE408" s="812">
        <v>164077449141</v>
      </c>
      <c r="BF408" s="812">
        <v>0</v>
      </c>
      <c r="BG408" s="812">
        <v>0</v>
      </c>
    </row>
    <row r="409" spans="1:59" s="223" customFormat="1" ht="15" customHeight="1" thickTop="1">
      <c r="A409" s="23" t="s">
        <v>1075</v>
      </c>
      <c r="B409" s="216"/>
      <c r="C409" s="220"/>
      <c r="D409" s="224"/>
      <c r="E409" s="224"/>
      <c r="F409" s="224"/>
      <c r="G409" s="224"/>
      <c r="H409" s="224"/>
      <c r="I409" s="224"/>
      <c r="J409" s="224"/>
      <c r="K409" s="224"/>
      <c r="L409" s="224"/>
      <c r="M409" s="224"/>
      <c r="N409" s="224"/>
      <c r="O409" s="224"/>
      <c r="P409" s="224"/>
      <c r="Q409" s="224"/>
      <c r="R409" s="224"/>
      <c r="S409" s="224"/>
      <c r="T409" s="224"/>
      <c r="U409" s="224"/>
      <c r="V409" s="224"/>
      <c r="W409" s="190"/>
      <c r="X409" s="190"/>
      <c r="Y409" s="190"/>
      <c r="Z409" s="190"/>
      <c r="AA409" s="190"/>
      <c r="AB409" s="190"/>
      <c r="AC409" s="190"/>
      <c r="AD409" s="190"/>
      <c r="AE409" s="190"/>
      <c r="AF409" s="190"/>
      <c r="AG409" s="190"/>
      <c r="AH409" s="190"/>
      <c r="AI409" s="190"/>
      <c r="AJ409" s="190"/>
      <c r="AK409" s="190"/>
      <c r="AL409" s="190"/>
      <c r="AM409" s="190"/>
      <c r="AN409" s="190"/>
      <c r="AO409" s="190"/>
      <c r="AP409" s="190"/>
      <c r="AQ409" s="190"/>
      <c r="AR409" s="571">
        <v>-59625454</v>
      </c>
      <c r="AS409" s="571">
        <v>0</v>
      </c>
      <c r="AT409" s="571">
        <v>0</v>
      </c>
      <c r="AU409" s="571">
        <v>-64000000</v>
      </c>
      <c r="AV409" s="571">
        <v>-29344271</v>
      </c>
      <c r="AW409" s="571">
        <v>0</v>
      </c>
      <c r="AX409" s="571">
        <v>0</v>
      </c>
      <c r="AY409" s="571">
        <v>0</v>
      </c>
      <c r="AZ409" s="190"/>
      <c r="BA409" s="382">
        <v>8</v>
      </c>
      <c r="BB409" s="382">
        <v>0</v>
      </c>
      <c r="BC409" s="382"/>
      <c r="BD409" s="607"/>
      <c r="BE409" s="607"/>
      <c r="BF409" s="607"/>
      <c r="BG409" s="607"/>
    </row>
    <row r="410" spans="1:54" ht="15" customHeight="1">
      <c r="A410" s="23">
        <v>14</v>
      </c>
      <c r="B410" s="216" t="s">
        <v>197</v>
      </c>
      <c r="C410" s="243" t="s">
        <v>406</v>
      </c>
      <c r="D410" s="207"/>
      <c r="E410" s="207"/>
      <c r="F410" s="207"/>
      <c r="G410" s="207"/>
      <c r="H410" s="207"/>
      <c r="I410" s="207"/>
      <c r="J410" s="207"/>
      <c r="K410" s="207"/>
      <c r="L410" s="207"/>
      <c r="M410" s="207"/>
      <c r="N410" s="207"/>
      <c r="O410" s="207"/>
      <c r="P410" s="207"/>
      <c r="Q410" s="207"/>
      <c r="R410" s="207"/>
      <c r="S410" s="207"/>
      <c r="T410" s="207"/>
      <c r="U410" s="207"/>
      <c r="V410" s="207"/>
      <c r="BA410" s="382">
        <v>8</v>
      </c>
      <c r="BB410" s="382">
        <v>0</v>
      </c>
    </row>
    <row r="411" spans="1:54" ht="15" customHeight="1">
      <c r="A411" s="23" t="s">
        <v>1075</v>
      </c>
      <c r="C411" s="63"/>
      <c r="D411" s="207"/>
      <c r="E411" s="207"/>
      <c r="F411" s="207"/>
      <c r="G411" s="207"/>
      <c r="H411" s="207"/>
      <c r="I411" s="207"/>
      <c r="J411" s="207"/>
      <c r="K411" s="207"/>
      <c r="L411" s="207"/>
      <c r="M411" s="207"/>
      <c r="N411" s="207"/>
      <c r="O411" s="207"/>
      <c r="P411" s="207"/>
      <c r="Q411" s="207"/>
      <c r="R411" s="207"/>
      <c r="S411" s="207"/>
      <c r="T411" s="207"/>
      <c r="U411" s="207"/>
      <c r="V411" s="207"/>
      <c r="W411" s="1408" t="s">
        <v>772</v>
      </c>
      <c r="X411" s="1412"/>
      <c r="Y411" s="1412"/>
      <c r="Z411" s="1412"/>
      <c r="AA411" s="1412"/>
      <c r="AB411" s="1412"/>
      <c r="AC411" s="234"/>
      <c r="AD411" s="1408" t="s">
        <v>774</v>
      </c>
      <c r="AE411" s="1412"/>
      <c r="AF411" s="1412"/>
      <c r="AG411" s="1412"/>
      <c r="AH411" s="1412"/>
      <c r="AI411" s="1412"/>
      <c r="AJ411" s="234"/>
      <c r="AK411" s="1408" t="s">
        <v>774</v>
      </c>
      <c r="AL411" s="1412"/>
      <c r="AM411" s="1412"/>
      <c r="AN411" s="1412"/>
      <c r="AO411" s="1412"/>
      <c r="AP411" s="1412"/>
      <c r="AQ411" s="290"/>
      <c r="AR411" s="635" t="s">
        <v>781</v>
      </c>
      <c r="AS411" s="635" t="s">
        <v>930</v>
      </c>
      <c r="AT411" s="635" t="s">
        <v>931</v>
      </c>
      <c r="AU411" s="635" t="s">
        <v>932</v>
      </c>
      <c r="AV411" s="635" t="s">
        <v>933</v>
      </c>
      <c r="AW411" s="635" t="s">
        <v>539</v>
      </c>
      <c r="AX411" s="635" t="s">
        <v>540</v>
      </c>
      <c r="AY411" s="635" t="s">
        <v>6</v>
      </c>
      <c r="BA411" s="382">
        <v>8</v>
      </c>
      <c r="BB411" s="382">
        <v>0</v>
      </c>
    </row>
    <row r="412" spans="1:60" s="595" customFormat="1" ht="15" customHeight="1">
      <c r="A412" s="599" t="s">
        <v>1075</v>
      </c>
      <c r="B412" s="330"/>
      <c r="D412" s="596"/>
      <c r="E412" s="596"/>
      <c r="F412" s="596"/>
      <c r="G412" s="596"/>
      <c r="H412" s="596"/>
      <c r="I412" s="596"/>
      <c r="J412" s="596"/>
      <c r="K412" s="596"/>
      <c r="L412" s="596"/>
      <c r="M412" s="596"/>
      <c r="N412" s="596"/>
      <c r="O412" s="596"/>
      <c r="P412" s="596"/>
      <c r="Q412" s="596"/>
      <c r="R412" s="596"/>
      <c r="S412" s="596"/>
      <c r="T412" s="596"/>
      <c r="W412" s="1439" t="s">
        <v>312</v>
      </c>
      <c r="X412" s="1440"/>
      <c r="Y412" s="1440"/>
      <c r="Z412" s="1440"/>
      <c r="AA412" s="1440"/>
      <c r="AB412" s="1440"/>
      <c r="AC412" s="597"/>
      <c r="AD412" s="1439" t="s">
        <v>312</v>
      </c>
      <c r="AE412" s="1440"/>
      <c r="AF412" s="1440"/>
      <c r="AG412" s="1440"/>
      <c r="AH412" s="1440"/>
      <c r="AI412" s="1440"/>
      <c r="AJ412" s="597"/>
      <c r="AK412" s="1439" t="s">
        <v>312</v>
      </c>
      <c r="AL412" s="1440"/>
      <c r="AM412" s="1440"/>
      <c r="AN412" s="1440"/>
      <c r="AO412" s="1440"/>
      <c r="AP412" s="1440"/>
      <c r="AQ412" s="290"/>
      <c r="AR412" s="526" t="s">
        <v>312</v>
      </c>
      <c r="AS412" s="526" t="s">
        <v>312</v>
      </c>
      <c r="AT412" s="526" t="s">
        <v>312</v>
      </c>
      <c r="AU412" s="526" t="s">
        <v>312</v>
      </c>
      <c r="AV412" s="526" t="s">
        <v>312</v>
      </c>
      <c r="AW412" s="526" t="s">
        <v>312</v>
      </c>
      <c r="AX412" s="526" t="s">
        <v>312</v>
      </c>
      <c r="AY412" s="526" t="s">
        <v>312</v>
      </c>
      <c r="AZ412" s="597"/>
      <c r="BA412" s="615">
        <v>8</v>
      </c>
      <c r="BB412" s="382">
        <v>0</v>
      </c>
      <c r="BC412" s="382"/>
      <c r="BD412" s="689"/>
      <c r="BE412" s="689"/>
      <c r="BF412" s="689"/>
      <c r="BG412" s="689"/>
      <c r="BH412" s="639"/>
    </row>
    <row r="413" spans="1:59" s="223" customFormat="1" ht="15" customHeight="1">
      <c r="A413" s="6" t="s">
        <v>1075</v>
      </c>
      <c r="B413" s="216"/>
      <c r="C413" s="220" t="s">
        <v>366</v>
      </c>
      <c r="D413" s="225"/>
      <c r="E413" s="224"/>
      <c r="F413" s="224"/>
      <c r="G413" s="224"/>
      <c r="H413" s="224"/>
      <c r="I413" s="224"/>
      <c r="J413" s="224"/>
      <c r="K413" s="226"/>
      <c r="L413" s="226"/>
      <c r="M413" s="226"/>
      <c r="N413" s="226"/>
      <c r="O413" s="226"/>
      <c r="P413" s="226"/>
      <c r="Q413" s="226"/>
      <c r="R413" s="226"/>
      <c r="S413" s="226"/>
      <c r="T413" s="226"/>
      <c r="U413" s="226"/>
      <c r="V413" s="226"/>
      <c r="W413" s="1410">
        <v>518270268018</v>
      </c>
      <c r="X413" s="1410"/>
      <c r="Y413" s="1410"/>
      <c r="Z413" s="1410"/>
      <c r="AA413" s="1410"/>
      <c r="AB413" s="1410"/>
      <c r="AC413" s="812"/>
      <c r="AD413" s="1410">
        <v>472375511812</v>
      </c>
      <c r="AE413" s="1410"/>
      <c r="AF413" s="1410"/>
      <c r="AG413" s="1410"/>
      <c r="AH413" s="1410"/>
      <c r="AI413" s="1410"/>
      <c r="AJ413" s="812"/>
      <c r="AK413" s="1410">
        <v>944751023624</v>
      </c>
      <c r="AL413" s="1410"/>
      <c r="AM413" s="1410"/>
      <c r="AN413" s="1410"/>
      <c r="AO413" s="1410"/>
      <c r="AP413" s="1410"/>
      <c r="AQ413" s="813"/>
      <c r="AR413" s="692">
        <v>518270268018</v>
      </c>
      <c r="AS413" s="692">
        <v>0</v>
      </c>
      <c r="AT413" s="692">
        <v>0</v>
      </c>
      <c r="AU413" s="692">
        <v>0</v>
      </c>
      <c r="AV413" s="692">
        <v>0</v>
      </c>
      <c r="AW413" s="692">
        <v>0</v>
      </c>
      <c r="AX413" s="692">
        <v>0</v>
      </c>
      <c r="AY413" s="692">
        <v>0</v>
      </c>
      <c r="BA413" s="810">
        <v>1</v>
      </c>
      <c r="BB413" s="810">
        <v>0</v>
      </c>
      <c r="BC413" s="810"/>
      <c r="BD413" s="812">
        <v>518270268018</v>
      </c>
      <c r="BE413" s="812">
        <v>472375511812</v>
      </c>
      <c r="BF413" s="812">
        <v>0</v>
      </c>
      <c r="BG413" s="812">
        <v>0</v>
      </c>
    </row>
    <row r="414" spans="1:59" s="561" customFormat="1" ht="15" customHeight="1">
      <c r="A414" s="442" t="s">
        <v>1075</v>
      </c>
      <c r="B414" s="425"/>
      <c r="C414" s="422" t="s">
        <v>523</v>
      </c>
      <c r="E414" s="435"/>
      <c r="F414" s="435"/>
      <c r="G414" s="435"/>
      <c r="H414" s="435"/>
      <c r="I414" s="435"/>
      <c r="J414" s="435"/>
      <c r="K414" s="644"/>
      <c r="L414" s="644"/>
      <c r="M414" s="644"/>
      <c r="N414" s="644"/>
      <c r="O414" s="644"/>
      <c r="P414" s="644"/>
      <c r="Q414" s="644"/>
      <c r="R414" s="644"/>
      <c r="S414" s="644"/>
      <c r="T414" s="644"/>
      <c r="U414" s="644"/>
      <c r="V414" s="644"/>
      <c r="W414" s="1397">
        <v>518270268018</v>
      </c>
      <c r="X414" s="1397"/>
      <c r="Y414" s="1397"/>
      <c r="Z414" s="1397"/>
      <c r="AA414" s="1397"/>
      <c r="AB414" s="1397"/>
      <c r="AC414" s="526"/>
      <c r="AD414" s="1397">
        <v>472375511812</v>
      </c>
      <c r="AE414" s="1397"/>
      <c r="AF414" s="1397"/>
      <c r="AG414" s="1397"/>
      <c r="AH414" s="1397"/>
      <c r="AI414" s="1397"/>
      <c r="AJ414" s="526"/>
      <c r="AK414" s="1397">
        <v>472375511812</v>
      </c>
      <c r="AL414" s="1397"/>
      <c r="AM414" s="1397"/>
      <c r="AN414" s="1397"/>
      <c r="AO414" s="1397"/>
      <c r="AP414" s="1397"/>
      <c r="AQ414" s="586"/>
      <c r="AR414" s="629">
        <v>0</v>
      </c>
      <c r="AS414" s="629">
        <v>0</v>
      </c>
      <c r="AT414" s="629">
        <v>0</v>
      </c>
      <c r="AU414" s="629">
        <v>0</v>
      </c>
      <c r="AV414" s="629">
        <v>0</v>
      </c>
      <c r="AW414" s="629">
        <v>0</v>
      </c>
      <c r="AX414" s="629">
        <v>0</v>
      </c>
      <c r="AY414" s="629">
        <v>0</v>
      </c>
      <c r="AZ414" s="426"/>
      <c r="BA414" s="382">
        <v>1</v>
      </c>
      <c r="BB414" s="382">
        <v>0</v>
      </c>
      <c r="BC414" s="382"/>
      <c r="BD414" s="689"/>
      <c r="BE414" s="689"/>
      <c r="BF414" s="689"/>
      <c r="BG414" s="689"/>
    </row>
    <row r="415" spans="1:59" s="218" customFormat="1" ht="15" customHeight="1">
      <c r="A415" s="1242" t="s">
        <v>1075</v>
      </c>
      <c r="B415" s="387"/>
      <c r="C415" s="1243" t="s">
        <v>266</v>
      </c>
      <c r="D415" s="337" t="s">
        <v>935</v>
      </c>
      <c r="E415" s="246"/>
      <c r="F415" s="246"/>
      <c r="G415" s="246"/>
      <c r="H415" s="246"/>
      <c r="I415" s="246"/>
      <c r="J415" s="246"/>
      <c r="K415" s="222"/>
      <c r="L415" s="222"/>
      <c r="M415" s="222"/>
      <c r="N415" s="222"/>
      <c r="O415" s="222"/>
      <c r="P415" s="222"/>
      <c r="Q415" s="222"/>
      <c r="R415" s="222"/>
      <c r="S415" s="222"/>
      <c r="T415" s="222"/>
      <c r="U415" s="222"/>
      <c r="V415" s="222"/>
      <c r="W415" s="1400">
        <v>18664971424</v>
      </c>
      <c r="X415" s="1400"/>
      <c r="Y415" s="1400"/>
      <c r="Z415" s="1400"/>
      <c r="AA415" s="1400"/>
      <c r="AB415" s="1400"/>
      <c r="AC415" s="201"/>
      <c r="AD415" s="1540">
        <v>22806690574</v>
      </c>
      <c r="AE415" s="1540"/>
      <c r="AF415" s="1540"/>
      <c r="AG415" s="1540"/>
      <c r="AH415" s="1540"/>
      <c r="AI415" s="1540"/>
      <c r="AJ415" s="201"/>
      <c r="AK415" s="1400">
        <v>22806690574</v>
      </c>
      <c r="AL415" s="1400"/>
      <c r="AM415" s="1400"/>
      <c r="AN415" s="1400"/>
      <c r="AO415" s="1400"/>
      <c r="AP415" s="1400"/>
      <c r="AQ415" s="274"/>
      <c r="AR415" s="95">
        <v>18664971424</v>
      </c>
      <c r="AS415" s="95">
        <v>0</v>
      </c>
      <c r="AT415" s="95">
        <v>0</v>
      </c>
      <c r="AU415" s="95">
        <v>0</v>
      </c>
      <c r="AV415" s="95">
        <v>0</v>
      </c>
      <c r="AW415" s="95">
        <v>0</v>
      </c>
      <c r="AX415" s="95">
        <v>0</v>
      </c>
      <c r="AY415" s="95">
        <v>0</v>
      </c>
      <c r="AZ415" s="232"/>
      <c r="BA415" s="1007">
        <v>1</v>
      </c>
      <c r="BB415" s="1007">
        <v>0</v>
      </c>
      <c r="BC415" s="1007"/>
      <c r="BD415" s="609"/>
      <c r="BE415" s="609"/>
      <c r="BF415" s="609"/>
      <c r="BG415" s="609"/>
    </row>
    <row r="416" spans="1:59" s="218" customFormat="1" ht="15" customHeight="1">
      <c r="A416" s="1242" t="s">
        <v>1075</v>
      </c>
      <c r="B416" s="387"/>
      <c r="C416" s="1243" t="s">
        <v>266</v>
      </c>
      <c r="D416" s="337" t="s">
        <v>934</v>
      </c>
      <c r="E416" s="246"/>
      <c r="F416" s="246"/>
      <c r="G416" s="246"/>
      <c r="H416" s="246"/>
      <c r="I416" s="246"/>
      <c r="J416" s="246"/>
      <c r="K416" s="222"/>
      <c r="L416" s="222"/>
      <c r="M416" s="222"/>
      <c r="N416" s="222"/>
      <c r="O416" s="222"/>
      <c r="P416" s="222"/>
      <c r="Q416" s="222"/>
      <c r="R416" s="222"/>
      <c r="S416" s="222"/>
      <c r="T416" s="222"/>
      <c r="U416" s="222"/>
      <c r="V416" s="222"/>
      <c r="W416" s="1400">
        <v>499605296594</v>
      </c>
      <c r="X416" s="1400"/>
      <c r="Y416" s="1400"/>
      <c r="Z416" s="1400"/>
      <c r="AA416" s="1400"/>
      <c r="AB416" s="1400"/>
      <c r="AC416" s="201"/>
      <c r="AD416" s="1540">
        <v>449568821238</v>
      </c>
      <c r="AE416" s="1540"/>
      <c r="AF416" s="1540"/>
      <c r="AG416" s="1540"/>
      <c r="AH416" s="1540"/>
      <c r="AI416" s="1540"/>
      <c r="AJ416" s="201"/>
      <c r="AK416" s="1400">
        <v>449568821238</v>
      </c>
      <c r="AL416" s="1400"/>
      <c r="AM416" s="1400"/>
      <c r="AN416" s="1400"/>
      <c r="AO416" s="1400"/>
      <c r="AP416" s="1400"/>
      <c r="AQ416" s="274"/>
      <c r="AR416" s="95">
        <v>499605296594</v>
      </c>
      <c r="AS416" s="95">
        <v>0</v>
      </c>
      <c r="AT416" s="95">
        <v>0</v>
      </c>
      <c r="AU416" s="95">
        <v>0</v>
      </c>
      <c r="AV416" s="95">
        <v>0</v>
      </c>
      <c r="AW416" s="95">
        <v>0</v>
      </c>
      <c r="AX416" s="95">
        <v>0</v>
      </c>
      <c r="AY416" s="95">
        <v>0</v>
      </c>
      <c r="AZ416" s="232"/>
      <c r="BA416" s="1007">
        <v>1</v>
      </c>
      <c r="BB416" s="1007">
        <v>0</v>
      </c>
      <c r="BC416" s="1007"/>
      <c r="BD416" s="609"/>
      <c r="BE416" s="609"/>
      <c r="BF416" s="609"/>
      <c r="BG416" s="609"/>
    </row>
    <row r="417" spans="1:59" s="223" customFormat="1" ht="15" customHeight="1">
      <c r="A417" s="6" t="s">
        <v>1075</v>
      </c>
      <c r="B417" s="216"/>
      <c r="C417" s="220" t="s">
        <v>13</v>
      </c>
      <c r="D417" s="225"/>
      <c r="E417" s="224"/>
      <c r="F417" s="224"/>
      <c r="G417" s="224"/>
      <c r="H417" s="224"/>
      <c r="I417" s="224"/>
      <c r="J417" s="224"/>
      <c r="K417" s="226"/>
      <c r="L417" s="226"/>
      <c r="M417" s="226"/>
      <c r="N417" s="226"/>
      <c r="O417" s="226"/>
      <c r="P417" s="226"/>
      <c r="Q417" s="226"/>
      <c r="R417" s="226"/>
      <c r="S417" s="226"/>
      <c r="T417" s="226"/>
      <c r="U417" s="226"/>
      <c r="V417" s="226"/>
      <c r="W417" s="1410">
        <v>6500000000</v>
      </c>
      <c r="X417" s="1410"/>
      <c r="Y417" s="1410"/>
      <c r="Z417" s="1410"/>
      <c r="AA417" s="1410"/>
      <c r="AB417" s="1410"/>
      <c r="AC417" s="812"/>
      <c r="AD417" s="1410">
        <v>3000000000</v>
      </c>
      <c r="AE417" s="1410"/>
      <c r="AF417" s="1410"/>
      <c r="AG417" s="1410"/>
      <c r="AH417" s="1410"/>
      <c r="AI417" s="1410"/>
      <c r="AJ417" s="812"/>
      <c r="AK417" s="1410">
        <v>3000000000</v>
      </c>
      <c r="AL417" s="1410"/>
      <c r="AM417" s="1410"/>
      <c r="AN417" s="1410"/>
      <c r="AO417" s="1410"/>
      <c r="AP417" s="1410"/>
      <c r="AQ417" s="813"/>
      <c r="AR417" s="692">
        <v>6500000000</v>
      </c>
      <c r="AS417" s="692">
        <v>0</v>
      </c>
      <c r="AT417" s="692">
        <v>0</v>
      </c>
      <c r="AU417" s="692">
        <v>0</v>
      </c>
      <c r="AV417" s="692">
        <v>0</v>
      </c>
      <c r="AW417" s="692">
        <v>0</v>
      </c>
      <c r="AX417" s="692">
        <v>0</v>
      </c>
      <c r="AY417" s="692">
        <v>0</v>
      </c>
      <c r="BA417" s="810">
        <v>1</v>
      </c>
      <c r="BB417" s="810">
        <v>0</v>
      </c>
      <c r="BC417" s="810"/>
      <c r="BD417" s="812">
        <v>6500000000</v>
      </c>
      <c r="BE417" s="812">
        <v>3000000000</v>
      </c>
      <c r="BF417" s="812">
        <v>0</v>
      </c>
      <c r="BG417" s="812">
        <v>0</v>
      </c>
    </row>
    <row r="418" spans="1:60" s="346" customFormat="1" ht="15" customHeight="1">
      <c r="A418" s="23" t="s">
        <v>1075</v>
      </c>
      <c r="B418" s="216"/>
      <c r="C418" s="207" t="s">
        <v>767</v>
      </c>
      <c r="E418" s="207"/>
      <c r="F418" s="207"/>
      <c r="G418" s="207"/>
      <c r="H418" s="207"/>
      <c r="I418" s="207"/>
      <c r="J418" s="207"/>
      <c r="K418" s="207"/>
      <c r="L418" s="207"/>
      <c r="M418" s="207"/>
      <c r="N418" s="207"/>
      <c r="O418" s="207"/>
      <c r="P418" s="207"/>
      <c r="Q418" s="207"/>
      <c r="R418" s="207"/>
      <c r="S418" s="207"/>
      <c r="T418" s="207"/>
      <c r="U418" s="207"/>
      <c r="V418" s="207"/>
      <c r="W418" s="1383">
        <v>6500000000</v>
      </c>
      <c r="X418" s="1383"/>
      <c r="Y418" s="1383"/>
      <c r="Z418" s="1383"/>
      <c r="AA418" s="1383"/>
      <c r="AB418" s="1383"/>
      <c r="AC418" s="240"/>
      <c r="AD418" s="1383">
        <v>3000000000</v>
      </c>
      <c r="AE418" s="1383"/>
      <c r="AF418" s="1383"/>
      <c r="AG418" s="1383"/>
      <c r="AH418" s="1383"/>
      <c r="AI418" s="1383"/>
      <c r="AJ418" s="240"/>
      <c r="AK418" s="1383">
        <v>3000000000</v>
      </c>
      <c r="AL418" s="1383"/>
      <c r="AM418" s="1383"/>
      <c r="AN418" s="1383"/>
      <c r="AO418" s="1383"/>
      <c r="AP418" s="1383"/>
      <c r="AQ418" s="234"/>
      <c r="AR418" s="629">
        <v>6500000000</v>
      </c>
      <c r="AS418" s="629">
        <v>0</v>
      </c>
      <c r="AT418" s="629">
        <v>0</v>
      </c>
      <c r="AU418" s="629">
        <v>0</v>
      </c>
      <c r="AV418" s="629">
        <v>0</v>
      </c>
      <c r="AW418" s="629">
        <v>0</v>
      </c>
      <c r="AX418" s="629">
        <v>0</v>
      </c>
      <c r="AY418" s="629">
        <v>0</v>
      </c>
      <c r="AZ418" s="192"/>
      <c r="BA418" s="382">
        <v>1</v>
      </c>
      <c r="BB418" s="382">
        <v>0</v>
      </c>
      <c r="BC418" s="382"/>
      <c r="BD418" s="689"/>
      <c r="BE418" s="689"/>
      <c r="BF418" s="689"/>
      <c r="BG418" s="689"/>
      <c r="BH418" s="561"/>
    </row>
    <row r="419" spans="1:59" ht="15" customHeight="1">
      <c r="A419" s="23" t="s">
        <v>1075</v>
      </c>
      <c r="C419" s="1011" t="s">
        <v>1180</v>
      </c>
      <c r="D419" s="207"/>
      <c r="E419" s="207"/>
      <c r="F419" s="207"/>
      <c r="G419" s="207"/>
      <c r="H419" s="207"/>
      <c r="I419" s="207"/>
      <c r="J419" s="207"/>
      <c r="K419" s="207"/>
      <c r="L419" s="207"/>
      <c r="M419" s="207"/>
      <c r="N419" s="207"/>
      <c r="O419" s="207"/>
      <c r="P419" s="207"/>
      <c r="Q419" s="207"/>
      <c r="R419" s="207"/>
      <c r="S419" s="207"/>
      <c r="T419" s="207"/>
      <c r="U419" s="207"/>
      <c r="V419" s="207"/>
      <c r="W419" s="240"/>
      <c r="X419" s="240"/>
      <c r="Y419" s="240"/>
      <c r="Z419" s="240"/>
      <c r="AA419" s="240"/>
      <c r="AB419" s="240"/>
      <c r="AC419" s="240"/>
      <c r="AD419" s="240"/>
      <c r="AE419" s="240"/>
      <c r="AF419" s="240"/>
      <c r="AG419" s="240"/>
      <c r="AH419" s="240"/>
      <c r="AI419" s="240"/>
      <c r="AJ419" s="240"/>
      <c r="AK419" s="1383"/>
      <c r="AL419" s="1383"/>
      <c r="AM419" s="1383"/>
      <c r="AN419" s="1383"/>
      <c r="AO419" s="1383"/>
      <c r="AP419" s="1383"/>
      <c r="BA419" s="382">
        <v>1</v>
      </c>
      <c r="BB419" s="382">
        <v>0</v>
      </c>
      <c r="BD419" s="182"/>
      <c r="BE419" s="182"/>
      <c r="BF419" s="240"/>
      <c r="BG419" s="240"/>
    </row>
    <row r="420" spans="1:59" s="223" customFormat="1" ht="15" customHeight="1" thickBot="1">
      <c r="A420" s="23" t="s">
        <v>1075</v>
      </c>
      <c r="B420" s="216"/>
      <c r="C420" s="220"/>
      <c r="D420" s="225"/>
      <c r="E420" s="224"/>
      <c r="F420" s="224"/>
      <c r="G420" s="224"/>
      <c r="H420" s="224"/>
      <c r="I420" s="224"/>
      <c r="J420" s="224"/>
      <c r="K420" s="226"/>
      <c r="L420" s="226"/>
      <c r="M420" s="226"/>
      <c r="N420" s="226"/>
      <c r="O420" s="226"/>
      <c r="P420" s="226"/>
      <c r="Q420" s="226"/>
      <c r="R420" s="226"/>
      <c r="S420" s="226"/>
      <c r="T420" s="226"/>
      <c r="U420" s="226"/>
      <c r="V420" s="226"/>
      <c r="W420" s="1389">
        <v>524770268018</v>
      </c>
      <c r="X420" s="1389"/>
      <c r="Y420" s="1389"/>
      <c r="Z420" s="1389"/>
      <c r="AA420" s="1389"/>
      <c r="AB420" s="1389"/>
      <c r="AC420" s="812"/>
      <c r="AD420" s="1389">
        <v>475375511812</v>
      </c>
      <c r="AE420" s="1389"/>
      <c r="AF420" s="1389"/>
      <c r="AG420" s="1389"/>
      <c r="AH420" s="1389"/>
      <c r="AI420" s="1389"/>
      <c r="AJ420" s="812"/>
      <c r="AK420" s="1389">
        <v>947751023624</v>
      </c>
      <c r="AL420" s="1389"/>
      <c r="AM420" s="1389"/>
      <c r="AN420" s="1389"/>
      <c r="AO420" s="1389"/>
      <c r="AP420" s="1389"/>
      <c r="AQ420" s="813"/>
      <c r="AR420" s="712">
        <v>524770268018</v>
      </c>
      <c r="AS420" s="712">
        <v>0</v>
      </c>
      <c r="AT420" s="712">
        <v>0</v>
      </c>
      <c r="AU420" s="712">
        <v>0</v>
      </c>
      <c r="AV420" s="712">
        <v>0</v>
      </c>
      <c r="AW420" s="712">
        <v>0</v>
      </c>
      <c r="AX420" s="712">
        <v>0</v>
      </c>
      <c r="AY420" s="712">
        <v>0</v>
      </c>
      <c r="BA420" s="810">
        <v>1</v>
      </c>
      <c r="BB420" s="810">
        <v>0</v>
      </c>
      <c r="BC420" s="810"/>
      <c r="BD420" s="812">
        <v>524770268018</v>
      </c>
      <c r="BE420" s="812">
        <v>475375511812</v>
      </c>
      <c r="BF420" s="812">
        <v>0</v>
      </c>
      <c r="BG420" s="812">
        <v>0</v>
      </c>
    </row>
    <row r="421" spans="1:59" s="223" customFormat="1" ht="15" customHeight="1" thickTop="1">
      <c r="A421" s="23" t="s">
        <v>1075</v>
      </c>
      <c r="B421" s="216"/>
      <c r="C421" s="220"/>
      <c r="D421" s="224"/>
      <c r="E421" s="224"/>
      <c r="F421" s="224"/>
      <c r="G421" s="224"/>
      <c r="H421" s="224"/>
      <c r="I421" s="224"/>
      <c r="J421" s="224"/>
      <c r="K421" s="224"/>
      <c r="L421" s="224"/>
      <c r="M421" s="224"/>
      <c r="N421" s="224"/>
      <c r="O421" s="224"/>
      <c r="P421" s="224"/>
      <c r="Q421" s="224"/>
      <c r="R421" s="224"/>
      <c r="S421" s="224"/>
      <c r="T421" s="224"/>
      <c r="U421" s="224"/>
      <c r="V421" s="224"/>
      <c r="W421" s="190"/>
      <c r="X421" s="190"/>
      <c r="Y421" s="190"/>
      <c r="Z421" s="190"/>
      <c r="AA421" s="190"/>
      <c r="AB421" s="190"/>
      <c r="AC421" s="190"/>
      <c r="AD421" s="190"/>
      <c r="AE421" s="190"/>
      <c r="AF421" s="190"/>
      <c r="AG421" s="190"/>
      <c r="AH421" s="190"/>
      <c r="AI421" s="190"/>
      <c r="AJ421" s="190"/>
      <c r="AK421" s="1490"/>
      <c r="AL421" s="1490"/>
      <c r="AM421" s="1490"/>
      <c r="AN421" s="1490"/>
      <c r="AO421" s="1490"/>
      <c r="AP421" s="1490"/>
      <c r="AQ421" s="190"/>
      <c r="AR421" s="571">
        <v>0</v>
      </c>
      <c r="AS421" s="571">
        <v>0</v>
      </c>
      <c r="AT421" s="571">
        <v>0</v>
      </c>
      <c r="AU421" s="571">
        <v>0</v>
      </c>
      <c r="AV421" s="571">
        <v>0</v>
      </c>
      <c r="AW421" s="571">
        <v>0</v>
      </c>
      <c r="AX421" s="571">
        <v>0</v>
      </c>
      <c r="AY421" s="571">
        <v>0</v>
      </c>
      <c r="AZ421" s="190"/>
      <c r="BA421" s="382">
        <v>2</v>
      </c>
      <c r="BB421" s="382">
        <v>0</v>
      </c>
      <c r="BC421" s="382"/>
      <c r="BD421" s="607"/>
      <c r="BE421" s="607"/>
      <c r="BF421" s="607"/>
      <c r="BG421" s="607"/>
    </row>
    <row r="422" spans="1:54" ht="15" customHeight="1">
      <c r="A422" s="23" t="s">
        <v>1075</v>
      </c>
      <c r="B422" s="209"/>
      <c r="C422" s="348" t="s">
        <v>553</v>
      </c>
      <c r="D422" s="207"/>
      <c r="E422" s="207"/>
      <c r="F422" s="207"/>
      <c r="G422" s="207"/>
      <c r="H422" s="207"/>
      <c r="I422" s="207"/>
      <c r="J422" s="207"/>
      <c r="K422" s="207"/>
      <c r="L422" s="207"/>
      <c r="M422" s="207"/>
      <c r="N422" s="207"/>
      <c r="O422" s="207"/>
      <c r="P422" s="207"/>
      <c r="Q422" s="207"/>
      <c r="R422" s="207"/>
      <c r="S422" s="207"/>
      <c r="T422" s="207"/>
      <c r="U422" s="207"/>
      <c r="V422" s="192"/>
      <c r="AI422" s="274"/>
      <c r="AK422" s="1407"/>
      <c r="AL422" s="1407"/>
      <c r="AM422" s="1407"/>
      <c r="AN422" s="1407"/>
      <c r="AO422" s="1407"/>
      <c r="AP422" s="1472"/>
      <c r="AZ422" s="209"/>
      <c r="BA422" s="382">
        <v>2</v>
      </c>
      <c r="BB422" s="382">
        <v>0</v>
      </c>
    </row>
    <row r="423" spans="1:54" ht="15" customHeight="1">
      <c r="A423" s="23" t="s">
        <v>1075</v>
      </c>
      <c r="C423" s="63"/>
      <c r="D423" s="207"/>
      <c r="E423" s="207"/>
      <c r="F423" s="207"/>
      <c r="G423" s="207"/>
      <c r="H423" s="207"/>
      <c r="I423" s="207"/>
      <c r="J423" s="207"/>
      <c r="K423" s="207"/>
      <c r="L423" s="207"/>
      <c r="M423" s="207"/>
      <c r="N423" s="207"/>
      <c r="O423" s="207"/>
      <c r="P423" s="207"/>
      <c r="Q423" s="207"/>
      <c r="R423" s="207"/>
      <c r="S423" s="207"/>
      <c r="T423" s="207"/>
      <c r="U423" s="207"/>
      <c r="V423" s="207"/>
      <c r="W423" s="1408" t="s">
        <v>772</v>
      </c>
      <c r="X423" s="1412"/>
      <c r="Y423" s="1412"/>
      <c r="Z423" s="1412"/>
      <c r="AA423" s="1412"/>
      <c r="AB423" s="1412"/>
      <c r="AC423" s="234"/>
      <c r="AD423" s="1408" t="s">
        <v>772</v>
      </c>
      <c r="AE423" s="1412"/>
      <c r="AF423" s="1412"/>
      <c r="AG423" s="1412"/>
      <c r="AH423" s="1412"/>
      <c r="AI423" s="1412"/>
      <c r="AJ423" s="234"/>
      <c r="AK423" s="1408" t="s">
        <v>774</v>
      </c>
      <c r="AL423" s="1412"/>
      <c r="AM423" s="1412"/>
      <c r="AN423" s="1412"/>
      <c r="AO423" s="1412"/>
      <c r="AP423" s="1412"/>
      <c r="AQ423" s="290"/>
      <c r="AR423" s="635" t="s">
        <v>781</v>
      </c>
      <c r="AS423" s="635" t="s">
        <v>930</v>
      </c>
      <c r="AT423" s="635" t="s">
        <v>931</v>
      </c>
      <c r="AU423" s="635" t="s">
        <v>932</v>
      </c>
      <c r="AV423" s="635" t="s">
        <v>933</v>
      </c>
      <c r="AW423" s="635" t="s">
        <v>539</v>
      </c>
      <c r="AX423" s="635" t="s">
        <v>540</v>
      </c>
      <c r="AY423" s="635" t="s">
        <v>6</v>
      </c>
      <c r="BA423" s="382">
        <v>2</v>
      </c>
      <c r="BB423" s="382">
        <v>0</v>
      </c>
    </row>
    <row r="424" spans="1:60" s="595" customFormat="1" ht="15" customHeight="1">
      <c r="A424" s="599" t="s">
        <v>1075</v>
      </c>
      <c r="B424" s="330"/>
      <c r="D424" s="596"/>
      <c r="E424" s="596"/>
      <c r="F424" s="596"/>
      <c r="G424" s="596"/>
      <c r="H424" s="596"/>
      <c r="I424" s="596"/>
      <c r="J424" s="596"/>
      <c r="K424" s="596"/>
      <c r="L424" s="596"/>
      <c r="M424" s="596"/>
      <c r="N424" s="596"/>
      <c r="O424" s="596"/>
      <c r="P424" s="596"/>
      <c r="Q424" s="596"/>
      <c r="R424" s="596"/>
      <c r="S424" s="596"/>
      <c r="T424" s="596"/>
      <c r="W424" s="1439" t="s">
        <v>459</v>
      </c>
      <c r="X424" s="1440"/>
      <c r="Y424" s="1440"/>
      <c r="Z424" s="1440"/>
      <c r="AA424" s="1440"/>
      <c r="AB424" s="1440"/>
      <c r="AC424" s="597"/>
      <c r="AD424" s="1439" t="s">
        <v>938</v>
      </c>
      <c r="AE424" s="1440"/>
      <c r="AF424" s="1440"/>
      <c r="AG424" s="1440"/>
      <c r="AH424" s="1440"/>
      <c r="AI424" s="1440"/>
      <c r="AJ424" s="597"/>
      <c r="AK424" s="1439" t="s">
        <v>312</v>
      </c>
      <c r="AL424" s="1440"/>
      <c r="AM424" s="1440"/>
      <c r="AN424" s="1440"/>
      <c r="AO424" s="1440"/>
      <c r="AP424" s="1440"/>
      <c r="AQ424" s="290"/>
      <c r="AR424" s="526" t="s">
        <v>312</v>
      </c>
      <c r="AS424" s="526" t="s">
        <v>312</v>
      </c>
      <c r="AT424" s="526" t="s">
        <v>312</v>
      </c>
      <c r="AU424" s="526" t="s">
        <v>312</v>
      </c>
      <c r="AV424" s="526" t="s">
        <v>312</v>
      </c>
      <c r="AW424" s="526" t="s">
        <v>312</v>
      </c>
      <c r="AX424" s="526" t="s">
        <v>312</v>
      </c>
      <c r="AY424" s="526" t="s">
        <v>312</v>
      </c>
      <c r="AZ424" s="597"/>
      <c r="BA424" s="615">
        <v>2</v>
      </c>
      <c r="BB424" s="382">
        <v>0</v>
      </c>
      <c r="BC424" s="382"/>
      <c r="BD424" s="689"/>
      <c r="BE424" s="689"/>
      <c r="BF424" s="689"/>
      <c r="BG424" s="689"/>
      <c r="BH424" s="639"/>
    </row>
    <row r="425" spans="1:60" s="347" customFormat="1" ht="14.25" customHeight="1">
      <c r="A425" s="23" t="s">
        <v>1075</v>
      </c>
      <c r="B425" s="216"/>
      <c r="C425" s="123" t="s">
        <v>937</v>
      </c>
      <c r="D425" s="224"/>
      <c r="E425" s="224"/>
      <c r="F425" s="224"/>
      <c r="G425" s="224"/>
      <c r="H425" s="224"/>
      <c r="I425" s="224"/>
      <c r="J425" s="224"/>
      <c r="K425" s="224"/>
      <c r="L425" s="224"/>
      <c r="M425" s="224"/>
      <c r="N425" s="224"/>
      <c r="O425" s="224"/>
      <c r="P425" s="224"/>
      <c r="Q425" s="224"/>
      <c r="R425" s="224"/>
      <c r="S425" s="224"/>
      <c r="T425" s="224"/>
      <c r="U425" s="224"/>
      <c r="V425" s="224"/>
      <c r="W425" s="1475">
        <v>0</v>
      </c>
      <c r="X425" s="1475"/>
      <c r="Y425" s="1475"/>
      <c r="Z425" s="1475"/>
      <c r="AA425" s="1475"/>
      <c r="AB425" s="1475"/>
      <c r="AC425" s="182"/>
      <c r="AD425" s="1475">
        <v>18664971424</v>
      </c>
      <c r="AE425" s="1475"/>
      <c r="AF425" s="1475"/>
      <c r="AG425" s="1475"/>
      <c r="AH425" s="1475"/>
      <c r="AI425" s="1475"/>
      <c r="AJ425" s="182"/>
      <c r="AK425" s="1475">
        <v>18664971424</v>
      </c>
      <c r="AL425" s="1475"/>
      <c r="AM425" s="1475"/>
      <c r="AN425" s="1475"/>
      <c r="AO425" s="1475"/>
      <c r="AP425" s="1475"/>
      <c r="AQ425" s="180"/>
      <c r="AR425" s="571">
        <v>0</v>
      </c>
      <c r="AS425" s="571">
        <v>0</v>
      </c>
      <c r="AT425" s="571">
        <v>0</v>
      </c>
      <c r="AU425" s="571">
        <v>0</v>
      </c>
      <c r="AV425" s="571">
        <v>0</v>
      </c>
      <c r="AW425" s="571">
        <v>0</v>
      </c>
      <c r="AX425" s="571">
        <v>0</v>
      </c>
      <c r="AY425" s="571">
        <v>0</v>
      </c>
      <c r="AZ425" s="190"/>
      <c r="BA425" s="532">
        <v>1</v>
      </c>
      <c r="BB425" s="532">
        <v>0</v>
      </c>
      <c r="BC425" s="532"/>
      <c r="BD425" s="607"/>
      <c r="BE425" s="607"/>
      <c r="BF425" s="607"/>
      <c r="BG425" s="607"/>
      <c r="BH425" s="223"/>
    </row>
    <row r="426" spans="1:60" s="346" customFormat="1" ht="15" customHeight="1">
      <c r="A426" s="23" t="s">
        <v>1075</v>
      </c>
      <c r="B426" s="216"/>
      <c r="C426" s="423"/>
      <c r="D426" s="423" t="s">
        <v>939</v>
      </c>
      <c r="E426" s="207"/>
      <c r="F426" s="207"/>
      <c r="G426" s="207"/>
      <c r="H426" s="207"/>
      <c r="I426" s="207"/>
      <c r="J426" s="207"/>
      <c r="K426" s="207"/>
      <c r="L426" s="207"/>
      <c r="M426" s="207"/>
      <c r="N426" s="207"/>
      <c r="O426" s="207"/>
      <c r="P426" s="207"/>
      <c r="Q426" s="207"/>
      <c r="R426" s="207"/>
      <c r="S426" s="207"/>
      <c r="T426" s="207"/>
      <c r="U426" s="207"/>
      <c r="V426" s="207"/>
      <c r="W426" s="1383">
        <v>0</v>
      </c>
      <c r="X426" s="1383"/>
      <c r="Y426" s="1383"/>
      <c r="Z426" s="1383"/>
      <c r="AA426" s="1383"/>
      <c r="AB426" s="1383"/>
      <c r="AC426" s="240"/>
      <c r="AD426" s="1383">
        <v>14628787031</v>
      </c>
      <c r="AE426" s="1383"/>
      <c r="AF426" s="1383"/>
      <c r="AG426" s="1383"/>
      <c r="AH426" s="1383"/>
      <c r="AI426" s="1383"/>
      <c r="AJ426" s="240"/>
      <c r="AK426" s="1383">
        <v>14628787031</v>
      </c>
      <c r="AL426" s="1383"/>
      <c r="AM426" s="1383"/>
      <c r="AN426" s="1383"/>
      <c r="AO426" s="1383"/>
      <c r="AP426" s="1383"/>
      <c r="AQ426" s="234"/>
      <c r="AR426" s="629">
        <v>14628787031</v>
      </c>
      <c r="AS426" s="629">
        <v>0</v>
      </c>
      <c r="AT426" s="629">
        <v>0</v>
      </c>
      <c r="AU426" s="629">
        <v>0</v>
      </c>
      <c r="AV426" s="629">
        <v>0</v>
      </c>
      <c r="AW426" s="629">
        <v>0</v>
      </c>
      <c r="AX426" s="629">
        <v>0</v>
      </c>
      <c r="AY426" s="629">
        <v>0</v>
      </c>
      <c r="AZ426" s="192"/>
      <c r="BA426" s="382">
        <v>1</v>
      </c>
      <c r="BB426" s="382">
        <v>0</v>
      </c>
      <c r="BC426" s="382"/>
      <c r="BD426" s="689"/>
      <c r="BE426" s="689"/>
      <c r="BF426" s="689"/>
      <c r="BG426" s="689"/>
      <c r="BH426" s="561"/>
    </row>
    <row r="427" spans="1:60" s="346" customFormat="1" ht="14.25" customHeight="1">
      <c r="A427" s="23" t="s">
        <v>1075</v>
      </c>
      <c r="B427" s="216"/>
      <c r="C427" s="423"/>
      <c r="D427" s="423" t="s">
        <v>940</v>
      </c>
      <c r="E427" s="207"/>
      <c r="F427" s="207"/>
      <c r="G427" s="207"/>
      <c r="H427" s="207"/>
      <c r="I427" s="207"/>
      <c r="J427" s="207"/>
      <c r="K427" s="207"/>
      <c r="L427" s="207"/>
      <c r="M427" s="207"/>
      <c r="N427" s="207"/>
      <c r="O427" s="207"/>
      <c r="P427" s="207"/>
      <c r="Q427" s="207"/>
      <c r="R427" s="207"/>
      <c r="S427" s="207"/>
      <c r="T427" s="207"/>
      <c r="U427" s="207"/>
      <c r="V427" s="207"/>
      <c r="W427" s="1383">
        <v>0</v>
      </c>
      <c r="X427" s="1383"/>
      <c r="Y427" s="1383"/>
      <c r="Z427" s="1383"/>
      <c r="AA427" s="1383"/>
      <c r="AB427" s="1383"/>
      <c r="AC427" s="240"/>
      <c r="AD427" s="1383">
        <v>4036184393</v>
      </c>
      <c r="AE427" s="1383"/>
      <c r="AF427" s="1383"/>
      <c r="AG427" s="1383"/>
      <c r="AH427" s="1383"/>
      <c r="AI427" s="1383"/>
      <c r="AJ427" s="240"/>
      <c r="AK427" s="1383">
        <v>4036184393</v>
      </c>
      <c r="AL427" s="1383"/>
      <c r="AM427" s="1383"/>
      <c r="AN427" s="1383"/>
      <c r="AO427" s="1383"/>
      <c r="AP427" s="1383"/>
      <c r="AQ427" s="234"/>
      <c r="AR427" s="629">
        <v>4036184393</v>
      </c>
      <c r="AS427" s="629">
        <v>0</v>
      </c>
      <c r="AT427" s="629">
        <v>0</v>
      </c>
      <c r="AU427" s="629">
        <v>0</v>
      </c>
      <c r="AV427" s="629">
        <v>0</v>
      </c>
      <c r="AW427" s="629">
        <v>0</v>
      </c>
      <c r="AX427" s="629">
        <v>0</v>
      </c>
      <c r="AY427" s="629">
        <v>0</v>
      </c>
      <c r="AZ427" s="192"/>
      <c r="BA427" s="382">
        <v>1</v>
      </c>
      <c r="BB427" s="382">
        <v>0</v>
      </c>
      <c r="BC427" s="382"/>
      <c r="BD427" s="689"/>
      <c r="BE427" s="689"/>
      <c r="BF427" s="689"/>
      <c r="BG427" s="689"/>
      <c r="BH427" s="561"/>
    </row>
    <row r="428" spans="1:60" s="347" customFormat="1" ht="14.25" customHeight="1">
      <c r="A428" s="23" t="s">
        <v>1075</v>
      </c>
      <c r="B428" s="216"/>
      <c r="C428" s="123" t="s">
        <v>936</v>
      </c>
      <c r="D428" s="224"/>
      <c r="E428" s="224"/>
      <c r="F428" s="224"/>
      <c r="G428" s="224"/>
      <c r="H428" s="224"/>
      <c r="I428" s="224"/>
      <c r="J428" s="224"/>
      <c r="K428" s="224"/>
      <c r="L428" s="224"/>
      <c r="M428" s="224"/>
      <c r="N428" s="224"/>
      <c r="O428" s="224"/>
      <c r="P428" s="224"/>
      <c r="Q428" s="224"/>
      <c r="R428" s="224"/>
      <c r="S428" s="224"/>
      <c r="T428" s="224"/>
      <c r="U428" s="224"/>
      <c r="V428" s="224"/>
      <c r="W428" s="1549">
        <v>23703403.24</v>
      </c>
      <c r="X428" s="1549"/>
      <c r="Y428" s="1549"/>
      <c r="Z428" s="1549"/>
      <c r="AA428" s="1549"/>
      <c r="AB428" s="1549"/>
      <c r="AC428" s="182"/>
      <c r="AD428" s="1475">
        <v>499605296594</v>
      </c>
      <c r="AE428" s="1475"/>
      <c r="AF428" s="1475"/>
      <c r="AG428" s="1475"/>
      <c r="AH428" s="1475"/>
      <c r="AI428" s="1475"/>
      <c r="AJ428" s="182"/>
      <c r="AK428" s="1475">
        <v>499605296594</v>
      </c>
      <c r="AL428" s="1475"/>
      <c r="AM428" s="1475"/>
      <c r="AN428" s="1475"/>
      <c r="AO428" s="1475"/>
      <c r="AP428" s="1475"/>
      <c r="AQ428" s="180"/>
      <c r="AR428" s="571">
        <v>0</v>
      </c>
      <c r="AS428" s="571">
        <v>0</v>
      </c>
      <c r="AT428" s="571">
        <v>0</v>
      </c>
      <c r="AU428" s="571">
        <v>0</v>
      </c>
      <c r="AV428" s="571">
        <v>0</v>
      </c>
      <c r="AW428" s="571">
        <v>0</v>
      </c>
      <c r="AX428" s="571">
        <v>0</v>
      </c>
      <c r="AY428" s="571">
        <v>0</v>
      </c>
      <c r="AZ428" s="190"/>
      <c r="BA428" s="532">
        <v>1</v>
      </c>
      <c r="BB428" s="532">
        <v>0</v>
      </c>
      <c r="BC428" s="532"/>
      <c r="BD428" s="607"/>
      <c r="BE428" s="607"/>
      <c r="BF428" s="607"/>
      <c r="BG428" s="607"/>
      <c r="BH428" s="223"/>
    </row>
    <row r="429" spans="1:60" s="346" customFormat="1" ht="15" customHeight="1">
      <c r="A429" s="23" t="s">
        <v>1075</v>
      </c>
      <c r="B429" s="216"/>
      <c r="C429" s="423"/>
      <c r="D429" s="423" t="s">
        <v>939</v>
      </c>
      <c r="E429" s="207"/>
      <c r="F429" s="207"/>
      <c r="G429" s="207"/>
      <c r="H429" s="207"/>
      <c r="I429" s="207"/>
      <c r="J429" s="207"/>
      <c r="K429" s="207"/>
      <c r="L429" s="207"/>
      <c r="M429" s="207"/>
      <c r="N429" s="207"/>
      <c r="O429" s="207"/>
      <c r="P429" s="207"/>
      <c r="Q429" s="207"/>
      <c r="R429" s="207"/>
      <c r="S429" s="207"/>
      <c r="T429" s="207"/>
      <c r="U429" s="207"/>
      <c r="V429" s="207"/>
      <c r="W429" s="1536">
        <v>6149517.75</v>
      </c>
      <c r="X429" s="1536"/>
      <c r="Y429" s="1536"/>
      <c r="Z429" s="1536"/>
      <c r="AA429" s="1536"/>
      <c r="AB429" s="1536"/>
      <c r="AC429" s="240"/>
      <c r="AD429" s="1383">
        <v>129662581759</v>
      </c>
      <c r="AE429" s="1383"/>
      <c r="AF429" s="1383"/>
      <c r="AG429" s="1383"/>
      <c r="AH429" s="1383"/>
      <c r="AI429" s="1383"/>
      <c r="AJ429" s="240"/>
      <c r="AK429" s="1383">
        <v>129662581759</v>
      </c>
      <c r="AL429" s="1383"/>
      <c r="AM429" s="1383"/>
      <c r="AN429" s="1383"/>
      <c r="AO429" s="1383"/>
      <c r="AP429" s="1383"/>
      <c r="AQ429" s="234"/>
      <c r="AR429" s="629">
        <v>129662581759</v>
      </c>
      <c r="AS429" s="629">
        <v>0</v>
      </c>
      <c r="AT429" s="629">
        <v>0</v>
      </c>
      <c r="AU429" s="629">
        <v>0</v>
      </c>
      <c r="AV429" s="629">
        <v>0</v>
      </c>
      <c r="AW429" s="629">
        <v>0</v>
      </c>
      <c r="AX429" s="629">
        <v>0</v>
      </c>
      <c r="AY429" s="629">
        <v>0</v>
      </c>
      <c r="AZ429" s="192"/>
      <c r="BA429" s="382">
        <v>1</v>
      </c>
      <c r="BB429" s="382">
        <v>0</v>
      </c>
      <c r="BC429" s="382"/>
      <c r="BD429" s="689"/>
      <c r="BE429" s="689"/>
      <c r="BF429" s="689"/>
      <c r="BG429" s="689"/>
      <c r="BH429" s="561"/>
    </row>
    <row r="430" spans="1:60" s="346" customFormat="1" ht="14.25" customHeight="1">
      <c r="A430" s="23" t="s">
        <v>1075</v>
      </c>
      <c r="B430" s="216"/>
      <c r="C430" s="423"/>
      <c r="D430" s="423" t="s">
        <v>940</v>
      </c>
      <c r="E430" s="207"/>
      <c r="F430" s="207"/>
      <c r="G430" s="207"/>
      <c r="H430" s="207"/>
      <c r="I430" s="207"/>
      <c r="J430" s="207"/>
      <c r="K430" s="207"/>
      <c r="L430" s="207"/>
      <c r="M430" s="207"/>
      <c r="N430" s="207"/>
      <c r="O430" s="207"/>
      <c r="P430" s="207"/>
      <c r="Q430" s="207"/>
      <c r="R430" s="207"/>
      <c r="S430" s="207"/>
      <c r="T430" s="207"/>
      <c r="U430" s="207"/>
      <c r="V430" s="207"/>
      <c r="W430" s="1536">
        <v>2746357.61</v>
      </c>
      <c r="X430" s="1536"/>
      <c r="Y430" s="1536"/>
      <c r="Z430" s="1536"/>
      <c r="AA430" s="1536"/>
      <c r="AB430" s="1536"/>
      <c r="AC430" s="240"/>
      <c r="AD430" s="1383">
        <v>57906950207</v>
      </c>
      <c r="AE430" s="1383"/>
      <c r="AF430" s="1383"/>
      <c r="AG430" s="1383"/>
      <c r="AH430" s="1383"/>
      <c r="AI430" s="1383"/>
      <c r="AJ430" s="240"/>
      <c r="AK430" s="1383">
        <v>57906950207</v>
      </c>
      <c r="AL430" s="1383"/>
      <c r="AM430" s="1383"/>
      <c r="AN430" s="1383"/>
      <c r="AO430" s="1383"/>
      <c r="AP430" s="1383"/>
      <c r="AQ430" s="234"/>
      <c r="AR430" s="629">
        <v>57906950207</v>
      </c>
      <c r="AS430" s="629">
        <v>0</v>
      </c>
      <c r="AT430" s="629">
        <v>0</v>
      </c>
      <c r="AU430" s="629">
        <v>0</v>
      </c>
      <c r="AV430" s="629">
        <v>0</v>
      </c>
      <c r="AW430" s="629">
        <v>0</v>
      </c>
      <c r="AX430" s="629">
        <v>0</v>
      </c>
      <c r="AY430" s="629">
        <v>0</v>
      </c>
      <c r="AZ430" s="192"/>
      <c r="BA430" s="382">
        <v>1</v>
      </c>
      <c r="BB430" s="382">
        <v>0</v>
      </c>
      <c r="BC430" s="382"/>
      <c r="BD430" s="689"/>
      <c r="BE430" s="689"/>
      <c r="BF430" s="689"/>
      <c r="BG430" s="689"/>
      <c r="BH430" s="561"/>
    </row>
    <row r="431" spans="1:60" s="346" customFormat="1" ht="15" customHeight="1">
      <c r="A431" s="23" t="s">
        <v>1075</v>
      </c>
      <c r="B431" s="216"/>
      <c r="C431" s="423"/>
      <c r="D431" s="423" t="s">
        <v>941</v>
      </c>
      <c r="E431" s="207"/>
      <c r="F431" s="207"/>
      <c r="G431" s="207"/>
      <c r="H431" s="207"/>
      <c r="I431" s="207"/>
      <c r="J431" s="207"/>
      <c r="K431" s="207"/>
      <c r="L431" s="207"/>
      <c r="M431" s="207"/>
      <c r="N431" s="207"/>
      <c r="O431" s="207"/>
      <c r="P431" s="207"/>
      <c r="Q431" s="207"/>
      <c r="R431" s="207"/>
      <c r="S431" s="207"/>
      <c r="T431" s="207"/>
      <c r="U431" s="207"/>
      <c r="V431" s="207"/>
      <c r="W431" s="1536">
        <v>407766.87</v>
      </c>
      <c r="X431" s="1536"/>
      <c r="Y431" s="1536"/>
      <c r="Z431" s="1536"/>
      <c r="AA431" s="1536"/>
      <c r="AB431" s="1536"/>
      <c r="AC431" s="240"/>
      <c r="AD431" s="1383">
        <v>8595725620</v>
      </c>
      <c r="AE431" s="1383"/>
      <c r="AF431" s="1383"/>
      <c r="AG431" s="1383"/>
      <c r="AH431" s="1383"/>
      <c r="AI431" s="1383"/>
      <c r="AJ431" s="240"/>
      <c r="AK431" s="1383">
        <v>8595725620</v>
      </c>
      <c r="AL431" s="1383"/>
      <c r="AM431" s="1383"/>
      <c r="AN431" s="1383"/>
      <c r="AO431" s="1383"/>
      <c r="AP431" s="1383"/>
      <c r="AQ431" s="234"/>
      <c r="AR431" s="629">
        <v>8595725620</v>
      </c>
      <c r="AS431" s="629">
        <v>0</v>
      </c>
      <c r="AT431" s="629">
        <v>0</v>
      </c>
      <c r="AU431" s="629">
        <v>0</v>
      </c>
      <c r="AV431" s="629">
        <v>0</v>
      </c>
      <c r="AW431" s="629">
        <v>0</v>
      </c>
      <c r="AX431" s="629">
        <v>0</v>
      </c>
      <c r="AY431" s="629">
        <v>0</v>
      </c>
      <c r="AZ431" s="192"/>
      <c r="BA431" s="382">
        <v>1</v>
      </c>
      <c r="BB431" s="382">
        <v>0</v>
      </c>
      <c r="BC431" s="382"/>
      <c r="BD431" s="689"/>
      <c r="BE431" s="689"/>
      <c r="BF431" s="689"/>
      <c r="BG431" s="689"/>
      <c r="BH431" s="561"/>
    </row>
    <row r="432" spans="1:60" s="346" customFormat="1" ht="14.25" customHeight="1">
      <c r="A432" s="23" t="s">
        <v>1075</v>
      </c>
      <c r="B432" s="216"/>
      <c r="C432" s="423"/>
      <c r="D432" s="423" t="s">
        <v>942</v>
      </c>
      <c r="E432" s="207"/>
      <c r="F432" s="207"/>
      <c r="G432" s="207"/>
      <c r="H432" s="207"/>
      <c r="I432" s="207"/>
      <c r="J432" s="207"/>
      <c r="K432" s="207"/>
      <c r="L432" s="207"/>
      <c r="M432" s="207"/>
      <c r="N432" s="207"/>
      <c r="O432" s="207"/>
      <c r="P432" s="207"/>
      <c r="Q432" s="207"/>
      <c r="R432" s="207"/>
      <c r="S432" s="207"/>
      <c r="T432" s="207"/>
      <c r="U432" s="207"/>
      <c r="V432" s="207"/>
      <c r="W432" s="1536">
        <v>6232800.65</v>
      </c>
      <c r="X432" s="1536"/>
      <c r="Y432" s="1536"/>
      <c r="Z432" s="1536"/>
      <c r="AA432" s="1536"/>
      <c r="AB432" s="1536"/>
      <c r="AC432" s="240"/>
      <c r="AD432" s="1383">
        <v>131325109695</v>
      </c>
      <c r="AE432" s="1383"/>
      <c r="AF432" s="1383"/>
      <c r="AG432" s="1383"/>
      <c r="AH432" s="1383"/>
      <c r="AI432" s="1383"/>
      <c r="AJ432" s="240"/>
      <c r="AK432" s="1383">
        <v>131325109695</v>
      </c>
      <c r="AL432" s="1383"/>
      <c r="AM432" s="1383"/>
      <c r="AN432" s="1383"/>
      <c r="AO432" s="1383"/>
      <c r="AP432" s="1383"/>
      <c r="AQ432" s="234"/>
      <c r="AR432" s="629">
        <v>131325109695</v>
      </c>
      <c r="AS432" s="629">
        <v>0</v>
      </c>
      <c r="AT432" s="629">
        <v>0</v>
      </c>
      <c r="AU432" s="629">
        <v>0</v>
      </c>
      <c r="AV432" s="629">
        <v>0</v>
      </c>
      <c r="AW432" s="629">
        <v>0</v>
      </c>
      <c r="AX432" s="629">
        <v>0</v>
      </c>
      <c r="AY432" s="629">
        <v>0</v>
      </c>
      <c r="AZ432" s="192"/>
      <c r="BA432" s="382">
        <v>1</v>
      </c>
      <c r="BB432" s="382">
        <v>0</v>
      </c>
      <c r="BC432" s="382"/>
      <c r="BD432" s="689"/>
      <c r="BE432" s="689"/>
      <c r="BF432" s="689"/>
      <c r="BG432" s="689"/>
      <c r="BH432" s="561"/>
    </row>
    <row r="433" spans="1:60" s="346" customFormat="1" ht="15" customHeight="1">
      <c r="A433" s="23" t="s">
        <v>1075</v>
      </c>
      <c r="B433" s="216"/>
      <c r="C433" s="423"/>
      <c r="D433" s="423" t="s">
        <v>968</v>
      </c>
      <c r="E433" s="207"/>
      <c r="F433" s="207"/>
      <c r="G433" s="207"/>
      <c r="H433" s="207"/>
      <c r="I433" s="207"/>
      <c r="J433" s="207"/>
      <c r="K433" s="207"/>
      <c r="L433" s="207"/>
      <c r="M433" s="207"/>
      <c r="N433" s="207"/>
      <c r="O433" s="207"/>
      <c r="P433" s="207"/>
      <c r="Q433" s="207"/>
      <c r="R433" s="207"/>
      <c r="S433" s="207"/>
      <c r="T433" s="207"/>
      <c r="U433" s="207"/>
      <c r="V433" s="207"/>
      <c r="W433" s="1536">
        <v>905054.46</v>
      </c>
      <c r="X433" s="1536"/>
      <c r="Y433" s="1536"/>
      <c r="Z433" s="1536"/>
      <c r="AA433" s="1536"/>
      <c r="AB433" s="1536"/>
      <c r="AC433" s="240"/>
      <c r="AD433" s="1383">
        <v>19083073289</v>
      </c>
      <c r="AE433" s="1383"/>
      <c r="AF433" s="1383"/>
      <c r="AG433" s="1383"/>
      <c r="AH433" s="1383"/>
      <c r="AI433" s="1383"/>
      <c r="AJ433" s="240"/>
      <c r="AK433" s="1383">
        <v>19083073289</v>
      </c>
      <c r="AL433" s="1383"/>
      <c r="AM433" s="1383"/>
      <c r="AN433" s="1383"/>
      <c r="AO433" s="1383"/>
      <c r="AP433" s="1383"/>
      <c r="AQ433" s="234"/>
      <c r="AR433" s="629">
        <v>19083073289</v>
      </c>
      <c r="AS433" s="629">
        <v>0</v>
      </c>
      <c r="AT433" s="629">
        <v>0</v>
      </c>
      <c r="AU433" s="629">
        <v>0</v>
      </c>
      <c r="AV433" s="629">
        <v>0</v>
      </c>
      <c r="AW433" s="629">
        <v>0</v>
      </c>
      <c r="AX433" s="629">
        <v>0</v>
      </c>
      <c r="AY433" s="629">
        <v>0</v>
      </c>
      <c r="AZ433" s="192"/>
      <c r="BA433" s="382">
        <v>1</v>
      </c>
      <c r="BB433" s="382">
        <v>0</v>
      </c>
      <c r="BC433" s="382"/>
      <c r="BD433" s="689"/>
      <c r="BE433" s="689"/>
      <c r="BF433" s="689"/>
      <c r="BG433" s="689"/>
      <c r="BH433" s="561"/>
    </row>
    <row r="434" spans="1:60" s="346" customFormat="1" ht="14.25" customHeight="1">
      <c r="A434" s="23" t="s">
        <v>1075</v>
      </c>
      <c r="B434" s="216"/>
      <c r="C434" s="423"/>
      <c r="D434" s="423" t="s">
        <v>943</v>
      </c>
      <c r="E434" s="207"/>
      <c r="F434" s="207"/>
      <c r="G434" s="207"/>
      <c r="H434" s="207"/>
      <c r="I434" s="207"/>
      <c r="J434" s="207"/>
      <c r="K434" s="207"/>
      <c r="L434" s="207"/>
      <c r="M434" s="207"/>
      <c r="N434" s="207"/>
      <c r="O434" s="207"/>
      <c r="P434" s="207"/>
      <c r="Q434" s="207"/>
      <c r="R434" s="207"/>
      <c r="S434" s="207"/>
      <c r="T434" s="207"/>
      <c r="U434" s="207"/>
      <c r="V434" s="207"/>
      <c r="W434" s="1536">
        <v>5363464.18</v>
      </c>
      <c r="X434" s="1536"/>
      <c r="Y434" s="1536"/>
      <c r="Z434" s="1536"/>
      <c r="AA434" s="1536"/>
      <c r="AB434" s="1536"/>
      <c r="AC434" s="240"/>
      <c r="AD434" s="1383">
        <v>113088642235</v>
      </c>
      <c r="AE434" s="1383"/>
      <c r="AF434" s="1383"/>
      <c r="AG434" s="1383"/>
      <c r="AH434" s="1383"/>
      <c r="AI434" s="1383"/>
      <c r="AJ434" s="240"/>
      <c r="AK434" s="1383">
        <v>113088642235</v>
      </c>
      <c r="AL434" s="1383"/>
      <c r="AM434" s="1383"/>
      <c r="AN434" s="1383"/>
      <c r="AO434" s="1383"/>
      <c r="AP434" s="1383"/>
      <c r="AQ434" s="234"/>
      <c r="AR434" s="629">
        <v>113088642235</v>
      </c>
      <c r="AS434" s="629">
        <v>0</v>
      </c>
      <c r="AT434" s="629">
        <v>0</v>
      </c>
      <c r="AU434" s="629">
        <v>0</v>
      </c>
      <c r="AV434" s="629">
        <v>0</v>
      </c>
      <c r="AW434" s="629">
        <v>0</v>
      </c>
      <c r="AX434" s="629">
        <v>0</v>
      </c>
      <c r="AY434" s="629">
        <v>0</v>
      </c>
      <c r="AZ434" s="192"/>
      <c r="BA434" s="382">
        <v>1</v>
      </c>
      <c r="BB434" s="382">
        <v>0</v>
      </c>
      <c r="BC434" s="382"/>
      <c r="BD434" s="689"/>
      <c r="BE434" s="689"/>
      <c r="BF434" s="689"/>
      <c r="BG434" s="689"/>
      <c r="BH434" s="561"/>
    </row>
    <row r="435" spans="1:60" s="346" customFormat="1" ht="15" customHeight="1">
      <c r="A435" s="23" t="s">
        <v>1075</v>
      </c>
      <c r="B435" s="216"/>
      <c r="C435" s="423"/>
      <c r="D435" s="423" t="s">
        <v>944</v>
      </c>
      <c r="E435" s="207"/>
      <c r="F435" s="207"/>
      <c r="G435" s="207"/>
      <c r="H435" s="207"/>
      <c r="I435" s="207"/>
      <c r="J435" s="207"/>
      <c r="K435" s="207"/>
      <c r="L435" s="207"/>
      <c r="M435" s="207"/>
      <c r="N435" s="207"/>
      <c r="O435" s="207"/>
      <c r="P435" s="207"/>
      <c r="Q435" s="207"/>
      <c r="R435" s="207"/>
      <c r="S435" s="207"/>
      <c r="T435" s="207"/>
      <c r="U435" s="207"/>
      <c r="V435" s="207"/>
      <c r="W435" s="1536">
        <v>1898441.72</v>
      </c>
      <c r="X435" s="1536"/>
      <c r="Y435" s="1536"/>
      <c r="Z435" s="1536"/>
      <c r="AA435" s="1536"/>
      <c r="AB435" s="1536"/>
      <c r="AC435" s="240"/>
      <c r="AD435" s="1383">
        <v>39943213789</v>
      </c>
      <c r="AE435" s="1383"/>
      <c r="AF435" s="1383"/>
      <c r="AG435" s="1383"/>
      <c r="AH435" s="1383"/>
      <c r="AI435" s="1383"/>
      <c r="AJ435" s="240"/>
      <c r="AK435" s="1383">
        <v>39943213789</v>
      </c>
      <c r="AL435" s="1383"/>
      <c r="AM435" s="1383"/>
      <c r="AN435" s="1383"/>
      <c r="AO435" s="1383"/>
      <c r="AP435" s="1383"/>
      <c r="AQ435" s="234"/>
      <c r="AR435" s="629">
        <v>39943213789</v>
      </c>
      <c r="AS435" s="629">
        <v>0</v>
      </c>
      <c r="AT435" s="629">
        <v>0</v>
      </c>
      <c r="AU435" s="629">
        <v>0</v>
      </c>
      <c r="AV435" s="629">
        <v>0</v>
      </c>
      <c r="AW435" s="629">
        <v>0</v>
      </c>
      <c r="AX435" s="629">
        <v>0</v>
      </c>
      <c r="AY435" s="629">
        <v>0</v>
      </c>
      <c r="AZ435" s="192"/>
      <c r="BA435" s="382">
        <v>1</v>
      </c>
      <c r="BB435" s="382">
        <v>0</v>
      </c>
      <c r="BC435" s="382"/>
      <c r="BD435" s="689"/>
      <c r="BE435" s="689"/>
      <c r="BF435" s="689"/>
      <c r="BG435" s="689"/>
      <c r="BH435" s="561"/>
    </row>
    <row r="436" spans="1:54" ht="15" customHeight="1">
      <c r="A436" s="23" t="s">
        <v>1075</v>
      </c>
      <c r="C436" s="254"/>
      <c r="D436" s="207"/>
      <c r="E436" s="207"/>
      <c r="F436" s="207"/>
      <c r="G436" s="207"/>
      <c r="H436" s="207"/>
      <c r="I436" s="207"/>
      <c r="J436" s="207"/>
      <c r="K436" s="207"/>
      <c r="L436" s="207"/>
      <c r="M436" s="207"/>
      <c r="N436" s="207"/>
      <c r="O436" s="207"/>
      <c r="P436" s="207"/>
      <c r="Q436" s="207"/>
      <c r="R436" s="207"/>
      <c r="S436" s="207"/>
      <c r="T436" s="207"/>
      <c r="U436" s="207"/>
      <c r="V436" s="207"/>
      <c r="W436" s="240"/>
      <c r="X436" s="240"/>
      <c r="Y436" s="240"/>
      <c r="Z436" s="240"/>
      <c r="AA436" s="240"/>
      <c r="AB436" s="240"/>
      <c r="AC436" s="240"/>
      <c r="AD436" s="240"/>
      <c r="AE436" s="240"/>
      <c r="AF436" s="240"/>
      <c r="AG436" s="240"/>
      <c r="AH436" s="240"/>
      <c r="AI436" s="240"/>
      <c r="AJ436" s="240"/>
      <c r="AK436" s="1383"/>
      <c r="AL436" s="1383"/>
      <c r="AM436" s="1383"/>
      <c r="AN436" s="1383"/>
      <c r="AO436" s="1383"/>
      <c r="AP436" s="1383"/>
      <c r="AR436" s="629"/>
      <c r="AS436" s="629"/>
      <c r="AT436" s="629"/>
      <c r="AU436" s="629"/>
      <c r="AV436" s="629"/>
      <c r="AW436" s="629"/>
      <c r="AX436" s="629"/>
      <c r="AY436" s="629"/>
      <c r="BA436" s="618">
        <v>1</v>
      </c>
      <c r="BB436" s="382">
        <v>0</v>
      </c>
    </row>
    <row r="437" spans="1:59" s="223" customFormat="1" ht="15" customHeight="1" thickBot="1">
      <c r="A437" s="23" t="s">
        <v>1075</v>
      </c>
      <c r="B437" s="216"/>
      <c r="C437" s="220"/>
      <c r="D437" s="225"/>
      <c r="E437" s="224"/>
      <c r="F437" s="224"/>
      <c r="G437" s="224"/>
      <c r="H437" s="224"/>
      <c r="I437" s="224"/>
      <c r="J437" s="224"/>
      <c r="K437" s="226"/>
      <c r="L437" s="226"/>
      <c r="M437" s="226"/>
      <c r="N437" s="226"/>
      <c r="O437" s="226"/>
      <c r="P437" s="226"/>
      <c r="Q437" s="226"/>
      <c r="R437" s="226"/>
      <c r="S437" s="226"/>
      <c r="T437" s="226"/>
      <c r="U437" s="226"/>
      <c r="V437" s="226"/>
      <c r="W437" s="1507">
        <v>23703403.24</v>
      </c>
      <c r="X437" s="1507"/>
      <c r="Y437" s="1507"/>
      <c r="Z437" s="1507"/>
      <c r="AA437" s="1507"/>
      <c r="AB437" s="1507"/>
      <c r="AC437" s="812"/>
      <c r="AD437" s="1389">
        <v>518270268018</v>
      </c>
      <c r="AE437" s="1389"/>
      <c r="AF437" s="1389"/>
      <c r="AG437" s="1389"/>
      <c r="AH437" s="1389"/>
      <c r="AI437" s="1389"/>
      <c r="AJ437" s="812"/>
      <c r="AK437" s="1389">
        <v>0</v>
      </c>
      <c r="AL437" s="1389"/>
      <c r="AM437" s="1389"/>
      <c r="AN437" s="1389"/>
      <c r="AO437" s="1389"/>
      <c r="AP437" s="1389"/>
      <c r="AQ437" s="813"/>
      <c r="AR437" s="712">
        <v>518270268018</v>
      </c>
      <c r="AS437" s="712">
        <v>0</v>
      </c>
      <c r="AT437" s="712">
        <v>0</v>
      </c>
      <c r="AU437" s="712">
        <v>0</v>
      </c>
      <c r="AV437" s="712">
        <v>0</v>
      </c>
      <c r="AW437" s="712">
        <v>0</v>
      </c>
      <c r="AX437" s="712">
        <v>0</v>
      </c>
      <c r="AY437" s="712">
        <v>0</v>
      </c>
      <c r="BA437" s="810">
        <v>1</v>
      </c>
      <c r="BB437" s="810">
        <v>0</v>
      </c>
      <c r="BC437" s="810"/>
      <c r="BD437" s="812">
        <v>0</v>
      </c>
      <c r="BE437" s="812">
        <v>518270268018</v>
      </c>
      <c r="BF437" s="812"/>
      <c r="BG437" s="812">
        <v>0</v>
      </c>
    </row>
    <row r="438" spans="1:54" ht="15" customHeight="1" thickTop="1">
      <c r="A438" s="23" t="s">
        <v>1075</v>
      </c>
      <c r="B438" s="209"/>
      <c r="C438" s="348"/>
      <c r="D438" s="207"/>
      <c r="E438" s="207"/>
      <c r="F438" s="207"/>
      <c r="G438" s="207"/>
      <c r="H438" s="207"/>
      <c r="I438" s="207"/>
      <c r="J438" s="207"/>
      <c r="K438" s="207"/>
      <c r="L438" s="207"/>
      <c r="M438" s="207"/>
      <c r="N438" s="207"/>
      <c r="O438" s="207"/>
      <c r="P438" s="207"/>
      <c r="Q438" s="207"/>
      <c r="R438" s="207"/>
      <c r="S438" s="207"/>
      <c r="T438" s="207"/>
      <c r="U438" s="207"/>
      <c r="V438" s="192"/>
      <c r="AI438" s="274"/>
      <c r="AK438" s="1407"/>
      <c r="AL438" s="1407"/>
      <c r="AM438" s="1407"/>
      <c r="AN438" s="1407"/>
      <c r="AO438" s="1407"/>
      <c r="AP438" s="1472"/>
      <c r="AR438" s="571">
        <v>0</v>
      </c>
      <c r="AS438" s="571">
        <v>0</v>
      </c>
      <c r="AT438" s="571">
        <v>0</v>
      </c>
      <c r="AU438" s="571">
        <v>0</v>
      </c>
      <c r="AV438" s="571">
        <v>0</v>
      </c>
      <c r="AW438" s="571">
        <v>0</v>
      </c>
      <c r="AX438" s="571">
        <v>0</v>
      </c>
      <c r="AY438" s="571">
        <v>0</v>
      </c>
      <c r="AZ438" s="209"/>
      <c r="BA438" s="382">
        <v>3</v>
      </c>
      <c r="BB438" s="382">
        <v>0</v>
      </c>
    </row>
    <row r="439" spans="1:54" ht="15" customHeight="1">
      <c r="A439" s="23" t="s">
        <v>1075</v>
      </c>
      <c r="B439" s="209"/>
      <c r="C439" s="348" t="s">
        <v>602</v>
      </c>
      <c r="D439" s="207"/>
      <c r="E439" s="207"/>
      <c r="F439" s="207"/>
      <c r="G439" s="207"/>
      <c r="H439" s="207"/>
      <c r="I439" s="207"/>
      <c r="J439" s="207"/>
      <c r="K439" s="207"/>
      <c r="L439" s="207"/>
      <c r="M439" s="207"/>
      <c r="N439" s="207"/>
      <c r="O439" s="207"/>
      <c r="P439" s="207"/>
      <c r="Q439" s="207"/>
      <c r="R439" s="207"/>
      <c r="S439" s="207"/>
      <c r="T439" s="207"/>
      <c r="U439" s="207"/>
      <c r="V439" s="192"/>
      <c r="AI439" s="274"/>
      <c r="AK439" s="1407"/>
      <c r="AL439" s="1407"/>
      <c r="AM439" s="1407"/>
      <c r="AN439" s="1407"/>
      <c r="AO439" s="1407"/>
      <c r="AP439" s="1472"/>
      <c r="AZ439" s="209"/>
      <c r="BA439" s="382">
        <v>3</v>
      </c>
      <c r="BB439" s="382">
        <v>0</v>
      </c>
    </row>
    <row r="440" spans="1:54" ht="15" customHeight="1">
      <c r="A440" s="23" t="s">
        <v>1075</v>
      </c>
      <c r="C440" s="63"/>
      <c r="D440" s="207"/>
      <c r="E440" s="207"/>
      <c r="F440" s="207"/>
      <c r="G440" s="207"/>
      <c r="H440" s="207"/>
      <c r="I440" s="207"/>
      <c r="J440" s="207"/>
      <c r="K440" s="207"/>
      <c r="L440" s="207"/>
      <c r="M440" s="207"/>
      <c r="N440" s="207"/>
      <c r="O440" s="207"/>
      <c r="P440" s="207"/>
      <c r="Q440" s="207"/>
      <c r="R440" s="207"/>
      <c r="S440" s="207"/>
      <c r="T440" s="207"/>
      <c r="U440" s="207"/>
      <c r="V440" s="207"/>
      <c r="W440" s="1476" t="s">
        <v>772</v>
      </c>
      <c r="X440" s="1412"/>
      <c r="Y440" s="1412"/>
      <c r="Z440" s="1412"/>
      <c r="AA440" s="1412"/>
      <c r="AB440" s="1412"/>
      <c r="AC440" s="234"/>
      <c r="AD440" s="1508" t="s">
        <v>774</v>
      </c>
      <c r="AE440" s="1412"/>
      <c r="AF440" s="1412"/>
      <c r="AG440" s="1412"/>
      <c r="AH440" s="1412"/>
      <c r="AI440" s="1412"/>
      <c r="AJ440" s="234"/>
      <c r="AK440" s="1476" t="s">
        <v>774</v>
      </c>
      <c r="AL440" s="1412"/>
      <c r="AM440" s="1412"/>
      <c r="AN440" s="1412"/>
      <c r="AO440" s="1412"/>
      <c r="AP440" s="1412"/>
      <c r="AQ440" s="290"/>
      <c r="AR440" s="635" t="s">
        <v>781</v>
      </c>
      <c r="AS440" s="635" t="s">
        <v>930</v>
      </c>
      <c r="AT440" s="635" t="s">
        <v>931</v>
      </c>
      <c r="AU440" s="635" t="s">
        <v>932</v>
      </c>
      <c r="AV440" s="635" t="s">
        <v>933</v>
      </c>
      <c r="AW440" s="635" t="s">
        <v>539</v>
      </c>
      <c r="AX440" s="635" t="s">
        <v>540</v>
      </c>
      <c r="AY440" s="635" t="s">
        <v>6</v>
      </c>
      <c r="BA440" s="382">
        <v>3</v>
      </c>
      <c r="BB440" s="382">
        <v>0</v>
      </c>
    </row>
    <row r="441" spans="1:60" s="595" customFormat="1" ht="15" customHeight="1">
      <c r="A441" s="599" t="s">
        <v>1075</v>
      </c>
      <c r="B441" s="330"/>
      <c r="D441" s="596"/>
      <c r="E441" s="596"/>
      <c r="F441" s="596"/>
      <c r="G441" s="596"/>
      <c r="H441" s="596"/>
      <c r="I441" s="596"/>
      <c r="J441" s="596"/>
      <c r="K441" s="596"/>
      <c r="L441" s="596"/>
      <c r="M441" s="596"/>
      <c r="N441" s="596"/>
      <c r="O441" s="596"/>
      <c r="P441" s="596"/>
      <c r="Q441" s="596"/>
      <c r="R441" s="596"/>
      <c r="S441" s="596"/>
      <c r="T441" s="596"/>
      <c r="W441" s="1439" t="s">
        <v>312</v>
      </c>
      <c r="X441" s="1440"/>
      <c r="Y441" s="1440"/>
      <c r="Z441" s="1440"/>
      <c r="AA441" s="1440"/>
      <c r="AB441" s="1440"/>
      <c r="AC441" s="597"/>
      <c r="AD441" s="1439" t="s">
        <v>312</v>
      </c>
      <c r="AE441" s="1440"/>
      <c r="AF441" s="1440"/>
      <c r="AG441" s="1440"/>
      <c r="AH441" s="1440"/>
      <c r="AI441" s="1440"/>
      <c r="AJ441" s="597"/>
      <c r="AK441" s="1439" t="s">
        <v>312</v>
      </c>
      <c r="AL441" s="1440"/>
      <c r="AM441" s="1440"/>
      <c r="AN441" s="1440"/>
      <c r="AO441" s="1440"/>
      <c r="AP441" s="1440"/>
      <c r="AQ441" s="290"/>
      <c r="AR441" s="526" t="s">
        <v>312</v>
      </c>
      <c r="AS441" s="526" t="s">
        <v>312</v>
      </c>
      <c r="AT441" s="526" t="s">
        <v>312</v>
      </c>
      <c r="AU441" s="526" t="s">
        <v>312</v>
      </c>
      <c r="AV441" s="526" t="s">
        <v>312</v>
      </c>
      <c r="AW441" s="526" t="s">
        <v>312</v>
      </c>
      <c r="AX441" s="526" t="s">
        <v>312</v>
      </c>
      <c r="AY441" s="526" t="s">
        <v>312</v>
      </c>
      <c r="AZ441" s="597"/>
      <c r="BA441" s="615">
        <v>3</v>
      </c>
      <c r="BB441" s="382">
        <v>0</v>
      </c>
      <c r="BC441" s="382"/>
      <c r="BD441" s="689"/>
      <c r="BE441" s="689"/>
      <c r="BF441" s="689"/>
      <c r="BG441" s="689"/>
      <c r="BH441" s="639"/>
    </row>
    <row r="442" spans="1:60" s="346" customFormat="1" ht="15" customHeight="1">
      <c r="A442" s="23" t="s">
        <v>1075</v>
      </c>
      <c r="B442" s="216"/>
      <c r="C442" s="422" t="s">
        <v>945</v>
      </c>
      <c r="D442" s="207"/>
      <c r="E442" s="207"/>
      <c r="F442" s="207"/>
      <c r="G442" s="207"/>
      <c r="H442" s="207"/>
      <c r="I442" s="207"/>
      <c r="J442" s="207"/>
      <c r="K442" s="207"/>
      <c r="L442" s="207"/>
      <c r="M442" s="207"/>
      <c r="N442" s="207"/>
      <c r="O442" s="207"/>
      <c r="P442" s="207"/>
      <c r="Q442" s="207"/>
      <c r="R442" s="207"/>
      <c r="S442" s="207"/>
      <c r="T442" s="207"/>
      <c r="U442" s="207"/>
      <c r="V442" s="207"/>
      <c r="W442" s="1383">
        <v>6500000000</v>
      </c>
      <c r="X442" s="1383"/>
      <c r="Y442" s="1383"/>
      <c r="Z442" s="1383"/>
      <c r="AA442" s="1383"/>
      <c r="AB442" s="1383"/>
      <c r="AC442" s="240"/>
      <c r="AD442" s="1380">
        <v>3000000000</v>
      </c>
      <c r="AE442" s="1380"/>
      <c r="AF442" s="1380"/>
      <c r="AG442" s="1380"/>
      <c r="AH442" s="1380"/>
      <c r="AI442" s="1380"/>
      <c r="AJ442" s="240"/>
      <c r="AK442" s="1383">
        <v>3000000000</v>
      </c>
      <c r="AL442" s="1383"/>
      <c r="AM442" s="1383"/>
      <c r="AN442" s="1383"/>
      <c r="AO442" s="1383"/>
      <c r="AP442" s="1383"/>
      <c r="AQ442" s="234"/>
      <c r="AR442" s="629">
        <v>6500000000</v>
      </c>
      <c r="AS442" s="629">
        <v>0</v>
      </c>
      <c r="AT442" s="629">
        <v>0</v>
      </c>
      <c r="AU442" s="629">
        <v>0</v>
      </c>
      <c r="AV442" s="629">
        <v>0</v>
      </c>
      <c r="AW442" s="629">
        <v>0</v>
      </c>
      <c r="AX442" s="629">
        <v>0</v>
      </c>
      <c r="AY442" s="629">
        <v>0</v>
      </c>
      <c r="AZ442" s="192"/>
      <c r="BA442" s="382">
        <v>1</v>
      </c>
      <c r="BB442" s="382">
        <v>0</v>
      </c>
      <c r="BC442" s="382"/>
      <c r="BD442" s="689"/>
      <c r="BE442" s="689"/>
      <c r="BF442" s="689"/>
      <c r="BG442" s="689"/>
      <c r="BH442" s="561"/>
    </row>
    <row r="443" spans="1:54" ht="15" customHeight="1">
      <c r="A443" s="23" t="s">
        <v>1075</v>
      </c>
      <c r="C443" s="254"/>
      <c r="D443" s="207"/>
      <c r="E443" s="207"/>
      <c r="F443" s="207"/>
      <c r="G443" s="207"/>
      <c r="H443" s="207"/>
      <c r="I443" s="207"/>
      <c r="J443" s="207"/>
      <c r="K443" s="207"/>
      <c r="L443" s="207"/>
      <c r="M443" s="207"/>
      <c r="N443" s="207"/>
      <c r="O443" s="207"/>
      <c r="P443" s="207"/>
      <c r="Q443" s="207"/>
      <c r="R443" s="207"/>
      <c r="S443" s="207"/>
      <c r="T443" s="207"/>
      <c r="U443" s="207"/>
      <c r="V443" s="207"/>
      <c r="W443" s="240"/>
      <c r="X443" s="240"/>
      <c r="Y443" s="240"/>
      <c r="Z443" s="240"/>
      <c r="AA443" s="240"/>
      <c r="AB443" s="240"/>
      <c r="AC443" s="240"/>
      <c r="AD443" s="240"/>
      <c r="AE443" s="240"/>
      <c r="AF443" s="240"/>
      <c r="AG443" s="240"/>
      <c r="AH443" s="240"/>
      <c r="AI443" s="240"/>
      <c r="AJ443" s="240"/>
      <c r="AK443" s="1383"/>
      <c r="AL443" s="1383"/>
      <c r="AM443" s="1383"/>
      <c r="AN443" s="1383"/>
      <c r="AO443" s="1383"/>
      <c r="AP443" s="1383"/>
      <c r="AR443" s="629"/>
      <c r="AS443" s="629"/>
      <c r="AT443" s="629"/>
      <c r="AU443" s="629"/>
      <c r="AV443" s="629"/>
      <c r="AW443" s="629"/>
      <c r="AX443" s="629"/>
      <c r="AY443" s="629"/>
      <c r="BA443" s="618">
        <v>1</v>
      </c>
      <c r="BB443" s="382">
        <v>0</v>
      </c>
    </row>
    <row r="444" spans="1:59" s="223" customFormat="1" ht="15" customHeight="1" thickBot="1">
      <c r="A444" s="23" t="s">
        <v>1075</v>
      </c>
      <c r="B444" s="216"/>
      <c r="C444" s="220"/>
      <c r="D444" s="225"/>
      <c r="E444" s="224"/>
      <c r="F444" s="224"/>
      <c r="G444" s="224"/>
      <c r="H444" s="224"/>
      <c r="I444" s="224"/>
      <c r="J444" s="224"/>
      <c r="K444" s="226"/>
      <c r="L444" s="226"/>
      <c r="M444" s="226"/>
      <c r="N444" s="226"/>
      <c r="O444" s="226"/>
      <c r="P444" s="226"/>
      <c r="Q444" s="226"/>
      <c r="R444" s="226"/>
      <c r="S444" s="226"/>
      <c r="T444" s="226"/>
      <c r="U444" s="226"/>
      <c r="V444" s="226"/>
      <c r="W444" s="1389">
        <v>6500000000</v>
      </c>
      <c r="X444" s="1389"/>
      <c r="Y444" s="1389"/>
      <c r="Z444" s="1389"/>
      <c r="AA444" s="1389"/>
      <c r="AB444" s="1389"/>
      <c r="AC444" s="812"/>
      <c r="AD444" s="1389">
        <v>3000000000</v>
      </c>
      <c r="AE444" s="1389"/>
      <c r="AF444" s="1389"/>
      <c r="AG444" s="1389"/>
      <c r="AH444" s="1389"/>
      <c r="AI444" s="1389"/>
      <c r="AJ444" s="812"/>
      <c r="AK444" s="1389">
        <v>3000000000</v>
      </c>
      <c r="AL444" s="1389"/>
      <c r="AM444" s="1389"/>
      <c r="AN444" s="1389"/>
      <c r="AO444" s="1389"/>
      <c r="AP444" s="1389"/>
      <c r="AQ444" s="813"/>
      <c r="AR444" s="712">
        <v>6500000000</v>
      </c>
      <c r="AS444" s="712">
        <v>0</v>
      </c>
      <c r="AT444" s="712">
        <v>0</v>
      </c>
      <c r="AU444" s="712">
        <v>0</v>
      </c>
      <c r="AV444" s="712">
        <v>0</v>
      </c>
      <c r="AW444" s="712">
        <v>0</v>
      </c>
      <c r="AX444" s="712">
        <v>0</v>
      </c>
      <c r="AY444" s="712">
        <v>0</v>
      </c>
      <c r="BA444" s="810">
        <v>1</v>
      </c>
      <c r="BB444" s="810">
        <v>0</v>
      </c>
      <c r="BC444" s="810"/>
      <c r="BD444" s="812">
        <v>6500000000</v>
      </c>
      <c r="BE444" s="812">
        <v>3000000000</v>
      </c>
      <c r="BF444" s="812">
        <v>0</v>
      </c>
      <c r="BG444" s="812">
        <v>0</v>
      </c>
    </row>
    <row r="445" spans="1:54" ht="15" customHeight="1" thickTop="1">
      <c r="A445" s="23" t="s">
        <v>1075</v>
      </c>
      <c r="B445" s="209"/>
      <c r="C445" s="348"/>
      <c r="D445" s="207"/>
      <c r="E445" s="207"/>
      <c r="F445" s="207"/>
      <c r="G445" s="207"/>
      <c r="H445" s="207"/>
      <c r="I445" s="207"/>
      <c r="J445" s="207"/>
      <c r="K445" s="207"/>
      <c r="L445" s="207"/>
      <c r="M445" s="207"/>
      <c r="N445" s="207"/>
      <c r="O445" s="207"/>
      <c r="P445" s="207"/>
      <c r="Q445" s="207"/>
      <c r="R445" s="207"/>
      <c r="S445" s="207"/>
      <c r="T445" s="207"/>
      <c r="U445" s="207"/>
      <c r="V445" s="192"/>
      <c r="AI445" s="274"/>
      <c r="AP445" s="274"/>
      <c r="AR445" s="571">
        <v>0</v>
      </c>
      <c r="AS445" s="571">
        <v>0</v>
      </c>
      <c r="AT445" s="571">
        <v>0</v>
      </c>
      <c r="AU445" s="571">
        <v>0</v>
      </c>
      <c r="AV445" s="571">
        <v>0</v>
      </c>
      <c r="AW445" s="571">
        <v>0</v>
      </c>
      <c r="AX445" s="571">
        <v>0</v>
      </c>
      <c r="AY445" s="571">
        <v>0</v>
      </c>
      <c r="AZ445" s="209"/>
      <c r="BB445" s="382">
        <v>0</v>
      </c>
    </row>
    <row r="446" spans="1:59" s="561" customFormat="1" ht="15" customHeight="1">
      <c r="A446" s="23" t="s">
        <v>1075</v>
      </c>
      <c r="C446" s="348" t="s">
        <v>585</v>
      </c>
      <c r="D446" s="435"/>
      <c r="E446" s="435"/>
      <c r="F446" s="435"/>
      <c r="G446" s="435"/>
      <c r="H446" s="435"/>
      <c r="I446" s="435"/>
      <c r="J446" s="435"/>
      <c r="K446" s="435"/>
      <c r="L446" s="435"/>
      <c r="M446" s="435"/>
      <c r="N446" s="435"/>
      <c r="O446" s="435"/>
      <c r="P446" s="435"/>
      <c r="Q446" s="435"/>
      <c r="R446" s="435"/>
      <c r="S446" s="435"/>
      <c r="T446" s="435"/>
      <c r="U446" s="435"/>
      <c r="V446" s="426"/>
      <c r="W446" s="426"/>
      <c r="X446" s="426"/>
      <c r="Y446" s="426"/>
      <c r="Z446" s="426"/>
      <c r="AA446" s="426"/>
      <c r="AB446" s="426"/>
      <c r="AC446" s="426"/>
      <c r="AD446" s="426"/>
      <c r="AE446" s="426"/>
      <c r="AF446" s="426"/>
      <c r="AG446" s="426"/>
      <c r="AH446" s="426"/>
      <c r="AI446" s="274"/>
      <c r="AJ446" s="426"/>
      <c r="AK446" s="426"/>
      <c r="AL446" s="426"/>
      <c r="AM446" s="426"/>
      <c r="AN446" s="426"/>
      <c r="AO446" s="426"/>
      <c r="AP446" s="274"/>
      <c r="AQ446" s="426"/>
      <c r="AR446" s="571"/>
      <c r="AS446" s="571"/>
      <c r="AT446" s="571"/>
      <c r="AU446" s="571"/>
      <c r="AV446" s="571"/>
      <c r="AW446" s="571"/>
      <c r="AX446" s="571"/>
      <c r="AY446" s="571"/>
      <c r="AZ446" s="223"/>
      <c r="BA446" s="382"/>
      <c r="BB446" s="382">
        <v>0</v>
      </c>
      <c r="BC446" s="382"/>
      <c r="BD446" s="689"/>
      <c r="BE446" s="689"/>
      <c r="BF446" s="689"/>
      <c r="BG446" s="689"/>
    </row>
    <row r="447" spans="1:59" s="561" customFormat="1" ht="15" customHeight="1">
      <c r="A447" s="23" t="s">
        <v>1075</v>
      </c>
      <c r="C447" s="348"/>
      <c r="D447" s="435"/>
      <c r="E447" s="435"/>
      <c r="F447" s="435"/>
      <c r="G447" s="435"/>
      <c r="H447" s="435"/>
      <c r="I447" s="435"/>
      <c r="J447" s="435"/>
      <c r="K447" s="435"/>
      <c r="L447" s="435"/>
      <c r="M447" s="435"/>
      <c r="N447" s="435"/>
      <c r="O447" s="435"/>
      <c r="P447" s="435"/>
      <c r="Q447" s="435"/>
      <c r="R447" s="435"/>
      <c r="S447" s="435"/>
      <c r="T447" s="435"/>
      <c r="U447" s="435"/>
      <c r="V447" s="426"/>
      <c r="W447" s="426"/>
      <c r="X447" s="426"/>
      <c r="Y447" s="426"/>
      <c r="Z447" s="426"/>
      <c r="AA447" s="426"/>
      <c r="AB447" s="426"/>
      <c r="AC447" s="426"/>
      <c r="AD447" s="426"/>
      <c r="AE447" s="426"/>
      <c r="AF447" s="426"/>
      <c r="AG447" s="426"/>
      <c r="AH447" s="426"/>
      <c r="AI447" s="274"/>
      <c r="AJ447" s="426"/>
      <c r="AK447" s="426"/>
      <c r="AL447" s="426"/>
      <c r="AM447" s="426"/>
      <c r="AN447" s="426"/>
      <c r="AO447" s="426"/>
      <c r="AP447" s="274"/>
      <c r="AQ447" s="426"/>
      <c r="AR447" s="571"/>
      <c r="AS447" s="571"/>
      <c r="AT447" s="571"/>
      <c r="AU447" s="571"/>
      <c r="AV447" s="571"/>
      <c r="AW447" s="571"/>
      <c r="AX447" s="571"/>
      <c r="AY447" s="571"/>
      <c r="AZ447" s="223"/>
      <c r="BA447" s="382"/>
      <c r="BB447" s="382">
        <v>0</v>
      </c>
      <c r="BC447" s="382"/>
      <c r="BD447" s="689"/>
      <c r="BE447" s="689"/>
      <c r="BF447" s="689"/>
      <c r="BG447" s="689"/>
    </row>
    <row r="448" spans="1:59" s="563" customFormat="1" ht="15" customHeight="1">
      <c r="A448" s="400" t="s">
        <v>1075</v>
      </c>
      <c r="C448" s="658" t="s">
        <v>526</v>
      </c>
      <c r="D448" s="1473" t="s">
        <v>946</v>
      </c>
      <c r="E448" s="1473"/>
      <c r="F448" s="1473"/>
      <c r="G448" s="1473"/>
      <c r="H448" s="1473"/>
      <c r="I448" s="1473"/>
      <c r="J448" s="1473"/>
      <c r="K448" s="1473"/>
      <c r="L448" s="1473"/>
      <c r="M448" s="1473"/>
      <c r="N448" s="1473"/>
      <c r="O448" s="1473"/>
      <c r="P448" s="1473"/>
      <c r="Q448" s="1473"/>
      <c r="R448" s="1473"/>
      <c r="S448" s="1473"/>
      <c r="T448" s="1473"/>
      <c r="U448" s="1473"/>
      <c r="V448" s="1473"/>
      <c r="W448" s="1473"/>
      <c r="X448" s="1473"/>
      <c r="Y448" s="1473"/>
      <c r="Z448" s="1473"/>
      <c r="AA448" s="1473"/>
      <c r="AB448" s="1473"/>
      <c r="AC448" s="1473"/>
      <c r="AD448" s="1473"/>
      <c r="AE448" s="1473"/>
      <c r="AF448" s="1473"/>
      <c r="AG448" s="1473"/>
      <c r="AH448" s="1473"/>
      <c r="AI448" s="1473"/>
      <c r="AJ448" s="1473"/>
      <c r="AK448" s="1473"/>
      <c r="AL448" s="1473"/>
      <c r="AM448" s="1473"/>
      <c r="AN448" s="1473"/>
      <c r="AO448" s="1473"/>
      <c r="AP448" s="1473"/>
      <c r="AR448" s="699"/>
      <c r="AS448" s="699"/>
      <c r="AT448" s="699"/>
      <c r="AU448" s="699"/>
      <c r="AV448" s="699"/>
      <c r="AW448" s="699"/>
      <c r="AX448" s="699"/>
      <c r="AY448" s="699"/>
      <c r="BA448" s="562"/>
      <c r="BB448" s="382">
        <v>0</v>
      </c>
      <c r="BC448" s="382"/>
      <c r="BD448" s="709"/>
      <c r="BE448" s="709"/>
      <c r="BF448" s="709"/>
      <c r="BG448" s="709"/>
    </row>
    <row r="449" spans="1:59" s="563" customFormat="1" ht="27" customHeight="1">
      <c r="A449" s="400" t="s">
        <v>1075</v>
      </c>
      <c r="C449" s="658"/>
      <c r="D449" s="659" t="s">
        <v>520</v>
      </c>
      <c r="E449" s="1409" t="s">
        <v>947</v>
      </c>
      <c r="F449" s="1409"/>
      <c r="G449" s="1409"/>
      <c r="H449" s="1409"/>
      <c r="I449" s="1409"/>
      <c r="J449" s="1409"/>
      <c r="K449" s="1409"/>
      <c r="L449" s="1409"/>
      <c r="M449" s="1409"/>
      <c r="N449" s="1409"/>
      <c r="O449" s="1409"/>
      <c r="P449" s="1409"/>
      <c r="Q449" s="1409"/>
      <c r="R449" s="1409"/>
      <c r="S449" s="1409"/>
      <c r="T449" s="1409"/>
      <c r="U449" s="1409"/>
      <c r="V449" s="1409"/>
      <c r="W449" s="1409"/>
      <c r="X449" s="1409"/>
      <c r="Y449" s="1409"/>
      <c r="Z449" s="1409"/>
      <c r="AA449" s="1409"/>
      <c r="AB449" s="1409"/>
      <c r="AC449" s="1409"/>
      <c r="AD449" s="1409"/>
      <c r="AE449" s="1409"/>
      <c r="AF449" s="1409"/>
      <c r="AG449" s="1409"/>
      <c r="AH449" s="1409"/>
      <c r="AI449" s="1409"/>
      <c r="AJ449" s="1409"/>
      <c r="AK449" s="1409"/>
      <c r="AL449" s="1409"/>
      <c r="AM449" s="1409"/>
      <c r="AN449" s="1409"/>
      <c r="AO449" s="1409"/>
      <c r="AP449" s="1409"/>
      <c r="AR449" s="699"/>
      <c r="AS449" s="699"/>
      <c r="AT449" s="699"/>
      <c r="AU449" s="699"/>
      <c r="AV449" s="699"/>
      <c r="AW449" s="699"/>
      <c r="AX449" s="699"/>
      <c r="AY449" s="699"/>
      <c r="BA449" s="562"/>
      <c r="BB449" s="382">
        <v>0</v>
      </c>
      <c r="BC449" s="382"/>
      <c r="BD449" s="709"/>
      <c r="BE449" s="709"/>
      <c r="BF449" s="709"/>
      <c r="BG449" s="709"/>
    </row>
    <row r="450" spans="1:59" s="563" customFormat="1" ht="15" customHeight="1">
      <c r="A450" s="400" t="s">
        <v>1075</v>
      </c>
      <c r="C450" s="658"/>
      <c r="D450" s="659" t="s">
        <v>527</v>
      </c>
      <c r="E450" s="1409" t="s">
        <v>948</v>
      </c>
      <c r="F450" s="1409"/>
      <c r="G450" s="1409"/>
      <c r="H450" s="1409"/>
      <c r="I450" s="1409"/>
      <c r="J450" s="1409"/>
      <c r="K450" s="1409"/>
      <c r="L450" s="1409"/>
      <c r="M450" s="1409"/>
      <c r="N450" s="1409"/>
      <c r="O450" s="1409"/>
      <c r="P450" s="1409"/>
      <c r="Q450" s="1409"/>
      <c r="R450" s="1409"/>
      <c r="S450" s="1409"/>
      <c r="T450" s="1409"/>
      <c r="U450" s="1409"/>
      <c r="V450" s="1409"/>
      <c r="W450" s="1409"/>
      <c r="X450" s="1409"/>
      <c r="Y450" s="1409"/>
      <c r="Z450" s="1409"/>
      <c r="AA450" s="1409"/>
      <c r="AB450" s="1409"/>
      <c r="AC450" s="1409"/>
      <c r="AD450" s="1409"/>
      <c r="AE450" s="1409"/>
      <c r="AF450" s="1409"/>
      <c r="AG450" s="1409"/>
      <c r="AH450" s="1409"/>
      <c r="AI450" s="1409"/>
      <c r="AJ450" s="1409"/>
      <c r="AK450" s="1409"/>
      <c r="AL450" s="1409"/>
      <c r="AM450" s="1409"/>
      <c r="AN450" s="1409"/>
      <c r="AO450" s="1409"/>
      <c r="AP450" s="1409"/>
      <c r="AR450" s="699"/>
      <c r="AS450" s="699"/>
      <c r="AT450" s="699"/>
      <c r="AU450" s="699"/>
      <c r="AV450" s="699"/>
      <c r="AW450" s="699"/>
      <c r="AX450" s="699"/>
      <c r="AY450" s="699"/>
      <c r="BA450" s="562"/>
      <c r="BB450" s="382">
        <v>0</v>
      </c>
      <c r="BC450" s="382"/>
      <c r="BD450" s="709"/>
      <c r="BE450" s="709"/>
      <c r="BF450" s="709"/>
      <c r="BG450" s="709"/>
    </row>
    <row r="451" spans="1:59" s="563" customFormat="1" ht="39.75" customHeight="1">
      <c r="A451" s="400" t="s">
        <v>1075</v>
      </c>
      <c r="C451" s="658"/>
      <c r="D451" s="563" t="s">
        <v>520</v>
      </c>
      <c r="E451" s="1409" t="s">
        <v>949</v>
      </c>
      <c r="F451" s="1409"/>
      <c r="G451" s="1409"/>
      <c r="H451" s="1409"/>
      <c r="I451" s="1409"/>
      <c r="J451" s="1409"/>
      <c r="K451" s="1409"/>
      <c r="L451" s="1409"/>
      <c r="M451" s="1409"/>
      <c r="N451" s="1409"/>
      <c r="O451" s="1409"/>
      <c r="P451" s="1409"/>
      <c r="Q451" s="1409"/>
      <c r="R451" s="1409"/>
      <c r="S451" s="1409"/>
      <c r="T451" s="1409"/>
      <c r="U451" s="1409"/>
      <c r="V451" s="1409"/>
      <c r="W451" s="1409"/>
      <c r="X451" s="1409"/>
      <c r="Y451" s="1409"/>
      <c r="Z451" s="1409"/>
      <c r="AA451" s="1409"/>
      <c r="AB451" s="1409"/>
      <c r="AC451" s="1409"/>
      <c r="AD451" s="1409"/>
      <c r="AE451" s="1409"/>
      <c r="AF451" s="1409"/>
      <c r="AG451" s="1409"/>
      <c r="AH451" s="1409"/>
      <c r="AI451" s="1409"/>
      <c r="AJ451" s="1409"/>
      <c r="AK451" s="1409"/>
      <c r="AL451" s="1409"/>
      <c r="AM451" s="1409"/>
      <c r="AN451" s="1409"/>
      <c r="AO451" s="1409"/>
      <c r="AP451" s="1409"/>
      <c r="AR451" s="699"/>
      <c r="AS451" s="699"/>
      <c r="AT451" s="699"/>
      <c r="AU451" s="699"/>
      <c r="AV451" s="699"/>
      <c r="AW451" s="699"/>
      <c r="AX451" s="699"/>
      <c r="AY451" s="699"/>
      <c r="BA451" s="562"/>
      <c r="BB451" s="382">
        <v>0</v>
      </c>
      <c r="BC451" s="382"/>
      <c r="BD451" s="709"/>
      <c r="BE451" s="709"/>
      <c r="BF451" s="709"/>
      <c r="BG451" s="709"/>
    </row>
    <row r="452" spans="1:59" s="563" customFormat="1" ht="27" customHeight="1">
      <c r="A452" s="400" t="s">
        <v>1075</v>
      </c>
      <c r="C452" s="658"/>
      <c r="D452" s="659" t="s">
        <v>528</v>
      </c>
      <c r="E452" s="1409" t="s">
        <v>950</v>
      </c>
      <c r="F452" s="1409"/>
      <c r="G452" s="1409"/>
      <c r="H452" s="1409"/>
      <c r="I452" s="1409"/>
      <c r="J452" s="1409"/>
      <c r="K452" s="1409"/>
      <c r="L452" s="1409"/>
      <c r="M452" s="1409"/>
      <c r="N452" s="1409"/>
      <c r="O452" s="1409"/>
      <c r="P452" s="1409"/>
      <c r="Q452" s="1409"/>
      <c r="R452" s="1409"/>
      <c r="S452" s="1409"/>
      <c r="T452" s="1409"/>
      <c r="U452" s="1409"/>
      <c r="V452" s="1409"/>
      <c r="W452" s="1409"/>
      <c r="X452" s="1409"/>
      <c r="Y452" s="1409"/>
      <c r="Z452" s="1409"/>
      <c r="AA452" s="1409"/>
      <c r="AB452" s="1409"/>
      <c r="AC452" s="1409"/>
      <c r="AD452" s="1409"/>
      <c r="AE452" s="1409"/>
      <c r="AF452" s="1409"/>
      <c r="AG452" s="1409"/>
      <c r="AH452" s="1409"/>
      <c r="AI452" s="1409"/>
      <c r="AJ452" s="1409"/>
      <c r="AK452" s="1409"/>
      <c r="AL452" s="1409"/>
      <c r="AM452" s="1409"/>
      <c r="AN452" s="1409"/>
      <c r="AO452" s="1409"/>
      <c r="AP452" s="1409"/>
      <c r="AR452" s="699"/>
      <c r="AS452" s="699"/>
      <c r="AT452" s="699"/>
      <c r="AU452" s="699"/>
      <c r="AV452" s="699"/>
      <c r="AW452" s="699"/>
      <c r="AX452" s="699"/>
      <c r="AY452" s="699"/>
      <c r="BA452" s="562"/>
      <c r="BB452" s="382">
        <v>0</v>
      </c>
      <c r="BC452" s="382"/>
      <c r="BD452" s="709"/>
      <c r="BE452" s="709"/>
      <c r="BF452" s="709"/>
      <c r="BG452" s="709"/>
    </row>
    <row r="453" spans="1:59" s="563" customFormat="1" ht="91.5" customHeight="1">
      <c r="A453" s="400" t="s">
        <v>1075</v>
      </c>
      <c r="C453" s="658"/>
      <c r="D453" s="659" t="s">
        <v>529</v>
      </c>
      <c r="E453" s="1409" t="s">
        <v>1072</v>
      </c>
      <c r="F453" s="1409"/>
      <c r="G453" s="1409"/>
      <c r="H453" s="1409"/>
      <c r="I453" s="1409"/>
      <c r="J453" s="1409"/>
      <c r="K453" s="1409"/>
      <c r="L453" s="1409"/>
      <c r="M453" s="1409"/>
      <c r="N453" s="1409"/>
      <c r="O453" s="1409"/>
      <c r="P453" s="1409"/>
      <c r="Q453" s="1409"/>
      <c r="R453" s="1409"/>
      <c r="S453" s="1409"/>
      <c r="T453" s="1409"/>
      <c r="U453" s="1409"/>
      <c r="V453" s="1409"/>
      <c r="W453" s="1409"/>
      <c r="X453" s="1409"/>
      <c r="Y453" s="1409"/>
      <c r="Z453" s="1409"/>
      <c r="AA453" s="1409"/>
      <c r="AB453" s="1409"/>
      <c r="AC453" s="1409"/>
      <c r="AD453" s="1409"/>
      <c r="AE453" s="1409"/>
      <c r="AF453" s="1409"/>
      <c r="AG453" s="1409"/>
      <c r="AH453" s="1409"/>
      <c r="AI453" s="1409"/>
      <c r="AJ453" s="1409"/>
      <c r="AK453" s="1409"/>
      <c r="AL453" s="1409"/>
      <c r="AM453" s="1409"/>
      <c r="AN453" s="1409"/>
      <c r="AO453" s="1409"/>
      <c r="AP453" s="1409"/>
      <c r="AR453" s="699"/>
      <c r="AS453" s="699"/>
      <c r="AT453" s="699"/>
      <c r="AU453" s="699"/>
      <c r="AV453" s="699"/>
      <c r="AW453" s="699"/>
      <c r="AX453" s="699"/>
      <c r="AY453" s="699"/>
      <c r="BA453" s="562"/>
      <c r="BB453" s="382">
        <v>0</v>
      </c>
      <c r="BC453" s="382"/>
      <c r="BD453" s="709"/>
      <c r="BE453" s="709"/>
      <c r="BF453" s="709"/>
      <c r="BG453" s="709"/>
    </row>
    <row r="454" spans="1:59" s="561" customFormat="1" ht="15" customHeight="1">
      <c r="A454" s="23" t="s">
        <v>1075</v>
      </c>
      <c r="C454" s="348"/>
      <c r="D454" s="435"/>
      <c r="E454" s="435"/>
      <c r="F454" s="435"/>
      <c r="G454" s="435"/>
      <c r="H454" s="435"/>
      <c r="I454" s="435"/>
      <c r="J454" s="435"/>
      <c r="K454" s="435"/>
      <c r="L454" s="435"/>
      <c r="M454" s="435"/>
      <c r="N454" s="435"/>
      <c r="O454" s="435"/>
      <c r="P454" s="435"/>
      <c r="Q454" s="435"/>
      <c r="R454" s="435"/>
      <c r="S454" s="435"/>
      <c r="T454" s="435"/>
      <c r="U454" s="435"/>
      <c r="V454" s="426"/>
      <c r="W454" s="426"/>
      <c r="X454" s="426"/>
      <c r="Y454" s="426"/>
      <c r="Z454" s="426"/>
      <c r="AA454" s="426"/>
      <c r="AB454" s="426"/>
      <c r="AC454" s="426"/>
      <c r="AD454" s="426"/>
      <c r="AE454" s="426"/>
      <c r="AF454" s="426"/>
      <c r="AG454" s="426"/>
      <c r="AH454" s="426"/>
      <c r="AI454" s="274"/>
      <c r="AJ454" s="426"/>
      <c r="AK454" s="426"/>
      <c r="AL454" s="426"/>
      <c r="AM454" s="426"/>
      <c r="AN454" s="426"/>
      <c r="AO454" s="426"/>
      <c r="AP454" s="274"/>
      <c r="AQ454" s="426"/>
      <c r="AR454" s="571"/>
      <c r="AS454" s="571"/>
      <c r="AT454" s="571"/>
      <c r="AU454" s="571"/>
      <c r="AV454" s="571"/>
      <c r="AW454" s="571"/>
      <c r="AX454" s="571"/>
      <c r="AY454" s="571"/>
      <c r="AZ454" s="223"/>
      <c r="BA454" s="382"/>
      <c r="BB454" s="382">
        <v>0</v>
      </c>
      <c r="BC454" s="382"/>
      <c r="BD454" s="689"/>
      <c r="BE454" s="689"/>
      <c r="BF454" s="689"/>
      <c r="BG454" s="689"/>
    </row>
    <row r="455" spans="1:218" s="563" customFormat="1" ht="15" customHeight="1">
      <c r="A455" s="23" t="s">
        <v>1075</v>
      </c>
      <c r="C455" s="658" t="s">
        <v>542</v>
      </c>
      <c r="D455" s="1473" t="s">
        <v>951</v>
      </c>
      <c r="E455" s="1473"/>
      <c r="F455" s="1473"/>
      <c r="G455" s="1473"/>
      <c r="H455" s="1473"/>
      <c r="I455" s="1473"/>
      <c r="J455" s="1473"/>
      <c r="K455" s="1473"/>
      <c r="L455" s="1473"/>
      <c r="M455" s="1473"/>
      <c r="N455" s="1473"/>
      <c r="O455" s="1473"/>
      <c r="P455" s="1473"/>
      <c r="Q455" s="1473"/>
      <c r="R455" s="1473"/>
      <c r="S455" s="1473"/>
      <c r="T455" s="1473"/>
      <c r="U455" s="1473"/>
      <c r="V455" s="1473"/>
      <c r="W455" s="1473"/>
      <c r="X455" s="1473"/>
      <c r="Y455" s="1473"/>
      <c r="Z455" s="1473"/>
      <c r="AA455" s="1473"/>
      <c r="AB455" s="1473"/>
      <c r="AC455" s="1473"/>
      <c r="AD455" s="1473"/>
      <c r="AE455" s="1473"/>
      <c r="AF455" s="1473"/>
      <c r="AG455" s="1473"/>
      <c r="AH455" s="1473"/>
      <c r="AI455" s="1473"/>
      <c r="BB455" s="563">
        <v>0</v>
      </c>
      <c r="FY455" s="23"/>
      <c r="GA455" s="658"/>
      <c r="GB455" s="1473"/>
      <c r="GC455" s="1473"/>
      <c r="GD455" s="1473"/>
      <c r="GE455" s="1473"/>
      <c r="GF455" s="1473"/>
      <c r="GG455" s="1473"/>
      <c r="GH455" s="1473"/>
      <c r="GI455" s="1473"/>
      <c r="GJ455" s="1473"/>
      <c r="GK455" s="1473"/>
      <c r="GL455" s="1473"/>
      <c r="GM455" s="1473"/>
      <c r="GN455" s="1473"/>
      <c r="GO455" s="1473"/>
      <c r="GP455" s="1473"/>
      <c r="GQ455" s="1473"/>
      <c r="GR455" s="1473"/>
      <c r="GS455" s="1473"/>
      <c r="GT455" s="1473"/>
      <c r="GU455" s="1473"/>
      <c r="GV455" s="1473"/>
      <c r="GW455" s="1473"/>
      <c r="GX455" s="1473"/>
      <c r="GY455" s="1473"/>
      <c r="GZ455" s="1473"/>
      <c r="HA455" s="1473"/>
      <c r="HB455" s="1473"/>
      <c r="HC455" s="1473"/>
      <c r="HD455" s="1473"/>
      <c r="HE455" s="1473"/>
      <c r="HF455" s="1473"/>
      <c r="HG455" s="1473"/>
      <c r="HI455" s="964"/>
      <c r="HJ455" s="810"/>
    </row>
    <row r="456" spans="1:218" s="563" customFormat="1" ht="28.5" customHeight="1">
      <c r="A456" s="23" t="s">
        <v>1075</v>
      </c>
      <c r="C456" s="658"/>
      <c r="D456" s="659" t="s">
        <v>520</v>
      </c>
      <c r="E456" s="1537" t="s">
        <v>952</v>
      </c>
      <c r="F456" s="1537"/>
      <c r="G456" s="1537"/>
      <c r="H456" s="1537"/>
      <c r="I456" s="1537"/>
      <c r="J456" s="1537"/>
      <c r="K456" s="1537"/>
      <c r="L456" s="1537"/>
      <c r="M456" s="1537"/>
      <c r="N456" s="1537"/>
      <c r="O456" s="1537"/>
      <c r="P456" s="1537"/>
      <c r="Q456" s="1537"/>
      <c r="R456" s="1537"/>
      <c r="S456" s="1537"/>
      <c r="T456" s="1537"/>
      <c r="U456" s="1537"/>
      <c r="V456" s="1537"/>
      <c r="W456" s="1537"/>
      <c r="X456" s="1537"/>
      <c r="Y456" s="1537"/>
      <c r="Z456" s="1537"/>
      <c r="AA456" s="1537"/>
      <c r="AB456" s="1537"/>
      <c r="AC456" s="1537"/>
      <c r="AD456" s="1537"/>
      <c r="AE456" s="1537"/>
      <c r="AF456" s="1537"/>
      <c r="AG456" s="1537"/>
      <c r="AH456" s="1537"/>
      <c r="AI456" s="1537"/>
      <c r="BB456" s="563">
        <v>0</v>
      </c>
      <c r="FY456" s="23"/>
      <c r="GA456" s="658"/>
      <c r="GB456" s="659"/>
      <c r="GC456" s="1537"/>
      <c r="GD456" s="1537"/>
      <c r="GE456" s="1537"/>
      <c r="GF456" s="1537"/>
      <c r="GG456" s="1537"/>
      <c r="GH456" s="1537"/>
      <c r="GI456" s="1537"/>
      <c r="GJ456" s="1537"/>
      <c r="GK456" s="1537"/>
      <c r="GL456" s="1537"/>
      <c r="GM456" s="1537"/>
      <c r="GN456" s="1537"/>
      <c r="GO456" s="1537"/>
      <c r="GP456" s="1537"/>
      <c r="GQ456" s="1537"/>
      <c r="GR456" s="1537"/>
      <c r="GS456" s="1537"/>
      <c r="GT456" s="1537"/>
      <c r="GU456" s="1537"/>
      <c r="GV456" s="1537"/>
      <c r="GW456" s="1537"/>
      <c r="GX456" s="1537"/>
      <c r="GY456" s="1537"/>
      <c r="GZ456" s="1537"/>
      <c r="HA456" s="1537"/>
      <c r="HB456" s="1537"/>
      <c r="HC456" s="1537"/>
      <c r="HD456" s="1537"/>
      <c r="HE456" s="1537"/>
      <c r="HF456" s="1537"/>
      <c r="HG456" s="1537"/>
      <c r="HI456" s="964"/>
      <c r="HJ456" s="810"/>
    </row>
    <row r="457" spans="1:218" s="563" customFormat="1" ht="28.5" customHeight="1">
      <c r="A457" s="23" t="s">
        <v>1075</v>
      </c>
      <c r="C457" s="658"/>
      <c r="D457" s="659" t="s">
        <v>527</v>
      </c>
      <c r="E457" s="1537" t="s">
        <v>953</v>
      </c>
      <c r="F457" s="1537"/>
      <c r="G457" s="1537"/>
      <c r="H457" s="1537"/>
      <c r="I457" s="1537"/>
      <c r="J457" s="1537"/>
      <c r="K457" s="1537"/>
      <c r="L457" s="1537"/>
      <c r="M457" s="1537"/>
      <c r="N457" s="1537"/>
      <c r="O457" s="1537"/>
      <c r="P457" s="1537"/>
      <c r="Q457" s="1537"/>
      <c r="R457" s="1537"/>
      <c r="S457" s="1537"/>
      <c r="T457" s="1537"/>
      <c r="U457" s="1537"/>
      <c r="V457" s="1537"/>
      <c r="W457" s="1537"/>
      <c r="X457" s="1537"/>
      <c r="Y457" s="1537"/>
      <c r="Z457" s="1537"/>
      <c r="AA457" s="1537"/>
      <c r="AB457" s="1537"/>
      <c r="AC457" s="1537"/>
      <c r="AD457" s="1537"/>
      <c r="AE457" s="1537"/>
      <c r="AF457" s="1537"/>
      <c r="AG457" s="1537"/>
      <c r="AH457" s="1537"/>
      <c r="AI457" s="1537"/>
      <c r="BB457" s="563">
        <v>0</v>
      </c>
      <c r="FY457" s="23"/>
      <c r="GA457" s="658"/>
      <c r="GB457" s="659"/>
      <c r="GC457" s="1537"/>
      <c r="GD457" s="1537"/>
      <c r="GE457" s="1537"/>
      <c r="GF457" s="1537"/>
      <c r="GG457" s="1537"/>
      <c r="GH457" s="1537"/>
      <c r="GI457" s="1537"/>
      <c r="GJ457" s="1537"/>
      <c r="GK457" s="1537"/>
      <c r="GL457" s="1537"/>
      <c r="GM457" s="1537"/>
      <c r="GN457" s="1537"/>
      <c r="GO457" s="1537"/>
      <c r="GP457" s="1537"/>
      <c r="GQ457" s="1537"/>
      <c r="GR457" s="1537"/>
      <c r="GS457" s="1537"/>
      <c r="GT457" s="1537"/>
      <c r="GU457" s="1537"/>
      <c r="GV457" s="1537"/>
      <c r="GW457" s="1537"/>
      <c r="GX457" s="1537"/>
      <c r="GY457" s="1537"/>
      <c r="GZ457" s="1537"/>
      <c r="HA457" s="1537"/>
      <c r="HB457" s="1537"/>
      <c r="HC457" s="1537"/>
      <c r="HD457" s="1537"/>
      <c r="HE457" s="1537"/>
      <c r="HF457" s="1537"/>
      <c r="HG457" s="1537"/>
      <c r="HI457" s="964"/>
      <c r="HJ457" s="810"/>
    </row>
    <row r="458" spans="1:218" s="563" customFormat="1" ht="28.5" customHeight="1">
      <c r="A458" s="23" t="s">
        <v>1075</v>
      </c>
      <c r="C458" s="658"/>
      <c r="D458" s="563" t="s">
        <v>520</v>
      </c>
      <c r="E458" s="1537" t="s">
        <v>954</v>
      </c>
      <c r="F458" s="1537"/>
      <c r="G458" s="1537"/>
      <c r="H458" s="1537"/>
      <c r="I458" s="1537"/>
      <c r="J458" s="1537"/>
      <c r="K458" s="1537"/>
      <c r="L458" s="1537"/>
      <c r="M458" s="1537"/>
      <c r="N458" s="1537"/>
      <c r="O458" s="1537"/>
      <c r="P458" s="1537"/>
      <c r="Q458" s="1537"/>
      <c r="R458" s="1537"/>
      <c r="S458" s="1537"/>
      <c r="T458" s="1537"/>
      <c r="U458" s="1537"/>
      <c r="V458" s="1537"/>
      <c r="W458" s="1537"/>
      <c r="X458" s="1537"/>
      <c r="Y458" s="1537"/>
      <c r="Z458" s="1537"/>
      <c r="AA458" s="1537"/>
      <c r="AB458" s="1537"/>
      <c r="AC458" s="1537"/>
      <c r="AD458" s="1537"/>
      <c r="AE458" s="1537"/>
      <c r="AF458" s="1537"/>
      <c r="AG458" s="1537"/>
      <c r="AH458" s="1537"/>
      <c r="AI458" s="1537"/>
      <c r="BB458" s="563">
        <v>0</v>
      </c>
      <c r="FY458" s="23"/>
      <c r="GA458" s="658"/>
      <c r="GC458" s="1537"/>
      <c r="GD458" s="1537"/>
      <c r="GE458" s="1537"/>
      <c r="GF458" s="1537"/>
      <c r="GG458" s="1537"/>
      <c r="GH458" s="1537"/>
      <c r="GI458" s="1537"/>
      <c r="GJ458" s="1537"/>
      <c r="GK458" s="1537"/>
      <c r="GL458" s="1537"/>
      <c r="GM458" s="1537"/>
      <c r="GN458" s="1537"/>
      <c r="GO458" s="1537"/>
      <c r="GP458" s="1537"/>
      <c r="GQ458" s="1537"/>
      <c r="GR458" s="1537"/>
      <c r="GS458" s="1537"/>
      <c r="GT458" s="1537"/>
      <c r="GU458" s="1537"/>
      <c r="GV458" s="1537"/>
      <c r="GW458" s="1537"/>
      <c r="GX458" s="1537"/>
      <c r="GY458" s="1537"/>
      <c r="GZ458" s="1537"/>
      <c r="HA458" s="1537"/>
      <c r="HB458" s="1537"/>
      <c r="HC458" s="1537"/>
      <c r="HD458" s="1537"/>
      <c r="HE458" s="1537"/>
      <c r="HF458" s="1537"/>
      <c r="HG458" s="1537"/>
      <c r="HI458" s="964"/>
      <c r="HJ458" s="810"/>
    </row>
    <row r="459" spans="1:218" s="563" customFormat="1" ht="42" customHeight="1">
      <c r="A459" s="23" t="s">
        <v>1075</v>
      </c>
      <c r="C459" s="658"/>
      <c r="D459" s="659" t="s">
        <v>528</v>
      </c>
      <c r="E459" s="1537" t="s">
        <v>955</v>
      </c>
      <c r="F459" s="1537"/>
      <c r="G459" s="1537"/>
      <c r="H459" s="1537"/>
      <c r="I459" s="1537"/>
      <c r="J459" s="1537"/>
      <c r="K459" s="1537"/>
      <c r="L459" s="1537"/>
      <c r="M459" s="1537"/>
      <c r="N459" s="1537"/>
      <c r="O459" s="1537"/>
      <c r="P459" s="1537"/>
      <c r="Q459" s="1537"/>
      <c r="R459" s="1537"/>
      <c r="S459" s="1537"/>
      <c r="T459" s="1537"/>
      <c r="U459" s="1537"/>
      <c r="V459" s="1537"/>
      <c r="W459" s="1537"/>
      <c r="X459" s="1537"/>
      <c r="Y459" s="1537"/>
      <c r="Z459" s="1537"/>
      <c r="AA459" s="1537"/>
      <c r="AB459" s="1537"/>
      <c r="AC459" s="1537"/>
      <c r="AD459" s="1537"/>
      <c r="AE459" s="1537"/>
      <c r="AF459" s="1537"/>
      <c r="AG459" s="1537"/>
      <c r="AH459" s="1537"/>
      <c r="AI459" s="1537"/>
      <c r="BB459" s="563">
        <v>0</v>
      </c>
      <c r="FY459" s="23"/>
      <c r="GA459" s="658"/>
      <c r="GB459" s="659"/>
      <c r="GC459" s="1537"/>
      <c r="GD459" s="1537"/>
      <c r="GE459" s="1537"/>
      <c r="GF459" s="1537"/>
      <c r="GG459" s="1537"/>
      <c r="GH459" s="1537"/>
      <c r="GI459" s="1537"/>
      <c r="GJ459" s="1537"/>
      <c r="GK459" s="1537"/>
      <c r="GL459" s="1537"/>
      <c r="GM459" s="1537"/>
      <c r="GN459" s="1537"/>
      <c r="GO459" s="1537"/>
      <c r="GP459" s="1537"/>
      <c r="GQ459" s="1537"/>
      <c r="GR459" s="1537"/>
      <c r="GS459" s="1537"/>
      <c r="GT459" s="1537"/>
      <c r="GU459" s="1537"/>
      <c r="GV459" s="1537"/>
      <c r="GW459" s="1537"/>
      <c r="GX459" s="1537"/>
      <c r="GY459" s="1537"/>
      <c r="GZ459" s="1537"/>
      <c r="HA459" s="1537"/>
      <c r="HB459" s="1537"/>
      <c r="HC459" s="1537"/>
      <c r="HD459" s="1537"/>
      <c r="HE459" s="1537"/>
      <c r="HF459" s="1537"/>
      <c r="HG459" s="1537"/>
      <c r="HI459" s="964"/>
      <c r="HJ459" s="810"/>
    </row>
    <row r="460" spans="1:218" s="563" customFormat="1" ht="15" customHeight="1">
      <c r="A460" s="23" t="s">
        <v>1075</v>
      </c>
      <c r="C460" s="658"/>
      <c r="D460" s="659" t="s">
        <v>529</v>
      </c>
      <c r="E460" s="1537" t="s">
        <v>956</v>
      </c>
      <c r="F460" s="1537"/>
      <c r="G460" s="1537"/>
      <c r="H460" s="1537"/>
      <c r="I460" s="1537"/>
      <c r="J460" s="1537"/>
      <c r="K460" s="1537"/>
      <c r="L460" s="1537"/>
      <c r="M460" s="1537"/>
      <c r="N460" s="1537"/>
      <c r="O460" s="1537"/>
      <c r="P460" s="1537"/>
      <c r="Q460" s="1537"/>
      <c r="R460" s="1537"/>
      <c r="S460" s="1537"/>
      <c r="T460" s="1537"/>
      <c r="U460" s="1537"/>
      <c r="V460" s="1537"/>
      <c r="W460" s="1537"/>
      <c r="X460" s="1537"/>
      <c r="Y460" s="1537"/>
      <c r="Z460" s="1537"/>
      <c r="AA460" s="1537"/>
      <c r="AB460" s="1537"/>
      <c r="AC460" s="1537"/>
      <c r="AD460" s="1537"/>
      <c r="AE460" s="1537"/>
      <c r="AF460" s="1537"/>
      <c r="AG460" s="1537"/>
      <c r="AH460" s="1537"/>
      <c r="AI460" s="1537"/>
      <c r="BB460" s="563">
        <v>0</v>
      </c>
      <c r="FY460" s="23"/>
      <c r="GA460" s="658"/>
      <c r="GB460" s="659"/>
      <c r="GC460" s="1537"/>
      <c r="GD460" s="1537"/>
      <c r="GE460" s="1537"/>
      <c r="GF460" s="1537"/>
      <c r="GG460" s="1537"/>
      <c r="GH460" s="1537"/>
      <c r="GI460" s="1537"/>
      <c r="GJ460" s="1537"/>
      <c r="GK460" s="1537"/>
      <c r="GL460" s="1537"/>
      <c r="GM460" s="1537"/>
      <c r="GN460" s="1537"/>
      <c r="GO460" s="1537"/>
      <c r="GP460" s="1537"/>
      <c r="GQ460" s="1537"/>
      <c r="GR460" s="1537"/>
      <c r="GS460" s="1537"/>
      <c r="GT460" s="1537"/>
      <c r="GU460" s="1537"/>
      <c r="GV460" s="1537"/>
      <c r="GW460" s="1537"/>
      <c r="GX460" s="1537"/>
      <c r="GY460" s="1537"/>
      <c r="GZ460" s="1537"/>
      <c r="HA460" s="1537"/>
      <c r="HB460" s="1537"/>
      <c r="HC460" s="1537"/>
      <c r="HD460" s="1537"/>
      <c r="HE460" s="1537"/>
      <c r="HF460" s="1537"/>
      <c r="HG460" s="1537"/>
      <c r="HI460" s="964"/>
      <c r="HJ460" s="810"/>
    </row>
    <row r="461" spans="1:59" s="561" customFormat="1" ht="15" customHeight="1">
      <c r="A461" s="23" t="s">
        <v>1075</v>
      </c>
      <c r="C461" s="348"/>
      <c r="D461" s="435"/>
      <c r="E461" s="435"/>
      <c r="F461" s="435"/>
      <c r="G461" s="435"/>
      <c r="H461" s="435"/>
      <c r="I461" s="435"/>
      <c r="J461" s="435"/>
      <c r="K461" s="435"/>
      <c r="L461" s="435"/>
      <c r="M461" s="435"/>
      <c r="N461" s="435"/>
      <c r="O461" s="435"/>
      <c r="P461" s="435"/>
      <c r="Q461" s="435"/>
      <c r="R461" s="435"/>
      <c r="S461" s="435"/>
      <c r="T461" s="435"/>
      <c r="U461" s="435"/>
      <c r="V461" s="426"/>
      <c r="W461" s="426"/>
      <c r="X461" s="426"/>
      <c r="Y461" s="426"/>
      <c r="Z461" s="426"/>
      <c r="AA461" s="426"/>
      <c r="AB461" s="426"/>
      <c r="AC461" s="426"/>
      <c r="AD461" s="426"/>
      <c r="AE461" s="426"/>
      <c r="AF461" s="426"/>
      <c r="AG461" s="426"/>
      <c r="AH461" s="426"/>
      <c r="AI461" s="274"/>
      <c r="AJ461" s="426"/>
      <c r="AK461" s="426"/>
      <c r="AL461" s="426"/>
      <c r="AM461" s="426"/>
      <c r="AN461" s="426"/>
      <c r="AO461" s="426"/>
      <c r="AP461" s="274"/>
      <c r="AQ461" s="426"/>
      <c r="AR461" s="571"/>
      <c r="AS461" s="571"/>
      <c r="AT461" s="571"/>
      <c r="AU461" s="571"/>
      <c r="AV461" s="571"/>
      <c r="AW461" s="571"/>
      <c r="AX461" s="571"/>
      <c r="AY461" s="571"/>
      <c r="AZ461" s="223"/>
      <c r="BA461" s="382"/>
      <c r="BB461" s="382">
        <v>0</v>
      </c>
      <c r="BC461" s="382"/>
      <c r="BD461" s="689"/>
      <c r="BE461" s="689"/>
      <c r="BF461" s="689"/>
      <c r="BG461" s="689"/>
    </row>
    <row r="462" spans="1:59" s="563" customFormat="1" ht="16.5" customHeight="1">
      <c r="A462" s="400" t="s">
        <v>1075</v>
      </c>
      <c r="C462" s="658" t="s">
        <v>543</v>
      </c>
      <c r="D462" s="1473" t="s">
        <v>957</v>
      </c>
      <c r="E462" s="1473"/>
      <c r="F462" s="1473"/>
      <c r="G462" s="1473"/>
      <c r="H462" s="1473"/>
      <c r="I462" s="1473"/>
      <c r="J462" s="1473"/>
      <c r="K462" s="1473"/>
      <c r="L462" s="1473"/>
      <c r="M462" s="1473"/>
      <c r="N462" s="1473"/>
      <c r="O462" s="1473"/>
      <c r="P462" s="1473"/>
      <c r="Q462" s="1473"/>
      <c r="R462" s="1473"/>
      <c r="S462" s="1473"/>
      <c r="T462" s="1473"/>
      <c r="U462" s="1473"/>
      <c r="V462" s="1473"/>
      <c r="W462" s="1473"/>
      <c r="X462" s="1473"/>
      <c r="Y462" s="1473"/>
      <c r="Z462" s="1473"/>
      <c r="AA462" s="1473"/>
      <c r="AB462" s="1473"/>
      <c r="AC462" s="1473"/>
      <c r="AD462" s="1473"/>
      <c r="AE462" s="1473"/>
      <c r="AF462" s="1473"/>
      <c r="AG462" s="1473"/>
      <c r="AH462" s="1473"/>
      <c r="AI462" s="1473"/>
      <c r="AJ462" s="1473"/>
      <c r="AK462" s="1473"/>
      <c r="AL462" s="1473"/>
      <c r="AM462" s="1473"/>
      <c r="AN462" s="1473"/>
      <c r="AO462" s="1473"/>
      <c r="AP462" s="1473"/>
      <c r="AR462" s="699"/>
      <c r="AS462" s="699"/>
      <c r="AT462" s="699"/>
      <c r="AU462" s="699"/>
      <c r="AV462" s="699"/>
      <c r="AW462" s="699"/>
      <c r="AX462" s="699"/>
      <c r="AY462" s="699"/>
      <c r="BA462" s="562"/>
      <c r="BB462" s="382">
        <v>0</v>
      </c>
      <c r="BC462" s="382"/>
      <c r="BD462" s="709"/>
      <c r="BE462" s="709"/>
      <c r="BF462" s="709"/>
      <c r="BG462" s="709"/>
    </row>
    <row r="463" spans="1:59" s="563" customFormat="1" ht="28.5" customHeight="1">
      <c r="A463" s="400" t="s">
        <v>1075</v>
      </c>
      <c r="C463" s="658"/>
      <c r="D463" s="659" t="s">
        <v>520</v>
      </c>
      <c r="E463" s="1409" t="s">
        <v>958</v>
      </c>
      <c r="F463" s="1409"/>
      <c r="G463" s="1409"/>
      <c r="H463" s="1409"/>
      <c r="I463" s="1409"/>
      <c r="J463" s="1409"/>
      <c r="K463" s="1409"/>
      <c r="L463" s="1409"/>
      <c r="M463" s="1409"/>
      <c r="N463" s="1409"/>
      <c r="O463" s="1409"/>
      <c r="P463" s="1409"/>
      <c r="Q463" s="1409"/>
      <c r="R463" s="1409"/>
      <c r="S463" s="1409"/>
      <c r="T463" s="1409"/>
      <c r="U463" s="1409"/>
      <c r="V463" s="1409"/>
      <c r="W463" s="1409"/>
      <c r="X463" s="1409"/>
      <c r="Y463" s="1409"/>
      <c r="Z463" s="1409"/>
      <c r="AA463" s="1409"/>
      <c r="AB463" s="1409"/>
      <c r="AC463" s="1409"/>
      <c r="AD463" s="1409"/>
      <c r="AE463" s="1409"/>
      <c r="AF463" s="1409"/>
      <c r="AG463" s="1409"/>
      <c r="AH463" s="1409"/>
      <c r="AI463" s="1409"/>
      <c r="AJ463" s="1409"/>
      <c r="AK463" s="1409"/>
      <c r="AL463" s="1409"/>
      <c r="AM463" s="1409"/>
      <c r="AN463" s="1409"/>
      <c r="AO463" s="1409"/>
      <c r="AP463" s="1409"/>
      <c r="AR463" s="699"/>
      <c r="AS463" s="699"/>
      <c r="AT463" s="699"/>
      <c r="AU463" s="699"/>
      <c r="AV463" s="699"/>
      <c r="AW463" s="699"/>
      <c r="AX463" s="699"/>
      <c r="AY463" s="699"/>
      <c r="BA463" s="562"/>
      <c r="BB463" s="382">
        <v>0</v>
      </c>
      <c r="BC463" s="382"/>
      <c r="BD463" s="709"/>
      <c r="BE463" s="709"/>
      <c r="BF463" s="709"/>
      <c r="BG463" s="709"/>
    </row>
    <row r="464" spans="1:59" s="563" customFormat="1" ht="28.5" customHeight="1">
      <c r="A464" s="400" t="s">
        <v>1075</v>
      </c>
      <c r="C464" s="658"/>
      <c r="D464" s="659" t="s">
        <v>527</v>
      </c>
      <c r="E464" s="1409" t="s">
        <v>959</v>
      </c>
      <c r="F464" s="1409"/>
      <c r="G464" s="1409"/>
      <c r="H464" s="1409"/>
      <c r="I464" s="1409"/>
      <c r="J464" s="1409"/>
      <c r="K464" s="1409"/>
      <c r="L464" s="1409"/>
      <c r="M464" s="1409"/>
      <c r="N464" s="1409"/>
      <c r="O464" s="1409"/>
      <c r="P464" s="1409"/>
      <c r="Q464" s="1409"/>
      <c r="R464" s="1409"/>
      <c r="S464" s="1409"/>
      <c r="T464" s="1409"/>
      <c r="U464" s="1409"/>
      <c r="V464" s="1409"/>
      <c r="W464" s="1409"/>
      <c r="X464" s="1409"/>
      <c r="Y464" s="1409"/>
      <c r="Z464" s="1409"/>
      <c r="AA464" s="1409"/>
      <c r="AB464" s="1409"/>
      <c r="AC464" s="1409"/>
      <c r="AD464" s="1409"/>
      <c r="AE464" s="1409"/>
      <c r="AF464" s="1409"/>
      <c r="AG464" s="1409"/>
      <c r="AH464" s="1409"/>
      <c r="AI464" s="1409"/>
      <c r="AJ464" s="1409"/>
      <c r="AK464" s="1409"/>
      <c r="AL464" s="1409"/>
      <c r="AM464" s="1409"/>
      <c r="AN464" s="1409"/>
      <c r="AO464" s="1409"/>
      <c r="AP464" s="1409"/>
      <c r="AR464" s="699"/>
      <c r="AS464" s="699"/>
      <c r="AT464" s="699"/>
      <c r="AU464" s="699"/>
      <c r="AV464" s="699"/>
      <c r="AW464" s="699"/>
      <c r="AX464" s="699"/>
      <c r="AY464" s="699"/>
      <c r="BA464" s="562"/>
      <c r="BB464" s="382">
        <v>0</v>
      </c>
      <c r="BC464" s="382"/>
      <c r="BD464" s="709"/>
      <c r="BE464" s="709"/>
      <c r="BF464" s="709"/>
      <c r="BG464" s="709"/>
    </row>
    <row r="465" spans="1:59" s="563" customFormat="1" ht="25.5" customHeight="1">
      <c r="A465" s="400" t="s">
        <v>1075</v>
      </c>
      <c r="C465" s="658"/>
      <c r="D465" s="563" t="s">
        <v>520</v>
      </c>
      <c r="E465" s="1409" t="s">
        <v>960</v>
      </c>
      <c r="F465" s="1409"/>
      <c r="G465" s="1409"/>
      <c r="H465" s="1409"/>
      <c r="I465" s="1409"/>
      <c r="J465" s="1409"/>
      <c r="K465" s="1409"/>
      <c r="L465" s="1409"/>
      <c r="M465" s="1409"/>
      <c r="N465" s="1409"/>
      <c r="O465" s="1409"/>
      <c r="P465" s="1409"/>
      <c r="Q465" s="1409"/>
      <c r="R465" s="1409"/>
      <c r="S465" s="1409"/>
      <c r="T465" s="1409"/>
      <c r="U465" s="1409"/>
      <c r="V465" s="1409"/>
      <c r="W465" s="1409"/>
      <c r="X465" s="1409"/>
      <c r="Y465" s="1409"/>
      <c r="Z465" s="1409"/>
      <c r="AA465" s="1409"/>
      <c r="AB465" s="1409"/>
      <c r="AC465" s="1409"/>
      <c r="AD465" s="1409"/>
      <c r="AE465" s="1409"/>
      <c r="AF465" s="1409"/>
      <c r="AG465" s="1409"/>
      <c r="AH465" s="1409"/>
      <c r="AI465" s="1409"/>
      <c r="AJ465" s="1409"/>
      <c r="AK465" s="1409"/>
      <c r="AL465" s="1409"/>
      <c r="AM465" s="1409"/>
      <c r="AN465" s="1409"/>
      <c r="AO465" s="1409"/>
      <c r="AP465" s="1409"/>
      <c r="AR465" s="699"/>
      <c r="AS465" s="699"/>
      <c r="AT465" s="699"/>
      <c r="AU465" s="699"/>
      <c r="AV465" s="699"/>
      <c r="AW465" s="699"/>
      <c r="AX465" s="699"/>
      <c r="AY465" s="699"/>
      <c r="BA465" s="562"/>
      <c r="BB465" s="382">
        <v>0</v>
      </c>
      <c r="BC465" s="382"/>
      <c r="BD465" s="709"/>
      <c r="BE465" s="709"/>
      <c r="BF465" s="709"/>
      <c r="BG465" s="709"/>
    </row>
    <row r="466" spans="1:59" s="563" customFormat="1" ht="15" customHeight="1">
      <c r="A466" s="400" t="s">
        <v>1075</v>
      </c>
      <c r="C466" s="658"/>
      <c r="D466" s="659" t="s">
        <v>528</v>
      </c>
      <c r="E466" s="1409" t="s">
        <v>961</v>
      </c>
      <c r="F466" s="1409"/>
      <c r="G466" s="1409"/>
      <c r="H466" s="1409"/>
      <c r="I466" s="1409"/>
      <c r="J466" s="1409"/>
      <c r="K466" s="1409"/>
      <c r="L466" s="1409"/>
      <c r="M466" s="1409"/>
      <c r="N466" s="1409"/>
      <c r="O466" s="1409"/>
      <c r="P466" s="1409"/>
      <c r="Q466" s="1409"/>
      <c r="R466" s="1409"/>
      <c r="S466" s="1409"/>
      <c r="T466" s="1409"/>
      <c r="U466" s="1409"/>
      <c r="V466" s="1409"/>
      <c r="W466" s="1409"/>
      <c r="X466" s="1409"/>
      <c r="Y466" s="1409"/>
      <c r="Z466" s="1409"/>
      <c r="AA466" s="1409"/>
      <c r="AB466" s="1409"/>
      <c r="AC466" s="1409"/>
      <c r="AD466" s="1409"/>
      <c r="AE466" s="1409"/>
      <c r="AF466" s="1409"/>
      <c r="AG466" s="1409"/>
      <c r="AH466" s="1409"/>
      <c r="AI466" s="1409"/>
      <c r="AJ466" s="1409"/>
      <c r="AK466" s="1409"/>
      <c r="AL466" s="1409"/>
      <c r="AM466" s="1409"/>
      <c r="AN466" s="1409"/>
      <c r="AO466" s="1409"/>
      <c r="AP466" s="1409"/>
      <c r="AR466" s="699"/>
      <c r="AS466" s="699"/>
      <c r="AT466" s="699"/>
      <c r="AU466" s="699"/>
      <c r="AV466" s="699"/>
      <c r="AW466" s="699"/>
      <c r="AX466" s="699"/>
      <c r="AY466" s="699"/>
      <c r="BA466" s="562"/>
      <c r="BB466" s="382">
        <v>0</v>
      </c>
      <c r="BC466" s="382"/>
      <c r="BD466" s="709"/>
      <c r="BE466" s="709"/>
      <c r="BF466" s="709"/>
      <c r="BG466" s="709"/>
    </row>
    <row r="467" spans="1:59" s="563" customFormat="1" ht="93" customHeight="1">
      <c r="A467" s="400" t="s">
        <v>1075</v>
      </c>
      <c r="C467" s="658"/>
      <c r="D467" s="659" t="s">
        <v>529</v>
      </c>
      <c r="E467" s="1409" t="s">
        <v>1036</v>
      </c>
      <c r="F467" s="1409"/>
      <c r="G467" s="1409"/>
      <c r="H467" s="1409"/>
      <c r="I467" s="1409"/>
      <c r="J467" s="1409"/>
      <c r="K467" s="1409"/>
      <c r="L467" s="1409"/>
      <c r="M467" s="1409"/>
      <c r="N467" s="1409"/>
      <c r="O467" s="1409"/>
      <c r="P467" s="1409"/>
      <c r="Q467" s="1409"/>
      <c r="R467" s="1409"/>
      <c r="S467" s="1409"/>
      <c r="T467" s="1409"/>
      <c r="U467" s="1409"/>
      <c r="V467" s="1409"/>
      <c r="W467" s="1409"/>
      <c r="X467" s="1409"/>
      <c r="Y467" s="1409"/>
      <c r="Z467" s="1409"/>
      <c r="AA467" s="1409"/>
      <c r="AB467" s="1409"/>
      <c r="AC467" s="1409"/>
      <c r="AD467" s="1409"/>
      <c r="AE467" s="1409"/>
      <c r="AF467" s="1409"/>
      <c r="AG467" s="1409"/>
      <c r="AH467" s="1409"/>
      <c r="AI467" s="1409"/>
      <c r="AJ467" s="1409"/>
      <c r="AK467" s="1409"/>
      <c r="AL467" s="1409"/>
      <c r="AM467" s="1409"/>
      <c r="AN467" s="1409"/>
      <c r="AO467" s="1409"/>
      <c r="AP467" s="1409"/>
      <c r="AR467" s="699"/>
      <c r="AS467" s="699"/>
      <c r="AT467" s="699"/>
      <c r="AU467" s="699"/>
      <c r="AV467" s="699"/>
      <c r="AW467" s="699"/>
      <c r="AX467" s="699"/>
      <c r="AY467" s="699"/>
      <c r="BA467" s="562"/>
      <c r="BB467" s="382">
        <v>0</v>
      </c>
      <c r="BC467" s="382"/>
      <c r="BD467" s="709"/>
      <c r="BE467" s="709"/>
      <c r="BF467" s="709"/>
      <c r="BG467" s="709"/>
    </row>
    <row r="468" spans="1:59" s="563" customFormat="1" ht="12.75">
      <c r="A468" s="400"/>
      <c r="C468" s="348" t="s">
        <v>1026</v>
      </c>
      <c r="D468" s="659"/>
      <c r="E468" s="1263"/>
      <c r="F468" s="1263"/>
      <c r="G468" s="1263"/>
      <c r="H468" s="1263"/>
      <c r="I468" s="1263"/>
      <c r="J468" s="1263"/>
      <c r="K468" s="1263"/>
      <c r="L468" s="1263"/>
      <c r="M468" s="1263"/>
      <c r="N468" s="1263"/>
      <c r="O468" s="1263"/>
      <c r="P468" s="1263"/>
      <c r="Q468" s="1263"/>
      <c r="R468" s="1263"/>
      <c r="S468" s="1263"/>
      <c r="T468" s="1263"/>
      <c r="U468" s="1263"/>
      <c r="V468" s="1263"/>
      <c r="W468" s="1263"/>
      <c r="X468" s="1263"/>
      <c r="Y468" s="1263"/>
      <c r="Z468" s="1263"/>
      <c r="AA468" s="1263"/>
      <c r="AB468" s="1263"/>
      <c r="AC468" s="1263"/>
      <c r="AD468" s="1263"/>
      <c r="AE468" s="1263"/>
      <c r="AF468" s="1263"/>
      <c r="AG468" s="1263"/>
      <c r="AH468" s="1263"/>
      <c r="AI468" s="1263"/>
      <c r="AJ468" s="1263"/>
      <c r="AK468" s="1263"/>
      <c r="AL468" s="1263"/>
      <c r="AM468" s="1263"/>
      <c r="AN468" s="1263"/>
      <c r="AO468" s="1263"/>
      <c r="AP468" s="1263"/>
      <c r="AR468" s="699"/>
      <c r="AS468" s="699"/>
      <c r="AT468" s="699"/>
      <c r="AU468" s="699"/>
      <c r="AV468" s="699"/>
      <c r="AW468" s="699"/>
      <c r="AX468" s="699"/>
      <c r="AY468" s="699"/>
      <c r="BA468" s="562"/>
      <c r="BB468" s="382"/>
      <c r="BC468" s="382"/>
      <c r="BD468" s="709"/>
      <c r="BE468" s="709"/>
      <c r="BF468" s="709"/>
      <c r="BG468" s="709"/>
    </row>
    <row r="469" spans="1:59" s="561" customFormat="1" ht="13.5" customHeight="1">
      <c r="A469" s="23" t="s">
        <v>1075</v>
      </c>
      <c r="C469" s="348"/>
      <c r="D469" s="435"/>
      <c r="E469" s="435"/>
      <c r="F469" s="435"/>
      <c r="G469" s="435"/>
      <c r="H469" s="435"/>
      <c r="I469" s="435"/>
      <c r="J469" s="435"/>
      <c r="K469" s="435"/>
      <c r="L469" s="435"/>
      <c r="M469" s="435"/>
      <c r="N469" s="435"/>
      <c r="O469" s="435"/>
      <c r="P469" s="435"/>
      <c r="Q469" s="435"/>
      <c r="R469" s="435"/>
      <c r="S469" s="435"/>
      <c r="T469" s="435"/>
      <c r="U469" s="435"/>
      <c r="V469" s="426"/>
      <c r="W469" s="426"/>
      <c r="X469" s="426"/>
      <c r="Y469" s="426"/>
      <c r="Z469" s="426"/>
      <c r="AA469" s="426"/>
      <c r="AB469" s="426"/>
      <c r="AC469" s="426"/>
      <c r="AD469" s="426"/>
      <c r="AE469" s="426"/>
      <c r="AF469" s="426"/>
      <c r="AG469" s="426"/>
      <c r="AH469" s="426"/>
      <c r="AI469" s="274"/>
      <c r="AJ469" s="426"/>
      <c r="AK469" s="426"/>
      <c r="AL469" s="426"/>
      <c r="AM469" s="426"/>
      <c r="AN469" s="426"/>
      <c r="AO469" s="426"/>
      <c r="AP469" s="274"/>
      <c r="AQ469" s="426"/>
      <c r="AR469" s="571"/>
      <c r="AS469" s="571"/>
      <c r="AT469" s="571"/>
      <c r="AU469" s="571"/>
      <c r="AV469" s="571"/>
      <c r="AW469" s="571"/>
      <c r="AX469" s="571"/>
      <c r="AY469" s="571"/>
      <c r="AZ469" s="223"/>
      <c r="BA469" s="382"/>
      <c r="BB469" s="382">
        <v>0</v>
      </c>
      <c r="BC469" s="382"/>
      <c r="BD469" s="689"/>
      <c r="BE469" s="689"/>
      <c r="BF469" s="689"/>
      <c r="BG469" s="689"/>
    </row>
    <row r="470" spans="1:59" s="563" customFormat="1" ht="15" customHeight="1">
      <c r="A470" s="400" t="s">
        <v>1075</v>
      </c>
      <c r="C470" s="658" t="s">
        <v>967</v>
      </c>
      <c r="D470" s="1473" t="s">
        <v>962</v>
      </c>
      <c r="E470" s="1473"/>
      <c r="F470" s="1473"/>
      <c r="G470" s="1473"/>
      <c r="H470" s="1473"/>
      <c r="I470" s="1473"/>
      <c r="J470" s="1473"/>
      <c r="K470" s="1473"/>
      <c r="L470" s="1473"/>
      <c r="M470" s="1473"/>
      <c r="N470" s="1473"/>
      <c r="O470" s="1473"/>
      <c r="P470" s="1473"/>
      <c r="Q470" s="1473"/>
      <c r="R470" s="1473"/>
      <c r="S470" s="1473"/>
      <c r="T470" s="1473"/>
      <c r="U470" s="1473"/>
      <c r="V470" s="1473"/>
      <c r="W470" s="1473"/>
      <c r="X470" s="1473"/>
      <c r="Y470" s="1473"/>
      <c r="Z470" s="1473"/>
      <c r="AA470" s="1473"/>
      <c r="AB470" s="1473"/>
      <c r="AC470" s="1473"/>
      <c r="AD470" s="1473"/>
      <c r="AE470" s="1473"/>
      <c r="AF470" s="1473"/>
      <c r="AG470" s="1473"/>
      <c r="AH470" s="1473"/>
      <c r="AI470" s="1473"/>
      <c r="AJ470" s="1473"/>
      <c r="AK470" s="1473"/>
      <c r="AL470" s="1473"/>
      <c r="AM470" s="1473"/>
      <c r="AN470" s="1473"/>
      <c r="AO470" s="1473"/>
      <c r="AP470" s="1473"/>
      <c r="AR470" s="699"/>
      <c r="AS470" s="699"/>
      <c r="AT470" s="699"/>
      <c r="AU470" s="699"/>
      <c r="AV470" s="699"/>
      <c r="AW470" s="699"/>
      <c r="AX470" s="699"/>
      <c r="AY470" s="699"/>
      <c r="BA470" s="562"/>
      <c r="BB470" s="382">
        <v>0</v>
      </c>
      <c r="BC470" s="382"/>
      <c r="BD470" s="709"/>
      <c r="BE470" s="709"/>
      <c r="BF470" s="709"/>
      <c r="BG470" s="709"/>
    </row>
    <row r="471" spans="1:59" s="563" customFormat="1" ht="28.5" customHeight="1">
      <c r="A471" s="400" t="s">
        <v>1075</v>
      </c>
      <c r="C471" s="658"/>
      <c r="D471" s="659" t="s">
        <v>520</v>
      </c>
      <c r="E471" s="1409" t="s">
        <v>963</v>
      </c>
      <c r="F471" s="1409"/>
      <c r="G471" s="1409"/>
      <c r="H471" s="1409"/>
      <c r="I471" s="1409"/>
      <c r="J471" s="1409"/>
      <c r="K471" s="1409"/>
      <c r="L471" s="1409"/>
      <c r="M471" s="1409"/>
      <c r="N471" s="1409"/>
      <c r="O471" s="1409"/>
      <c r="P471" s="1409"/>
      <c r="Q471" s="1409"/>
      <c r="R471" s="1409"/>
      <c r="S471" s="1409"/>
      <c r="T471" s="1409"/>
      <c r="U471" s="1409"/>
      <c r="V471" s="1409"/>
      <c r="W471" s="1409"/>
      <c r="X471" s="1409"/>
      <c r="Y471" s="1409"/>
      <c r="Z471" s="1409"/>
      <c r="AA471" s="1409"/>
      <c r="AB471" s="1409"/>
      <c r="AC471" s="1409"/>
      <c r="AD471" s="1409"/>
      <c r="AE471" s="1409"/>
      <c r="AF471" s="1409"/>
      <c r="AG471" s="1409"/>
      <c r="AH471" s="1409"/>
      <c r="AI471" s="1409"/>
      <c r="AJ471" s="1409"/>
      <c r="AK471" s="1409"/>
      <c r="AL471" s="1409"/>
      <c r="AM471" s="1409"/>
      <c r="AN471" s="1409"/>
      <c r="AO471" s="1409"/>
      <c r="AP471" s="1409"/>
      <c r="AR471" s="699"/>
      <c r="AS471" s="699"/>
      <c r="AT471" s="699"/>
      <c r="AU471" s="699"/>
      <c r="AV471" s="699"/>
      <c r="AW471" s="699"/>
      <c r="AX471" s="699"/>
      <c r="AY471" s="699"/>
      <c r="BA471" s="562"/>
      <c r="BB471" s="382">
        <v>0</v>
      </c>
      <c r="BC471" s="382"/>
      <c r="BD471" s="709"/>
      <c r="BE471" s="709"/>
      <c r="BF471" s="709"/>
      <c r="BG471" s="709"/>
    </row>
    <row r="472" spans="1:59" s="563" customFormat="1" ht="15" customHeight="1">
      <c r="A472" s="400" t="s">
        <v>1075</v>
      </c>
      <c r="C472" s="658"/>
      <c r="D472" s="659" t="s">
        <v>527</v>
      </c>
      <c r="E472" s="1409" t="s">
        <v>964</v>
      </c>
      <c r="F472" s="1409"/>
      <c r="G472" s="1409"/>
      <c r="H472" s="1409"/>
      <c r="I472" s="1409"/>
      <c r="J472" s="1409"/>
      <c r="K472" s="1409"/>
      <c r="L472" s="1409"/>
      <c r="M472" s="1409"/>
      <c r="N472" s="1409"/>
      <c r="O472" s="1409"/>
      <c r="P472" s="1409"/>
      <c r="Q472" s="1409"/>
      <c r="R472" s="1409"/>
      <c r="S472" s="1409"/>
      <c r="T472" s="1409"/>
      <c r="U472" s="1409"/>
      <c r="V472" s="1409"/>
      <c r="W472" s="1409"/>
      <c r="X472" s="1409"/>
      <c r="Y472" s="1409"/>
      <c r="Z472" s="1409"/>
      <c r="AA472" s="1409"/>
      <c r="AB472" s="1409"/>
      <c r="AC472" s="1409"/>
      <c r="AD472" s="1409"/>
      <c r="AE472" s="1409"/>
      <c r="AF472" s="1409"/>
      <c r="AG472" s="1409"/>
      <c r="AH472" s="1409"/>
      <c r="AI472" s="1409"/>
      <c r="AJ472" s="1409"/>
      <c r="AK472" s="1409"/>
      <c r="AL472" s="1409"/>
      <c r="AM472" s="1409"/>
      <c r="AN472" s="1409"/>
      <c r="AO472" s="1409"/>
      <c r="AP472" s="1409"/>
      <c r="AR472" s="699"/>
      <c r="AS472" s="699"/>
      <c r="AT472" s="699"/>
      <c r="AU472" s="699"/>
      <c r="AV472" s="699"/>
      <c r="AW472" s="699"/>
      <c r="AX472" s="699"/>
      <c r="AY472" s="699"/>
      <c r="BA472" s="562"/>
      <c r="BB472" s="382">
        <v>0</v>
      </c>
      <c r="BC472" s="382"/>
      <c r="BD472" s="709"/>
      <c r="BE472" s="709"/>
      <c r="BF472" s="709"/>
      <c r="BG472" s="709"/>
    </row>
    <row r="473" spans="1:59" s="563" customFormat="1" ht="28.5" customHeight="1">
      <c r="A473" s="400" t="s">
        <v>1075</v>
      </c>
      <c r="C473" s="658"/>
      <c r="D473" s="563" t="s">
        <v>520</v>
      </c>
      <c r="E473" s="1409" t="s">
        <v>965</v>
      </c>
      <c r="F473" s="1409"/>
      <c r="G473" s="1409"/>
      <c r="H473" s="1409"/>
      <c r="I473" s="1409"/>
      <c r="J473" s="1409"/>
      <c r="K473" s="1409"/>
      <c r="L473" s="1409"/>
      <c r="M473" s="1409"/>
      <c r="N473" s="1409"/>
      <c r="O473" s="1409"/>
      <c r="P473" s="1409"/>
      <c r="Q473" s="1409"/>
      <c r="R473" s="1409"/>
      <c r="S473" s="1409"/>
      <c r="T473" s="1409"/>
      <c r="U473" s="1409"/>
      <c r="V473" s="1409"/>
      <c r="W473" s="1409"/>
      <c r="X473" s="1409"/>
      <c r="Y473" s="1409"/>
      <c r="Z473" s="1409"/>
      <c r="AA473" s="1409"/>
      <c r="AB473" s="1409"/>
      <c r="AC473" s="1409"/>
      <c r="AD473" s="1409"/>
      <c r="AE473" s="1409"/>
      <c r="AF473" s="1409"/>
      <c r="AG473" s="1409"/>
      <c r="AH473" s="1409"/>
      <c r="AI473" s="1409"/>
      <c r="AJ473" s="1409"/>
      <c r="AK473" s="1409"/>
      <c r="AL473" s="1409"/>
      <c r="AM473" s="1409"/>
      <c r="AN473" s="1409"/>
      <c r="AO473" s="1409"/>
      <c r="AP473" s="1409"/>
      <c r="AR473" s="699"/>
      <c r="AS473" s="699"/>
      <c r="AT473" s="699"/>
      <c r="AU473" s="699"/>
      <c r="AV473" s="699"/>
      <c r="AW473" s="699"/>
      <c r="AX473" s="699"/>
      <c r="AY473" s="699"/>
      <c r="BA473" s="562"/>
      <c r="BB473" s="382">
        <v>0</v>
      </c>
      <c r="BC473" s="382"/>
      <c r="BD473" s="709"/>
      <c r="BE473" s="709"/>
      <c r="BF473" s="709"/>
      <c r="BG473" s="709"/>
    </row>
    <row r="474" spans="1:59" s="563" customFormat="1" ht="28.5" customHeight="1">
      <c r="A474" s="400" t="s">
        <v>1075</v>
      </c>
      <c r="C474" s="658"/>
      <c r="D474" s="659" t="s">
        <v>528</v>
      </c>
      <c r="E474" s="1409" t="s">
        <v>966</v>
      </c>
      <c r="F474" s="1409"/>
      <c r="G474" s="1409"/>
      <c r="H474" s="1409"/>
      <c r="I474" s="1409"/>
      <c r="J474" s="1409"/>
      <c r="K474" s="1409"/>
      <c r="L474" s="1409"/>
      <c r="M474" s="1409"/>
      <c r="N474" s="1409"/>
      <c r="O474" s="1409"/>
      <c r="P474" s="1409"/>
      <c r="Q474" s="1409"/>
      <c r="R474" s="1409"/>
      <c r="S474" s="1409"/>
      <c r="T474" s="1409"/>
      <c r="U474" s="1409"/>
      <c r="V474" s="1409"/>
      <c r="W474" s="1409"/>
      <c r="X474" s="1409"/>
      <c r="Y474" s="1409"/>
      <c r="Z474" s="1409"/>
      <c r="AA474" s="1409"/>
      <c r="AB474" s="1409"/>
      <c r="AC474" s="1409"/>
      <c r="AD474" s="1409"/>
      <c r="AE474" s="1409"/>
      <c r="AF474" s="1409"/>
      <c r="AG474" s="1409"/>
      <c r="AH474" s="1409"/>
      <c r="AI474" s="1409"/>
      <c r="AJ474" s="1409"/>
      <c r="AK474" s="1409"/>
      <c r="AL474" s="1409"/>
      <c r="AM474" s="1409"/>
      <c r="AN474" s="1409"/>
      <c r="AO474" s="1409"/>
      <c r="AP474" s="1409"/>
      <c r="AR474" s="699"/>
      <c r="AS474" s="699"/>
      <c r="AT474" s="699"/>
      <c r="AU474" s="699"/>
      <c r="AV474" s="699"/>
      <c r="AW474" s="699"/>
      <c r="AX474" s="699"/>
      <c r="AY474" s="699"/>
      <c r="BA474" s="562"/>
      <c r="BB474" s="382">
        <v>0</v>
      </c>
      <c r="BC474" s="382"/>
      <c r="BD474" s="709"/>
      <c r="BE474" s="709"/>
      <c r="BF474" s="709"/>
      <c r="BG474" s="709"/>
    </row>
    <row r="475" spans="1:59" s="563" customFormat="1" ht="15" customHeight="1">
      <c r="A475" s="400" t="s">
        <v>1075</v>
      </c>
      <c r="C475" s="658"/>
      <c r="D475" s="659" t="s">
        <v>529</v>
      </c>
      <c r="E475" s="1409" t="s">
        <v>956</v>
      </c>
      <c r="F475" s="1409"/>
      <c r="G475" s="1409"/>
      <c r="H475" s="1409"/>
      <c r="I475" s="1409"/>
      <c r="J475" s="1409"/>
      <c r="K475" s="1409"/>
      <c r="L475" s="1409"/>
      <c r="M475" s="1409"/>
      <c r="N475" s="1409"/>
      <c r="O475" s="1409"/>
      <c r="P475" s="1409"/>
      <c r="Q475" s="1409"/>
      <c r="R475" s="1409"/>
      <c r="S475" s="1409"/>
      <c r="T475" s="1409"/>
      <c r="U475" s="1409"/>
      <c r="V475" s="1409"/>
      <c r="W475" s="1409"/>
      <c r="X475" s="1409"/>
      <c r="Y475" s="1409"/>
      <c r="Z475" s="1409"/>
      <c r="AA475" s="1409"/>
      <c r="AB475" s="1409"/>
      <c r="AC475" s="1409"/>
      <c r="AD475" s="1409"/>
      <c r="AE475" s="1409"/>
      <c r="AF475" s="1409"/>
      <c r="AG475" s="1409"/>
      <c r="AH475" s="1409"/>
      <c r="AI475" s="1409"/>
      <c r="AJ475" s="1409"/>
      <c r="AK475" s="1409"/>
      <c r="AL475" s="1409"/>
      <c r="AM475" s="1409"/>
      <c r="AN475" s="1409"/>
      <c r="AO475" s="1409"/>
      <c r="AP475" s="1409"/>
      <c r="AR475" s="699"/>
      <c r="AS475" s="699"/>
      <c r="AT475" s="699"/>
      <c r="AU475" s="699"/>
      <c r="AV475" s="699"/>
      <c r="AW475" s="699"/>
      <c r="AX475" s="699"/>
      <c r="AY475" s="699"/>
      <c r="BA475" s="562"/>
      <c r="BB475" s="382">
        <v>0</v>
      </c>
      <c r="BC475" s="382"/>
      <c r="BD475" s="709"/>
      <c r="BE475" s="709"/>
      <c r="BF475" s="709"/>
      <c r="BG475" s="709"/>
    </row>
    <row r="476" spans="1:59" s="561" customFormat="1" ht="15" customHeight="1">
      <c r="A476" s="23" t="s">
        <v>1075</v>
      </c>
      <c r="C476" s="348"/>
      <c r="D476" s="435"/>
      <c r="E476" s="435"/>
      <c r="F476" s="435"/>
      <c r="G476" s="435"/>
      <c r="H476" s="435"/>
      <c r="I476" s="435"/>
      <c r="J476" s="435"/>
      <c r="K476" s="435"/>
      <c r="L476" s="435"/>
      <c r="M476" s="435"/>
      <c r="N476" s="435"/>
      <c r="O476" s="435"/>
      <c r="P476" s="435"/>
      <c r="Q476" s="435"/>
      <c r="R476" s="435"/>
      <c r="S476" s="435"/>
      <c r="T476" s="435"/>
      <c r="U476" s="435"/>
      <c r="V476" s="426"/>
      <c r="W476" s="426"/>
      <c r="X476" s="426"/>
      <c r="Y476" s="426"/>
      <c r="Z476" s="426"/>
      <c r="AA476" s="426"/>
      <c r="AB476" s="426"/>
      <c r="AC476" s="426"/>
      <c r="AD476" s="426"/>
      <c r="AE476" s="426"/>
      <c r="AF476" s="426"/>
      <c r="AG476" s="426"/>
      <c r="AH476" s="426"/>
      <c r="AI476" s="274"/>
      <c r="AJ476" s="426"/>
      <c r="AK476" s="426"/>
      <c r="AL476" s="426"/>
      <c r="AM476" s="426"/>
      <c r="AN476" s="426"/>
      <c r="AO476" s="426"/>
      <c r="AP476" s="274"/>
      <c r="AQ476" s="426"/>
      <c r="AR476" s="571"/>
      <c r="AS476" s="571"/>
      <c r="AT476" s="571"/>
      <c r="AU476" s="571"/>
      <c r="AV476" s="571"/>
      <c r="AW476" s="571"/>
      <c r="AX476" s="571"/>
      <c r="AY476" s="571"/>
      <c r="AZ476" s="223"/>
      <c r="BA476" s="382"/>
      <c r="BB476" s="382">
        <v>0</v>
      </c>
      <c r="BC476" s="382"/>
      <c r="BD476" s="689"/>
      <c r="BE476" s="689"/>
      <c r="BF476" s="689"/>
      <c r="BG476" s="689"/>
    </row>
    <row r="477" spans="1:59" s="563" customFormat="1" ht="15" customHeight="1">
      <c r="A477" s="400" t="s">
        <v>1075</v>
      </c>
      <c r="C477" s="658" t="s">
        <v>975</v>
      </c>
      <c r="D477" s="1473" t="s">
        <v>969</v>
      </c>
      <c r="E477" s="1473"/>
      <c r="F477" s="1473"/>
      <c r="G477" s="1473"/>
      <c r="H477" s="1473"/>
      <c r="I477" s="1473"/>
      <c r="J477" s="1473"/>
      <c r="K477" s="1473"/>
      <c r="L477" s="1473"/>
      <c r="M477" s="1473"/>
      <c r="N477" s="1473"/>
      <c r="O477" s="1473"/>
      <c r="P477" s="1473"/>
      <c r="Q477" s="1473"/>
      <c r="R477" s="1473"/>
      <c r="S477" s="1473"/>
      <c r="T477" s="1473"/>
      <c r="U477" s="1473"/>
      <c r="V477" s="1473"/>
      <c r="W477" s="1473"/>
      <c r="X477" s="1473"/>
      <c r="Y477" s="1473"/>
      <c r="Z477" s="1473"/>
      <c r="AA477" s="1473"/>
      <c r="AB477" s="1473"/>
      <c r="AC477" s="1473"/>
      <c r="AD477" s="1473"/>
      <c r="AE477" s="1473"/>
      <c r="AF477" s="1473"/>
      <c r="AG477" s="1473"/>
      <c r="AH477" s="1473"/>
      <c r="AI477" s="1473"/>
      <c r="AJ477" s="1473"/>
      <c r="AK477" s="1473"/>
      <c r="AL477" s="1473"/>
      <c r="AM477" s="1473"/>
      <c r="AN477" s="1473"/>
      <c r="AO477" s="1473"/>
      <c r="AP477" s="1473"/>
      <c r="AR477" s="699"/>
      <c r="AS477" s="699"/>
      <c r="AT477" s="699"/>
      <c r="AU477" s="699"/>
      <c r="AV477" s="699"/>
      <c r="AW477" s="699"/>
      <c r="AX477" s="699"/>
      <c r="AY477" s="699"/>
      <c r="BA477" s="562"/>
      <c r="BB477" s="382">
        <v>0</v>
      </c>
      <c r="BC477" s="382"/>
      <c r="BD477" s="709"/>
      <c r="BE477" s="709"/>
      <c r="BF477" s="709"/>
      <c r="BG477" s="709"/>
    </row>
    <row r="478" spans="1:59" s="563" customFormat="1" ht="39" customHeight="1">
      <c r="A478" s="400" t="s">
        <v>1075</v>
      </c>
      <c r="C478" s="658"/>
      <c r="D478" s="659" t="s">
        <v>520</v>
      </c>
      <c r="E478" s="1409" t="s">
        <v>970</v>
      </c>
      <c r="F478" s="1409"/>
      <c r="G478" s="1409"/>
      <c r="H478" s="1409"/>
      <c r="I478" s="1409"/>
      <c r="J478" s="1409"/>
      <c r="K478" s="1409"/>
      <c r="L478" s="1409"/>
      <c r="M478" s="1409"/>
      <c r="N478" s="1409"/>
      <c r="O478" s="1409"/>
      <c r="P478" s="1409"/>
      <c r="Q478" s="1409"/>
      <c r="R478" s="1409"/>
      <c r="S478" s="1409"/>
      <c r="T478" s="1409"/>
      <c r="U478" s="1409"/>
      <c r="V478" s="1409"/>
      <c r="W478" s="1409"/>
      <c r="X478" s="1409"/>
      <c r="Y478" s="1409"/>
      <c r="Z478" s="1409"/>
      <c r="AA478" s="1409"/>
      <c r="AB478" s="1409"/>
      <c r="AC478" s="1409"/>
      <c r="AD478" s="1409"/>
      <c r="AE478" s="1409"/>
      <c r="AF478" s="1409"/>
      <c r="AG478" s="1409"/>
      <c r="AH478" s="1409"/>
      <c r="AI478" s="1409"/>
      <c r="AJ478" s="1409"/>
      <c r="AK478" s="1409"/>
      <c r="AL478" s="1409"/>
      <c r="AM478" s="1409"/>
      <c r="AN478" s="1409"/>
      <c r="AO478" s="1409"/>
      <c r="AP478" s="1409"/>
      <c r="AR478" s="699"/>
      <c r="AS478" s="699"/>
      <c r="AT478" s="699"/>
      <c r="AU478" s="699"/>
      <c r="AV478" s="699"/>
      <c r="AW478" s="699"/>
      <c r="AX478" s="699"/>
      <c r="AY478" s="699"/>
      <c r="BA478" s="562"/>
      <c r="BB478" s="382">
        <v>0</v>
      </c>
      <c r="BC478" s="382"/>
      <c r="BD478" s="709"/>
      <c r="BE478" s="709"/>
      <c r="BF478" s="709"/>
      <c r="BG478" s="709"/>
    </row>
    <row r="479" spans="1:59" s="563" customFormat="1" ht="15" customHeight="1">
      <c r="A479" s="400" t="s">
        <v>1075</v>
      </c>
      <c r="C479" s="658"/>
      <c r="D479" s="659" t="s">
        <v>527</v>
      </c>
      <c r="E479" s="1409" t="s">
        <v>971</v>
      </c>
      <c r="F479" s="1409"/>
      <c r="G479" s="1409"/>
      <c r="H479" s="1409"/>
      <c r="I479" s="1409"/>
      <c r="J479" s="1409"/>
      <c r="K479" s="1409"/>
      <c r="L479" s="1409"/>
      <c r="M479" s="1409"/>
      <c r="N479" s="1409"/>
      <c r="O479" s="1409"/>
      <c r="P479" s="1409"/>
      <c r="Q479" s="1409"/>
      <c r="R479" s="1409"/>
      <c r="S479" s="1409"/>
      <c r="T479" s="1409"/>
      <c r="U479" s="1409"/>
      <c r="V479" s="1409"/>
      <c r="W479" s="1409"/>
      <c r="X479" s="1409"/>
      <c r="Y479" s="1409"/>
      <c r="Z479" s="1409"/>
      <c r="AA479" s="1409"/>
      <c r="AB479" s="1409"/>
      <c r="AC479" s="1409"/>
      <c r="AD479" s="1409"/>
      <c r="AE479" s="1409"/>
      <c r="AF479" s="1409"/>
      <c r="AG479" s="1409"/>
      <c r="AH479" s="1409"/>
      <c r="AI479" s="1409"/>
      <c r="AJ479" s="1409"/>
      <c r="AK479" s="1409"/>
      <c r="AL479" s="1409"/>
      <c r="AM479" s="1409"/>
      <c r="AN479" s="1409"/>
      <c r="AO479" s="1409"/>
      <c r="AP479" s="1409"/>
      <c r="AR479" s="699"/>
      <c r="AS479" s="699"/>
      <c r="AT479" s="699"/>
      <c r="AU479" s="699"/>
      <c r="AV479" s="699"/>
      <c r="AW479" s="699"/>
      <c r="AX479" s="699"/>
      <c r="AY479" s="699"/>
      <c r="BA479" s="562"/>
      <c r="BB479" s="382">
        <v>0</v>
      </c>
      <c r="BC479" s="382"/>
      <c r="BD479" s="709"/>
      <c r="BE479" s="709"/>
      <c r="BF479" s="709"/>
      <c r="BG479" s="709"/>
    </row>
    <row r="480" spans="1:59" s="563" customFormat="1" ht="28.5" customHeight="1">
      <c r="A480" s="400" t="s">
        <v>1075</v>
      </c>
      <c r="C480" s="658"/>
      <c r="D480" s="563" t="s">
        <v>520</v>
      </c>
      <c r="E480" s="1409" t="s">
        <v>972</v>
      </c>
      <c r="F480" s="1409"/>
      <c r="G480" s="1409"/>
      <c r="H480" s="1409"/>
      <c r="I480" s="1409"/>
      <c r="J480" s="1409"/>
      <c r="K480" s="1409"/>
      <c r="L480" s="1409"/>
      <c r="M480" s="1409"/>
      <c r="N480" s="1409"/>
      <c r="O480" s="1409"/>
      <c r="P480" s="1409"/>
      <c r="Q480" s="1409"/>
      <c r="R480" s="1409"/>
      <c r="S480" s="1409"/>
      <c r="T480" s="1409"/>
      <c r="U480" s="1409"/>
      <c r="V480" s="1409"/>
      <c r="W480" s="1409"/>
      <c r="X480" s="1409"/>
      <c r="Y480" s="1409"/>
      <c r="Z480" s="1409"/>
      <c r="AA480" s="1409"/>
      <c r="AB480" s="1409"/>
      <c r="AC480" s="1409"/>
      <c r="AD480" s="1409"/>
      <c r="AE480" s="1409"/>
      <c r="AF480" s="1409"/>
      <c r="AG480" s="1409"/>
      <c r="AH480" s="1409"/>
      <c r="AI480" s="1409"/>
      <c r="AJ480" s="1409"/>
      <c r="AK480" s="1409"/>
      <c r="AL480" s="1409"/>
      <c r="AM480" s="1409"/>
      <c r="AN480" s="1409"/>
      <c r="AO480" s="1409"/>
      <c r="AP480" s="1409"/>
      <c r="AR480" s="699"/>
      <c r="AS480" s="699"/>
      <c r="AT480" s="699"/>
      <c r="AU480" s="699"/>
      <c r="AV480" s="699"/>
      <c r="AW480" s="699"/>
      <c r="AX480" s="699"/>
      <c r="AY480" s="699"/>
      <c r="BA480" s="562"/>
      <c r="BB480" s="382">
        <v>0</v>
      </c>
      <c r="BC480" s="382"/>
      <c r="BD480" s="709"/>
      <c r="BE480" s="709"/>
      <c r="BF480" s="709"/>
      <c r="BG480" s="709"/>
    </row>
    <row r="481" spans="1:59" s="563" customFormat="1" ht="15" customHeight="1">
      <c r="A481" s="400" t="s">
        <v>1075</v>
      </c>
      <c r="C481" s="658"/>
      <c r="D481" s="659" t="s">
        <v>528</v>
      </c>
      <c r="E481" s="1409" t="s">
        <v>973</v>
      </c>
      <c r="F481" s="1409"/>
      <c r="G481" s="1409"/>
      <c r="H481" s="1409"/>
      <c r="I481" s="1409"/>
      <c r="J481" s="1409"/>
      <c r="K481" s="1409"/>
      <c r="L481" s="1409"/>
      <c r="M481" s="1409"/>
      <c r="N481" s="1409"/>
      <c r="O481" s="1409"/>
      <c r="P481" s="1409"/>
      <c r="Q481" s="1409"/>
      <c r="R481" s="1409"/>
      <c r="S481" s="1409"/>
      <c r="T481" s="1409"/>
      <c r="U481" s="1409"/>
      <c r="V481" s="1409"/>
      <c r="W481" s="1409"/>
      <c r="X481" s="1409"/>
      <c r="Y481" s="1409"/>
      <c r="Z481" s="1409"/>
      <c r="AA481" s="1409"/>
      <c r="AB481" s="1409"/>
      <c r="AC481" s="1409"/>
      <c r="AD481" s="1409"/>
      <c r="AE481" s="1409"/>
      <c r="AF481" s="1409"/>
      <c r="AG481" s="1409"/>
      <c r="AH481" s="1409"/>
      <c r="AI481" s="1409"/>
      <c r="AJ481" s="1409"/>
      <c r="AK481" s="1409"/>
      <c r="AL481" s="1409"/>
      <c r="AM481" s="1409"/>
      <c r="AN481" s="1409"/>
      <c r="AO481" s="1409"/>
      <c r="AP481" s="1409"/>
      <c r="AR481" s="699"/>
      <c r="AS481" s="699"/>
      <c r="AT481" s="699"/>
      <c r="AU481" s="699"/>
      <c r="AV481" s="699"/>
      <c r="AW481" s="699"/>
      <c r="AX481" s="699"/>
      <c r="AY481" s="699"/>
      <c r="BA481" s="562"/>
      <c r="BB481" s="382">
        <v>0</v>
      </c>
      <c r="BC481" s="382"/>
      <c r="BD481" s="709"/>
      <c r="BE481" s="709"/>
      <c r="BF481" s="709"/>
      <c r="BG481" s="709"/>
    </row>
    <row r="482" spans="1:59" s="563" customFormat="1" ht="78.75" customHeight="1">
      <c r="A482" s="400" t="s">
        <v>1075</v>
      </c>
      <c r="C482" s="658"/>
      <c r="D482" s="659" t="s">
        <v>529</v>
      </c>
      <c r="E482" s="1409" t="s">
        <v>974</v>
      </c>
      <c r="F482" s="1409"/>
      <c r="G482" s="1409"/>
      <c r="H482" s="1409"/>
      <c r="I482" s="1409"/>
      <c r="J482" s="1409"/>
      <c r="K482" s="1409"/>
      <c r="L482" s="1409"/>
      <c r="M482" s="1409"/>
      <c r="N482" s="1409"/>
      <c r="O482" s="1409"/>
      <c r="P482" s="1409"/>
      <c r="Q482" s="1409"/>
      <c r="R482" s="1409"/>
      <c r="S482" s="1409"/>
      <c r="T482" s="1409"/>
      <c r="U482" s="1409"/>
      <c r="V482" s="1409"/>
      <c r="W482" s="1409"/>
      <c r="X482" s="1409"/>
      <c r="Y482" s="1409"/>
      <c r="Z482" s="1409"/>
      <c r="AA482" s="1409"/>
      <c r="AB482" s="1409"/>
      <c r="AC482" s="1409"/>
      <c r="AD482" s="1409"/>
      <c r="AE482" s="1409"/>
      <c r="AF482" s="1409"/>
      <c r="AG482" s="1409"/>
      <c r="AH482" s="1409"/>
      <c r="AI482" s="1409"/>
      <c r="AJ482" s="1409"/>
      <c r="AK482" s="1409"/>
      <c r="AL482" s="1409"/>
      <c r="AM482" s="1409"/>
      <c r="AN482" s="1409"/>
      <c r="AO482" s="1409"/>
      <c r="AP482" s="1409"/>
      <c r="AR482" s="699"/>
      <c r="AS482" s="699"/>
      <c r="AT482" s="699"/>
      <c r="AU482" s="699"/>
      <c r="AV482" s="699"/>
      <c r="AW482" s="699"/>
      <c r="AX482" s="699"/>
      <c r="AY482" s="699"/>
      <c r="BA482" s="562"/>
      <c r="BB482" s="382">
        <v>0</v>
      </c>
      <c r="BC482" s="382"/>
      <c r="BD482" s="709"/>
      <c r="BE482" s="709"/>
      <c r="BF482" s="709"/>
      <c r="BG482" s="709"/>
    </row>
    <row r="483" spans="1:59" s="561" customFormat="1" ht="15" customHeight="1">
      <c r="A483" s="23" t="s">
        <v>1075</v>
      </c>
      <c r="C483" s="348"/>
      <c r="D483" s="435"/>
      <c r="E483" s="435"/>
      <c r="F483" s="435"/>
      <c r="G483" s="435"/>
      <c r="H483" s="435"/>
      <c r="I483" s="435"/>
      <c r="J483" s="435"/>
      <c r="K483" s="435"/>
      <c r="L483" s="435"/>
      <c r="M483" s="435"/>
      <c r="N483" s="435"/>
      <c r="O483" s="435"/>
      <c r="P483" s="435"/>
      <c r="Q483" s="435"/>
      <c r="R483" s="435"/>
      <c r="S483" s="435"/>
      <c r="T483" s="435"/>
      <c r="U483" s="435"/>
      <c r="V483" s="426"/>
      <c r="W483" s="426"/>
      <c r="X483" s="426"/>
      <c r="Y483" s="426"/>
      <c r="Z483" s="426"/>
      <c r="AA483" s="426"/>
      <c r="AB483" s="426"/>
      <c r="AC483" s="426"/>
      <c r="AD483" s="426"/>
      <c r="AE483" s="426"/>
      <c r="AF483" s="426"/>
      <c r="AG483" s="426"/>
      <c r="AH483" s="426"/>
      <c r="AI483" s="274"/>
      <c r="AJ483" s="426"/>
      <c r="AK483" s="426"/>
      <c r="AL483" s="426"/>
      <c r="AM483" s="426"/>
      <c r="AN483" s="426"/>
      <c r="AO483" s="426"/>
      <c r="AP483" s="274"/>
      <c r="AQ483" s="426"/>
      <c r="AR483" s="571"/>
      <c r="AS483" s="571"/>
      <c r="AT483" s="571"/>
      <c r="AU483" s="571"/>
      <c r="AV483" s="571"/>
      <c r="AW483" s="571"/>
      <c r="AX483" s="571"/>
      <c r="AY483" s="571"/>
      <c r="AZ483" s="223"/>
      <c r="BA483" s="382"/>
      <c r="BB483" s="382">
        <v>0</v>
      </c>
      <c r="BC483" s="382"/>
      <c r="BD483" s="689"/>
      <c r="BE483" s="689"/>
      <c r="BF483" s="689"/>
      <c r="BG483" s="689"/>
    </row>
    <row r="484" spans="1:59" s="563" customFormat="1" ht="26.25" customHeight="1">
      <c r="A484" s="400" t="s">
        <v>1075</v>
      </c>
      <c r="C484" s="658" t="s">
        <v>976</v>
      </c>
      <c r="D484" s="1473" t="s">
        <v>1038</v>
      </c>
      <c r="E484" s="1473"/>
      <c r="F484" s="1473"/>
      <c r="G484" s="1473"/>
      <c r="H484" s="1473"/>
      <c r="I484" s="1473"/>
      <c r="J484" s="1473"/>
      <c r="K484" s="1473"/>
      <c r="L484" s="1473"/>
      <c r="M484" s="1473"/>
      <c r="N484" s="1473"/>
      <c r="O484" s="1473"/>
      <c r="P484" s="1473"/>
      <c r="Q484" s="1473"/>
      <c r="R484" s="1473"/>
      <c r="S484" s="1473"/>
      <c r="T484" s="1473"/>
      <c r="U484" s="1473"/>
      <c r="V484" s="1473"/>
      <c r="W484" s="1473"/>
      <c r="X484" s="1473"/>
      <c r="Y484" s="1473"/>
      <c r="Z484" s="1473"/>
      <c r="AA484" s="1473"/>
      <c r="AB484" s="1473"/>
      <c r="AC484" s="1473"/>
      <c r="AD484" s="1473"/>
      <c r="AE484" s="1473"/>
      <c r="AF484" s="1473"/>
      <c r="AG484" s="1473"/>
      <c r="AH484" s="1473"/>
      <c r="AI484" s="1473"/>
      <c r="AJ484" s="1473"/>
      <c r="AK484" s="1473"/>
      <c r="AL484" s="1473"/>
      <c r="AM484" s="1473"/>
      <c r="AN484" s="1473"/>
      <c r="AO484" s="1473"/>
      <c r="AP484" s="1473"/>
      <c r="AR484" s="699"/>
      <c r="AS484" s="699"/>
      <c r="AT484" s="699"/>
      <c r="AU484" s="699"/>
      <c r="AV484" s="699"/>
      <c r="AW484" s="699"/>
      <c r="AX484" s="699"/>
      <c r="AY484" s="699"/>
      <c r="BA484" s="562"/>
      <c r="BB484" s="382">
        <v>0</v>
      </c>
      <c r="BC484" s="382"/>
      <c r="BD484" s="709"/>
      <c r="BE484" s="709"/>
      <c r="BF484" s="709"/>
      <c r="BG484" s="709"/>
    </row>
    <row r="485" spans="1:59" s="563" customFormat="1" ht="15" customHeight="1">
      <c r="A485" s="400" t="s">
        <v>1075</v>
      </c>
      <c r="C485" s="658"/>
      <c r="D485" s="659" t="s">
        <v>520</v>
      </c>
      <c r="E485" s="1409" t="s">
        <v>1037</v>
      </c>
      <c r="F485" s="1409"/>
      <c r="G485" s="1409"/>
      <c r="H485" s="1409"/>
      <c r="I485" s="1409"/>
      <c r="J485" s="1409"/>
      <c r="K485" s="1409"/>
      <c r="L485" s="1409"/>
      <c r="M485" s="1409"/>
      <c r="N485" s="1409"/>
      <c r="O485" s="1409"/>
      <c r="P485" s="1409"/>
      <c r="Q485" s="1409"/>
      <c r="R485" s="1409"/>
      <c r="S485" s="1409"/>
      <c r="T485" s="1409"/>
      <c r="U485" s="1409"/>
      <c r="V485" s="1409"/>
      <c r="W485" s="1409"/>
      <c r="X485" s="1409"/>
      <c r="Y485" s="1409"/>
      <c r="Z485" s="1409"/>
      <c r="AA485" s="1409"/>
      <c r="AB485" s="1409"/>
      <c r="AC485" s="1409"/>
      <c r="AD485" s="1409"/>
      <c r="AE485" s="1409"/>
      <c r="AF485" s="1409"/>
      <c r="AG485" s="1409"/>
      <c r="AH485" s="1409"/>
      <c r="AI485" s="1409"/>
      <c r="AJ485" s="1409"/>
      <c r="AK485" s="1409"/>
      <c r="AL485" s="1409"/>
      <c r="AM485" s="1409"/>
      <c r="AN485" s="1409"/>
      <c r="AO485" s="1409"/>
      <c r="AP485" s="1409"/>
      <c r="AR485" s="699"/>
      <c r="AS485" s="699"/>
      <c r="AT485" s="699"/>
      <c r="AU485" s="699"/>
      <c r="AV485" s="699"/>
      <c r="AW485" s="699"/>
      <c r="AX485" s="699"/>
      <c r="AY485" s="699"/>
      <c r="BA485" s="562"/>
      <c r="BB485" s="382">
        <v>0</v>
      </c>
      <c r="BC485" s="382"/>
      <c r="BD485" s="709"/>
      <c r="BE485" s="709"/>
      <c r="BF485" s="709"/>
      <c r="BG485" s="709"/>
    </row>
    <row r="486" spans="1:59" s="563" customFormat="1" ht="27.75" customHeight="1">
      <c r="A486" s="400" t="s">
        <v>1075</v>
      </c>
      <c r="C486" s="658"/>
      <c r="D486" s="659" t="s">
        <v>527</v>
      </c>
      <c r="E486" s="1409" t="s">
        <v>977</v>
      </c>
      <c r="F486" s="1409"/>
      <c r="G486" s="1409"/>
      <c r="H486" s="1409"/>
      <c r="I486" s="1409"/>
      <c r="J486" s="1409"/>
      <c r="K486" s="1409"/>
      <c r="L486" s="1409"/>
      <c r="M486" s="1409"/>
      <c r="N486" s="1409"/>
      <c r="O486" s="1409"/>
      <c r="P486" s="1409"/>
      <c r="Q486" s="1409"/>
      <c r="R486" s="1409"/>
      <c r="S486" s="1409"/>
      <c r="T486" s="1409"/>
      <c r="U486" s="1409"/>
      <c r="V486" s="1409"/>
      <c r="W486" s="1409"/>
      <c r="X486" s="1409"/>
      <c r="Y486" s="1409"/>
      <c r="Z486" s="1409"/>
      <c r="AA486" s="1409"/>
      <c r="AB486" s="1409"/>
      <c r="AC486" s="1409"/>
      <c r="AD486" s="1409"/>
      <c r="AE486" s="1409"/>
      <c r="AF486" s="1409"/>
      <c r="AG486" s="1409"/>
      <c r="AH486" s="1409"/>
      <c r="AI486" s="1409"/>
      <c r="AJ486" s="1409"/>
      <c r="AK486" s="1409"/>
      <c r="AL486" s="1409"/>
      <c r="AM486" s="1409"/>
      <c r="AN486" s="1409"/>
      <c r="AO486" s="1409"/>
      <c r="AP486" s="1409"/>
      <c r="AR486" s="699"/>
      <c r="AS486" s="699"/>
      <c r="AT486" s="699"/>
      <c r="AU486" s="699"/>
      <c r="AV486" s="699"/>
      <c r="AW486" s="699"/>
      <c r="AX486" s="699"/>
      <c r="AY486" s="699"/>
      <c r="BA486" s="562"/>
      <c r="BB486" s="382">
        <v>0</v>
      </c>
      <c r="BC486" s="382"/>
      <c r="BD486" s="709"/>
      <c r="BE486" s="709"/>
      <c r="BF486" s="709"/>
      <c r="BG486" s="709"/>
    </row>
    <row r="487" spans="1:59" s="563" customFormat="1" ht="27.75" customHeight="1">
      <c r="A487" s="400" t="s">
        <v>1075</v>
      </c>
      <c r="C487" s="658"/>
      <c r="D487" s="659" t="s">
        <v>520</v>
      </c>
      <c r="E487" s="1409" t="s">
        <v>980</v>
      </c>
      <c r="F487" s="1409"/>
      <c r="G487" s="1409"/>
      <c r="H487" s="1409"/>
      <c r="I487" s="1409"/>
      <c r="J487" s="1409"/>
      <c r="K487" s="1409"/>
      <c r="L487" s="1409"/>
      <c r="M487" s="1409"/>
      <c r="N487" s="1409"/>
      <c r="O487" s="1409"/>
      <c r="P487" s="1409"/>
      <c r="Q487" s="1409"/>
      <c r="R487" s="1409"/>
      <c r="S487" s="1409"/>
      <c r="T487" s="1409"/>
      <c r="U487" s="1409"/>
      <c r="V487" s="1409"/>
      <c r="W487" s="1409"/>
      <c r="X487" s="1409"/>
      <c r="Y487" s="1409"/>
      <c r="Z487" s="1409"/>
      <c r="AA487" s="1409"/>
      <c r="AB487" s="1409"/>
      <c r="AC487" s="1409"/>
      <c r="AD487" s="1409"/>
      <c r="AE487" s="1409"/>
      <c r="AF487" s="1409"/>
      <c r="AG487" s="1409"/>
      <c r="AH487" s="1409"/>
      <c r="AI487" s="1409"/>
      <c r="AJ487" s="1409"/>
      <c r="AK487" s="1409"/>
      <c r="AL487" s="1409"/>
      <c r="AM487" s="1409"/>
      <c r="AN487" s="1409"/>
      <c r="AO487" s="1409"/>
      <c r="AP487" s="1409"/>
      <c r="AR487" s="699"/>
      <c r="AS487" s="699"/>
      <c r="AT487" s="699"/>
      <c r="AU487" s="699"/>
      <c r="AV487" s="699"/>
      <c r="AW487" s="699"/>
      <c r="AX487" s="699"/>
      <c r="AY487" s="699"/>
      <c r="BA487" s="562"/>
      <c r="BB487" s="382">
        <v>0</v>
      </c>
      <c r="BC487" s="382"/>
      <c r="BD487" s="709"/>
      <c r="BE487" s="709"/>
      <c r="BF487" s="709"/>
      <c r="BG487" s="709"/>
    </row>
    <row r="488" spans="1:59" s="563" customFormat="1" ht="27.75" customHeight="1">
      <c r="A488" s="400" t="s">
        <v>1075</v>
      </c>
      <c r="C488" s="658"/>
      <c r="D488" s="659" t="s">
        <v>528</v>
      </c>
      <c r="E488" s="1409" t="s">
        <v>978</v>
      </c>
      <c r="F488" s="1409"/>
      <c r="G488" s="1409"/>
      <c r="H488" s="1409"/>
      <c r="I488" s="1409"/>
      <c r="J488" s="1409"/>
      <c r="K488" s="1409"/>
      <c r="L488" s="1409"/>
      <c r="M488" s="1409"/>
      <c r="N488" s="1409"/>
      <c r="O488" s="1409"/>
      <c r="P488" s="1409"/>
      <c r="Q488" s="1409"/>
      <c r="R488" s="1409"/>
      <c r="S488" s="1409"/>
      <c r="T488" s="1409"/>
      <c r="U488" s="1409"/>
      <c r="V488" s="1409"/>
      <c r="W488" s="1409"/>
      <c r="X488" s="1409"/>
      <c r="Y488" s="1409"/>
      <c r="Z488" s="1409"/>
      <c r="AA488" s="1409"/>
      <c r="AB488" s="1409"/>
      <c r="AC488" s="1409"/>
      <c r="AD488" s="1409"/>
      <c r="AE488" s="1409"/>
      <c r="AF488" s="1409"/>
      <c r="AG488" s="1409"/>
      <c r="AH488" s="1409"/>
      <c r="AI488" s="1409"/>
      <c r="AJ488" s="1409"/>
      <c r="AK488" s="1409"/>
      <c r="AL488" s="1409"/>
      <c r="AM488" s="1409"/>
      <c r="AN488" s="1409"/>
      <c r="AO488" s="1409"/>
      <c r="AP488" s="1409"/>
      <c r="AR488" s="699"/>
      <c r="AS488" s="699"/>
      <c r="AT488" s="699"/>
      <c r="AU488" s="699"/>
      <c r="AV488" s="699"/>
      <c r="AW488" s="699"/>
      <c r="AX488" s="699"/>
      <c r="AY488" s="699"/>
      <c r="BA488" s="562"/>
      <c r="BB488" s="382">
        <v>0</v>
      </c>
      <c r="BC488" s="382"/>
      <c r="BD488" s="709"/>
      <c r="BE488" s="709"/>
      <c r="BF488" s="709"/>
      <c r="BG488" s="709"/>
    </row>
    <row r="489" spans="1:59" s="563" customFormat="1" ht="27" customHeight="1">
      <c r="A489" s="400" t="s">
        <v>1075</v>
      </c>
      <c r="C489" s="658"/>
      <c r="D489" s="659" t="s">
        <v>529</v>
      </c>
      <c r="E489" s="1409" t="s">
        <v>979</v>
      </c>
      <c r="F489" s="1409"/>
      <c r="G489" s="1409"/>
      <c r="H489" s="1409"/>
      <c r="I489" s="1409"/>
      <c r="J489" s="1409"/>
      <c r="K489" s="1409"/>
      <c r="L489" s="1409"/>
      <c r="M489" s="1409"/>
      <c r="N489" s="1409"/>
      <c r="O489" s="1409"/>
      <c r="P489" s="1409"/>
      <c r="Q489" s="1409"/>
      <c r="R489" s="1409"/>
      <c r="S489" s="1409"/>
      <c r="T489" s="1409"/>
      <c r="U489" s="1409"/>
      <c r="V489" s="1409"/>
      <c r="W489" s="1409"/>
      <c r="X489" s="1409"/>
      <c r="Y489" s="1409"/>
      <c r="Z489" s="1409"/>
      <c r="AA489" s="1409"/>
      <c r="AB489" s="1409"/>
      <c r="AC489" s="1409"/>
      <c r="AD489" s="1409"/>
      <c r="AE489" s="1409"/>
      <c r="AF489" s="1409"/>
      <c r="AG489" s="1409"/>
      <c r="AH489" s="1409"/>
      <c r="AI489" s="1409"/>
      <c r="AJ489" s="1409"/>
      <c r="AK489" s="1409"/>
      <c r="AL489" s="1409"/>
      <c r="AM489" s="1409"/>
      <c r="AN489" s="1409"/>
      <c r="AO489" s="1409"/>
      <c r="AP489" s="1409"/>
      <c r="AR489" s="699"/>
      <c r="AS489" s="699"/>
      <c r="AT489" s="699"/>
      <c r="AU489" s="699"/>
      <c r="AV489" s="699"/>
      <c r="AW489" s="699"/>
      <c r="AX489" s="699"/>
      <c r="AY489" s="699"/>
      <c r="BA489" s="562"/>
      <c r="BB489" s="382">
        <v>0</v>
      </c>
      <c r="BC489" s="382"/>
      <c r="BD489" s="709"/>
      <c r="BE489" s="709"/>
      <c r="BF489" s="709"/>
      <c r="BG489" s="709"/>
    </row>
    <row r="490" spans="1:59" s="561" customFormat="1" ht="15" customHeight="1">
      <c r="A490" s="23" t="s">
        <v>1075</v>
      </c>
      <c r="C490" s="348"/>
      <c r="D490" s="435"/>
      <c r="E490" s="435"/>
      <c r="F490" s="435"/>
      <c r="G490" s="435"/>
      <c r="H490" s="435"/>
      <c r="I490" s="435"/>
      <c r="J490" s="435"/>
      <c r="K490" s="435"/>
      <c r="L490" s="435"/>
      <c r="M490" s="435"/>
      <c r="N490" s="435"/>
      <c r="O490" s="435"/>
      <c r="P490" s="435"/>
      <c r="Q490" s="435"/>
      <c r="R490" s="435"/>
      <c r="S490" s="435"/>
      <c r="T490" s="435"/>
      <c r="U490" s="435"/>
      <c r="V490" s="426"/>
      <c r="W490" s="426"/>
      <c r="X490" s="426"/>
      <c r="Y490" s="426"/>
      <c r="Z490" s="426"/>
      <c r="AA490" s="426"/>
      <c r="AB490" s="426"/>
      <c r="AC490" s="426"/>
      <c r="AD490" s="426"/>
      <c r="AE490" s="426"/>
      <c r="AF490" s="426"/>
      <c r="AG490" s="426"/>
      <c r="AH490" s="426"/>
      <c r="AI490" s="274"/>
      <c r="AJ490" s="426"/>
      <c r="AK490" s="426"/>
      <c r="AL490" s="426"/>
      <c r="AM490" s="426"/>
      <c r="AN490" s="426"/>
      <c r="AO490" s="426"/>
      <c r="AP490" s="274"/>
      <c r="AQ490" s="426"/>
      <c r="AR490" s="571"/>
      <c r="AS490" s="571"/>
      <c r="AT490" s="571"/>
      <c r="AU490" s="571"/>
      <c r="AV490" s="571"/>
      <c r="AW490" s="571"/>
      <c r="AX490" s="571"/>
      <c r="AY490" s="571"/>
      <c r="AZ490" s="223"/>
      <c r="BA490" s="382"/>
      <c r="BB490" s="382">
        <v>0</v>
      </c>
      <c r="BC490" s="382"/>
      <c r="BD490" s="689"/>
      <c r="BE490" s="689"/>
      <c r="BF490" s="689"/>
      <c r="BG490" s="689"/>
    </row>
    <row r="491" spans="1:59" s="563" customFormat="1" ht="15" customHeight="1">
      <c r="A491" s="400" t="s">
        <v>1075</v>
      </c>
      <c r="C491" s="658" t="s">
        <v>981</v>
      </c>
      <c r="D491" s="1473" t="s">
        <v>982</v>
      </c>
      <c r="E491" s="1473"/>
      <c r="F491" s="1473"/>
      <c r="G491" s="1473"/>
      <c r="H491" s="1473"/>
      <c r="I491" s="1473"/>
      <c r="J491" s="1473"/>
      <c r="K491" s="1473"/>
      <c r="L491" s="1473"/>
      <c r="M491" s="1473"/>
      <c r="N491" s="1473"/>
      <c r="O491" s="1473"/>
      <c r="P491" s="1473"/>
      <c r="Q491" s="1473"/>
      <c r="R491" s="1473"/>
      <c r="S491" s="1473"/>
      <c r="T491" s="1473"/>
      <c r="U491" s="1473"/>
      <c r="V491" s="1473"/>
      <c r="W491" s="1473"/>
      <c r="X491" s="1473"/>
      <c r="Y491" s="1473"/>
      <c r="Z491" s="1473"/>
      <c r="AA491" s="1473"/>
      <c r="AB491" s="1473"/>
      <c r="AC491" s="1473"/>
      <c r="AD491" s="1473"/>
      <c r="AE491" s="1473"/>
      <c r="AF491" s="1473"/>
      <c r="AG491" s="1473"/>
      <c r="AH491" s="1473"/>
      <c r="AI491" s="1473"/>
      <c r="AJ491" s="1473"/>
      <c r="AK491" s="1473"/>
      <c r="AL491" s="1473"/>
      <c r="AM491" s="1473"/>
      <c r="AN491" s="1473"/>
      <c r="AO491" s="1473"/>
      <c r="AP491" s="1473"/>
      <c r="AR491" s="699"/>
      <c r="AS491" s="699"/>
      <c r="AT491" s="699"/>
      <c r="AU491" s="699"/>
      <c r="AV491" s="699"/>
      <c r="AW491" s="699"/>
      <c r="AX491" s="699"/>
      <c r="AY491" s="699"/>
      <c r="BA491" s="562"/>
      <c r="BB491" s="382">
        <v>0</v>
      </c>
      <c r="BC491" s="382"/>
      <c r="BD491" s="709"/>
      <c r="BE491" s="709"/>
      <c r="BF491" s="709"/>
      <c r="BG491" s="709"/>
    </row>
    <row r="492" spans="1:59" s="563" customFormat="1" ht="15" customHeight="1">
      <c r="A492" s="400" t="s">
        <v>1075</v>
      </c>
      <c r="C492" s="658"/>
      <c r="D492" s="659" t="s">
        <v>520</v>
      </c>
      <c r="E492" s="1409" t="s">
        <v>985</v>
      </c>
      <c r="F492" s="1409"/>
      <c r="G492" s="1409"/>
      <c r="H492" s="1409"/>
      <c r="I492" s="1409"/>
      <c r="J492" s="1409"/>
      <c r="K492" s="1409"/>
      <c r="L492" s="1409"/>
      <c r="M492" s="1409"/>
      <c r="N492" s="1409"/>
      <c r="O492" s="1409"/>
      <c r="P492" s="1409"/>
      <c r="Q492" s="1409"/>
      <c r="R492" s="1409"/>
      <c r="S492" s="1409"/>
      <c r="T492" s="1409"/>
      <c r="U492" s="1409"/>
      <c r="V492" s="1409"/>
      <c r="W492" s="1409"/>
      <c r="X492" s="1409"/>
      <c r="Y492" s="1409"/>
      <c r="Z492" s="1409"/>
      <c r="AA492" s="1409"/>
      <c r="AB492" s="1409"/>
      <c r="AC492" s="1409"/>
      <c r="AD492" s="1409"/>
      <c r="AE492" s="1409"/>
      <c r="AF492" s="1409"/>
      <c r="AG492" s="1409"/>
      <c r="AH492" s="1409"/>
      <c r="AI492" s="1409"/>
      <c r="AJ492" s="1409"/>
      <c r="AK492" s="1409"/>
      <c r="AL492" s="1409"/>
      <c r="AM492" s="1409"/>
      <c r="AN492" s="1409"/>
      <c r="AO492" s="1409"/>
      <c r="AP492" s="1409"/>
      <c r="AR492" s="699"/>
      <c r="AS492" s="699"/>
      <c r="AT492" s="699"/>
      <c r="AU492" s="699"/>
      <c r="AV492" s="699"/>
      <c r="AW492" s="699"/>
      <c r="AX492" s="699"/>
      <c r="AY492" s="699"/>
      <c r="BA492" s="562"/>
      <c r="BB492" s="382">
        <v>0</v>
      </c>
      <c r="BC492" s="382"/>
      <c r="BD492" s="709"/>
      <c r="BE492" s="709"/>
      <c r="BF492" s="709"/>
      <c r="BG492" s="709"/>
    </row>
    <row r="493" spans="1:59" s="563" customFormat="1" ht="28.5" customHeight="1">
      <c r="A493" s="400" t="s">
        <v>1075</v>
      </c>
      <c r="C493" s="658"/>
      <c r="D493" s="659" t="s">
        <v>527</v>
      </c>
      <c r="E493" s="1409" t="s">
        <v>983</v>
      </c>
      <c r="F493" s="1409"/>
      <c r="G493" s="1409"/>
      <c r="H493" s="1409"/>
      <c r="I493" s="1409"/>
      <c r="J493" s="1409"/>
      <c r="K493" s="1409"/>
      <c r="L493" s="1409"/>
      <c r="M493" s="1409"/>
      <c r="N493" s="1409"/>
      <c r="O493" s="1409"/>
      <c r="P493" s="1409"/>
      <c r="Q493" s="1409"/>
      <c r="R493" s="1409"/>
      <c r="S493" s="1409"/>
      <c r="T493" s="1409"/>
      <c r="U493" s="1409"/>
      <c r="V493" s="1409"/>
      <c r="W493" s="1409"/>
      <c r="X493" s="1409"/>
      <c r="Y493" s="1409"/>
      <c r="Z493" s="1409"/>
      <c r="AA493" s="1409"/>
      <c r="AB493" s="1409"/>
      <c r="AC493" s="1409"/>
      <c r="AD493" s="1409"/>
      <c r="AE493" s="1409"/>
      <c r="AF493" s="1409"/>
      <c r="AG493" s="1409"/>
      <c r="AH493" s="1409"/>
      <c r="AI493" s="1409"/>
      <c r="AJ493" s="1409"/>
      <c r="AK493" s="1409"/>
      <c r="AL493" s="1409"/>
      <c r="AM493" s="1409"/>
      <c r="AN493" s="1409"/>
      <c r="AO493" s="1409"/>
      <c r="AP493" s="1409"/>
      <c r="AR493" s="699"/>
      <c r="AS493" s="699"/>
      <c r="AT493" s="699"/>
      <c r="AU493" s="699"/>
      <c r="AV493" s="699"/>
      <c r="AW493" s="699"/>
      <c r="AX493" s="699"/>
      <c r="AY493" s="699"/>
      <c r="BA493" s="562"/>
      <c r="BB493" s="382">
        <v>0</v>
      </c>
      <c r="BC493" s="382"/>
      <c r="BD493" s="709"/>
      <c r="BE493" s="709"/>
      <c r="BF493" s="709"/>
      <c r="BG493" s="709"/>
    </row>
    <row r="494" spans="1:59" s="563" customFormat="1" ht="15" customHeight="1">
      <c r="A494" s="400" t="s">
        <v>1075</v>
      </c>
      <c r="C494" s="658"/>
      <c r="D494" s="563" t="s">
        <v>520</v>
      </c>
      <c r="E494" s="1409" t="s">
        <v>986</v>
      </c>
      <c r="F494" s="1409"/>
      <c r="G494" s="1409"/>
      <c r="H494" s="1409"/>
      <c r="I494" s="1409"/>
      <c r="J494" s="1409"/>
      <c r="K494" s="1409"/>
      <c r="L494" s="1409"/>
      <c r="M494" s="1409"/>
      <c r="N494" s="1409"/>
      <c r="O494" s="1409"/>
      <c r="P494" s="1409"/>
      <c r="Q494" s="1409"/>
      <c r="R494" s="1409"/>
      <c r="S494" s="1409"/>
      <c r="T494" s="1409"/>
      <c r="U494" s="1409"/>
      <c r="V494" s="1409"/>
      <c r="W494" s="1409"/>
      <c r="X494" s="1409"/>
      <c r="Y494" s="1409"/>
      <c r="Z494" s="1409"/>
      <c r="AA494" s="1409"/>
      <c r="AB494" s="1409"/>
      <c r="AC494" s="1409"/>
      <c r="AD494" s="1409"/>
      <c r="AE494" s="1409"/>
      <c r="AF494" s="1409"/>
      <c r="AG494" s="1409"/>
      <c r="AH494" s="1409"/>
      <c r="AI494" s="1409"/>
      <c r="AJ494" s="1409"/>
      <c r="AK494" s="1409"/>
      <c r="AL494" s="1409"/>
      <c r="AM494" s="1409"/>
      <c r="AN494" s="1409"/>
      <c r="AO494" s="1409"/>
      <c r="AP494" s="1409"/>
      <c r="AR494" s="699"/>
      <c r="AS494" s="699"/>
      <c r="AT494" s="699"/>
      <c r="AU494" s="699"/>
      <c r="AV494" s="699"/>
      <c r="AW494" s="699"/>
      <c r="AX494" s="699"/>
      <c r="AY494" s="699"/>
      <c r="BA494" s="562"/>
      <c r="BB494" s="382">
        <v>0</v>
      </c>
      <c r="BC494" s="382"/>
      <c r="BD494" s="709"/>
      <c r="BE494" s="709"/>
      <c r="BF494" s="709"/>
      <c r="BG494" s="709"/>
    </row>
    <row r="495" spans="1:59" s="563" customFormat="1" ht="40.5" customHeight="1">
      <c r="A495" s="400" t="s">
        <v>1075</v>
      </c>
      <c r="C495" s="658"/>
      <c r="D495" s="659" t="s">
        <v>528</v>
      </c>
      <c r="E495" s="1409" t="s">
        <v>984</v>
      </c>
      <c r="F495" s="1409"/>
      <c r="G495" s="1409"/>
      <c r="H495" s="1409"/>
      <c r="I495" s="1409"/>
      <c r="J495" s="1409"/>
      <c r="K495" s="1409"/>
      <c r="L495" s="1409"/>
      <c r="M495" s="1409"/>
      <c r="N495" s="1409"/>
      <c r="O495" s="1409"/>
      <c r="P495" s="1409"/>
      <c r="Q495" s="1409"/>
      <c r="R495" s="1409"/>
      <c r="S495" s="1409"/>
      <c r="T495" s="1409"/>
      <c r="U495" s="1409"/>
      <c r="V495" s="1409"/>
      <c r="W495" s="1409"/>
      <c r="X495" s="1409"/>
      <c r="Y495" s="1409"/>
      <c r="Z495" s="1409"/>
      <c r="AA495" s="1409"/>
      <c r="AB495" s="1409"/>
      <c r="AC495" s="1409"/>
      <c r="AD495" s="1409"/>
      <c r="AE495" s="1409"/>
      <c r="AF495" s="1409"/>
      <c r="AG495" s="1409"/>
      <c r="AH495" s="1409"/>
      <c r="AI495" s="1409"/>
      <c r="AJ495" s="1409"/>
      <c r="AK495" s="1409"/>
      <c r="AL495" s="1409"/>
      <c r="AM495" s="1409"/>
      <c r="AN495" s="1409"/>
      <c r="AO495" s="1409"/>
      <c r="AP495" s="1409"/>
      <c r="AR495" s="699"/>
      <c r="AS495" s="699"/>
      <c r="AT495" s="699"/>
      <c r="AU495" s="699"/>
      <c r="AV495" s="699"/>
      <c r="AW495" s="699"/>
      <c r="AX495" s="699"/>
      <c r="AY495" s="699"/>
      <c r="BA495" s="562"/>
      <c r="BB495" s="382">
        <v>0</v>
      </c>
      <c r="BC495" s="382"/>
      <c r="BD495" s="709"/>
      <c r="BE495" s="709"/>
      <c r="BF495" s="709"/>
      <c r="BG495" s="709"/>
    </row>
    <row r="496" spans="1:59" s="563" customFormat="1" ht="15" customHeight="1">
      <c r="A496" s="400" t="s">
        <v>1075</v>
      </c>
      <c r="C496" s="658"/>
      <c r="D496" s="659" t="s">
        <v>529</v>
      </c>
      <c r="E496" s="1409" t="s">
        <v>956</v>
      </c>
      <c r="F496" s="1409"/>
      <c r="G496" s="1409"/>
      <c r="H496" s="1409"/>
      <c r="I496" s="1409"/>
      <c r="J496" s="1409"/>
      <c r="K496" s="1409"/>
      <c r="L496" s="1409"/>
      <c r="M496" s="1409"/>
      <c r="N496" s="1409"/>
      <c r="O496" s="1409"/>
      <c r="P496" s="1409"/>
      <c r="Q496" s="1409"/>
      <c r="R496" s="1409"/>
      <c r="S496" s="1409"/>
      <c r="T496" s="1409"/>
      <c r="U496" s="1409"/>
      <c r="V496" s="1409"/>
      <c r="W496" s="1409"/>
      <c r="X496" s="1409"/>
      <c r="Y496" s="1409"/>
      <c r="Z496" s="1409"/>
      <c r="AA496" s="1409"/>
      <c r="AB496" s="1409"/>
      <c r="AC496" s="1409"/>
      <c r="AD496" s="1409"/>
      <c r="AE496" s="1409"/>
      <c r="AF496" s="1409"/>
      <c r="AG496" s="1409"/>
      <c r="AH496" s="1409"/>
      <c r="AI496" s="1409"/>
      <c r="AJ496" s="1409"/>
      <c r="AK496" s="1409"/>
      <c r="AL496" s="1409"/>
      <c r="AM496" s="1409"/>
      <c r="AN496" s="1409"/>
      <c r="AO496" s="1409"/>
      <c r="AP496" s="1409"/>
      <c r="AR496" s="699"/>
      <c r="AS496" s="699"/>
      <c r="AT496" s="699"/>
      <c r="AU496" s="699"/>
      <c r="AV496" s="699"/>
      <c r="AW496" s="699"/>
      <c r="AX496" s="699"/>
      <c r="AY496" s="699"/>
      <c r="BA496" s="562"/>
      <c r="BB496" s="382">
        <v>0</v>
      </c>
      <c r="BC496" s="382"/>
      <c r="BD496" s="709"/>
      <c r="BE496" s="709"/>
      <c r="BF496" s="709"/>
      <c r="BG496" s="709"/>
    </row>
    <row r="497" spans="1:59" s="223" customFormat="1" ht="15" customHeight="1">
      <c r="A497" s="23" t="s">
        <v>1075</v>
      </c>
      <c r="B497" s="216"/>
      <c r="C497" s="336"/>
      <c r="D497" s="224"/>
      <c r="E497" s="224"/>
      <c r="F497" s="224"/>
      <c r="G497" s="224"/>
      <c r="H497" s="224"/>
      <c r="I497" s="224"/>
      <c r="J497" s="224"/>
      <c r="K497" s="224"/>
      <c r="L497" s="224"/>
      <c r="M497" s="224"/>
      <c r="N497" s="224"/>
      <c r="O497" s="224"/>
      <c r="P497" s="224"/>
      <c r="Q497" s="224"/>
      <c r="R497" s="224"/>
      <c r="S497" s="224"/>
      <c r="T497" s="224"/>
      <c r="U497" s="224"/>
      <c r="V497" s="224"/>
      <c r="W497" s="190"/>
      <c r="X497" s="190"/>
      <c r="Y497" s="190"/>
      <c r="Z497" s="190"/>
      <c r="AA497" s="190"/>
      <c r="AB497" s="190"/>
      <c r="AC497" s="190"/>
      <c r="AD497" s="190"/>
      <c r="AE497" s="190"/>
      <c r="AF497" s="190"/>
      <c r="AG497" s="190"/>
      <c r="AH497" s="190"/>
      <c r="AI497" s="190"/>
      <c r="AJ497" s="190"/>
      <c r="AK497" s="190"/>
      <c r="AL497" s="190"/>
      <c r="AM497" s="190"/>
      <c r="AN497" s="190"/>
      <c r="AO497" s="190"/>
      <c r="AP497" s="190"/>
      <c r="AQ497" s="190"/>
      <c r="AR497" s="571"/>
      <c r="AS497" s="571"/>
      <c r="AT497" s="571"/>
      <c r="AU497" s="571"/>
      <c r="AV497" s="571"/>
      <c r="AW497" s="571"/>
      <c r="AX497" s="571"/>
      <c r="AY497" s="571"/>
      <c r="AZ497" s="190"/>
      <c r="BA497" s="382">
        <v>7</v>
      </c>
      <c r="BB497" s="382">
        <v>0</v>
      </c>
      <c r="BC497" s="382"/>
      <c r="BD497" s="607"/>
      <c r="BE497" s="607"/>
      <c r="BF497" s="607"/>
      <c r="BG497" s="607"/>
    </row>
    <row r="498" spans="1:54" ht="15" customHeight="1">
      <c r="A498" s="23">
        <v>15</v>
      </c>
      <c r="B498" s="216" t="s">
        <v>197</v>
      </c>
      <c r="C498" s="243" t="s">
        <v>407</v>
      </c>
      <c r="D498" s="207"/>
      <c r="E498" s="207"/>
      <c r="F498" s="207"/>
      <c r="G498" s="207"/>
      <c r="H498" s="207"/>
      <c r="I498" s="207"/>
      <c r="J498" s="207"/>
      <c r="K498" s="207"/>
      <c r="L498" s="207"/>
      <c r="M498" s="207"/>
      <c r="N498" s="207"/>
      <c r="O498" s="207"/>
      <c r="P498" s="207"/>
      <c r="Q498" s="207"/>
      <c r="R498" s="207"/>
      <c r="S498" s="207"/>
      <c r="T498" s="207"/>
      <c r="U498" s="207"/>
      <c r="V498" s="207"/>
      <c r="BA498" s="382">
        <v>7</v>
      </c>
      <c r="BB498" s="382">
        <v>0</v>
      </c>
    </row>
    <row r="499" spans="1:54" ht="15" customHeight="1">
      <c r="A499" s="23" t="s">
        <v>1075</v>
      </c>
      <c r="C499" s="63"/>
      <c r="D499" s="207"/>
      <c r="E499" s="207"/>
      <c r="F499" s="207"/>
      <c r="G499" s="207"/>
      <c r="H499" s="207"/>
      <c r="I499" s="207"/>
      <c r="J499" s="207"/>
      <c r="K499" s="207"/>
      <c r="L499" s="207"/>
      <c r="M499" s="207"/>
      <c r="N499" s="207"/>
      <c r="O499" s="207"/>
      <c r="P499" s="207"/>
      <c r="Q499" s="207"/>
      <c r="R499" s="207"/>
      <c r="S499" s="207"/>
      <c r="T499" s="207"/>
      <c r="U499" s="207"/>
      <c r="V499" s="207"/>
      <c r="W499" s="1408" t="s">
        <v>772</v>
      </c>
      <c r="X499" s="1412"/>
      <c r="Y499" s="1412"/>
      <c r="Z499" s="1412"/>
      <c r="AA499" s="1412"/>
      <c r="AB499" s="1412"/>
      <c r="AC499" s="234"/>
      <c r="AD499" s="1408" t="s">
        <v>774</v>
      </c>
      <c r="AE499" s="1412"/>
      <c r="AF499" s="1412"/>
      <c r="AG499" s="1412"/>
      <c r="AH499" s="1412"/>
      <c r="AI499" s="1412"/>
      <c r="AJ499" s="234"/>
      <c r="AK499" s="1408" t="s">
        <v>774</v>
      </c>
      <c r="AL499" s="1412"/>
      <c r="AM499" s="1412"/>
      <c r="AN499" s="1412"/>
      <c r="AO499" s="1412"/>
      <c r="AP499" s="1412"/>
      <c r="AQ499" s="290"/>
      <c r="AR499" s="635" t="s">
        <v>781</v>
      </c>
      <c r="AS499" s="635" t="s">
        <v>930</v>
      </c>
      <c r="AT499" s="635" t="s">
        <v>931</v>
      </c>
      <c r="AU499" s="635" t="s">
        <v>932</v>
      </c>
      <c r="AV499" s="635" t="s">
        <v>933</v>
      </c>
      <c r="AW499" s="635" t="s">
        <v>539</v>
      </c>
      <c r="AX499" s="635" t="s">
        <v>540</v>
      </c>
      <c r="AY499" s="635" t="s">
        <v>6</v>
      </c>
      <c r="BA499" s="382">
        <v>7</v>
      </c>
      <c r="BB499" s="382">
        <v>0</v>
      </c>
    </row>
    <row r="500" spans="1:60" s="595" customFormat="1" ht="15" customHeight="1">
      <c r="A500" s="599" t="s">
        <v>1075</v>
      </c>
      <c r="B500" s="330"/>
      <c r="D500" s="596"/>
      <c r="E500" s="596"/>
      <c r="F500" s="596"/>
      <c r="G500" s="596"/>
      <c r="H500" s="596"/>
      <c r="I500" s="596"/>
      <c r="J500" s="596"/>
      <c r="K500" s="596"/>
      <c r="L500" s="596"/>
      <c r="M500" s="596"/>
      <c r="N500" s="596"/>
      <c r="O500" s="596"/>
      <c r="P500" s="596"/>
      <c r="Q500" s="596"/>
      <c r="R500" s="596"/>
      <c r="S500" s="596"/>
      <c r="T500" s="596"/>
      <c r="W500" s="1439" t="s">
        <v>312</v>
      </c>
      <c r="X500" s="1440"/>
      <c r="Y500" s="1440"/>
      <c r="Z500" s="1440"/>
      <c r="AA500" s="1440"/>
      <c r="AB500" s="1440"/>
      <c r="AC500" s="597"/>
      <c r="AD500" s="1439" t="s">
        <v>312</v>
      </c>
      <c r="AE500" s="1440"/>
      <c r="AF500" s="1440"/>
      <c r="AG500" s="1440"/>
      <c r="AH500" s="1440"/>
      <c r="AI500" s="1440"/>
      <c r="AJ500" s="597"/>
      <c r="AK500" s="1439" t="s">
        <v>312</v>
      </c>
      <c r="AL500" s="1440"/>
      <c r="AM500" s="1440"/>
      <c r="AN500" s="1440"/>
      <c r="AO500" s="1440"/>
      <c r="AP500" s="1440"/>
      <c r="AQ500" s="290"/>
      <c r="AR500" s="526" t="s">
        <v>312</v>
      </c>
      <c r="AS500" s="526" t="s">
        <v>312</v>
      </c>
      <c r="AT500" s="526" t="s">
        <v>312</v>
      </c>
      <c r="AU500" s="526" t="s">
        <v>312</v>
      </c>
      <c r="AV500" s="526" t="s">
        <v>312</v>
      </c>
      <c r="AW500" s="526" t="s">
        <v>312</v>
      </c>
      <c r="AX500" s="526" t="s">
        <v>312</v>
      </c>
      <c r="AY500" s="526" t="s">
        <v>312</v>
      </c>
      <c r="AZ500" s="597"/>
      <c r="BA500" s="615">
        <v>7</v>
      </c>
      <c r="BB500" s="382">
        <v>0</v>
      </c>
      <c r="BC500" s="382"/>
      <c r="BD500" s="689"/>
      <c r="BE500" s="689"/>
      <c r="BF500" s="689"/>
      <c r="BG500" s="689"/>
      <c r="BH500" s="639"/>
    </row>
    <row r="501" spans="1:54" ht="15" customHeight="1">
      <c r="A501" s="23" t="s">
        <v>1075</v>
      </c>
      <c r="C501" s="422" t="s">
        <v>547</v>
      </c>
      <c r="D501" s="207"/>
      <c r="E501" s="207"/>
      <c r="F501" s="207"/>
      <c r="G501" s="207"/>
      <c r="H501" s="207"/>
      <c r="I501" s="207"/>
      <c r="J501" s="207"/>
      <c r="K501" s="207"/>
      <c r="L501" s="207"/>
      <c r="M501" s="207"/>
      <c r="N501" s="207"/>
      <c r="O501" s="207"/>
      <c r="P501" s="207"/>
      <c r="Q501" s="207"/>
      <c r="R501" s="207"/>
      <c r="S501" s="207"/>
      <c r="T501" s="207"/>
      <c r="U501" s="207"/>
      <c r="V501" s="207"/>
      <c r="W501" s="1383">
        <v>314491899</v>
      </c>
      <c r="X501" s="1383"/>
      <c r="Y501" s="1383"/>
      <c r="Z501" s="1383"/>
      <c r="AA501" s="1383"/>
      <c r="AB501" s="1383"/>
      <c r="AC501" s="240"/>
      <c r="AD501" s="1383">
        <v>453119492</v>
      </c>
      <c r="AE501" s="1383"/>
      <c r="AF501" s="1383"/>
      <c r="AG501" s="1383"/>
      <c r="AH501" s="1383"/>
      <c r="AI501" s="1383"/>
      <c r="AJ501" s="240"/>
      <c r="AK501" s="1383">
        <v>453119492</v>
      </c>
      <c r="AL501" s="1383"/>
      <c r="AM501" s="1383"/>
      <c r="AN501" s="1383"/>
      <c r="AO501" s="1383"/>
      <c r="AP501" s="1383"/>
      <c r="AQ501" s="234"/>
      <c r="AR501" s="629">
        <v>0</v>
      </c>
      <c r="AS501" s="629">
        <v>0</v>
      </c>
      <c r="AT501" s="629">
        <v>89765187</v>
      </c>
      <c r="AU501" s="629">
        <v>75036260</v>
      </c>
      <c r="AV501" s="629">
        <v>149690452</v>
      </c>
      <c r="AW501" s="629">
        <v>0</v>
      </c>
      <c r="AX501" s="629">
        <v>0</v>
      </c>
      <c r="AY501" s="629">
        <v>0</v>
      </c>
      <c r="BA501" s="382">
        <v>1</v>
      </c>
      <c r="BB501" s="382">
        <v>0</v>
      </c>
    </row>
    <row r="502" spans="1:60" s="346" customFormat="1" ht="15" customHeight="1">
      <c r="A502" s="23" t="s">
        <v>1075</v>
      </c>
      <c r="B502" s="216"/>
      <c r="C502" s="193" t="s">
        <v>391</v>
      </c>
      <c r="D502" s="207"/>
      <c r="E502" s="207"/>
      <c r="F502" s="207"/>
      <c r="G502" s="207"/>
      <c r="H502" s="207"/>
      <c r="I502" s="207"/>
      <c r="J502" s="207"/>
      <c r="K502" s="207"/>
      <c r="L502" s="207"/>
      <c r="M502" s="207"/>
      <c r="N502" s="207"/>
      <c r="O502" s="207"/>
      <c r="P502" s="207"/>
      <c r="Q502" s="207"/>
      <c r="R502" s="207"/>
      <c r="S502" s="207"/>
      <c r="T502" s="207"/>
      <c r="U502" s="207"/>
      <c r="V502" s="207"/>
      <c r="W502" s="1383">
        <v>0</v>
      </c>
      <c r="X502" s="1383"/>
      <c r="Y502" s="1383"/>
      <c r="Z502" s="1383"/>
      <c r="AA502" s="1383"/>
      <c r="AB502" s="1383"/>
      <c r="AC502" s="240"/>
      <c r="AD502" s="1383">
        <v>32624509</v>
      </c>
      <c r="AE502" s="1383"/>
      <c r="AF502" s="1383"/>
      <c r="AG502" s="1383"/>
      <c r="AH502" s="1383"/>
      <c r="AI502" s="1383"/>
      <c r="AJ502" s="240"/>
      <c r="AK502" s="1383">
        <v>32624509</v>
      </c>
      <c r="AL502" s="1383"/>
      <c r="AM502" s="1383"/>
      <c r="AN502" s="1383"/>
      <c r="AO502" s="1383"/>
      <c r="AP502" s="1383"/>
      <c r="AQ502" s="234"/>
      <c r="AR502" s="629">
        <v>0</v>
      </c>
      <c r="AS502" s="629">
        <v>0</v>
      </c>
      <c r="AT502" s="629">
        <v>0</v>
      </c>
      <c r="AU502" s="629">
        <v>0</v>
      </c>
      <c r="AV502" s="629">
        <v>0</v>
      </c>
      <c r="AW502" s="629">
        <v>0</v>
      </c>
      <c r="AX502" s="629">
        <v>0</v>
      </c>
      <c r="AY502" s="629">
        <v>0</v>
      </c>
      <c r="AZ502" s="192"/>
      <c r="BA502" s="382">
        <v>1</v>
      </c>
      <c r="BB502" s="382">
        <v>0</v>
      </c>
      <c r="BC502" s="382"/>
      <c r="BD502" s="689"/>
      <c r="BE502" s="689"/>
      <c r="BF502" s="689"/>
      <c r="BG502" s="689"/>
      <c r="BH502" s="561"/>
    </row>
    <row r="503" spans="1:60" s="346" customFormat="1" ht="15" customHeight="1">
      <c r="A503" s="23" t="s">
        <v>1075</v>
      </c>
      <c r="B503" s="216"/>
      <c r="C503" s="193" t="s">
        <v>185</v>
      </c>
      <c r="D503" s="207"/>
      <c r="E503" s="207"/>
      <c r="F503" s="207"/>
      <c r="G503" s="207"/>
      <c r="H503" s="207"/>
      <c r="I503" s="207"/>
      <c r="J503" s="207"/>
      <c r="K503" s="207"/>
      <c r="L503" s="207"/>
      <c r="M503" s="207"/>
      <c r="N503" s="207"/>
      <c r="O503" s="207"/>
      <c r="P503" s="207"/>
      <c r="Q503" s="207"/>
      <c r="R503" s="207"/>
      <c r="S503" s="207"/>
      <c r="T503" s="207"/>
      <c r="U503" s="207"/>
      <c r="V503" s="207"/>
      <c r="W503" s="1383">
        <v>92322628</v>
      </c>
      <c r="X503" s="1383"/>
      <c r="Y503" s="1383"/>
      <c r="Z503" s="1383"/>
      <c r="AA503" s="1383"/>
      <c r="AB503" s="1383"/>
      <c r="AC503" s="240"/>
      <c r="AD503" s="1383">
        <v>222703994</v>
      </c>
      <c r="AE503" s="1383"/>
      <c r="AF503" s="1383"/>
      <c r="AG503" s="1383"/>
      <c r="AH503" s="1383"/>
      <c r="AI503" s="1383"/>
      <c r="AJ503" s="240"/>
      <c r="AK503" s="1383">
        <v>222703994</v>
      </c>
      <c r="AL503" s="1383"/>
      <c r="AM503" s="1383"/>
      <c r="AN503" s="1383"/>
      <c r="AO503" s="1383"/>
      <c r="AP503" s="1383"/>
      <c r="AQ503" s="234"/>
      <c r="AR503" s="629">
        <v>76796709</v>
      </c>
      <c r="AS503" s="629">
        <v>0</v>
      </c>
      <c r="AT503" s="629">
        <v>0</v>
      </c>
      <c r="AU503" s="629">
        <v>0</v>
      </c>
      <c r="AV503" s="629">
        <v>0</v>
      </c>
      <c r="AW503" s="629">
        <v>0</v>
      </c>
      <c r="AX503" s="629">
        <v>15525919</v>
      </c>
      <c r="AY503" s="629">
        <v>0</v>
      </c>
      <c r="AZ503" s="192"/>
      <c r="BA503" s="382">
        <v>1</v>
      </c>
      <c r="BB503" s="382">
        <v>0</v>
      </c>
      <c r="BC503" s="382"/>
      <c r="BD503" s="689"/>
      <c r="BE503" s="689"/>
      <c r="BF503" s="689"/>
      <c r="BG503" s="689"/>
      <c r="BH503" s="561"/>
    </row>
    <row r="504" spans="1:54" ht="15" customHeight="1">
      <c r="A504" s="23" t="s">
        <v>1075</v>
      </c>
      <c r="C504" s="254" t="s">
        <v>228</v>
      </c>
      <c r="D504" s="207"/>
      <c r="E504" s="207"/>
      <c r="F504" s="207"/>
      <c r="G504" s="207"/>
      <c r="H504" s="207"/>
      <c r="I504" s="207"/>
      <c r="J504" s="207"/>
      <c r="K504" s="208"/>
      <c r="L504" s="208"/>
      <c r="M504" s="208"/>
      <c r="N504" s="208"/>
      <c r="O504" s="208"/>
      <c r="P504" s="208"/>
      <c r="Q504" s="208"/>
      <c r="R504" s="208"/>
      <c r="S504" s="208"/>
      <c r="T504" s="208"/>
      <c r="U504" s="208"/>
      <c r="V504" s="208"/>
      <c r="W504" s="1383">
        <v>0</v>
      </c>
      <c r="X504" s="1383"/>
      <c r="Y504" s="1383"/>
      <c r="Z504" s="1383"/>
      <c r="AA504" s="1383"/>
      <c r="AB504" s="1383"/>
      <c r="AC504" s="240"/>
      <c r="AD504" s="1383">
        <v>178500000</v>
      </c>
      <c r="AE504" s="1383"/>
      <c r="AF504" s="1383"/>
      <c r="AG504" s="1383"/>
      <c r="AH504" s="1383"/>
      <c r="AI504" s="1383"/>
      <c r="AJ504" s="240"/>
      <c r="AK504" s="1383">
        <v>178500000</v>
      </c>
      <c r="AL504" s="1383"/>
      <c r="AM504" s="1383"/>
      <c r="AN504" s="1383"/>
      <c r="AO504" s="1383"/>
      <c r="AP504" s="1383"/>
      <c r="AQ504" s="234"/>
      <c r="AR504" s="629">
        <v>0</v>
      </c>
      <c r="AS504" s="629">
        <v>0</v>
      </c>
      <c r="AT504" s="629">
        <v>0</v>
      </c>
      <c r="AU504" s="629">
        <v>0</v>
      </c>
      <c r="AV504" s="629">
        <v>0</v>
      </c>
      <c r="AW504" s="629">
        <v>0</v>
      </c>
      <c r="AX504" s="629">
        <v>0</v>
      </c>
      <c r="AY504" s="629">
        <v>0</v>
      </c>
      <c r="BA504" s="382">
        <v>1</v>
      </c>
      <c r="BB504" s="382">
        <v>0</v>
      </c>
    </row>
    <row r="505" spans="1:54" ht="15" customHeight="1">
      <c r="A505" s="23" t="s">
        <v>1075</v>
      </c>
      <c r="C505" s="254" t="s">
        <v>393</v>
      </c>
      <c r="E505" s="207"/>
      <c r="F505" s="207"/>
      <c r="G505" s="207"/>
      <c r="H505" s="207"/>
      <c r="I505" s="207"/>
      <c r="J505" s="207"/>
      <c r="K505" s="208"/>
      <c r="L505" s="208"/>
      <c r="M505" s="208"/>
      <c r="N505" s="208"/>
      <c r="O505" s="208"/>
      <c r="P505" s="208"/>
      <c r="Q505" s="208"/>
      <c r="R505" s="208"/>
      <c r="S505" s="208"/>
      <c r="T505" s="208"/>
      <c r="U505" s="208"/>
      <c r="V505" s="208"/>
      <c r="W505" s="1383">
        <v>4492962</v>
      </c>
      <c r="X505" s="1383"/>
      <c r="Y505" s="1383"/>
      <c r="Z505" s="1383"/>
      <c r="AA505" s="1383"/>
      <c r="AB505" s="1383"/>
      <c r="AC505" s="240"/>
      <c r="AD505" s="1383">
        <v>0</v>
      </c>
      <c r="AE505" s="1383"/>
      <c r="AF505" s="1383"/>
      <c r="AG505" s="1383"/>
      <c r="AH505" s="1383"/>
      <c r="AI505" s="1383"/>
      <c r="AJ505" s="240"/>
      <c r="AK505" s="1383">
        <v>0</v>
      </c>
      <c r="AL505" s="1383"/>
      <c r="AM505" s="1383"/>
      <c r="AN505" s="1383"/>
      <c r="AO505" s="1383"/>
      <c r="AP505" s="1383"/>
      <c r="AQ505" s="234"/>
      <c r="AR505" s="629">
        <v>0</v>
      </c>
      <c r="AS505" s="629">
        <v>0</v>
      </c>
      <c r="AT505" s="629">
        <v>0</v>
      </c>
      <c r="AU505" s="629">
        <v>0</v>
      </c>
      <c r="AV505" s="629">
        <v>0</v>
      </c>
      <c r="AW505" s="629">
        <v>0</v>
      </c>
      <c r="AX505" s="629">
        <v>4492962</v>
      </c>
      <c r="AY505" s="629">
        <v>0</v>
      </c>
      <c r="BA505" s="382">
        <v>1</v>
      </c>
      <c r="BB505" s="382">
        <v>0</v>
      </c>
    </row>
    <row r="506" spans="1:54" ht="15" customHeight="1">
      <c r="A506" s="23" t="s">
        <v>1075</v>
      </c>
      <c r="C506" s="254"/>
      <c r="D506" s="211"/>
      <c r="E506" s="207"/>
      <c r="F506" s="207"/>
      <c r="G506" s="207"/>
      <c r="H506" s="207"/>
      <c r="I506" s="207"/>
      <c r="J506" s="207"/>
      <c r="K506" s="221"/>
      <c r="L506" s="221"/>
      <c r="M506" s="221"/>
      <c r="N506" s="221"/>
      <c r="O506" s="221"/>
      <c r="P506" s="221"/>
      <c r="Q506" s="221"/>
      <c r="R506" s="221"/>
      <c r="S506" s="221"/>
      <c r="T506" s="221"/>
      <c r="U506" s="221"/>
      <c r="V506" s="221"/>
      <c r="W506" s="240"/>
      <c r="X506" s="240"/>
      <c r="Y506" s="240"/>
      <c r="Z506" s="240"/>
      <c r="AA506" s="240"/>
      <c r="AB506" s="240"/>
      <c r="AC506" s="240"/>
      <c r="AD506" s="240"/>
      <c r="AE506" s="240"/>
      <c r="AF506" s="240"/>
      <c r="AG506" s="240"/>
      <c r="AH506" s="240"/>
      <c r="AI506" s="240"/>
      <c r="AJ506" s="240"/>
      <c r="AK506" s="1383"/>
      <c r="AL506" s="1383"/>
      <c r="AM506" s="1383"/>
      <c r="AN506" s="1383"/>
      <c r="AO506" s="1383"/>
      <c r="AP506" s="1383"/>
      <c r="BA506" s="618">
        <v>1</v>
      </c>
      <c r="BB506" s="382">
        <v>0</v>
      </c>
    </row>
    <row r="507" spans="1:59" s="223" customFormat="1" ht="15" customHeight="1" thickBot="1">
      <c r="A507" s="23" t="s">
        <v>1075</v>
      </c>
      <c r="B507" s="216"/>
      <c r="C507" s="220"/>
      <c r="D507" s="225"/>
      <c r="E507" s="224"/>
      <c r="F507" s="224"/>
      <c r="G507" s="224"/>
      <c r="H507" s="224"/>
      <c r="I507" s="224"/>
      <c r="J507" s="224"/>
      <c r="K507" s="226"/>
      <c r="L507" s="226"/>
      <c r="M507" s="226"/>
      <c r="N507" s="226"/>
      <c r="O507" s="226"/>
      <c r="P507" s="226"/>
      <c r="Q507" s="226"/>
      <c r="R507" s="226"/>
      <c r="S507" s="226"/>
      <c r="T507" s="226"/>
      <c r="U507" s="226"/>
      <c r="V507" s="226"/>
      <c r="W507" s="1389">
        <v>411307489</v>
      </c>
      <c r="X507" s="1389"/>
      <c r="Y507" s="1389"/>
      <c r="Z507" s="1389"/>
      <c r="AA507" s="1389"/>
      <c r="AB507" s="1389"/>
      <c r="AC507" s="812"/>
      <c r="AD507" s="1389">
        <v>886947995</v>
      </c>
      <c r="AE507" s="1389"/>
      <c r="AF507" s="1389"/>
      <c r="AG507" s="1389"/>
      <c r="AH507" s="1389"/>
      <c r="AI507" s="1389"/>
      <c r="AJ507" s="812"/>
      <c r="AK507" s="1389">
        <v>886947995</v>
      </c>
      <c r="AL507" s="1389"/>
      <c r="AM507" s="1389"/>
      <c r="AN507" s="1389"/>
      <c r="AO507" s="1389"/>
      <c r="AP507" s="1389"/>
      <c r="AQ507" s="813"/>
      <c r="AR507" s="712">
        <v>76796709</v>
      </c>
      <c r="AS507" s="712">
        <v>0</v>
      </c>
      <c r="AT507" s="712">
        <v>89765187</v>
      </c>
      <c r="AU507" s="712">
        <v>75036260</v>
      </c>
      <c r="AV507" s="712">
        <v>149690452</v>
      </c>
      <c r="AW507" s="712">
        <v>0</v>
      </c>
      <c r="AX507" s="712">
        <v>20018881</v>
      </c>
      <c r="AY507" s="712">
        <v>0</v>
      </c>
      <c r="BA507" s="810">
        <v>1</v>
      </c>
      <c r="BB507" s="810">
        <v>0</v>
      </c>
      <c r="BC507" s="810"/>
      <c r="BD507" s="812">
        <v>411307489</v>
      </c>
      <c r="BE507" s="812">
        <v>886947995</v>
      </c>
      <c r="BF507" s="812">
        <v>0</v>
      </c>
      <c r="BG507" s="812">
        <v>0</v>
      </c>
    </row>
    <row r="508" spans="1:54" ht="13.5" thickTop="1">
      <c r="A508" s="23" t="s">
        <v>1075</v>
      </c>
      <c r="D508" s="212"/>
      <c r="E508" s="207"/>
      <c r="F508" s="207"/>
      <c r="G508" s="207"/>
      <c r="H508" s="207"/>
      <c r="I508" s="207"/>
      <c r="J508" s="207"/>
      <c r="K508" s="222"/>
      <c r="L508" s="222"/>
      <c r="M508" s="222"/>
      <c r="N508" s="222"/>
      <c r="O508" s="222"/>
      <c r="P508" s="222"/>
      <c r="Q508" s="222"/>
      <c r="R508" s="222"/>
      <c r="S508" s="222"/>
      <c r="T508" s="222"/>
      <c r="U508" s="222"/>
      <c r="V508" s="222"/>
      <c r="W508" s="232"/>
      <c r="X508" s="232"/>
      <c r="Y508" s="232"/>
      <c r="Z508" s="232"/>
      <c r="AA508" s="232"/>
      <c r="AB508" s="232"/>
      <c r="AC508" s="232"/>
      <c r="AD508" s="232"/>
      <c r="AE508" s="232"/>
      <c r="AF508" s="232"/>
      <c r="AG508" s="232"/>
      <c r="AH508" s="232"/>
      <c r="AI508" s="232"/>
      <c r="AJ508" s="232"/>
      <c r="AK508" s="232"/>
      <c r="AL508" s="232"/>
      <c r="AM508" s="232"/>
      <c r="AN508" s="232"/>
      <c r="AO508" s="232"/>
      <c r="AP508" s="232"/>
      <c r="AQ508" s="232"/>
      <c r="AR508" s="571">
        <v>0</v>
      </c>
      <c r="AS508" s="571">
        <v>0</v>
      </c>
      <c r="AT508" s="571">
        <v>0</v>
      </c>
      <c r="AU508" s="571">
        <v>0</v>
      </c>
      <c r="AV508" s="571">
        <v>0</v>
      </c>
      <c r="AW508" s="571">
        <v>0</v>
      </c>
      <c r="AX508" s="571">
        <v>0</v>
      </c>
      <c r="AY508" s="571">
        <v>0</v>
      </c>
      <c r="BA508" s="618">
        <v>1</v>
      </c>
      <c r="BB508" s="382">
        <v>0</v>
      </c>
    </row>
    <row r="509" spans="1:54" ht="39.75" customHeight="1">
      <c r="A509" s="23" t="s">
        <v>1075</v>
      </c>
      <c r="C509" s="1331" t="s">
        <v>308</v>
      </c>
      <c r="D509" s="1331"/>
      <c r="E509" s="1331"/>
      <c r="F509" s="1331"/>
      <c r="G509" s="1331"/>
      <c r="H509" s="1331"/>
      <c r="I509" s="1331"/>
      <c r="J509" s="1331"/>
      <c r="K509" s="1331"/>
      <c r="L509" s="1331"/>
      <c r="M509" s="1331"/>
      <c r="N509" s="1331"/>
      <c r="O509" s="1331"/>
      <c r="P509" s="1331"/>
      <c r="Q509" s="1331"/>
      <c r="R509" s="1331"/>
      <c r="S509" s="1331"/>
      <c r="T509" s="1331"/>
      <c r="U509" s="1331"/>
      <c r="V509" s="1331"/>
      <c r="W509" s="1331"/>
      <c r="X509" s="1331"/>
      <c r="Y509" s="1331"/>
      <c r="Z509" s="1331"/>
      <c r="AA509" s="1331"/>
      <c r="AB509" s="1331"/>
      <c r="AC509" s="1331"/>
      <c r="AD509" s="1331"/>
      <c r="AE509" s="1331"/>
      <c r="AF509" s="1331"/>
      <c r="AG509" s="1331"/>
      <c r="AH509" s="1331"/>
      <c r="AI509" s="1331"/>
      <c r="AJ509" s="1328"/>
      <c r="AK509" s="1328"/>
      <c r="AL509" s="1328"/>
      <c r="AM509" s="1328"/>
      <c r="AN509" s="1328"/>
      <c r="AO509" s="1328"/>
      <c r="AP509" s="1328"/>
      <c r="AQ509" s="339"/>
      <c r="BA509" s="618">
        <v>1</v>
      </c>
      <c r="BB509" s="382">
        <v>0</v>
      </c>
    </row>
    <row r="510" spans="1:54" ht="15" customHeight="1">
      <c r="A510" s="23" t="s">
        <v>1075</v>
      </c>
      <c r="D510" s="212"/>
      <c r="E510" s="207"/>
      <c r="F510" s="207"/>
      <c r="G510" s="207"/>
      <c r="H510" s="207"/>
      <c r="I510" s="207"/>
      <c r="J510" s="207"/>
      <c r="K510" s="222"/>
      <c r="L510" s="222"/>
      <c r="M510" s="222"/>
      <c r="N510" s="222"/>
      <c r="O510" s="222"/>
      <c r="P510" s="222"/>
      <c r="Q510" s="222"/>
      <c r="R510" s="222"/>
      <c r="S510" s="222"/>
      <c r="T510" s="222"/>
      <c r="U510" s="222"/>
      <c r="V510" s="222"/>
      <c r="W510" s="232"/>
      <c r="X510" s="232"/>
      <c r="Y510" s="232"/>
      <c r="Z510" s="232"/>
      <c r="AA510" s="232"/>
      <c r="AB510" s="232"/>
      <c r="AC510" s="232"/>
      <c r="AD510" s="232"/>
      <c r="AE510" s="232"/>
      <c r="AF510" s="232"/>
      <c r="AG510" s="232"/>
      <c r="AH510" s="232"/>
      <c r="AI510" s="232"/>
      <c r="AJ510" s="232"/>
      <c r="AK510" s="232"/>
      <c r="AL510" s="232"/>
      <c r="AM510" s="232"/>
      <c r="AN510" s="232"/>
      <c r="AO510" s="232"/>
      <c r="AP510" s="232"/>
      <c r="AQ510" s="232"/>
      <c r="BA510" s="618">
        <v>3</v>
      </c>
      <c r="BB510" s="382">
        <v>0</v>
      </c>
    </row>
    <row r="511" spans="1:54" ht="15" customHeight="1">
      <c r="A511" s="23">
        <v>16</v>
      </c>
      <c r="B511" s="216" t="s">
        <v>197</v>
      </c>
      <c r="C511" s="243" t="s">
        <v>408</v>
      </c>
      <c r="D511" s="212"/>
      <c r="E511" s="207"/>
      <c r="F511" s="207"/>
      <c r="G511" s="207"/>
      <c r="H511" s="207"/>
      <c r="I511" s="207"/>
      <c r="J511" s="207"/>
      <c r="K511" s="222"/>
      <c r="L511" s="222"/>
      <c r="M511" s="222"/>
      <c r="N511" s="222"/>
      <c r="O511" s="222"/>
      <c r="P511" s="222"/>
      <c r="Q511" s="222"/>
      <c r="R511" s="222"/>
      <c r="S511" s="222"/>
      <c r="T511" s="222"/>
      <c r="U511" s="222"/>
      <c r="V511" s="222"/>
      <c r="W511" s="232"/>
      <c r="X511" s="232"/>
      <c r="Y511" s="232"/>
      <c r="Z511" s="232"/>
      <c r="AA511" s="232"/>
      <c r="AB511" s="232"/>
      <c r="AC511" s="232"/>
      <c r="AD511" s="232"/>
      <c r="AJ511" s="232"/>
      <c r="AK511" s="232"/>
      <c r="BA511" s="618">
        <v>11</v>
      </c>
      <c r="BB511" s="382">
        <v>0</v>
      </c>
    </row>
    <row r="512" spans="1:54" ht="15" customHeight="1">
      <c r="A512" s="23" t="s">
        <v>1075</v>
      </c>
      <c r="C512" s="63"/>
      <c r="D512" s="212"/>
      <c r="E512" s="207"/>
      <c r="F512" s="207"/>
      <c r="G512" s="207"/>
      <c r="H512" s="207"/>
      <c r="I512" s="207"/>
      <c r="J512" s="207"/>
      <c r="K512" s="222"/>
      <c r="L512" s="222"/>
      <c r="M512" s="222"/>
      <c r="N512" s="222"/>
      <c r="O512" s="222"/>
      <c r="P512" s="222"/>
      <c r="Q512" s="222"/>
      <c r="R512" s="222"/>
      <c r="S512" s="222"/>
      <c r="T512" s="222"/>
      <c r="U512" s="222"/>
      <c r="V512" s="222"/>
      <c r="W512" s="1408" t="s">
        <v>772</v>
      </c>
      <c r="X512" s="1412"/>
      <c r="Y512" s="1412"/>
      <c r="Z512" s="1412"/>
      <c r="AA512" s="1412"/>
      <c r="AB512" s="1412"/>
      <c r="AC512" s="234"/>
      <c r="AD512" s="1408" t="s">
        <v>774</v>
      </c>
      <c r="AE512" s="1408"/>
      <c r="AF512" s="1408"/>
      <c r="AG512" s="1408"/>
      <c r="AH512" s="1408"/>
      <c r="AI512" s="1408"/>
      <c r="AJ512" s="234"/>
      <c r="AK512" s="1408" t="s">
        <v>774</v>
      </c>
      <c r="AL512" s="1408"/>
      <c r="AM512" s="1408"/>
      <c r="AN512" s="1408"/>
      <c r="AO512" s="1408"/>
      <c r="AP512" s="1408"/>
      <c r="AQ512" s="335"/>
      <c r="AR512" s="635" t="s">
        <v>781</v>
      </c>
      <c r="AS512" s="635" t="s">
        <v>930</v>
      </c>
      <c r="AT512" s="635" t="s">
        <v>931</v>
      </c>
      <c r="AU512" s="635" t="s">
        <v>932</v>
      </c>
      <c r="AV512" s="635" t="s">
        <v>933</v>
      </c>
      <c r="AW512" s="635" t="s">
        <v>539</v>
      </c>
      <c r="AX512" s="635" t="s">
        <v>540</v>
      </c>
      <c r="AY512" s="635" t="s">
        <v>6</v>
      </c>
      <c r="BA512" s="618">
        <v>11</v>
      </c>
      <c r="BB512" s="382">
        <v>0</v>
      </c>
    </row>
    <row r="513" spans="1:60" s="595" customFormat="1" ht="15" customHeight="1">
      <c r="A513" s="599" t="s">
        <v>1075</v>
      </c>
      <c r="B513" s="330"/>
      <c r="D513" s="596"/>
      <c r="E513" s="596"/>
      <c r="F513" s="596"/>
      <c r="G513" s="596"/>
      <c r="H513" s="596"/>
      <c r="I513" s="596"/>
      <c r="J513" s="596"/>
      <c r="K513" s="596"/>
      <c r="L513" s="596"/>
      <c r="M513" s="596"/>
      <c r="N513" s="596"/>
      <c r="O513" s="596"/>
      <c r="P513" s="596"/>
      <c r="Q513" s="596"/>
      <c r="R513" s="596"/>
      <c r="S513" s="596"/>
      <c r="T513" s="596"/>
      <c r="W513" s="1439" t="s">
        <v>312</v>
      </c>
      <c r="X513" s="1440"/>
      <c r="Y513" s="1440"/>
      <c r="Z513" s="1440"/>
      <c r="AA513" s="1440"/>
      <c r="AB513" s="1440"/>
      <c r="AC513" s="597"/>
      <c r="AD513" s="1439" t="s">
        <v>312</v>
      </c>
      <c r="AE513" s="1440"/>
      <c r="AF513" s="1440"/>
      <c r="AG513" s="1440"/>
      <c r="AH513" s="1440"/>
      <c r="AI513" s="1440"/>
      <c r="AJ513" s="597"/>
      <c r="AK513" s="1439" t="s">
        <v>312</v>
      </c>
      <c r="AL513" s="1440"/>
      <c r="AM513" s="1440"/>
      <c r="AN513" s="1440"/>
      <c r="AO513" s="1440"/>
      <c r="AP513" s="1440"/>
      <c r="AQ513" s="290"/>
      <c r="AR513" s="526" t="s">
        <v>312</v>
      </c>
      <c r="AS513" s="526" t="s">
        <v>312</v>
      </c>
      <c r="AT513" s="526" t="s">
        <v>312</v>
      </c>
      <c r="AU513" s="526" t="s">
        <v>312</v>
      </c>
      <c r="AV513" s="526" t="s">
        <v>312</v>
      </c>
      <c r="AW513" s="526" t="s">
        <v>312</v>
      </c>
      <c r="AX513" s="526" t="s">
        <v>312</v>
      </c>
      <c r="AY513" s="526" t="s">
        <v>312</v>
      </c>
      <c r="AZ513" s="597"/>
      <c r="BA513" s="615">
        <v>11</v>
      </c>
      <c r="BB513" s="382">
        <v>0</v>
      </c>
      <c r="BC513" s="382"/>
      <c r="BD513" s="689"/>
      <c r="BE513" s="689"/>
      <c r="BF513" s="689"/>
      <c r="BG513" s="689"/>
      <c r="BH513" s="639"/>
    </row>
    <row r="514" spans="1:54" ht="15" customHeight="1">
      <c r="A514" s="23" t="s">
        <v>1075</v>
      </c>
      <c r="C514" s="254" t="s">
        <v>368</v>
      </c>
      <c r="D514" s="212"/>
      <c r="E514" s="207"/>
      <c r="F514" s="207"/>
      <c r="G514" s="207"/>
      <c r="H514" s="207"/>
      <c r="I514" s="207"/>
      <c r="J514" s="207"/>
      <c r="K514" s="222"/>
      <c r="L514" s="222"/>
      <c r="M514" s="222"/>
      <c r="N514" s="222"/>
      <c r="O514" s="222"/>
      <c r="P514" s="222"/>
      <c r="Q514" s="222"/>
      <c r="R514" s="222"/>
      <c r="S514" s="222"/>
      <c r="T514" s="222"/>
      <c r="U514" s="222"/>
      <c r="V514" s="222"/>
      <c r="W514" s="1383">
        <v>461419275</v>
      </c>
      <c r="X514" s="1383"/>
      <c r="Y514" s="1383"/>
      <c r="Z514" s="1383"/>
      <c r="AA514" s="1383"/>
      <c r="AB514" s="1383"/>
      <c r="AC514" s="240"/>
      <c r="AD514" s="1383">
        <v>279627341</v>
      </c>
      <c r="AE514" s="1383"/>
      <c r="AF514" s="1383"/>
      <c r="AG514" s="1383"/>
      <c r="AH514" s="1383"/>
      <c r="AI514" s="1383"/>
      <c r="AJ514" s="240"/>
      <c r="AK514" s="1383">
        <v>279627341</v>
      </c>
      <c r="AL514" s="1383"/>
      <c r="AM514" s="1383"/>
      <c r="AN514" s="1383"/>
      <c r="AO514" s="1383"/>
      <c r="AP514" s="1383"/>
      <c r="AQ514" s="234"/>
      <c r="AR514" s="92">
        <v>300241449</v>
      </c>
      <c r="AS514" s="92">
        <v>3748692</v>
      </c>
      <c r="AT514" s="92">
        <v>0</v>
      </c>
      <c r="AU514" s="92">
        <v>5012920</v>
      </c>
      <c r="AV514" s="92">
        <v>152416214</v>
      </c>
      <c r="AW514" s="92">
        <v>0</v>
      </c>
      <c r="AX514" s="92">
        <v>0</v>
      </c>
      <c r="AY514" s="92">
        <v>0</v>
      </c>
      <c r="BA514" s="382">
        <v>1</v>
      </c>
      <c r="BB514" s="382">
        <v>0</v>
      </c>
    </row>
    <row r="515" spans="1:54" ht="15" customHeight="1">
      <c r="A515" s="23" t="s">
        <v>1075</v>
      </c>
      <c r="C515" s="254" t="s">
        <v>369</v>
      </c>
      <c r="D515" s="212"/>
      <c r="E515" s="207"/>
      <c r="F515" s="207"/>
      <c r="G515" s="207"/>
      <c r="H515" s="207"/>
      <c r="I515" s="207"/>
      <c r="J515" s="207"/>
      <c r="K515" s="222"/>
      <c r="L515" s="222"/>
      <c r="M515" s="222"/>
      <c r="N515" s="222"/>
      <c r="O515" s="222"/>
      <c r="P515" s="222"/>
      <c r="Q515" s="222"/>
      <c r="R515" s="222"/>
      <c r="S515" s="222"/>
      <c r="T515" s="222"/>
      <c r="U515" s="222"/>
      <c r="V515" s="222"/>
      <c r="W515" s="1383">
        <v>32289827</v>
      </c>
      <c r="X515" s="1383"/>
      <c r="Y515" s="1383"/>
      <c r="Z515" s="1383"/>
      <c r="AA515" s="1383"/>
      <c r="AB515" s="1383"/>
      <c r="AC515" s="240"/>
      <c r="AD515" s="1383">
        <v>34903478</v>
      </c>
      <c r="AE515" s="1383"/>
      <c r="AF515" s="1383"/>
      <c r="AG515" s="1383"/>
      <c r="AH515" s="1383"/>
      <c r="AI515" s="1383"/>
      <c r="AJ515" s="240"/>
      <c r="AK515" s="1383">
        <v>34903478</v>
      </c>
      <c r="AL515" s="1383"/>
      <c r="AM515" s="1383"/>
      <c r="AN515" s="1383"/>
      <c r="AO515" s="1383"/>
      <c r="AP515" s="1383"/>
      <c r="AQ515" s="234"/>
      <c r="AR515" s="92">
        <v>26428254</v>
      </c>
      <c r="AS515" s="92">
        <v>0</v>
      </c>
      <c r="AT515" s="92">
        <v>0</v>
      </c>
      <c r="AU515" s="92">
        <v>0</v>
      </c>
      <c r="AV515" s="92">
        <v>5861573</v>
      </c>
      <c r="AW515" s="92">
        <v>0</v>
      </c>
      <c r="AX515" s="92">
        <v>0</v>
      </c>
      <c r="AY515" s="92">
        <v>0</v>
      </c>
      <c r="BA515" s="382">
        <v>1</v>
      </c>
      <c r="BB515" s="382">
        <v>0</v>
      </c>
    </row>
    <row r="516" spans="1:54" ht="15" customHeight="1">
      <c r="A516" s="23" t="s">
        <v>1075</v>
      </c>
      <c r="C516" s="254" t="s">
        <v>19</v>
      </c>
      <c r="D516" s="212"/>
      <c r="E516" s="207"/>
      <c r="F516" s="207"/>
      <c r="G516" s="207"/>
      <c r="H516" s="207"/>
      <c r="I516" s="207"/>
      <c r="J516" s="207"/>
      <c r="K516" s="222"/>
      <c r="L516" s="222"/>
      <c r="M516" s="222"/>
      <c r="N516" s="222"/>
      <c r="O516" s="222"/>
      <c r="P516" s="222"/>
      <c r="Q516" s="222"/>
      <c r="R516" s="222"/>
      <c r="S516" s="222"/>
      <c r="T516" s="222"/>
      <c r="U516" s="222"/>
      <c r="V516" s="222"/>
      <c r="W516" s="1383">
        <v>15494536</v>
      </c>
      <c r="X516" s="1383"/>
      <c r="Y516" s="1383"/>
      <c r="Z516" s="1383"/>
      <c r="AA516" s="1383"/>
      <c r="AB516" s="1383"/>
      <c r="AC516" s="240"/>
      <c r="AD516" s="1383">
        <v>2776306</v>
      </c>
      <c r="AE516" s="1383"/>
      <c r="AF516" s="1383"/>
      <c r="AG516" s="1383"/>
      <c r="AH516" s="1383"/>
      <c r="AI516" s="1383"/>
      <c r="AJ516" s="240"/>
      <c r="AK516" s="1383">
        <v>2776306</v>
      </c>
      <c r="AL516" s="1383"/>
      <c r="AM516" s="1383"/>
      <c r="AN516" s="1383"/>
      <c r="AO516" s="1383"/>
      <c r="AP516" s="1383"/>
      <c r="AQ516" s="234"/>
      <c r="AR516" s="92">
        <v>12882813</v>
      </c>
      <c r="AS516" s="92">
        <v>0</v>
      </c>
      <c r="AT516" s="92">
        <v>0</v>
      </c>
      <c r="AU516" s="92">
        <v>0</v>
      </c>
      <c r="AV516" s="92">
        <v>2611723</v>
      </c>
      <c r="AW516" s="92">
        <v>0</v>
      </c>
      <c r="AX516" s="92">
        <v>0</v>
      </c>
      <c r="AY516" s="92">
        <v>0</v>
      </c>
      <c r="BA516" s="382">
        <v>1</v>
      </c>
      <c r="BB516" s="382">
        <v>0</v>
      </c>
    </row>
    <row r="517" spans="1:54" ht="15" customHeight="1">
      <c r="A517" s="23" t="s">
        <v>1075</v>
      </c>
      <c r="C517" s="422" t="s">
        <v>562</v>
      </c>
      <c r="D517" s="212"/>
      <c r="E517" s="207"/>
      <c r="F517" s="207"/>
      <c r="G517" s="207"/>
      <c r="H517" s="207"/>
      <c r="I517" s="207"/>
      <c r="J517" s="207"/>
      <c r="K517" s="222"/>
      <c r="L517" s="222"/>
      <c r="M517" s="222"/>
      <c r="N517" s="222"/>
      <c r="O517" s="222"/>
      <c r="P517" s="222"/>
      <c r="Q517" s="222"/>
      <c r="R517" s="222"/>
      <c r="S517" s="222"/>
      <c r="T517" s="222"/>
      <c r="U517" s="222"/>
      <c r="V517" s="222"/>
      <c r="W517" s="1383">
        <v>52550</v>
      </c>
      <c r="X517" s="1383"/>
      <c r="Y517" s="1383"/>
      <c r="Z517" s="1383"/>
      <c r="AA517" s="1383"/>
      <c r="AB517" s="1383"/>
      <c r="AC517" s="240"/>
      <c r="AD517" s="1383">
        <v>2018867</v>
      </c>
      <c r="AE517" s="1383"/>
      <c r="AF517" s="1383"/>
      <c r="AG517" s="1383"/>
      <c r="AH517" s="1383"/>
      <c r="AI517" s="1383"/>
      <c r="AJ517" s="240"/>
      <c r="AK517" s="1383">
        <v>2018867</v>
      </c>
      <c r="AL517" s="1383"/>
      <c r="AM517" s="1383"/>
      <c r="AN517" s="1383"/>
      <c r="AO517" s="1383"/>
      <c r="AP517" s="1383"/>
      <c r="AQ517" s="234"/>
      <c r="AR517" s="92">
        <v>0</v>
      </c>
      <c r="AS517" s="92">
        <v>0</v>
      </c>
      <c r="AT517" s="92">
        <v>0</v>
      </c>
      <c r="AU517" s="92">
        <v>0</v>
      </c>
      <c r="AV517" s="92">
        <v>52550</v>
      </c>
      <c r="AW517" s="92">
        <v>0</v>
      </c>
      <c r="AX517" s="92">
        <v>0</v>
      </c>
      <c r="AY517" s="92">
        <v>0</v>
      </c>
      <c r="BA517" s="382">
        <v>1</v>
      </c>
      <c r="BB517" s="382">
        <v>0</v>
      </c>
    </row>
    <row r="518" spans="1:60" s="346" customFormat="1" ht="15" customHeight="1">
      <c r="A518" s="23" t="s">
        <v>1075</v>
      </c>
      <c r="B518" s="217"/>
      <c r="C518" s="211" t="s">
        <v>925</v>
      </c>
      <c r="E518" s="207"/>
      <c r="F518" s="207"/>
      <c r="G518" s="207"/>
      <c r="H518" s="207"/>
      <c r="I518" s="207"/>
      <c r="J518" s="207"/>
      <c r="K518" s="221"/>
      <c r="L518" s="221"/>
      <c r="M518" s="221"/>
      <c r="N518" s="221"/>
      <c r="O518" s="221"/>
      <c r="P518" s="221"/>
      <c r="Q518" s="221"/>
      <c r="R518" s="221"/>
      <c r="S518" s="221"/>
      <c r="T518" s="221"/>
      <c r="U518" s="221"/>
      <c r="V518" s="221"/>
      <c r="W518" s="1383">
        <v>1237087782</v>
      </c>
      <c r="X518" s="1383"/>
      <c r="Y518" s="1383"/>
      <c r="Z518" s="1383"/>
      <c r="AA518" s="1383"/>
      <c r="AB518" s="1383"/>
      <c r="AC518" s="240"/>
      <c r="AD518" s="1383">
        <v>5837549464</v>
      </c>
      <c r="AE518" s="1383"/>
      <c r="AF518" s="1383"/>
      <c r="AG518" s="1383"/>
      <c r="AH518" s="1383"/>
      <c r="AI518" s="1383"/>
      <c r="AJ518" s="182"/>
      <c r="AK518" s="1383">
        <v>5837549464</v>
      </c>
      <c r="AL518" s="1383"/>
      <c r="AM518" s="1383"/>
      <c r="AN518" s="1383"/>
      <c r="AO518" s="1383"/>
      <c r="AP518" s="1383"/>
      <c r="AQ518" s="234"/>
      <c r="AR518" s="92">
        <v>1237087782</v>
      </c>
      <c r="AS518" s="92">
        <v>0</v>
      </c>
      <c r="AT518" s="92">
        <v>0</v>
      </c>
      <c r="AU518" s="92">
        <v>0</v>
      </c>
      <c r="AV518" s="92">
        <v>0</v>
      </c>
      <c r="AW518" s="92">
        <v>0</v>
      </c>
      <c r="AX518" s="92">
        <v>0</v>
      </c>
      <c r="AY518" s="92">
        <v>0</v>
      </c>
      <c r="AZ518" s="192"/>
      <c r="BA518" s="382">
        <v>1</v>
      </c>
      <c r="BB518" s="382">
        <v>0</v>
      </c>
      <c r="BC518" s="382"/>
      <c r="BD518" s="689"/>
      <c r="BE518" s="689"/>
      <c r="BF518" s="689"/>
      <c r="BG518" s="689"/>
      <c r="BH518" s="561"/>
    </row>
    <row r="519" spans="1:60" s="346" customFormat="1" ht="15" customHeight="1">
      <c r="A519" s="23" t="s">
        <v>1075</v>
      </c>
      <c r="B519" s="217"/>
      <c r="C519" s="211" t="s">
        <v>926</v>
      </c>
      <c r="E519" s="207"/>
      <c r="F519" s="207"/>
      <c r="G519" s="207"/>
      <c r="H519" s="207"/>
      <c r="I519" s="207"/>
      <c r="J519" s="207"/>
      <c r="K519" s="221"/>
      <c r="L519" s="221"/>
      <c r="M519" s="221"/>
      <c r="N519" s="221"/>
      <c r="O519" s="221"/>
      <c r="P519" s="221"/>
      <c r="Q519" s="221"/>
      <c r="R519" s="221"/>
      <c r="S519" s="221"/>
      <c r="T519" s="221"/>
      <c r="U519" s="221"/>
      <c r="V519" s="221"/>
      <c r="W519" s="1383">
        <v>0</v>
      </c>
      <c r="X519" s="1383"/>
      <c r="Y519" s="1383"/>
      <c r="Z519" s="1383"/>
      <c r="AA519" s="1383"/>
      <c r="AB519" s="1383"/>
      <c r="AC519" s="240"/>
      <c r="AD519" s="1383">
        <v>2305358500</v>
      </c>
      <c r="AE519" s="1383"/>
      <c r="AF519" s="1383"/>
      <c r="AG519" s="1383"/>
      <c r="AH519" s="1383"/>
      <c r="AI519" s="1383"/>
      <c r="AJ519" s="182"/>
      <c r="AK519" s="1383">
        <v>2305358500</v>
      </c>
      <c r="AL519" s="1383"/>
      <c r="AM519" s="1383"/>
      <c r="AN519" s="1383"/>
      <c r="AO519" s="1383"/>
      <c r="AP519" s="1383"/>
      <c r="AQ519" s="234"/>
      <c r="AR519" s="92">
        <v>0</v>
      </c>
      <c r="AS519" s="92">
        <v>0</v>
      </c>
      <c r="AT519" s="92">
        <v>0</v>
      </c>
      <c r="AU519" s="92">
        <v>0</v>
      </c>
      <c r="AV519" s="92">
        <v>0</v>
      </c>
      <c r="AW519" s="92">
        <v>0</v>
      </c>
      <c r="AX519" s="92">
        <v>0</v>
      </c>
      <c r="AY519" s="92">
        <v>0</v>
      </c>
      <c r="AZ519" s="192"/>
      <c r="BA519" s="382">
        <v>1</v>
      </c>
      <c r="BB519" s="382">
        <v>0</v>
      </c>
      <c r="BC519" s="382"/>
      <c r="BD519" s="689"/>
      <c r="BE519" s="689"/>
      <c r="BF519" s="689"/>
      <c r="BG519" s="689"/>
      <c r="BH519" s="561"/>
    </row>
    <row r="520" spans="1:54" ht="15" customHeight="1">
      <c r="A520" s="23" t="s">
        <v>1075</v>
      </c>
      <c r="B520" s="217"/>
      <c r="C520" s="422" t="s">
        <v>987</v>
      </c>
      <c r="E520" s="207"/>
      <c r="F520" s="207"/>
      <c r="G520" s="207"/>
      <c r="H520" s="207"/>
      <c r="I520" s="207"/>
      <c r="J520" s="207"/>
      <c r="K520" s="221"/>
      <c r="L520" s="221"/>
      <c r="M520" s="221"/>
      <c r="N520" s="221"/>
      <c r="O520" s="221"/>
      <c r="P520" s="221"/>
      <c r="Q520" s="221"/>
      <c r="R520" s="221"/>
      <c r="S520" s="221"/>
      <c r="T520" s="221"/>
      <c r="U520" s="221"/>
      <c r="V520" s="221"/>
      <c r="W520" s="1383">
        <v>372176131</v>
      </c>
      <c r="X520" s="1383"/>
      <c r="Y520" s="1383"/>
      <c r="Z520" s="1383"/>
      <c r="AA520" s="1383"/>
      <c r="AB520" s="1383"/>
      <c r="AC520" s="240"/>
      <c r="AD520" s="1383">
        <v>0</v>
      </c>
      <c r="AE520" s="1383"/>
      <c r="AF520" s="1383"/>
      <c r="AG520" s="1383"/>
      <c r="AH520" s="1383"/>
      <c r="AI520" s="1383"/>
      <c r="AJ520" s="240"/>
      <c r="AK520" s="1383">
        <v>0</v>
      </c>
      <c r="AL520" s="1383"/>
      <c r="AM520" s="1383"/>
      <c r="AN520" s="1383"/>
      <c r="AO520" s="1383"/>
      <c r="AP520" s="1383"/>
      <c r="AQ520" s="234"/>
      <c r="AR520" s="92">
        <v>372176131</v>
      </c>
      <c r="AS520" s="92">
        <v>0</v>
      </c>
      <c r="AT520" s="92">
        <v>0</v>
      </c>
      <c r="AU520" s="92">
        <v>0</v>
      </c>
      <c r="AV520" s="92"/>
      <c r="AW520" s="92">
        <v>0</v>
      </c>
      <c r="AX520" s="92">
        <v>0</v>
      </c>
      <c r="AY520" s="92">
        <v>0</v>
      </c>
      <c r="BA520" s="382">
        <v>1</v>
      </c>
      <c r="BB520" s="382">
        <v>0</v>
      </c>
    </row>
    <row r="521" spans="1:54" ht="15" customHeight="1">
      <c r="A521" s="23" t="s">
        <v>1075</v>
      </c>
      <c r="B521" s="217"/>
      <c r="C521" s="422" t="s">
        <v>1071</v>
      </c>
      <c r="E521" s="207"/>
      <c r="F521" s="207"/>
      <c r="G521" s="207"/>
      <c r="H521" s="207"/>
      <c r="I521" s="207"/>
      <c r="J521" s="207"/>
      <c r="K521" s="221"/>
      <c r="L521" s="221"/>
      <c r="M521" s="221"/>
      <c r="N521" s="221"/>
      <c r="O521" s="221"/>
      <c r="P521" s="221"/>
      <c r="Q521" s="221"/>
      <c r="R521" s="221"/>
      <c r="S521" s="221"/>
      <c r="T521" s="221"/>
      <c r="U521" s="221"/>
      <c r="V521" s="221"/>
      <c r="W521" s="1383">
        <v>3110968840</v>
      </c>
      <c r="X521" s="1383"/>
      <c r="Y521" s="1383"/>
      <c r="Z521" s="1383"/>
      <c r="AA521" s="1383"/>
      <c r="AB521" s="1383"/>
      <c r="AC521" s="240"/>
      <c r="AD521" s="1383">
        <v>0</v>
      </c>
      <c r="AE521" s="1383"/>
      <c r="AF521" s="1383"/>
      <c r="AG521" s="1383"/>
      <c r="AH521" s="1383"/>
      <c r="AI521" s="1383"/>
      <c r="AJ521" s="240"/>
      <c r="AK521" s="1383">
        <v>0</v>
      </c>
      <c r="AL521" s="1383"/>
      <c r="AM521" s="1383"/>
      <c r="AN521" s="1383"/>
      <c r="AO521" s="1383"/>
      <c r="AP521" s="1383"/>
      <c r="AQ521" s="234"/>
      <c r="AR521" s="92">
        <v>3110968840</v>
      </c>
      <c r="AS521" s="92">
        <v>0</v>
      </c>
      <c r="AT521" s="92">
        <v>0</v>
      </c>
      <c r="AU521" s="92">
        <v>0</v>
      </c>
      <c r="AV521" s="92"/>
      <c r="AW521" s="92">
        <v>0</v>
      </c>
      <c r="AX521" s="92">
        <v>0</v>
      </c>
      <c r="AY521" s="92">
        <v>0</v>
      </c>
      <c r="BA521" s="382">
        <v>1</v>
      </c>
      <c r="BB521" s="382">
        <v>0</v>
      </c>
    </row>
    <row r="522" spans="1:54" ht="15" customHeight="1">
      <c r="A522" s="23" t="s">
        <v>1075</v>
      </c>
      <c r="B522" s="217"/>
      <c r="C522" s="254" t="s">
        <v>361</v>
      </c>
      <c r="E522" s="207"/>
      <c r="F522" s="207"/>
      <c r="G522" s="207"/>
      <c r="H522" s="207"/>
      <c r="I522" s="207"/>
      <c r="J522" s="207"/>
      <c r="K522" s="221"/>
      <c r="L522" s="221"/>
      <c r="M522" s="221"/>
      <c r="N522" s="221"/>
      <c r="O522" s="221"/>
      <c r="P522" s="221"/>
      <c r="Q522" s="221"/>
      <c r="R522" s="221"/>
      <c r="S522" s="221"/>
      <c r="T522" s="221"/>
      <c r="U522" s="221"/>
      <c r="V522" s="221"/>
      <c r="W522" s="1383">
        <v>894570495</v>
      </c>
      <c r="X522" s="1383"/>
      <c r="Y522" s="1383"/>
      <c r="Z522" s="1383"/>
      <c r="AA522" s="1383"/>
      <c r="AB522" s="1383"/>
      <c r="AC522" s="240"/>
      <c r="AD522" s="1383">
        <v>705953112</v>
      </c>
      <c r="AE522" s="1383"/>
      <c r="AF522" s="1383"/>
      <c r="AG522" s="1383"/>
      <c r="AH522" s="1383"/>
      <c r="AI522" s="1383"/>
      <c r="AJ522" s="240"/>
      <c r="AK522" s="1383">
        <v>705953112</v>
      </c>
      <c r="AL522" s="1383"/>
      <c r="AM522" s="1383"/>
      <c r="AN522" s="1383"/>
      <c r="AO522" s="1383"/>
      <c r="AP522" s="1383"/>
      <c r="AQ522" s="234"/>
      <c r="AR522" s="92">
        <v>824741004</v>
      </c>
      <c r="AS522" s="92">
        <v>0</v>
      </c>
      <c r="AT522" s="92">
        <v>0</v>
      </c>
      <c r="AU522" s="92">
        <v>0</v>
      </c>
      <c r="AV522" s="92">
        <v>69829491</v>
      </c>
      <c r="AW522" s="92">
        <v>0</v>
      </c>
      <c r="AX522" s="92">
        <v>0</v>
      </c>
      <c r="AY522" s="92">
        <v>0</v>
      </c>
      <c r="BA522" s="382">
        <v>1</v>
      </c>
      <c r="BB522" s="382">
        <v>0</v>
      </c>
    </row>
    <row r="523" spans="1:54" ht="15" customHeight="1">
      <c r="A523" s="23" t="s">
        <v>1075</v>
      </c>
      <c r="C523" s="254"/>
      <c r="D523" s="212"/>
      <c r="E523" s="207"/>
      <c r="F523" s="207"/>
      <c r="G523" s="207"/>
      <c r="H523" s="207"/>
      <c r="I523" s="207"/>
      <c r="J523" s="207"/>
      <c r="K523" s="222"/>
      <c r="L523" s="222"/>
      <c r="M523" s="222"/>
      <c r="N523" s="222"/>
      <c r="O523" s="222"/>
      <c r="P523" s="222"/>
      <c r="Q523" s="222"/>
      <c r="R523" s="222"/>
      <c r="S523" s="222"/>
      <c r="T523" s="222"/>
      <c r="U523" s="222"/>
      <c r="V523" s="222"/>
      <c r="W523" s="201"/>
      <c r="X523" s="201"/>
      <c r="Y523" s="201"/>
      <c r="Z523" s="201"/>
      <c r="AA523" s="201"/>
      <c r="AB523" s="201"/>
      <c r="AC523" s="201"/>
      <c r="AD523" s="201"/>
      <c r="AE523" s="240"/>
      <c r="AF523" s="240"/>
      <c r="AG523" s="240"/>
      <c r="AH523" s="240"/>
      <c r="AI523" s="240"/>
      <c r="AJ523" s="201"/>
      <c r="AK523" s="201"/>
      <c r="AL523" s="201"/>
      <c r="AM523" s="201"/>
      <c r="AN523" s="201"/>
      <c r="AO523" s="201"/>
      <c r="AP523" s="201"/>
      <c r="BA523" s="618">
        <v>1</v>
      </c>
      <c r="BB523" s="382">
        <v>0</v>
      </c>
    </row>
    <row r="524" spans="1:59" s="223" customFormat="1" ht="15" customHeight="1" thickBot="1">
      <c r="A524" s="23" t="s">
        <v>1075</v>
      </c>
      <c r="B524" s="216"/>
      <c r="C524" s="220"/>
      <c r="D524" s="225"/>
      <c r="E524" s="224"/>
      <c r="F524" s="224"/>
      <c r="G524" s="224"/>
      <c r="H524" s="224"/>
      <c r="I524" s="224"/>
      <c r="J524" s="224"/>
      <c r="K524" s="226"/>
      <c r="L524" s="226"/>
      <c r="M524" s="226"/>
      <c r="N524" s="226"/>
      <c r="O524" s="226"/>
      <c r="P524" s="226"/>
      <c r="Q524" s="226"/>
      <c r="R524" s="226"/>
      <c r="S524" s="226"/>
      <c r="T524" s="226"/>
      <c r="U524" s="226"/>
      <c r="V524" s="226"/>
      <c r="W524" s="1389">
        <v>6124059436</v>
      </c>
      <c r="X524" s="1389"/>
      <c r="Y524" s="1389"/>
      <c r="Z524" s="1389"/>
      <c r="AA524" s="1389"/>
      <c r="AB524" s="1389"/>
      <c r="AC524" s="812"/>
      <c r="AD524" s="1389">
        <v>9168187068</v>
      </c>
      <c r="AE524" s="1389"/>
      <c r="AF524" s="1389"/>
      <c r="AG524" s="1389"/>
      <c r="AH524" s="1389"/>
      <c r="AI524" s="1389"/>
      <c r="AJ524" s="812"/>
      <c r="AK524" s="1389">
        <v>9168187068</v>
      </c>
      <c r="AL524" s="1389"/>
      <c r="AM524" s="1389"/>
      <c r="AN524" s="1389"/>
      <c r="AO524" s="1389"/>
      <c r="AP524" s="1389"/>
      <c r="AQ524" s="813"/>
      <c r="AR524" s="712">
        <v>5884526273</v>
      </c>
      <c r="AS524" s="712">
        <v>3748692</v>
      </c>
      <c r="AT524" s="712">
        <v>0</v>
      </c>
      <c r="AU524" s="712">
        <v>5012920</v>
      </c>
      <c r="AV524" s="712">
        <v>230771551</v>
      </c>
      <c r="AW524" s="712">
        <v>0</v>
      </c>
      <c r="AX524" s="712">
        <v>0</v>
      </c>
      <c r="AY524" s="712">
        <v>0</v>
      </c>
      <c r="BA524" s="810">
        <v>1</v>
      </c>
      <c r="BB524" s="810">
        <v>0</v>
      </c>
      <c r="BC524" s="810"/>
      <c r="BD524" s="812">
        <v>6124059436</v>
      </c>
      <c r="BE524" s="812">
        <v>9168187068</v>
      </c>
      <c r="BF524" s="812">
        <v>0</v>
      </c>
      <c r="BG524" s="812">
        <v>0</v>
      </c>
    </row>
    <row r="525" spans="1:54" ht="15" customHeight="1" thickTop="1">
      <c r="A525" s="23" t="s">
        <v>1075</v>
      </c>
      <c r="D525" s="212"/>
      <c r="E525" s="207"/>
      <c r="F525" s="207"/>
      <c r="G525" s="207"/>
      <c r="H525" s="207"/>
      <c r="I525" s="207"/>
      <c r="J525" s="207"/>
      <c r="K525" s="222"/>
      <c r="L525" s="222"/>
      <c r="M525" s="222"/>
      <c r="N525" s="222"/>
      <c r="O525" s="222"/>
      <c r="P525" s="222"/>
      <c r="Q525" s="222"/>
      <c r="R525" s="222"/>
      <c r="S525" s="222"/>
      <c r="T525" s="222"/>
      <c r="U525" s="222"/>
      <c r="V525" s="222"/>
      <c r="W525" s="232"/>
      <c r="X525" s="232"/>
      <c r="Y525" s="232"/>
      <c r="Z525" s="232"/>
      <c r="AA525" s="232"/>
      <c r="AB525" s="232"/>
      <c r="AC525" s="232"/>
      <c r="AD525" s="232"/>
      <c r="AJ525" s="232"/>
      <c r="AK525" s="232"/>
      <c r="AR525" s="571">
        <v>0</v>
      </c>
      <c r="AS525" s="571">
        <v>0</v>
      </c>
      <c r="AT525" s="571">
        <v>0</v>
      </c>
      <c r="AU525" s="571">
        <v>0</v>
      </c>
      <c r="AV525" s="571">
        <v>0</v>
      </c>
      <c r="AW525" s="571">
        <v>0</v>
      </c>
      <c r="AX525" s="571">
        <v>0</v>
      </c>
      <c r="AY525" s="571">
        <v>0</v>
      </c>
      <c r="BA525" s="618">
        <v>4</v>
      </c>
      <c r="BB525" s="382">
        <v>0</v>
      </c>
    </row>
    <row r="526" spans="1:54" ht="15" customHeight="1">
      <c r="A526" s="23">
        <v>17</v>
      </c>
      <c r="B526" s="216" t="s">
        <v>197</v>
      </c>
      <c r="C526" s="243" t="s">
        <v>592</v>
      </c>
      <c r="D526" s="212"/>
      <c r="E526" s="207"/>
      <c r="F526" s="207"/>
      <c r="G526" s="207"/>
      <c r="H526" s="207"/>
      <c r="I526" s="207"/>
      <c r="J526" s="207"/>
      <c r="K526" s="222"/>
      <c r="L526" s="222"/>
      <c r="M526" s="222"/>
      <c r="N526" s="222"/>
      <c r="O526" s="222"/>
      <c r="P526" s="222"/>
      <c r="Q526" s="222"/>
      <c r="R526" s="222"/>
      <c r="S526" s="222"/>
      <c r="T526" s="222"/>
      <c r="U526" s="222"/>
      <c r="V526" s="222"/>
      <c r="AD526" s="190"/>
      <c r="AE526" s="190"/>
      <c r="AF526" s="190"/>
      <c r="AG526" s="190"/>
      <c r="AH526" s="190"/>
      <c r="AI526" s="190"/>
      <c r="AK526" s="190"/>
      <c r="AL526" s="190"/>
      <c r="AM526" s="190"/>
      <c r="AN526" s="190"/>
      <c r="AO526" s="190"/>
      <c r="AP526" s="190"/>
      <c r="AQ526" s="190"/>
      <c r="BA526" s="618">
        <v>4</v>
      </c>
      <c r="BB526" s="382">
        <v>0</v>
      </c>
    </row>
    <row r="527" spans="1:54" ht="15" customHeight="1">
      <c r="A527" s="23" t="s">
        <v>1075</v>
      </c>
      <c r="C527" s="63"/>
      <c r="D527" s="212"/>
      <c r="E527" s="207"/>
      <c r="F527" s="207"/>
      <c r="G527" s="207"/>
      <c r="H527" s="207"/>
      <c r="I527" s="207"/>
      <c r="J527" s="207"/>
      <c r="K527" s="222"/>
      <c r="L527" s="222"/>
      <c r="M527" s="222"/>
      <c r="N527" s="222"/>
      <c r="O527" s="222"/>
      <c r="P527" s="222"/>
      <c r="Q527" s="222"/>
      <c r="R527" s="222"/>
      <c r="S527" s="222"/>
      <c r="T527" s="222"/>
      <c r="U527" s="222"/>
      <c r="V527" s="222"/>
      <c r="W527" s="1408" t="s">
        <v>772</v>
      </c>
      <c r="X527" s="1408"/>
      <c r="Y527" s="1408"/>
      <c r="Z527" s="1408"/>
      <c r="AA527" s="1408"/>
      <c r="AB527" s="1408"/>
      <c r="AC527" s="234"/>
      <c r="AD527" s="1408" t="s">
        <v>774</v>
      </c>
      <c r="AE527" s="1408"/>
      <c r="AF527" s="1408"/>
      <c r="AG527" s="1408"/>
      <c r="AH527" s="1408"/>
      <c r="AI527" s="1408"/>
      <c r="AJ527" s="234"/>
      <c r="AK527" s="1408" t="s">
        <v>774</v>
      </c>
      <c r="AL527" s="1408"/>
      <c r="AM527" s="1408"/>
      <c r="AN527" s="1408"/>
      <c r="AO527" s="1408"/>
      <c r="AP527" s="1408"/>
      <c r="AQ527" s="335"/>
      <c r="AR527" s="635" t="s">
        <v>781</v>
      </c>
      <c r="AS527" s="635" t="s">
        <v>930</v>
      </c>
      <c r="AT527" s="635" t="s">
        <v>931</v>
      </c>
      <c r="AU527" s="635" t="s">
        <v>932</v>
      </c>
      <c r="AV527" s="635" t="s">
        <v>933</v>
      </c>
      <c r="AW527" s="635" t="s">
        <v>539</v>
      </c>
      <c r="AX527" s="635" t="s">
        <v>540</v>
      </c>
      <c r="AY527" s="635" t="s">
        <v>6</v>
      </c>
      <c r="BA527" s="618">
        <v>4</v>
      </c>
      <c r="BB527" s="382">
        <v>0</v>
      </c>
    </row>
    <row r="528" spans="1:60" s="595" customFormat="1" ht="15" customHeight="1">
      <c r="A528" s="23" t="s">
        <v>1075</v>
      </c>
      <c r="B528" s="330"/>
      <c r="D528" s="596"/>
      <c r="E528" s="596"/>
      <c r="F528" s="596"/>
      <c r="G528" s="596"/>
      <c r="H528" s="596"/>
      <c r="I528" s="596"/>
      <c r="J528" s="596"/>
      <c r="K528" s="596"/>
      <c r="L528" s="596"/>
      <c r="M528" s="596"/>
      <c r="N528" s="596"/>
      <c r="O528" s="596"/>
      <c r="P528" s="596"/>
      <c r="Q528" s="596"/>
      <c r="R528" s="596"/>
      <c r="S528" s="596"/>
      <c r="T528" s="596"/>
      <c r="W528" s="1439" t="s">
        <v>312</v>
      </c>
      <c r="X528" s="1440"/>
      <c r="Y528" s="1440"/>
      <c r="Z528" s="1440"/>
      <c r="AA528" s="1440"/>
      <c r="AB528" s="1440"/>
      <c r="AC528" s="597"/>
      <c r="AD528" s="1439" t="s">
        <v>312</v>
      </c>
      <c r="AE528" s="1440"/>
      <c r="AF528" s="1440"/>
      <c r="AG528" s="1440"/>
      <c r="AH528" s="1440"/>
      <c r="AI528" s="1440"/>
      <c r="AJ528" s="597"/>
      <c r="AK528" s="1439" t="s">
        <v>312</v>
      </c>
      <c r="AL528" s="1440"/>
      <c r="AM528" s="1440"/>
      <c r="AN528" s="1440"/>
      <c r="AO528" s="1440"/>
      <c r="AP528" s="1440"/>
      <c r="AQ528" s="290"/>
      <c r="AR528" s="526" t="s">
        <v>312</v>
      </c>
      <c r="AS528" s="526" t="s">
        <v>312</v>
      </c>
      <c r="AT528" s="526" t="s">
        <v>312</v>
      </c>
      <c r="AU528" s="526" t="s">
        <v>312</v>
      </c>
      <c r="AV528" s="526" t="s">
        <v>312</v>
      </c>
      <c r="AW528" s="526" t="s">
        <v>312</v>
      </c>
      <c r="AX528" s="526" t="s">
        <v>312</v>
      </c>
      <c r="AY528" s="526" t="s">
        <v>312</v>
      </c>
      <c r="AZ528" s="597"/>
      <c r="BA528" s="615">
        <v>4</v>
      </c>
      <c r="BB528" s="382">
        <v>0</v>
      </c>
      <c r="BC528" s="382"/>
      <c r="BD528" s="689"/>
      <c r="BE528" s="689"/>
      <c r="BF528" s="689"/>
      <c r="BG528" s="689"/>
      <c r="BH528" s="639"/>
    </row>
    <row r="529" spans="1:59" s="223" customFormat="1" ht="15" customHeight="1">
      <c r="A529" s="23" t="s">
        <v>1075</v>
      </c>
      <c r="B529" s="216"/>
      <c r="C529" s="220" t="s">
        <v>16</v>
      </c>
      <c r="D529" s="225"/>
      <c r="E529" s="224"/>
      <c r="F529" s="224"/>
      <c r="G529" s="224"/>
      <c r="H529" s="224"/>
      <c r="I529" s="224"/>
      <c r="J529" s="224"/>
      <c r="K529" s="226"/>
      <c r="L529" s="226"/>
      <c r="M529" s="226"/>
      <c r="N529" s="226"/>
      <c r="O529" s="226"/>
      <c r="P529" s="226"/>
      <c r="Q529" s="226"/>
      <c r="R529" s="226"/>
      <c r="S529" s="226"/>
      <c r="T529" s="226"/>
      <c r="U529" s="226"/>
      <c r="V529" s="226"/>
      <c r="W529" s="1410">
        <v>51300000000</v>
      </c>
      <c r="X529" s="1410"/>
      <c r="Y529" s="1410"/>
      <c r="Z529" s="1410"/>
      <c r="AA529" s="1410"/>
      <c r="AB529" s="1410"/>
      <c r="AC529" s="812"/>
      <c r="AD529" s="1410">
        <v>57800000000</v>
      </c>
      <c r="AE529" s="1410"/>
      <c r="AF529" s="1410"/>
      <c r="AG529" s="1410"/>
      <c r="AH529" s="1410"/>
      <c r="AI529" s="1410"/>
      <c r="AJ529" s="812"/>
      <c r="AK529" s="1410">
        <v>57800000000</v>
      </c>
      <c r="AL529" s="1410"/>
      <c r="AM529" s="1410"/>
      <c r="AN529" s="1410"/>
      <c r="AO529" s="1410"/>
      <c r="AP529" s="1410"/>
      <c r="AQ529" s="813"/>
      <c r="AR529" s="692">
        <v>51300000000</v>
      </c>
      <c r="AS529" s="692">
        <v>0</v>
      </c>
      <c r="AT529" s="692">
        <v>0</v>
      </c>
      <c r="AU529" s="692">
        <v>0</v>
      </c>
      <c r="AV529" s="692">
        <v>0</v>
      </c>
      <c r="AW529" s="692">
        <v>0</v>
      </c>
      <c r="AX529" s="692">
        <v>0</v>
      </c>
      <c r="AY529" s="692">
        <v>0</v>
      </c>
      <c r="BA529" s="810">
        <v>1</v>
      </c>
      <c r="BB529" s="810">
        <v>0</v>
      </c>
      <c r="BC529" s="810"/>
      <c r="BD529" s="812">
        <v>51300000000</v>
      </c>
      <c r="BE529" s="812">
        <v>57800000000</v>
      </c>
      <c r="BF529" s="812">
        <v>0</v>
      </c>
      <c r="BG529" s="812">
        <v>0</v>
      </c>
    </row>
    <row r="530" spans="1:59" s="561" customFormat="1" ht="15" customHeight="1">
      <c r="A530" s="23" t="s">
        <v>1075</v>
      </c>
      <c r="B530" s="216"/>
      <c r="C530" s="422" t="s">
        <v>988</v>
      </c>
      <c r="E530" s="435"/>
      <c r="F530" s="435"/>
      <c r="G530" s="435"/>
      <c r="H530" s="435"/>
      <c r="I530" s="435"/>
      <c r="J530" s="435"/>
      <c r="K530" s="644"/>
      <c r="L530" s="644"/>
      <c r="M530" s="644"/>
      <c r="N530" s="644"/>
      <c r="O530" s="644"/>
      <c r="P530" s="644"/>
      <c r="Q530" s="644"/>
      <c r="R530" s="644"/>
      <c r="S530" s="644"/>
      <c r="T530" s="644"/>
      <c r="U530" s="644"/>
      <c r="V530" s="644"/>
      <c r="W530" s="1397">
        <v>51300000000</v>
      </c>
      <c r="X530" s="1397"/>
      <c r="Y530" s="1397"/>
      <c r="Z530" s="1397"/>
      <c r="AA530" s="1397"/>
      <c r="AB530" s="1397"/>
      <c r="AC530" s="526"/>
      <c r="AD530" s="1397">
        <v>57800000000</v>
      </c>
      <c r="AE530" s="1397"/>
      <c r="AF530" s="1397"/>
      <c r="AG530" s="1397"/>
      <c r="AH530" s="1397"/>
      <c r="AI530" s="1397"/>
      <c r="AJ530" s="526"/>
      <c r="AK530" s="1397">
        <v>57800000000</v>
      </c>
      <c r="AL530" s="1397"/>
      <c r="AM530" s="1397"/>
      <c r="AN530" s="1397"/>
      <c r="AO530" s="1397"/>
      <c r="AP530" s="1397"/>
      <c r="AQ530" s="586"/>
      <c r="AR530" s="629">
        <v>51300000000</v>
      </c>
      <c r="AS530" s="629">
        <v>0</v>
      </c>
      <c r="AT530" s="629">
        <v>0</v>
      </c>
      <c r="AU530" s="629">
        <v>0</v>
      </c>
      <c r="AV530" s="629">
        <v>0</v>
      </c>
      <c r="AW530" s="629">
        <v>0</v>
      </c>
      <c r="AX530" s="629">
        <v>0</v>
      </c>
      <c r="AY530" s="629">
        <v>0</v>
      </c>
      <c r="AZ530" s="426"/>
      <c r="BA530" s="382">
        <v>1</v>
      </c>
      <c r="BB530" s="382">
        <v>0</v>
      </c>
      <c r="BC530" s="382"/>
      <c r="BD530" s="689"/>
      <c r="BE530" s="689"/>
      <c r="BF530" s="689"/>
      <c r="BG530" s="689"/>
    </row>
    <row r="531" spans="1:59" s="561" customFormat="1" ht="15" customHeight="1">
      <c r="A531" s="23" t="s">
        <v>1075</v>
      </c>
      <c r="B531" s="216"/>
      <c r="C531" s="422"/>
      <c r="D531" s="211"/>
      <c r="E531" s="435"/>
      <c r="F531" s="435"/>
      <c r="G531" s="435"/>
      <c r="H531" s="435"/>
      <c r="I531" s="435"/>
      <c r="J531" s="435"/>
      <c r="K531" s="644"/>
      <c r="L531" s="644"/>
      <c r="M531" s="644"/>
      <c r="N531" s="644"/>
      <c r="O531" s="644"/>
      <c r="P531" s="644"/>
      <c r="Q531" s="644"/>
      <c r="R531" s="644"/>
      <c r="S531" s="644"/>
      <c r="T531" s="644"/>
      <c r="U531" s="644"/>
      <c r="V531" s="644"/>
      <c r="W531" s="526"/>
      <c r="X531" s="526"/>
      <c r="Y531" s="526"/>
      <c r="Z531" s="526"/>
      <c r="AA531" s="526"/>
      <c r="AB531" s="526"/>
      <c r="AC531" s="526"/>
      <c r="AD531" s="182"/>
      <c r="AE531" s="182"/>
      <c r="AF531" s="182"/>
      <c r="AG531" s="182"/>
      <c r="AH531" s="182"/>
      <c r="AI531" s="182"/>
      <c r="AJ531" s="526"/>
      <c r="AK531" s="1397"/>
      <c r="AL531" s="1397"/>
      <c r="AM531" s="1397"/>
      <c r="AN531" s="1397"/>
      <c r="AO531" s="1397"/>
      <c r="AP531" s="1397"/>
      <c r="AQ531" s="190"/>
      <c r="AR531" s="571"/>
      <c r="AS531" s="571"/>
      <c r="AT531" s="571"/>
      <c r="AU531" s="571"/>
      <c r="AV531" s="571"/>
      <c r="AW531" s="571"/>
      <c r="AX531" s="571"/>
      <c r="AY531" s="571"/>
      <c r="AZ531" s="426"/>
      <c r="BA531" s="618">
        <v>1</v>
      </c>
      <c r="BB531" s="382">
        <v>0</v>
      </c>
      <c r="BC531" s="382"/>
      <c r="BD531" s="689"/>
      <c r="BE531" s="689"/>
      <c r="BF531" s="689"/>
      <c r="BG531" s="689"/>
    </row>
    <row r="532" spans="1:59" s="223" customFormat="1" ht="15" customHeight="1" thickBot="1">
      <c r="A532" s="23" t="s">
        <v>1075</v>
      </c>
      <c r="B532" s="216"/>
      <c r="C532" s="220"/>
      <c r="D532" s="225"/>
      <c r="E532" s="224"/>
      <c r="F532" s="224"/>
      <c r="G532" s="224"/>
      <c r="H532" s="224"/>
      <c r="I532" s="224"/>
      <c r="J532" s="224"/>
      <c r="K532" s="226"/>
      <c r="L532" s="226"/>
      <c r="M532" s="226"/>
      <c r="N532" s="226"/>
      <c r="O532" s="226"/>
      <c r="P532" s="226"/>
      <c r="Q532" s="226"/>
      <c r="R532" s="226"/>
      <c r="S532" s="226"/>
      <c r="T532" s="226"/>
      <c r="U532" s="226"/>
      <c r="V532" s="226"/>
      <c r="W532" s="1389">
        <v>51300000000</v>
      </c>
      <c r="X532" s="1389"/>
      <c r="Y532" s="1389"/>
      <c r="Z532" s="1389"/>
      <c r="AA532" s="1389"/>
      <c r="AB532" s="1389"/>
      <c r="AC532" s="812"/>
      <c r="AD532" s="1389">
        <v>57800000000</v>
      </c>
      <c r="AE532" s="1389"/>
      <c r="AF532" s="1389"/>
      <c r="AG532" s="1389"/>
      <c r="AH532" s="1389"/>
      <c r="AI532" s="1389"/>
      <c r="AJ532" s="812"/>
      <c r="AK532" s="1389">
        <v>57800000000</v>
      </c>
      <c r="AL532" s="1389"/>
      <c r="AM532" s="1389"/>
      <c r="AN532" s="1389"/>
      <c r="AO532" s="1389"/>
      <c r="AP532" s="1389"/>
      <c r="AQ532" s="813"/>
      <c r="AR532" s="712">
        <v>51300000000</v>
      </c>
      <c r="AS532" s="712">
        <v>0</v>
      </c>
      <c r="AT532" s="712">
        <v>0</v>
      </c>
      <c r="AU532" s="712">
        <v>0</v>
      </c>
      <c r="AV532" s="712">
        <v>0</v>
      </c>
      <c r="AW532" s="712">
        <v>0</v>
      </c>
      <c r="AX532" s="712">
        <v>0</v>
      </c>
      <c r="AY532" s="712">
        <v>0</v>
      </c>
      <c r="BA532" s="810">
        <v>1</v>
      </c>
      <c r="BB532" s="810">
        <v>0</v>
      </c>
      <c r="BC532" s="810"/>
      <c r="BD532" s="812">
        <v>51300000000</v>
      </c>
      <c r="BE532" s="812">
        <v>57800000000</v>
      </c>
      <c r="BF532" s="812">
        <v>0</v>
      </c>
      <c r="BG532" s="812">
        <v>0</v>
      </c>
    </row>
    <row r="533" spans="1:54" ht="15" customHeight="1" thickTop="1">
      <c r="A533" s="23" t="s">
        <v>1075</v>
      </c>
      <c r="B533" s="209"/>
      <c r="C533" s="348"/>
      <c r="D533" s="207"/>
      <c r="E533" s="207"/>
      <c r="F533" s="207"/>
      <c r="G533" s="207"/>
      <c r="H533" s="207"/>
      <c r="I533" s="207"/>
      <c r="J533" s="207"/>
      <c r="K533" s="207"/>
      <c r="L533" s="207"/>
      <c r="M533" s="207"/>
      <c r="N533" s="207"/>
      <c r="O533" s="207"/>
      <c r="P533" s="207"/>
      <c r="Q533" s="207"/>
      <c r="R533" s="207"/>
      <c r="S533" s="207"/>
      <c r="T533" s="207"/>
      <c r="U533" s="207"/>
      <c r="V533" s="192"/>
      <c r="AI533" s="274"/>
      <c r="AK533" s="1407"/>
      <c r="AL533" s="1407"/>
      <c r="AM533" s="1407"/>
      <c r="AN533" s="1407"/>
      <c r="AO533" s="1407"/>
      <c r="AP533" s="1472"/>
      <c r="AR533" s="571">
        <v>-51300000000</v>
      </c>
      <c r="AS533" s="571">
        <v>0</v>
      </c>
      <c r="AT533" s="571">
        <v>0</v>
      </c>
      <c r="AU533" s="571">
        <v>0</v>
      </c>
      <c r="AV533" s="571">
        <v>0</v>
      </c>
      <c r="AW533" s="571">
        <v>0</v>
      </c>
      <c r="AX533" s="571">
        <v>0</v>
      </c>
      <c r="AY533" s="571">
        <v>0</v>
      </c>
      <c r="AZ533" s="209"/>
      <c r="BB533" s="382">
        <v>0</v>
      </c>
    </row>
    <row r="534" spans="1:59" s="561" customFormat="1" ht="15" customHeight="1">
      <c r="A534" s="23" t="s">
        <v>1075</v>
      </c>
      <c r="C534" s="348" t="s">
        <v>586</v>
      </c>
      <c r="D534" s="435"/>
      <c r="E534" s="435"/>
      <c r="F534" s="435"/>
      <c r="G534" s="435"/>
      <c r="H534" s="435"/>
      <c r="I534" s="435"/>
      <c r="J534" s="435"/>
      <c r="K534" s="435"/>
      <c r="L534" s="435"/>
      <c r="M534" s="435"/>
      <c r="N534" s="435"/>
      <c r="O534" s="435"/>
      <c r="P534" s="435"/>
      <c r="Q534" s="435"/>
      <c r="R534" s="435"/>
      <c r="S534" s="435"/>
      <c r="T534" s="435"/>
      <c r="U534" s="435"/>
      <c r="V534" s="426"/>
      <c r="W534" s="426"/>
      <c r="X534" s="426"/>
      <c r="Y534" s="426"/>
      <c r="Z534" s="426"/>
      <c r="AA534" s="426"/>
      <c r="AB534" s="426"/>
      <c r="AC534" s="426"/>
      <c r="AD534" s="426"/>
      <c r="AE534" s="426"/>
      <c r="AF534" s="426"/>
      <c r="AG534" s="426"/>
      <c r="AH534" s="426"/>
      <c r="AI534" s="274"/>
      <c r="AJ534" s="426"/>
      <c r="AK534" s="1471"/>
      <c r="AL534" s="1471"/>
      <c r="AM534" s="1471"/>
      <c r="AN534" s="1471"/>
      <c r="AO534" s="1471"/>
      <c r="AP534" s="1472"/>
      <c r="AQ534" s="426"/>
      <c r="AR534" s="571"/>
      <c r="AS534" s="571"/>
      <c r="AT534" s="571"/>
      <c r="AU534" s="571"/>
      <c r="AV534" s="571"/>
      <c r="AW534" s="571"/>
      <c r="AX534" s="571"/>
      <c r="AY534" s="571"/>
      <c r="AZ534" s="223"/>
      <c r="BA534" s="382"/>
      <c r="BB534" s="382">
        <v>0</v>
      </c>
      <c r="BC534" s="382"/>
      <c r="BD534" s="689"/>
      <c r="BE534" s="689"/>
      <c r="BF534" s="689"/>
      <c r="BG534" s="689"/>
    </row>
    <row r="535" spans="1:59" s="561" customFormat="1" ht="15" customHeight="1">
      <c r="A535" s="23" t="s">
        <v>1075</v>
      </c>
      <c r="C535" s="348"/>
      <c r="D535" s="435"/>
      <c r="E535" s="435"/>
      <c r="F535" s="435"/>
      <c r="G535" s="435"/>
      <c r="H535" s="435"/>
      <c r="I535" s="435"/>
      <c r="J535" s="435"/>
      <c r="K535" s="435"/>
      <c r="L535" s="435"/>
      <c r="M535" s="435"/>
      <c r="N535" s="435"/>
      <c r="O535" s="435"/>
      <c r="P535" s="435"/>
      <c r="Q535" s="435"/>
      <c r="R535" s="435"/>
      <c r="S535" s="435"/>
      <c r="T535" s="435"/>
      <c r="U535" s="435"/>
      <c r="V535" s="426"/>
      <c r="W535" s="426"/>
      <c r="X535" s="426"/>
      <c r="Y535" s="426"/>
      <c r="Z535" s="426"/>
      <c r="AA535" s="426"/>
      <c r="AB535" s="426"/>
      <c r="AC535" s="426"/>
      <c r="AD535" s="426"/>
      <c r="AE535" s="426"/>
      <c r="AF535" s="426"/>
      <c r="AG535" s="426"/>
      <c r="AH535" s="426"/>
      <c r="AI535" s="274"/>
      <c r="AJ535" s="426"/>
      <c r="AK535" s="1471"/>
      <c r="AL535" s="1471"/>
      <c r="AM535" s="1471"/>
      <c r="AN535" s="1471"/>
      <c r="AO535" s="1471"/>
      <c r="AP535" s="1472"/>
      <c r="AQ535" s="426"/>
      <c r="AR535" s="571"/>
      <c r="AS535" s="571"/>
      <c r="AT535" s="571"/>
      <c r="AU535" s="571"/>
      <c r="AV535" s="571"/>
      <c r="AW535" s="571"/>
      <c r="AX535" s="571"/>
      <c r="AY535" s="571"/>
      <c r="AZ535" s="223"/>
      <c r="BA535" s="382"/>
      <c r="BB535" s="382">
        <v>0</v>
      </c>
      <c r="BC535" s="382"/>
      <c r="BD535" s="689"/>
      <c r="BE535" s="689"/>
      <c r="BF535" s="689"/>
      <c r="BG535" s="689"/>
    </row>
    <row r="536" spans="1:59" s="563" customFormat="1" ht="15" customHeight="1">
      <c r="A536" s="23" t="s">
        <v>1075</v>
      </c>
      <c r="C536" s="658" t="s">
        <v>526</v>
      </c>
      <c r="D536" s="1473" t="s">
        <v>989</v>
      </c>
      <c r="E536" s="1473"/>
      <c r="F536" s="1473"/>
      <c r="G536" s="1473"/>
      <c r="H536" s="1473"/>
      <c r="I536" s="1473"/>
      <c r="J536" s="1473"/>
      <c r="K536" s="1473"/>
      <c r="L536" s="1473"/>
      <c r="M536" s="1473"/>
      <c r="N536" s="1473"/>
      <c r="O536" s="1473"/>
      <c r="P536" s="1473"/>
      <c r="Q536" s="1473"/>
      <c r="R536" s="1473"/>
      <c r="S536" s="1473"/>
      <c r="T536" s="1473"/>
      <c r="U536" s="1473"/>
      <c r="V536" s="1473"/>
      <c r="W536" s="1473"/>
      <c r="X536" s="1473"/>
      <c r="Y536" s="1473"/>
      <c r="Z536" s="1473"/>
      <c r="AA536" s="1473"/>
      <c r="AB536" s="1473"/>
      <c r="AC536" s="1473"/>
      <c r="AD536" s="1473"/>
      <c r="AE536" s="1473"/>
      <c r="AF536" s="1473"/>
      <c r="AG536" s="1473"/>
      <c r="AH536" s="1473"/>
      <c r="AI536" s="1473"/>
      <c r="AJ536" s="1473"/>
      <c r="AK536" s="1473"/>
      <c r="AL536" s="1473"/>
      <c r="AM536" s="1473"/>
      <c r="AN536" s="1473"/>
      <c r="AO536" s="1473"/>
      <c r="AP536" s="1473"/>
      <c r="AR536" s="699"/>
      <c r="AS536" s="699"/>
      <c r="AT536" s="699"/>
      <c r="AU536" s="699"/>
      <c r="AV536" s="699"/>
      <c r="AW536" s="699"/>
      <c r="AX536" s="699"/>
      <c r="AY536" s="699"/>
      <c r="BA536" s="562"/>
      <c r="BB536" s="382">
        <v>0</v>
      </c>
      <c r="BC536" s="382"/>
      <c r="BD536" s="709"/>
      <c r="BE536" s="709"/>
      <c r="BF536" s="709"/>
      <c r="BG536" s="709"/>
    </row>
    <row r="537" spans="1:59" s="563" customFormat="1" ht="15" customHeight="1">
      <c r="A537" s="23" t="s">
        <v>1075</v>
      </c>
      <c r="C537" s="658"/>
      <c r="D537" s="659" t="s">
        <v>520</v>
      </c>
      <c r="E537" s="1409" t="s">
        <v>990</v>
      </c>
      <c r="F537" s="1409"/>
      <c r="G537" s="1409"/>
      <c r="H537" s="1409"/>
      <c r="I537" s="1409"/>
      <c r="J537" s="1409"/>
      <c r="K537" s="1409"/>
      <c r="L537" s="1409"/>
      <c r="M537" s="1409"/>
      <c r="N537" s="1409"/>
      <c r="O537" s="1409"/>
      <c r="P537" s="1409"/>
      <c r="Q537" s="1409"/>
      <c r="R537" s="1409"/>
      <c r="S537" s="1409"/>
      <c r="T537" s="1409"/>
      <c r="U537" s="1409"/>
      <c r="V537" s="1409"/>
      <c r="W537" s="1409"/>
      <c r="X537" s="1409"/>
      <c r="Y537" s="1409"/>
      <c r="Z537" s="1409"/>
      <c r="AA537" s="1409"/>
      <c r="AB537" s="1409"/>
      <c r="AC537" s="1409"/>
      <c r="AD537" s="1409"/>
      <c r="AE537" s="1409"/>
      <c r="AF537" s="1409"/>
      <c r="AG537" s="1409"/>
      <c r="AH537" s="1409"/>
      <c r="AI537" s="1409"/>
      <c r="AJ537" s="1409"/>
      <c r="AK537" s="1409"/>
      <c r="AL537" s="1409"/>
      <c r="AM537" s="1409"/>
      <c r="AN537" s="1409"/>
      <c r="AO537" s="1409"/>
      <c r="AP537" s="1409"/>
      <c r="AR537" s="699"/>
      <c r="AS537" s="699"/>
      <c r="AT537" s="699"/>
      <c r="AU537" s="699"/>
      <c r="AV537" s="699"/>
      <c r="AW537" s="699"/>
      <c r="AX537" s="699"/>
      <c r="AY537" s="699"/>
      <c r="BA537" s="562"/>
      <c r="BB537" s="382">
        <v>0</v>
      </c>
      <c r="BC537" s="382"/>
      <c r="BD537" s="709"/>
      <c r="BE537" s="709"/>
      <c r="BF537" s="709"/>
      <c r="BG537" s="709"/>
    </row>
    <row r="538" spans="1:59" s="563" customFormat="1" ht="28.5" customHeight="1">
      <c r="A538" s="23" t="s">
        <v>1075</v>
      </c>
      <c r="C538" s="658"/>
      <c r="D538" s="659" t="s">
        <v>527</v>
      </c>
      <c r="E538" s="1409" t="s">
        <v>991</v>
      </c>
      <c r="F538" s="1409"/>
      <c r="G538" s="1409"/>
      <c r="H538" s="1409"/>
      <c r="I538" s="1409"/>
      <c r="J538" s="1409"/>
      <c r="K538" s="1409"/>
      <c r="L538" s="1409"/>
      <c r="M538" s="1409"/>
      <c r="N538" s="1409"/>
      <c r="O538" s="1409"/>
      <c r="P538" s="1409"/>
      <c r="Q538" s="1409"/>
      <c r="R538" s="1409"/>
      <c r="S538" s="1409"/>
      <c r="T538" s="1409"/>
      <c r="U538" s="1409"/>
      <c r="V538" s="1409"/>
      <c r="W538" s="1409"/>
      <c r="X538" s="1409"/>
      <c r="Y538" s="1409"/>
      <c r="Z538" s="1409"/>
      <c r="AA538" s="1409"/>
      <c r="AB538" s="1409"/>
      <c r="AC538" s="1409"/>
      <c r="AD538" s="1409"/>
      <c r="AE538" s="1409"/>
      <c r="AF538" s="1409"/>
      <c r="AG538" s="1409"/>
      <c r="AH538" s="1409"/>
      <c r="AI538" s="1409"/>
      <c r="AJ538" s="1409"/>
      <c r="AK538" s="1409"/>
      <c r="AL538" s="1409"/>
      <c r="AM538" s="1409"/>
      <c r="AN538" s="1409"/>
      <c r="AO538" s="1409"/>
      <c r="AP538" s="1409"/>
      <c r="AR538" s="699"/>
      <c r="AS538" s="699"/>
      <c r="AT538" s="699"/>
      <c r="AU538" s="699"/>
      <c r="AV538" s="699"/>
      <c r="AW538" s="699"/>
      <c r="AX538" s="699"/>
      <c r="AY538" s="699"/>
      <c r="BA538" s="562"/>
      <c r="BB538" s="382">
        <v>0</v>
      </c>
      <c r="BC538" s="382"/>
      <c r="BD538" s="709"/>
      <c r="BE538" s="709"/>
      <c r="BF538" s="709"/>
      <c r="BG538" s="709"/>
    </row>
    <row r="539" spans="1:59" s="563" customFormat="1" ht="15" customHeight="1">
      <c r="A539" s="23" t="s">
        <v>1075</v>
      </c>
      <c r="C539" s="658"/>
      <c r="D539" s="563" t="s">
        <v>520</v>
      </c>
      <c r="E539" s="1409" t="s">
        <v>992</v>
      </c>
      <c r="F539" s="1409"/>
      <c r="G539" s="1409"/>
      <c r="H539" s="1409"/>
      <c r="I539" s="1409"/>
      <c r="J539" s="1409"/>
      <c r="K539" s="1409"/>
      <c r="L539" s="1409"/>
      <c r="M539" s="1409"/>
      <c r="N539" s="1409"/>
      <c r="O539" s="1409"/>
      <c r="P539" s="1409"/>
      <c r="Q539" s="1409"/>
      <c r="R539" s="1409"/>
      <c r="S539" s="1409"/>
      <c r="T539" s="1409"/>
      <c r="U539" s="1409"/>
      <c r="V539" s="1409"/>
      <c r="W539" s="1409"/>
      <c r="X539" s="1409"/>
      <c r="Y539" s="1409"/>
      <c r="Z539" s="1409"/>
      <c r="AA539" s="1409"/>
      <c r="AB539" s="1409"/>
      <c r="AC539" s="1409"/>
      <c r="AD539" s="1409"/>
      <c r="AE539" s="1409"/>
      <c r="AF539" s="1409"/>
      <c r="AG539" s="1409"/>
      <c r="AH539" s="1409"/>
      <c r="AI539" s="1409"/>
      <c r="AJ539" s="1409"/>
      <c r="AK539" s="1409"/>
      <c r="AL539" s="1409"/>
      <c r="AM539" s="1409"/>
      <c r="AN539" s="1409"/>
      <c r="AO539" s="1409"/>
      <c r="AP539" s="1409"/>
      <c r="AR539" s="699"/>
      <c r="AS539" s="699"/>
      <c r="AT539" s="699"/>
      <c r="AU539" s="699"/>
      <c r="AV539" s="699"/>
      <c r="AW539" s="699"/>
      <c r="AX539" s="699"/>
      <c r="AY539" s="699"/>
      <c r="BA539" s="562"/>
      <c r="BB539" s="382">
        <v>0</v>
      </c>
      <c r="BC539" s="382"/>
      <c r="BD539" s="709"/>
      <c r="BE539" s="709"/>
      <c r="BF539" s="709"/>
      <c r="BG539" s="709"/>
    </row>
    <row r="540" spans="1:59" s="563" customFormat="1" ht="27.75" customHeight="1">
      <c r="A540" s="23" t="s">
        <v>1075</v>
      </c>
      <c r="C540" s="658"/>
      <c r="D540" s="659" t="s">
        <v>528</v>
      </c>
      <c r="E540" s="1409" t="s">
        <v>993</v>
      </c>
      <c r="F540" s="1409"/>
      <c r="G540" s="1409"/>
      <c r="H540" s="1409"/>
      <c r="I540" s="1409"/>
      <c r="J540" s="1409"/>
      <c r="K540" s="1409"/>
      <c r="L540" s="1409"/>
      <c r="M540" s="1409"/>
      <c r="N540" s="1409"/>
      <c r="O540" s="1409"/>
      <c r="P540" s="1409"/>
      <c r="Q540" s="1409"/>
      <c r="R540" s="1409"/>
      <c r="S540" s="1409"/>
      <c r="T540" s="1409"/>
      <c r="U540" s="1409"/>
      <c r="V540" s="1409"/>
      <c r="W540" s="1409"/>
      <c r="X540" s="1409"/>
      <c r="Y540" s="1409"/>
      <c r="Z540" s="1409"/>
      <c r="AA540" s="1409"/>
      <c r="AB540" s="1409"/>
      <c r="AC540" s="1409"/>
      <c r="AD540" s="1409"/>
      <c r="AE540" s="1409"/>
      <c r="AF540" s="1409"/>
      <c r="AG540" s="1409"/>
      <c r="AH540" s="1409"/>
      <c r="AI540" s="1409"/>
      <c r="AJ540" s="1409"/>
      <c r="AK540" s="1409"/>
      <c r="AL540" s="1409"/>
      <c r="AM540" s="1409"/>
      <c r="AN540" s="1409"/>
      <c r="AO540" s="1409"/>
      <c r="AP540" s="1409"/>
      <c r="AR540" s="699"/>
      <c r="AS540" s="699"/>
      <c r="AT540" s="699"/>
      <c r="AU540" s="699"/>
      <c r="AV540" s="699"/>
      <c r="AW540" s="699"/>
      <c r="AX540" s="699"/>
      <c r="AY540" s="699"/>
      <c r="BA540" s="562"/>
      <c r="BB540" s="382">
        <v>0</v>
      </c>
      <c r="BC540" s="382"/>
      <c r="BD540" s="709"/>
      <c r="BE540" s="709"/>
      <c r="BF540" s="709"/>
      <c r="BG540" s="709"/>
    </row>
    <row r="541" spans="1:59" s="563" customFormat="1" ht="27.75" customHeight="1">
      <c r="A541" s="23" t="s">
        <v>1075</v>
      </c>
      <c r="C541" s="658"/>
      <c r="D541" s="659" t="s">
        <v>529</v>
      </c>
      <c r="E541" s="1409" t="s">
        <v>994</v>
      </c>
      <c r="F541" s="1409"/>
      <c r="G541" s="1409"/>
      <c r="H541" s="1409"/>
      <c r="I541" s="1409"/>
      <c r="J541" s="1409"/>
      <c r="K541" s="1409"/>
      <c r="L541" s="1409"/>
      <c r="M541" s="1409"/>
      <c r="N541" s="1409"/>
      <c r="O541" s="1409"/>
      <c r="P541" s="1409"/>
      <c r="Q541" s="1409"/>
      <c r="R541" s="1409"/>
      <c r="S541" s="1409"/>
      <c r="T541" s="1409"/>
      <c r="U541" s="1409"/>
      <c r="V541" s="1409"/>
      <c r="W541" s="1409"/>
      <c r="X541" s="1409"/>
      <c r="Y541" s="1409"/>
      <c r="Z541" s="1409"/>
      <c r="AA541" s="1409"/>
      <c r="AB541" s="1409"/>
      <c r="AC541" s="1409"/>
      <c r="AD541" s="1409"/>
      <c r="AE541" s="1409"/>
      <c r="AF541" s="1409"/>
      <c r="AG541" s="1409"/>
      <c r="AH541" s="1409"/>
      <c r="AI541" s="1409"/>
      <c r="AJ541" s="1409"/>
      <c r="AK541" s="1409"/>
      <c r="AL541" s="1409"/>
      <c r="AM541" s="1409"/>
      <c r="AN541" s="1409"/>
      <c r="AO541" s="1409"/>
      <c r="AP541" s="1409"/>
      <c r="AR541" s="699"/>
      <c r="AS541" s="699"/>
      <c r="AT541" s="699"/>
      <c r="AU541" s="699"/>
      <c r="AV541" s="699"/>
      <c r="AW541" s="699"/>
      <c r="AX541" s="699"/>
      <c r="AY541" s="699"/>
      <c r="BA541" s="562"/>
      <c r="BB541" s="382">
        <v>0</v>
      </c>
      <c r="BC541" s="382"/>
      <c r="BD541" s="709"/>
      <c r="BE541" s="709"/>
      <c r="BF541" s="709"/>
      <c r="BG541" s="709"/>
    </row>
    <row r="542" spans="1:59" s="563" customFormat="1" ht="28.5" customHeight="1">
      <c r="A542" s="23" t="s">
        <v>1075</v>
      </c>
      <c r="C542" s="658"/>
      <c r="D542" s="659" t="s">
        <v>529</v>
      </c>
      <c r="E542" s="1409" t="s">
        <v>1046</v>
      </c>
      <c r="F542" s="1409"/>
      <c r="G542" s="1409"/>
      <c r="H542" s="1409"/>
      <c r="I542" s="1409"/>
      <c r="J542" s="1409"/>
      <c r="K542" s="1409"/>
      <c r="L542" s="1409"/>
      <c r="M542" s="1409"/>
      <c r="N542" s="1409"/>
      <c r="O542" s="1409"/>
      <c r="P542" s="1409"/>
      <c r="Q542" s="1409"/>
      <c r="R542" s="1409"/>
      <c r="S542" s="1409"/>
      <c r="T542" s="1409"/>
      <c r="U542" s="1409"/>
      <c r="V542" s="1409"/>
      <c r="W542" s="1409"/>
      <c r="X542" s="1409"/>
      <c r="Y542" s="1409"/>
      <c r="Z542" s="1409"/>
      <c r="AA542" s="1409"/>
      <c r="AB542" s="1409"/>
      <c r="AC542" s="1409"/>
      <c r="AD542" s="1409"/>
      <c r="AE542" s="1409"/>
      <c r="AF542" s="1409"/>
      <c r="AG542" s="1409"/>
      <c r="AH542" s="1409"/>
      <c r="AI542" s="1409"/>
      <c r="AJ542" s="1409"/>
      <c r="AK542" s="1409"/>
      <c r="AL542" s="1409"/>
      <c r="AM542" s="1409"/>
      <c r="AN542" s="1409"/>
      <c r="AO542" s="1409"/>
      <c r="AP542" s="1409"/>
      <c r="AR542" s="699"/>
      <c r="AS542" s="699"/>
      <c r="AT542" s="699"/>
      <c r="AU542" s="699"/>
      <c r="AV542" s="699"/>
      <c r="AW542" s="699"/>
      <c r="AX542" s="699"/>
      <c r="AY542" s="699"/>
      <c r="BA542" s="562"/>
      <c r="BB542" s="382">
        <v>0</v>
      </c>
      <c r="BC542" s="382"/>
      <c r="BD542" s="709"/>
      <c r="BE542" s="709"/>
      <c r="BF542" s="709"/>
      <c r="BG542" s="709"/>
    </row>
    <row r="543" spans="1:59" s="223" customFormat="1" ht="15" customHeight="1">
      <c r="A543" s="23" t="s">
        <v>1075</v>
      </c>
      <c r="C543" s="336"/>
      <c r="D543" s="336"/>
      <c r="E543" s="224"/>
      <c r="H543" s="1010"/>
      <c r="I543" s="1010"/>
      <c r="J543" s="1010"/>
      <c r="K543" s="1010"/>
      <c r="L543" s="1010"/>
      <c r="M543" s="1010"/>
      <c r="N543" s="1010"/>
      <c r="O543" s="1010"/>
      <c r="P543" s="1010"/>
      <c r="Q543" s="1010"/>
      <c r="R543" s="1010"/>
      <c r="S543" s="1010"/>
      <c r="T543" s="1010"/>
      <c r="U543" s="1010"/>
      <c r="V543" s="1010"/>
      <c r="W543" s="1010"/>
      <c r="X543" s="1010"/>
      <c r="Y543" s="1010"/>
      <c r="Z543" s="1010"/>
      <c r="AA543" s="1010"/>
      <c r="AB543" s="1010"/>
      <c r="AC543" s="1010"/>
      <c r="AD543" s="1010"/>
      <c r="AE543" s="1010"/>
      <c r="AF543" s="1010"/>
      <c r="AG543" s="1010"/>
      <c r="AH543" s="1010"/>
      <c r="AI543" s="1010"/>
      <c r="AJ543" s="702"/>
      <c r="AK543" s="702"/>
      <c r="AL543" s="702"/>
      <c r="AM543" s="702"/>
      <c r="AN543" s="702"/>
      <c r="AO543" s="702"/>
      <c r="AP543" s="702"/>
      <c r="AQ543" s="180"/>
      <c r="AR543" s="571"/>
      <c r="AS543" s="571"/>
      <c r="AT543" s="571"/>
      <c r="AU543" s="571"/>
      <c r="AV543" s="571"/>
      <c r="AW543" s="571"/>
      <c r="AX543" s="571"/>
      <c r="AY543" s="571"/>
      <c r="AZ543" s="190"/>
      <c r="BA543" s="382">
        <v>7</v>
      </c>
      <c r="BB543" s="382">
        <v>0</v>
      </c>
      <c r="BC543" s="382"/>
      <c r="BD543" s="607"/>
      <c r="BE543" s="607"/>
      <c r="BF543" s="607"/>
      <c r="BG543" s="607"/>
    </row>
    <row r="544" spans="1:54" ht="15" customHeight="1">
      <c r="A544" s="23" t="s">
        <v>1075</v>
      </c>
      <c r="B544" s="209"/>
      <c r="C544" s="348" t="s">
        <v>805</v>
      </c>
      <c r="D544" s="207"/>
      <c r="E544" s="207"/>
      <c r="F544" s="207"/>
      <c r="G544" s="207"/>
      <c r="H544" s="207"/>
      <c r="I544" s="207"/>
      <c r="J544" s="207"/>
      <c r="K544" s="207"/>
      <c r="L544" s="207"/>
      <c r="M544" s="207"/>
      <c r="N544" s="207"/>
      <c r="O544" s="207"/>
      <c r="P544" s="207"/>
      <c r="Q544" s="207"/>
      <c r="R544" s="207"/>
      <c r="S544" s="207"/>
      <c r="T544" s="207"/>
      <c r="U544" s="207"/>
      <c r="V544" s="192"/>
      <c r="AI544" s="274"/>
      <c r="AP544" s="274"/>
      <c r="AZ544" s="209"/>
      <c r="BA544" s="382">
        <v>7</v>
      </c>
      <c r="BB544" s="382">
        <v>0</v>
      </c>
    </row>
    <row r="545" spans="1:54" ht="15" customHeight="1">
      <c r="A545" s="23" t="s">
        <v>1075</v>
      </c>
      <c r="C545" s="63"/>
      <c r="D545" s="207"/>
      <c r="E545" s="207"/>
      <c r="F545" s="207"/>
      <c r="G545" s="207"/>
      <c r="H545" s="207"/>
      <c r="I545" s="207"/>
      <c r="J545" s="207"/>
      <c r="K545" s="207"/>
      <c r="L545" s="207"/>
      <c r="M545" s="207"/>
      <c r="N545" s="207"/>
      <c r="O545" s="207"/>
      <c r="P545" s="207"/>
      <c r="Q545" s="207"/>
      <c r="R545" s="207"/>
      <c r="S545" s="207"/>
      <c r="T545" s="207"/>
      <c r="U545" s="207"/>
      <c r="V545" s="207"/>
      <c r="W545" s="1476" t="s">
        <v>772</v>
      </c>
      <c r="X545" s="1412"/>
      <c r="Y545" s="1412"/>
      <c r="Z545" s="1412"/>
      <c r="AA545" s="1412"/>
      <c r="AB545" s="1412"/>
      <c r="AC545" s="234"/>
      <c r="AD545" s="1476" t="s">
        <v>774</v>
      </c>
      <c r="AE545" s="1412"/>
      <c r="AF545" s="1412"/>
      <c r="AG545" s="1412"/>
      <c r="AH545" s="1412"/>
      <c r="AI545" s="1412"/>
      <c r="AJ545" s="1469"/>
      <c r="AK545" s="1476" t="s">
        <v>774</v>
      </c>
      <c r="AL545" s="1412"/>
      <c r="AM545" s="1412"/>
      <c r="AN545" s="1412"/>
      <c r="AO545" s="1412"/>
      <c r="AP545" s="1412"/>
      <c r="AQ545" s="290"/>
      <c r="AR545" s="635" t="s">
        <v>781</v>
      </c>
      <c r="AS545" s="635" t="s">
        <v>930</v>
      </c>
      <c r="AT545" s="635" t="s">
        <v>931</v>
      </c>
      <c r="AU545" s="635" t="s">
        <v>932</v>
      </c>
      <c r="AV545" s="635" t="s">
        <v>933</v>
      </c>
      <c r="AW545" s="635" t="s">
        <v>539</v>
      </c>
      <c r="AX545" s="635" t="s">
        <v>540</v>
      </c>
      <c r="AY545" s="635" t="s">
        <v>6</v>
      </c>
      <c r="BA545" s="382">
        <v>7</v>
      </c>
      <c r="BB545" s="382">
        <v>0</v>
      </c>
    </row>
    <row r="546" spans="1:60" s="595" customFormat="1" ht="15" customHeight="1">
      <c r="A546" s="23" t="s">
        <v>1075</v>
      </c>
      <c r="B546" s="330"/>
      <c r="D546" s="596"/>
      <c r="E546" s="596"/>
      <c r="F546" s="596"/>
      <c r="G546" s="596"/>
      <c r="H546" s="596"/>
      <c r="I546" s="596"/>
      <c r="J546" s="596"/>
      <c r="K546" s="596"/>
      <c r="L546" s="596"/>
      <c r="M546" s="596"/>
      <c r="N546" s="596"/>
      <c r="O546" s="596"/>
      <c r="P546" s="596"/>
      <c r="Q546" s="596"/>
      <c r="R546" s="596"/>
      <c r="S546" s="596"/>
      <c r="T546" s="596"/>
      <c r="W546" s="1439" t="s">
        <v>312</v>
      </c>
      <c r="X546" s="1440"/>
      <c r="Y546" s="1440"/>
      <c r="Z546" s="1440"/>
      <c r="AA546" s="1440"/>
      <c r="AB546" s="1440"/>
      <c r="AC546" s="597"/>
      <c r="AD546" s="1439" t="s">
        <v>312</v>
      </c>
      <c r="AE546" s="1440"/>
      <c r="AF546" s="1440"/>
      <c r="AG546" s="1440"/>
      <c r="AH546" s="1440"/>
      <c r="AI546" s="1440"/>
      <c r="AJ546" s="1524"/>
      <c r="AK546" s="1439" t="s">
        <v>312</v>
      </c>
      <c r="AL546" s="1440"/>
      <c r="AM546" s="1440"/>
      <c r="AN546" s="1440"/>
      <c r="AO546" s="1440"/>
      <c r="AP546" s="1440"/>
      <c r="AQ546" s="290"/>
      <c r="AR546" s="526" t="s">
        <v>312</v>
      </c>
      <c r="AS546" s="526" t="s">
        <v>312</v>
      </c>
      <c r="AT546" s="526" t="s">
        <v>312</v>
      </c>
      <c r="AU546" s="526" t="s">
        <v>312</v>
      </c>
      <c r="AV546" s="526" t="s">
        <v>312</v>
      </c>
      <c r="AW546" s="526" t="s">
        <v>312</v>
      </c>
      <c r="AX546" s="526" t="s">
        <v>312</v>
      </c>
      <c r="AY546" s="526" t="s">
        <v>312</v>
      </c>
      <c r="AZ546" s="597"/>
      <c r="BA546" s="615">
        <v>7</v>
      </c>
      <c r="BB546" s="382">
        <v>0</v>
      </c>
      <c r="BC546" s="382"/>
      <c r="BD546" s="689"/>
      <c r="BE546" s="689"/>
      <c r="BF546" s="689"/>
      <c r="BG546" s="689"/>
      <c r="BH546" s="639"/>
    </row>
    <row r="547" spans="1:60" s="346" customFormat="1" ht="15" customHeight="1">
      <c r="A547" s="23" t="s">
        <v>1075</v>
      </c>
      <c r="B547" s="216"/>
      <c r="C547" s="423" t="s">
        <v>653</v>
      </c>
      <c r="D547" s="207"/>
      <c r="E547" s="207"/>
      <c r="F547" s="207"/>
      <c r="G547" s="207"/>
      <c r="H547" s="207"/>
      <c r="I547" s="207"/>
      <c r="J547" s="207"/>
      <c r="K547" s="207"/>
      <c r="L547" s="207"/>
      <c r="M547" s="207"/>
      <c r="N547" s="207"/>
      <c r="O547" s="207"/>
      <c r="P547" s="207"/>
      <c r="Q547" s="207"/>
      <c r="R547" s="207"/>
      <c r="S547" s="207"/>
      <c r="T547" s="207"/>
      <c r="U547" s="207"/>
      <c r="V547" s="207"/>
      <c r="W547" s="1383">
        <v>6500000000</v>
      </c>
      <c r="X547" s="1383"/>
      <c r="Y547" s="1383"/>
      <c r="Z547" s="1383"/>
      <c r="AA547" s="1383"/>
      <c r="AB547" s="1383"/>
      <c r="AC547" s="240"/>
      <c r="AD547" s="1383">
        <v>3000000000</v>
      </c>
      <c r="AE547" s="1383"/>
      <c r="AF547" s="1383"/>
      <c r="AG547" s="1383"/>
      <c r="AH547" s="1383"/>
      <c r="AI547" s="1383"/>
      <c r="AJ547" s="1383"/>
      <c r="AK547" s="1383">
        <v>3000000000</v>
      </c>
      <c r="AL547" s="1383"/>
      <c r="AM547" s="1383"/>
      <c r="AN547" s="1383"/>
      <c r="AO547" s="1383"/>
      <c r="AP547" s="1383"/>
      <c r="AQ547" s="234"/>
      <c r="AR547" s="629">
        <v>6500000000</v>
      </c>
      <c r="AS547" s="629">
        <v>0</v>
      </c>
      <c r="AT547" s="629">
        <v>0</v>
      </c>
      <c r="AU547" s="629">
        <v>0</v>
      </c>
      <c r="AV547" s="629">
        <v>0</v>
      </c>
      <c r="AW547" s="629">
        <v>0</v>
      </c>
      <c r="AX547" s="629">
        <v>0</v>
      </c>
      <c r="AY547" s="629">
        <v>0</v>
      </c>
      <c r="AZ547" s="192"/>
      <c r="BA547" s="382">
        <v>1</v>
      </c>
      <c r="BB547" s="382">
        <v>0</v>
      </c>
      <c r="BC547" s="382"/>
      <c r="BD547" s="689"/>
      <c r="BE547" s="689"/>
      <c r="BF547" s="689"/>
      <c r="BG547" s="689"/>
      <c r="BH547" s="561"/>
    </row>
    <row r="548" spans="1:60" s="346" customFormat="1" ht="15" customHeight="1">
      <c r="A548" s="23" t="s">
        <v>1075</v>
      </c>
      <c r="B548" s="216"/>
      <c r="C548" s="423" t="s">
        <v>654</v>
      </c>
      <c r="D548" s="207"/>
      <c r="E548" s="207"/>
      <c r="F548" s="207"/>
      <c r="G548" s="207"/>
      <c r="H548" s="207"/>
      <c r="I548" s="207"/>
      <c r="J548" s="207"/>
      <c r="K548" s="207"/>
      <c r="L548" s="207"/>
      <c r="M548" s="207"/>
      <c r="N548" s="207"/>
      <c r="O548" s="207"/>
      <c r="P548" s="207"/>
      <c r="Q548" s="207"/>
      <c r="R548" s="207"/>
      <c r="S548" s="207"/>
      <c r="T548" s="207"/>
      <c r="U548" s="207"/>
      <c r="V548" s="207"/>
      <c r="W548" s="1383">
        <v>17500000000</v>
      </c>
      <c r="X548" s="1383"/>
      <c r="Y548" s="1383"/>
      <c r="Z548" s="1383"/>
      <c r="AA548" s="1383"/>
      <c r="AB548" s="1383"/>
      <c r="AC548" s="240"/>
      <c r="AD548" s="1383">
        <v>6500000000</v>
      </c>
      <c r="AE548" s="1383"/>
      <c r="AF548" s="1383"/>
      <c r="AG548" s="1383"/>
      <c r="AH548" s="1383"/>
      <c r="AI548" s="1383"/>
      <c r="AJ548" s="1383"/>
      <c r="AK548" s="1383">
        <v>6500000000</v>
      </c>
      <c r="AL548" s="1383"/>
      <c r="AM548" s="1383"/>
      <c r="AN548" s="1383"/>
      <c r="AO548" s="1383"/>
      <c r="AP548" s="1383"/>
      <c r="AQ548" s="234"/>
      <c r="AR548" s="629">
        <v>17500000000</v>
      </c>
      <c r="AS548" s="629">
        <v>0</v>
      </c>
      <c r="AT548" s="629">
        <v>0</v>
      </c>
      <c r="AU548" s="629">
        <v>0</v>
      </c>
      <c r="AV548" s="629">
        <v>0</v>
      </c>
      <c r="AW548" s="629">
        <v>0</v>
      </c>
      <c r="AX548" s="629">
        <v>0</v>
      </c>
      <c r="AY548" s="629">
        <v>0</v>
      </c>
      <c r="AZ548" s="192"/>
      <c r="BA548" s="382">
        <v>1</v>
      </c>
      <c r="BB548" s="382">
        <v>0</v>
      </c>
      <c r="BC548" s="382"/>
      <c r="BD548" s="689"/>
      <c r="BE548" s="689"/>
      <c r="BF548" s="689"/>
      <c r="BG548" s="689"/>
      <c r="BH548" s="561"/>
    </row>
    <row r="549" spans="1:60" s="346" customFormat="1" ht="15" customHeight="1">
      <c r="A549" s="23" t="s">
        <v>1075</v>
      </c>
      <c r="B549" s="216"/>
      <c r="C549" s="423" t="s">
        <v>655</v>
      </c>
      <c r="D549" s="207"/>
      <c r="E549" s="207"/>
      <c r="F549" s="207"/>
      <c r="G549" s="207"/>
      <c r="H549" s="207"/>
      <c r="I549" s="207"/>
      <c r="J549" s="207"/>
      <c r="K549" s="207"/>
      <c r="L549" s="207"/>
      <c r="M549" s="207"/>
      <c r="N549" s="207"/>
      <c r="O549" s="207"/>
      <c r="P549" s="207"/>
      <c r="Q549" s="207"/>
      <c r="R549" s="207"/>
      <c r="S549" s="207"/>
      <c r="T549" s="207"/>
      <c r="U549" s="207"/>
      <c r="V549" s="207"/>
      <c r="W549" s="1383">
        <v>33800000000</v>
      </c>
      <c r="X549" s="1383"/>
      <c r="Y549" s="1383"/>
      <c r="Z549" s="1383"/>
      <c r="AA549" s="1383"/>
      <c r="AB549" s="1383"/>
      <c r="AC549" s="240"/>
      <c r="AD549" s="1383">
        <v>51300000000</v>
      </c>
      <c r="AE549" s="1383"/>
      <c r="AF549" s="1383"/>
      <c r="AG549" s="1383"/>
      <c r="AH549" s="1383"/>
      <c r="AI549" s="1383"/>
      <c r="AJ549" s="1383"/>
      <c r="AK549" s="1383">
        <v>51300000000</v>
      </c>
      <c r="AL549" s="1383"/>
      <c r="AM549" s="1383"/>
      <c r="AN549" s="1383"/>
      <c r="AO549" s="1383"/>
      <c r="AP549" s="1383"/>
      <c r="AQ549" s="234"/>
      <c r="AR549" s="629">
        <v>33800000000</v>
      </c>
      <c r="AS549" s="629">
        <v>0</v>
      </c>
      <c r="AT549" s="629">
        <v>0</v>
      </c>
      <c r="AU549" s="629">
        <v>0</v>
      </c>
      <c r="AV549" s="629">
        <v>0</v>
      </c>
      <c r="AW549" s="629">
        <v>0</v>
      </c>
      <c r="AX549" s="629">
        <v>0</v>
      </c>
      <c r="AY549" s="629">
        <v>0</v>
      </c>
      <c r="AZ549" s="192"/>
      <c r="BA549" s="382">
        <v>1</v>
      </c>
      <c r="BB549" s="382">
        <v>0</v>
      </c>
      <c r="BC549" s="382"/>
      <c r="BD549" s="689"/>
      <c r="BE549" s="689"/>
      <c r="BF549" s="689"/>
      <c r="BG549" s="689"/>
      <c r="BH549" s="561"/>
    </row>
    <row r="550" spans="1:54" ht="15" customHeight="1">
      <c r="A550" s="23" t="s">
        <v>1075</v>
      </c>
      <c r="C550" s="254"/>
      <c r="D550" s="207"/>
      <c r="E550" s="207"/>
      <c r="F550" s="207"/>
      <c r="G550" s="207"/>
      <c r="H550" s="207"/>
      <c r="I550" s="207"/>
      <c r="J550" s="207"/>
      <c r="K550" s="207"/>
      <c r="L550" s="207"/>
      <c r="M550" s="207"/>
      <c r="N550" s="207"/>
      <c r="O550" s="207"/>
      <c r="P550" s="207"/>
      <c r="Q550" s="207"/>
      <c r="R550" s="207"/>
      <c r="S550" s="207"/>
      <c r="T550" s="207"/>
      <c r="U550" s="207"/>
      <c r="V550" s="207"/>
      <c r="W550" s="240"/>
      <c r="X550" s="240"/>
      <c r="Y550" s="240"/>
      <c r="Z550" s="240"/>
      <c r="AA550" s="240"/>
      <c r="AB550" s="240"/>
      <c r="AC550" s="240"/>
      <c r="AD550" s="240"/>
      <c r="AE550" s="240"/>
      <c r="AF550" s="240"/>
      <c r="AG550" s="240"/>
      <c r="AH550" s="240"/>
      <c r="AI550" s="240"/>
      <c r="AJ550" s="1383"/>
      <c r="AK550" s="1383"/>
      <c r="AL550" s="1383"/>
      <c r="AM550" s="1383"/>
      <c r="AN550" s="1383"/>
      <c r="AO550" s="1383"/>
      <c r="AP550" s="1383"/>
      <c r="AR550" s="629"/>
      <c r="AS550" s="629"/>
      <c r="AT550" s="629"/>
      <c r="AU550" s="629"/>
      <c r="AV550" s="629"/>
      <c r="AW550" s="629"/>
      <c r="AX550" s="629"/>
      <c r="AY550" s="629"/>
      <c r="BA550" s="618">
        <v>1</v>
      </c>
      <c r="BB550" s="382">
        <v>0</v>
      </c>
    </row>
    <row r="551" spans="1:60" s="346" customFormat="1" ht="15" customHeight="1">
      <c r="A551" s="23" t="s">
        <v>1075</v>
      </c>
      <c r="B551" s="216"/>
      <c r="C551" s="423" t="s">
        <v>656</v>
      </c>
      <c r="D551" s="207"/>
      <c r="E551" s="207"/>
      <c r="F551" s="207"/>
      <c r="G551" s="207"/>
      <c r="H551" s="207"/>
      <c r="I551" s="207"/>
      <c r="J551" s="207"/>
      <c r="K551" s="207"/>
      <c r="L551" s="207"/>
      <c r="M551" s="207"/>
      <c r="N551" s="207"/>
      <c r="O551" s="207"/>
      <c r="P551" s="207"/>
      <c r="Q551" s="207"/>
      <c r="R551" s="207"/>
      <c r="S551" s="207"/>
      <c r="T551" s="207"/>
      <c r="U551" s="207"/>
      <c r="V551" s="207"/>
      <c r="W551" s="1544">
        <v>-6500000000</v>
      </c>
      <c r="X551" s="1544"/>
      <c r="Y551" s="1544"/>
      <c r="Z551" s="1544"/>
      <c r="AA551" s="1544"/>
      <c r="AB551" s="1544"/>
      <c r="AC551" s="1308"/>
      <c r="AD551" s="1544">
        <v>-3000000000</v>
      </c>
      <c r="AE551" s="1544"/>
      <c r="AF551" s="1544"/>
      <c r="AG551" s="1544"/>
      <c r="AH551" s="1544"/>
      <c r="AI551" s="1544"/>
      <c r="AJ551" s="240"/>
      <c r="AK551" s="1383">
        <v>-3000000000</v>
      </c>
      <c r="AL551" s="1383"/>
      <c r="AM551" s="1383"/>
      <c r="AN551" s="1383"/>
      <c r="AO551" s="1383"/>
      <c r="AP551" s="1383"/>
      <c r="AQ551" s="234"/>
      <c r="AR551" s="629">
        <v>-6500000000</v>
      </c>
      <c r="AS551" s="629">
        <v>0</v>
      </c>
      <c r="AT551" s="629">
        <v>0</v>
      </c>
      <c r="AU551" s="629">
        <v>0</v>
      </c>
      <c r="AV551" s="629">
        <v>0</v>
      </c>
      <c r="AW551" s="629">
        <v>0</v>
      </c>
      <c r="AX551" s="629">
        <v>0</v>
      </c>
      <c r="AY551" s="629">
        <v>0</v>
      </c>
      <c r="AZ551" s="192"/>
      <c r="BA551" s="382">
        <v>1</v>
      </c>
      <c r="BB551" s="382">
        <v>0</v>
      </c>
      <c r="BC551" s="382"/>
      <c r="BD551" s="689"/>
      <c r="BE551" s="689"/>
      <c r="BF551" s="689"/>
      <c r="BG551" s="689"/>
      <c r="BH551" s="561"/>
    </row>
    <row r="552" spans="1:54" ht="15" customHeight="1">
      <c r="A552" s="23" t="s">
        <v>1075</v>
      </c>
      <c r="C552" s="254" t="s">
        <v>657</v>
      </c>
      <c r="D552" s="207"/>
      <c r="E552" s="207"/>
      <c r="F552" s="207"/>
      <c r="G552" s="207"/>
      <c r="H552" s="207"/>
      <c r="I552" s="207"/>
      <c r="J552" s="207"/>
      <c r="K552" s="207"/>
      <c r="L552" s="207"/>
      <c r="M552" s="207"/>
      <c r="N552" s="207"/>
      <c r="O552" s="207"/>
      <c r="P552" s="207"/>
      <c r="Q552" s="207"/>
      <c r="R552" s="207"/>
      <c r="S552" s="207"/>
      <c r="T552" s="207"/>
      <c r="U552" s="207"/>
      <c r="V552" s="207"/>
      <c r="W552" s="240"/>
      <c r="X552" s="240"/>
      <c r="Y552" s="240"/>
      <c r="Z552" s="240"/>
      <c r="AA552" s="240"/>
      <c r="AB552" s="240"/>
      <c r="AC552" s="240"/>
      <c r="AD552" s="240"/>
      <c r="AE552" s="240"/>
      <c r="AF552" s="240"/>
      <c r="AG552" s="240"/>
      <c r="AH552" s="240"/>
      <c r="AI552" s="240"/>
      <c r="AJ552" s="1383"/>
      <c r="AK552" s="1383"/>
      <c r="AL552" s="1383"/>
      <c r="AM552" s="1383"/>
      <c r="AN552" s="1383"/>
      <c r="AO552" s="1383"/>
      <c r="AP552" s="1383"/>
      <c r="AR552" s="629"/>
      <c r="AS552" s="629"/>
      <c r="AT552" s="629"/>
      <c r="AU552" s="629"/>
      <c r="AV552" s="629"/>
      <c r="AW552" s="629"/>
      <c r="AX552" s="629"/>
      <c r="AY552" s="629"/>
      <c r="BA552" s="618">
        <v>1</v>
      </c>
      <c r="BB552" s="382">
        <v>0</v>
      </c>
    </row>
    <row r="553" spans="1:59" s="223" customFormat="1" ht="15" customHeight="1" thickBot="1">
      <c r="A553" s="23" t="s">
        <v>1075</v>
      </c>
      <c r="B553" s="216"/>
      <c r="C553" s="220" t="s">
        <v>658</v>
      </c>
      <c r="D553" s="225"/>
      <c r="E553" s="224"/>
      <c r="F553" s="224"/>
      <c r="G553" s="224"/>
      <c r="H553" s="224"/>
      <c r="I553" s="224"/>
      <c r="J553" s="224"/>
      <c r="K553" s="226"/>
      <c r="L553" s="226"/>
      <c r="M553" s="226"/>
      <c r="N553" s="226"/>
      <c r="O553" s="226"/>
      <c r="P553" s="226"/>
      <c r="Q553" s="226"/>
      <c r="R553" s="226"/>
      <c r="S553" s="226"/>
      <c r="T553" s="226"/>
      <c r="U553" s="226"/>
      <c r="V553" s="226"/>
      <c r="W553" s="1389">
        <v>51300000000</v>
      </c>
      <c r="X553" s="1389"/>
      <c r="Y553" s="1389"/>
      <c r="Z553" s="1389"/>
      <c r="AA553" s="1389"/>
      <c r="AB553" s="1389"/>
      <c r="AC553" s="812"/>
      <c r="AD553" s="1389">
        <v>57800000000</v>
      </c>
      <c r="AE553" s="1389"/>
      <c r="AF553" s="1389"/>
      <c r="AG553" s="1389"/>
      <c r="AH553" s="1389"/>
      <c r="AI553" s="1389"/>
      <c r="AJ553" s="812"/>
      <c r="AK553" s="1389">
        <v>57800000000</v>
      </c>
      <c r="AL553" s="1389"/>
      <c r="AM553" s="1389"/>
      <c r="AN553" s="1389"/>
      <c r="AO553" s="1389"/>
      <c r="AP553" s="1389"/>
      <c r="AQ553" s="813"/>
      <c r="AR553" s="712">
        <v>51300000000</v>
      </c>
      <c r="AS553" s="712">
        <v>0</v>
      </c>
      <c r="AT553" s="712">
        <v>0</v>
      </c>
      <c r="AU553" s="712">
        <v>0</v>
      </c>
      <c r="AV553" s="712">
        <v>0</v>
      </c>
      <c r="AW553" s="712">
        <v>0</v>
      </c>
      <c r="AX553" s="712">
        <v>0</v>
      </c>
      <c r="AY553" s="712">
        <v>0</v>
      </c>
      <c r="BA553" s="810">
        <v>1</v>
      </c>
      <c r="BB553" s="810">
        <v>0</v>
      </c>
      <c r="BC553" s="810"/>
      <c r="BD553" s="812">
        <v>51300000000</v>
      </c>
      <c r="BE553" s="812">
        <v>57800000000</v>
      </c>
      <c r="BF553" s="812">
        <v>0</v>
      </c>
      <c r="BG553" s="812">
        <v>0</v>
      </c>
    </row>
    <row r="554" spans="1:54" ht="15" customHeight="1" thickTop="1">
      <c r="A554" s="23" t="s">
        <v>1075</v>
      </c>
      <c r="B554" s="209"/>
      <c r="C554" s="348"/>
      <c r="D554" s="207"/>
      <c r="E554" s="207"/>
      <c r="F554" s="207"/>
      <c r="G554" s="207"/>
      <c r="H554" s="207"/>
      <c r="I554" s="207"/>
      <c r="J554" s="207"/>
      <c r="K554" s="207"/>
      <c r="L554" s="207"/>
      <c r="M554" s="207"/>
      <c r="N554" s="207"/>
      <c r="O554" s="207"/>
      <c r="P554" s="207"/>
      <c r="Q554" s="207"/>
      <c r="R554" s="207"/>
      <c r="S554" s="207"/>
      <c r="T554" s="207"/>
      <c r="U554" s="207"/>
      <c r="V554" s="192"/>
      <c r="AI554" s="274"/>
      <c r="AP554" s="274"/>
      <c r="AR554" s="571">
        <v>0</v>
      </c>
      <c r="AS554" s="571">
        <v>0</v>
      </c>
      <c r="AT554" s="571">
        <v>0</v>
      </c>
      <c r="AU554" s="571">
        <v>0</v>
      </c>
      <c r="AV554" s="571">
        <v>0</v>
      </c>
      <c r="AW554" s="571">
        <v>0</v>
      </c>
      <c r="AX554" s="571">
        <v>0</v>
      </c>
      <c r="AY554" s="571">
        <v>0</v>
      </c>
      <c r="AZ554" s="209"/>
      <c r="BA554" s="382">
        <v>24</v>
      </c>
      <c r="BB554" s="382">
        <v>0</v>
      </c>
    </row>
    <row r="555" spans="1:54" ht="15" customHeight="1">
      <c r="A555" s="23">
        <v>18</v>
      </c>
      <c r="B555" s="216" t="s">
        <v>197</v>
      </c>
      <c r="C555" s="243" t="s">
        <v>138</v>
      </c>
      <c r="D555" s="207"/>
      <c r="E555" s="207"/>
      <c r="F555" s="207"/>
      <c r="G555" s="207"/>
      <c r="H555" s="207"/>
      <c r="I555" s="207"/>
      <c r="J555" s="207"/>
      <c r="K555" s="207"/>
      <c r="L555" s="207"/>
      <c r="M555" s="207"/>
      <c r="N555" s="207"/>
      <c r="O555" s="207"/>
      <c r="P555" s="207"/>
      <c r="Q555" s="207"/>
      <c r="R555" s="207"/>
      <c r="S555" s="207"/>
      <c r="T555" s="207"/>
      <c r="U555" s="207"/>
      <c r="V555" s="207"/>
      <c r="BA555" s="382">
        <v>24</v>
      </c>
      <c r="BB555" s="382">
        <v>0</v>
      </c>
    </row>
    <row r="556" spans="1:59" s="223" customFormat="1" ht="15" customHeight="1">
      <c r="A556" s="23" t="s">
        <v>186</v>
      </c>
      <c r="B556" s="216"/>
      <c r="C556" s="220" t="s">
        <v>187</v>
      </c>
      <c r="D556" s="224"/>
      <c r="E556" s="224"/>
      <c r="F556" s="224"/>
      <c r="G556" s="224"/>
      <c r="H556" s="224"/>
      <c r="I556" s="224"/>
      <c r="J556" s="224"/>
      <c r="K556" s="248"/>
      <c r="L556" s="248"/>
      <c r="M556" s="248"/>
      <c r="N556" s="248"/>
      <c r="O556" s="248"/>
      <c r="P556" s="248"/>
      <c r="Q556" s="248"/>
      <c r="R556" s="248"/>
      <c r="S556" s="248"/>
      <c r="T556" s="248"/>
      <c r="U556" s="248"/>
      <c r="V556" s="248"/>
      <c r="W556" s="248"/>
      <c r="X556" s="248"/>
      <c r="Y556" s="248"/>
      <c r="Z556" s="248"/>
      <c r="AA556" s="248"/>
      <c r="AB556" s="248"/>
      <c r="AC556" s="248"/>
      <c r="AD556" s="248"/>
      <c r="AE556" s="248"/>
      <c r="AF556" s="248"/>
      <c r="AG556" s="248"/>
      <c r="AH556" s="248"/>
      <c r="AI556" s="248"/>
      <c r="AJ556" s="248"/>
      <c r="AK556" s="248"/>
      <c r="AL556" s="248"/>
      <c r="AM556" s="248"/>
      <c r="AN556" s="248"/>
      <c r="AO556" s="248"/>
      <c r="AP556" s="248"/>
      <c r="AQ556" s="248"/>
      <c r="AR556" s="571"/>
      <c r="AS556" s="571"/>
      <c r="AT556" s="571"/>
      <c r="AU556" s="571"/>
      <c r="AV556" s="571"/>
      <c r="AW556" s="571"/>
      <c r="AX556" s="571"/>
      <c r="AY556" s="571"/>
      <c r="AZ556" s="190"/>
      <c r="BA556" s="382" t="e">
        <v>#REF!</v>
      </c>
      <c r="BB556" s="382">
        <v>0</v>
      </c>
      <c r="BC556" s="382"/>
      <c r="BD556" s="607"/>
      <c r="BE556" s="607"/>
      <c r="BF556" s="607"/>
      <c r="BG556" s="607"/>
    </row>
    <row r="557" spans="1:59" s="223" customFormat="1" ht="15" customHeight="1">
      <c r="A557" s="23" t="s">
        <v>1075</v>
      </c>
      <c r="B557" s="216"/>
      <c r="C557" s="63"/>
      <c r="D557" s="224"/>
      <c r="E557" s="224"/>
      <c r="F557" s="224"/>
      <c r="G557" s="224"/>
      <c r="H557" s="224"/>
      <c r="J557" s="192"/>
      <c r="K557" s="192"/>
      <c r="O557" s="1500" t="s">
        <v>458</v>
      </c>
      <c r="P557" s="1504"/>
      <c r="Q557" s="1504"/>
      <c r="R557" s="330"/>
      <c r="S557" s="1444" t="s">
        <v>772</v>
      </c>
      <c r="T557" s="1408"/>
      <c r="U557" s="1408"/>
      <c r="V557" s="1408"/>
      <c r="W557" s="1408"/>
      <c r="X557" s="1408"/>
      <c r="Y557" s="234"/>
      <c r="Z557" s="1500" t="s">
        <v>458</v>
      </c>
      <c r="AA557" s="1504"/>
      <c r="AB557" s="1504"/>
      <c r="AC557" s="248"/>
      <c r="AD557" s="1491" t="s">
        <v>774</v>
      </c>
      <c r="AE557" s="1408"/>
      <c r="AF557" s="1408"/>
      <c r="AG557" s="1408"/>
      <c r="AH557" s="1408"/>
      <c r="AI557" s="1408"/>
      <c r="AJ557" s="248"/>
      <c r="AK557" s="1491" t="s">
        <v>774</v>
      </c>
      <c r="AL557" s="1408"/>
      <c r="AM557" s="1408"/>
      <c r="AN557" s="1408"/>
      <c r="AO557" s="1408"/>
      <c r="AP557" s="1408"/>
      <c r="AQ557" s="248"/>
      <c r="AR557" s="571"/>
      <c r="AS557" s="571"/>
      <c r="AT557" s="571"/>
      <c r="AU557" s="571"/>
      <c r="AV557" s="571"/>
      <c r="AW557" s="571"/>
      <c r="AX557" s="571"/>
      <c r="AY557" s="571"/>
      <c r="AZ557" s="190"/>
      <c r="BA557" s="382" t="e">
        <v>#REF!</v>
      </c>
      <c r="BB557" s="382">
        <v>0</v>
      </c>
      <c r="BC557" s="382"/>
      <c r="BD557" s="607"/>
      <c r="BE557" s="607"/>
      <c r="BF557" s="607"/>
      <c r="BG557" s="607"/>
    </row>
    <row r="558" spans="1:59" s="223" customFormat="1" ht="15" customHeight="1">
      <c r="A558" s="23" t="s">
        <v>1075</v>
      </c>
      <c r="B558" s="216"/>
      <c r="C558" s="63"/>
      <c r="D558" s="224"/>
      <c r="E558" s="224"/>
      <c r="F558" s="224"/>
      <c r="G558" s="224"/>
      <c r="H558" s="224"/>
      <c r="J558" s="192"/>
      <c r="K558" s="192"/>
      <c r="O558" s="1506" t="s">
        <v>457</v>
      </c>
      <c r="P558" s="1469"/>
      <c r="Q558" s="1469"/>
      <c r="R558" s="330"/>
      <c r="S558" s="1503" t="s">
        <v>312</v>
      </c>
      <c r="T558" s="1381"/>
      <c r="U558" s="1381"/>
      <c r="V558" s="1381"/>
      <c r="W558" s="1381"/>
      <c r="X558" s="1381"/>
      <c r="Y558" s="234"/>
      <c r="Z558" s="1506" t="s">
        <v>457</v>
      </c>
      <c r="AA558" s="1469"/>
      <c r="AB558" s="1469"/>
      <c r="AC558" s="248"/>
      <c r="AD558" s="1432" t="s">
        <v>312</v>
      </c>
      <c r="AE558" s="1381"/>
      <c r="AF558" s="1381"/>
      <c r="AG558" s="1381"/>
      <c r="AH558" s="1381"/>
      <c r="AI558" s="1381"/>
      <c r="AJ558" s="248"/>
      <c r="AK558" s="1432" t="s">
        <v>312</v>
      </c>
      <c r="AL558" s="1381"/>
      <c r="AM558" s="1381"/>
      <c r="AN558" s="1381"/>
      <c r="AO558" s="1381"/>
      <c r="AP558" s="1381"/>
      <c r="AQ558" s="248"/>
      <c r="AR558" s="571"/>
      <c r="AS558" s="571"/>
      <c r="AT558" s="571"/>
      <c r="AU558" s="571"/>
      <c r="AV558" s="571"/>
      <c r="AW558" s="571"/>
      <c r="AX558" s="571"/>
      <c r="AY558" s="571"/>
      <c r="AZ558" s="190"/>
      <c r="BA558" s="382" t="e">
        <v>#REF!</v>
      </c>
      <c r="BB558" s="382">
        <v>0</v>
      </c>
      <c r="BC558" s="382"/>
      <c r="BD558" s="607"/>
      <c r="BE558" s="607"/>
      <c r="BF558" s="607"/>
      <c r="BG558" s="607"/>
    </row>
    <row r="559" spans="1:59" s="969" customFormat="1" ht="28.5" customHeight="1">
      <c r="A559" s="38" t="s">
        <v>1075</v>
      </c>
      <c r="B559" s="406"/>
      <c r="C559" s="1395" t="s">
        <v>1004</v>
      </c>
      <c r="D559" s="1395"/>
      <c r="E559" s="1395"/>
      <c r="F559" s="1395"/>
      <c r="G559" s="1395"/>
      <c r="H559" s="1395"/>
      <c r="I559" s="1395"/>
      <c r="J559" s="1395"/>
      <c r="K559" s="1395"/>
      <c r="L559" s="1395"/>
      <c r="M559" s="1395"/>
      <c r="O559" s="1376">
        <v>0</v>
      </c>
      <c r="P559" s="1376"/>
      <c r="Q559" s="1376"/>
      <c r="R559" s="982"/>
      <c r="S559" s="1391">
        <v>46109770000</v>
      </c>
      <c r="T559" s="1391"/>
      <c r="U559" s="1391"/>
      <c r="V559" s="1391"/>
      <c r="W559" s="1391"/>
      <c r="X559" s="1391"/>
      <c r="Y559" s="1319"/>
      <c r="Z559" s="1376">
        <v>0</v>
      </c>
      <c r="AA559" s="1376"/>
      <c r="AB559" s="1376"/>
      <c r="AC559" s="1319"/>
      <c r="AD559" s="1391">
        <v>46109770000</v>
      </c>
      <c r="AE559" s="1391"/>
      <c r="AF559" s="1391"/>
      <c r="AG559" s="1391"/>
      <c r="AH559" s="1391"/>
      <c r="AI559" s="1391"/>
      <c r="AJ559" s="601"/>
      <c r="AK559" s="1383">
        <v>46109770000</v>
      </c>
      <c r="AL559" s="1383"/>
      <c r="AM559" s="1383"/>
      <c r="AN559" s="1383"/>
      <c r="AO559" s="1383"/>
      <c r="AP559" s="1383"/>
      <c r="AQ559" s="1320"/>
      <c r="AR559" s="571"/>
      <c r="AS559" s="571"/>
      <c r="AT559" s="571"/>
      <c r="AU559" s="571"/>
      <c r="AV559" s="571"/>
      <c r="AW559" s="571"/>
      <c r="AX559" s="571"/>
      <c r="AY559" s="571"/>
      <c r="AZ559" s="190"/>
      <c r="BA559" s="562">
        <v>1</v>
      </c>
      <c r="BB559" s="562">
        <v>0</v>
      </c>
      <c r="BC559" s="562"/>
      <c r="BD559" s="982"/>
      <c r="BE559" s="982"/>
      <c r="BF559" s="982"/>
      <c r="BG559" s="982"/>
    </row>
    <row r="560" spans="1:59" s="969" customFormat="1" ht="28.5" customHeight="1">
      <c r="A560" s="38" t="s">
        <v>1075</v>
      </c>
      <c r="B560" s="406"/>
      <c r="C560" s="1395" t="s">
        <v>1005</v>
      </c>
      <c r="D560" s="1395"/>
      <c r="E560" s="1395"/>
      <c r="F560" s="1395"/>
      <c r="G560" s="1395"/>
      <c r="H560" s="1395"/>
      <c r="I560" s="1395"/>
      <c r="J560" s="1395"/>
      <c r="K560" s="1395"/>
      <c r="L560" s="1395"/>
      <c r="M560" s="1395"/>
      <c r="O560" s="1376">
        <v>0</v>
      </c>
      <c r="P560" s="1376"/>
      <c r="Q560" s="1376"/>
      <c r="R560" s="982"/>
      <c r="S560" s="1391">
        <v>8099520000</v>
      </c>
      <c r="T560" s="1391"/>
      <c r="U560" s="1391"/>
      <c r="V560" s="1391"/>
      <c r="W560" s="1391"/>
      <c r="X560" s="1391"/>
      <c r="Y560" s="1319"/>
      <c r="Z560" s="1376">
        <v>0</v>
      </c>
      <c r="AA560" s="1376"/>
      <c r="AB560" s="1376"/>
      <c r="AC560" s="1319"/>
      <c r="AD560" s="1391" t="e">
        <v>#REF!</v>
      </c>
      <c r="AE560" s="1391"/>
      <c r="AF560" s="1391"/>
      <c r="AG560" s="1391"/>
      <c r="AH560" s="1391"/>
      <c r="AI560" s="1391"/>
      <c r="AJ560" s="601"/>
      <c r="AK560" s="1383" t="e">
        <v>#REF!</v>
      </c>
      <c r="AL560" s="1383"/>
      <c r="AM560" s="1383"/>
      <c r="AN560" s="1383"/>
      <c r="AO560" s="1383"/>
      <c r="AP560" s="1383"/>
      <c r="AQ560" s="1320"/>
      <c r="AR560" s="571"/>
      <c r="AS560" s="571"/>
      <c r="AT560" s="571"/>
      <c r="AU560" s="571"/>
      <c r="AV560" s="571"/>
      <c r="AW560" s="571"/>
      <c r="AX560" s="571"/>
      <c r="AY560" s="571"/>
      <c r="AZ560" s="190"/>
      <c r="BA560" s="562" t="e">
        <v>#REF!</v>
      </c>
      <c r="BB560" s="562">
        <v>0</v>
      </c>
      <c r="BC560" s="562"/>
      <c r="BD560" s="982"/>
      <c r="BE560" s="982"/>
      <c r="BF560" s="982"/>
      <c r="BG560" s="982"/>
    </row>
    <row r="561" spans="1:59" s="969" customFormat="1" ht="28.5" customHeight="1">
      <c r="A561" s="38" t="s">
        <v>1075</v>
      </c>
      <c r="B561" s="406"/>
      <c r="C561" s="1395" t="s">
        <v>1006</v>
      </c>
      <c r="D561" s="1395"/>
      <c r="E561" s="1395"/>
      <c r="F561" s="1395"/>
      <c r="G561" s="1395"/>
      <c r="H561" s="1395"/>
      <c r="I561" s="1395"/>
      <c r="J561" s="1395"/>
      <c r="K561" s="1395"/>
      <c r="L561" s="1395"/>
      <c r="M561" s="1395"/>
      <c r="O561" s="1376">
        <v>0</v>
      </c>
      <c r="P561" s="1376"/>
      <c r="Q561" s="1376"/>
      <c r="R561" s="982"/>
      <c r="S561" s="1391" t="e">
        <v>#REF!</v>
      </c>
      <c r="T561" s="1391"/>
      <c r="U561" s="1391"/>
      <c r="V561" s="1391"/>
      <c r="W561" s="1391"/>
      <c r="X561" s="1391"/>
      <c r="Y561" s="1319"/>
      <c r="Z561" s="1376">
        <v>0</v>
      </c>
      <c r="AA561" s="1376"/>
      <c r="AB561" s="1376"/>
      <c r="AC561" s="1319"/>
      <c r="AD561" s="1391">
        <v>9686360000</v>
      </c>
      <c r="AE561" s="1391"/>
      <c r="AF561" s="1391"/>
      <c r="AG561" s="1391"/>
      <c r="AH561" s="1391"/>
      <c r="AI561" s="1391"/>
      <c r="AJ561" s="601"/>
      <c r="AK561" s="1383">
        <v>9686360000</v>
      </c>
      <c r="AL561" s="1383"/>
      <c r="AM561" s="1383"/>
      <c r="AN561" s="1383"/>
      <c r="AO561" s="1383"/>
      <c r="AP561" s="1383"/>
      <c r="AQ561" s="1320"/>
      <c r="AR561" s="571"/>
      <c r="AS561" s="571"/>
      <c r="AT561" s="571"/>
      <c r="AU561" s="571"/>
      <c r="AV561" s="571"/>
      <c r="AW561" s="571"/>
      <c r="AX561" s="571"/>
      <c r="AY561" s="571"/>
      <c r="AZ561" s="190"/>
      <c r="BA561" s="562" t="e">
        <v>#REF!</v>
      </c>
      <c r="BB561" s="562">
        <v>0</v>
      </c>
      <c r="BC561" s="562"/>
      <c r="BD561" s="982"/>
      <c r="BE561" s="982"/>
      <c r="BF561" s="982"/>
      <c r="BG561" s="982"/>
    </row>
    <row r="562" spans="1:59" s="969" customFormat="1" ht="15" customHeight="1">
      <c r="A562" s="400" t="s">
        <v>1075</v>
      </c>
      <c r="B562" s="406"/>
      <c r="C562" s="1395" t="s">
        <v>1073</v>
      </c>
      <c r="D562" s="1395"/>
      <c r="E562" s="1395"/>
      <c r="F562" s="1395"/>
      <c r="G562" s="1395"/>
      <c r="H562" s="1395"/>
      <c r="I562" s="1395"/>
      <c r="J562" s="1395"/>
      <c r="K562" s="1395"/>
      <c r="L562" s="1395"/>
      <c r="M562" s="1395"/>
      <c r="O562" s="1376">
        <v>0</v>
      </c>
      <c r="P562" s="1376"/>
      <c r="Q562" s="1376"/>
      <c r="R562" s="982"/>
      <c r="S562" s="1391">
        <v>71739280000</v>
      </c>
      <c r="T562" s="1391"/>
      <c r="U562" s="1391"/>
      <c r="V562" s="1391"/>
      <c r="W562" s="1391"/>
      <c r="X562" s="1391"/>
      <c r="Y562" s="1319"/>
      <c r="Z562" s="1376">
        <v>0</v>
      </c>
      <c r="AA562" s="1376"/>
      <c r="AB562" s="1376"/>
      <c r="AC562" s="1319"/>
      <c r="AD562" s="1391">
        <v>70152440000</v>
      </c>
      <c r="AE562" s="1391"/>
      <c r="AF562" s="1391"/>
      <c r="AG562" s="1391"/>
      <c r="AH562" s="1391"/>
      <c r="AI562" s="1391"/>
      <c r="AJ562" s="601"/>
      <c r="AK562" s="1383">
        <v>70152440000</v>
      </c>
      <c r="AL562" s="1383"/>
      <c r="AM562" s="1383"/>
      <c r="AN562" s="1383"/>
      <c r="AO562" s="1383"/>
      <c r="AP562" s="1383"/>
      <c r="AQ562" s="1320"/>
      <c r="AR562" s="571"/>
      <c r="AS562" s="571"/>
      <c r="AT562" s="571"/>
      <c r="AU562" s="571"/>
      <c r="AV562" s="571"/>
      <c r="AW562" s="571"/>
      <c r="AX562" s="571"/>
      <c r="AY562" s="571"/>
      <c r="AZ562" s="190"/>
      <c r="BA562" s="562">
        <v>1</v>
      </c>
      <c r="BB562" s="562">
        <v>0</v>
      </c>
      <c r="BC562" s="562"/>
      <c r="BD562" s="982"/>
      <c r="BE562" s="982"/>
      <c r="BF562" s="982"/>
      <c r="BG562" s="982"/>
    </row>
    <row r="563" spans="1:59" s="223" customFormat="1" ht="12" customHeight="1">
      <c r="A563" s="23" t="s">
        <v>1075</v>
      </c>
      <c r="B563" s="216"/>
      <c r="C563" s="102"/>
      <c r="D563" s="224"/>
      <c r="E563" s="224"/>
      <c r="F563" s="224"/>
      <c r="G563" s="224"/>
      <c r="H563" s="224"/>
      <c r="J563" s="224"/>
      <c r="K563" s="248"/>
      <c r="O563" s="579"/>
      <c r="P563" s="579"/>
      <c r="Q563" s="579"/>
      <c r="R563" s="607"/>
      <c r="S563" s="240"/>
      <c r="T563" s="240"/>
      <c r="U563" s="240"/>
      <c r="V563" s="240"/>
      <c r="W563" s="240"/>
      <c r="X563" s="240"/>
      <c r="Y563" s="601"/>
      <c r="Z563" s="579"/>
      <c r="AA563" s="579"/>
      <c r="AB563" s="579"/>
      <c r="AC563" s="601"/>
      <c r="AD563" s="602"/>
      <c r="AE563" s="602"/>
      <c r="AF563" s="602"/>
      <c r="AG563" s="602"/>
      <c r="AH563" s="602"/>
      <c r="AI563" s="602"/>
      <c r="AJ563" s="601"/>
      <c r="AK563" s="602"/>
      <c r="AL563" s="602"/>
      <c r="AM563" s="602"/>
      <c r="AN563" s="602"/>
      <c r="AO563" s="602"/>
      <c r="AP563" s="602"/>
      <c r="AQ563" s="248"/>
      <c r="AR563" s="571"/>
      <c r="AS563" s="571"/>
      <c r="AT563" s="571"/>
      <c r="AU563" s="571"/>
      <c r="AV563" s="571"/>
      <c r="AW563" s="571"/>
      <c r="AX563" s="571"/>
      <c r="AY563" s="571"/>
      <c r="AZ563" s="190"/>
      <c r="BA563" s="382" t="e">
        <v>#REF!</v>
      </c>
      <c r="BB563" s="382">
        <v>0</v>
      </c>
      <c r="BC563" s="382"/>
      <c r="BD563" s="607"/>
      <c r="BE563" s="607"/>
      <c r="BF563" s="607"/>
      <c r="BG563" s="607"/>
    </row>
    <row r="564" spans="1:59" s="223" customFormat="1" ht="15" customHeight="1" thickBot="1">
      <c r="A564" s="23" t="s">
        <v>1075</v>
      </c>
      <c r="B564" s="216"/>
      <c r="C564" s="220"/>
      <c r="D564" s="225"/>
      <c r="E564" s="224"/>
      <c r="F564" s="224"/>
      <c r="G564" s="224"/>
      <c r="H564" s="224"/>
      <c r="I564" s="224"/>
      <c r="J564" s="224"/>
      <c r="K564" s="226"/>
      <c r="L564" s="226"/>
      <c r="M564" s="226"/>
      <c r="N564" s="226"/>
      <c r="O564" s="1505">
        <v>0</v>
      </c>
      <c r="P564" s="1505"/>
      <c r="Q564" s="1505"/>
      <c r="R564" s="812"/>
      <c r="S564" s="1389" t="e">
        <v>#REF!</v>
      </c>
      <c r="T564" s="1389"/>
      <c r="U564" s="1389"/>
      <c r="V564" s="1389"/>
      <c r="W564" s="1389"/>
      <c r="X564" s="1389"/>
      <c r="Y564" s="812"/>
      <c r="Z564" s="1505">
        <v>0</v>
      </c>
      <c r="AA564" s="1505"/>
      <c r="AB564" s="1505"/>
      <c r="AC564" s="812"/>
      <c r="AD564" s="1389" t="e">
        <v>#REF!</v>
      </c>
      <c r="AE564" s="1389"/>
      <c r="AF564" s="1389"/>
      <c r="AG564" s="1389"/>
      <c r="AH564" s="1389"/>
      <c r="AI564" s="1389"/>
      <c r="AJ564" s="812"/>
      <c r="AK564" s="1389" t="e">
        <v>#REF!</v>
      </c>
      <c r="AL564" s="1389"/>
      <c r="AM564" s="1389"/>
      <c r="AN564" s="1389"/>
      <c r="AO564" s="1389"/>
      <c r="AP564" s="1389"/>
      <c r="AQ564" s="813"/>
      <c r="AR564" s="692"/>
      <c r="AS564" s="692"/>
      <c r="AT564" s="692"/>
      <c r="AU564" s="692"/>
      <c r="AV564" s="692"/>
      <c r="AW564" s="692"/>
      <c r="AX564" s="692"/>
      <c r="AY564" s="692"/>
      <c r="BA564" s="810" t="e">
        <v>#REF!</v>
      </c>
      <c r="BB564" s="810">
        <v>0</v>
      </c>
      <c r="BC564" s="810"/>
      <c r="BD564" s="812">
        <v>125948570000</v>
      </c>
      <c r="BE564" s="812">
        <v>125948570000</v>
      </c>
      <c r="BF564" s="812" t="e">
        <v>#REF!</v>
      </c>
      <c r="BG564" s="812" t="e">
        <v>#REF!</v>
      </c>
    </row>
    <row r="565" spans="1:60" s="347" customFormat="1" ht="15" customHeight="1" thickTop="1">
      <c r="A565" s="23" t="s">
        <v>1075</v>
      </c>
      <c r="B565" s="216"/>
      <c r="C565" s="206"/>
      <c r="D565" s="224"/>
      <c r="E565" s="224"/>
      <c r="F565" s="224"/>
      <c r="G565" s="224"/>
      <c r="H565" s="224"/>
      <c r="I565" s="224"/>
      <c r="J565" s="224"/>
      <c r="K565" s="248"/>
      <c r="L565" s="248"/>
      <c r="M565" s="248"/>
      <c r="N565" s="248"/>
      <c r="O565" s="248"/>
      <c r="P565" s="248"/>
      <c r="Q565" s="248"/>
      <c r="R565" s="248"/>
      <c r="S565" s="248"/>
      <c r="T565" s="248"/>
      <c r="U565" s="248"/>
      <c r="V565" s="248"/>
      <c r="W565" s="248"/>
      <c r="X565" s="248"/>
      <c r="Y565" s="248"/>
      <c r="Z565" s="248"/>
      <c r="AA565" s="248"/>
      <c r="AB565" s="248"/>
      <c r="AC565" s="248"/>
      <c r="AD565" s="248"/>
      <c r="AE565" s="248"/>
      <c r="AF565" s="248"/>
      <c r="AG565" s="248"/>
      <c r="AH565" s="248"/>
      <c r="AI565" s="248"/>
      <c r="AJ565" s="248"/>
      <c r="AK565" s="248"/>
      <c r="AL565" s="248"/>
      <c r="AM565" s="248"/>
      <c r="AN565" s="248"/>
      <c r="AO565" s="248"/>
      <c r="AP565" s="248"/>
      <c r="AQ565" s="248"/>
      <c r="AR565" s="711"/>
      <c r="AS565" s="711"/>
      <c r="AT565" s="711"/>
      <c r="AU565" s="711"/>
      <c r="AV565" s="711"/>
      <c r="AW565" s="711"/>
      <c r="AX565" s="711"/>
      <c r="AY565" s="711"/>
      <c r="BA565" s="382" t="e">
        <v>#REF!</v>
      </c>
      <c r="BB565" s="382">
        <v>0</v>
      </c>
      <c r="BC565" s="382"/>
      <c r="BD565" s="182"/>
      <c r="BE565" s="182"/>
      <c r="BF565" s="182"/>
      <c r="BG565" s="182"/>
      <c r="BH565" s="223"/>
    </row>
    <row r="566" spans="1:59" s="223" customFormat="1" ht="15" customHeight="1">
      <c r="A566" s="23" t="s">
        <v>288</v>
      </c>
      <c r="B566" s="216"/>
      <c r="C566" s="220" t="s">
        <v>423</v>
      </c>
      <c r="D566" s="227"/>
      <c r="E566" s="224"/>
      <c r="F566" s="224"/>
      <c r="G566" s="224"/>
      <c r="H566" s="224"/>
      <c r="I566" s="224"/>
      <c r="J566" s="224"/>
      <c r="K566" s="224"/>
      <c r="L566" s="228"/>
      <c r="M566" s="228"/>
      <c r="N566" s="228"/>
      <c r="O566" s="228"/>
      <c r="P566" s="228"/>
      <c r="Q566" s="228"/>
      <c r="R566" s="228"/>
      <c r="S566" s="228"/>
      <c r="T566" s="228"/>
      <c r="U566" s="228"/>
      <c r="V566" s="190"/>
      <c r="W566" s="190"/>
      <c r="X566" s="190"/>
      <c r="Y566" s="190"/>
      <c r="Z566" s="190"/>
      <c r="AA566" s="190"/>
      <c r="AB566" s="190"/>
      <c r="AC566" s="190"/>
      <c r="AD566" s="190"/>
      <c r="AE566" s="190"/>
      <c r="AF566" s="190"/>
      <c r="AG566" s="190"/>
      <c r="AH566" s="190"/>
      <c r="AI566" s="190"/>
      <c r="AJ566" s="190"/>
      <c r="AK566" s="190"/>
      <c r="AL566" s="190"/>
      <c r="AM566" s="190"/>
      <c r="AN566" s="190"/>
      <c r="AO566" s="190"/>
      <c r="AP566" s="190"/>
      <c r="AQ566" s="190"/>
      <c r="AR566" s="692"/>
      <c r="AS566" s="692"/>
      <c r="AT566" s="692"/>
      <c r="AU566" s="692"/>
      <c r="AV566" s="692"/>
      <c r="AW566" s="692"/>
      <c r="AX566" s="692"/>
      <c r="AY566" s="692"/>
      <c r="BA566" s="382" t="e">
        <v>#REF!</v>
      </c>
      <c r="BB566" s="382">
        <v>0</v>
      </c>
      <c r="BC566" s="382"/>
      <c r="BD566" s="182"/>
      <c r="BE566" s="182"/>
      <c r="BF566" s="182"/>
      <c r="BG566" s="607"/>
    </row>
    <row r="567" spans="1:59" ht="15" customHeight="1">
      <c r="A567" s="23" t="s">
        <v>1075</v>
      </c>
      <c r="B567" s="217"/>
      <c r="C567" s="102"/>
      <c r="D567" s="212"/>
      <c r="E567" s="207"/>
      <c r="F567" s="207"/>
      <c r="G567" s="207"/>
      <c r="H567" s="207"/>
      <c r="I567" s="207"/>
      <c r="J567" s="207"/>
      <c r="K567" s="207"/>
      <c r="L567" s="222"/>
      <c r="M567" s="222"/>
      <c r="T567" s="222"/>
      <c r="U567" s="222"/>
      <c r="W567" s="1430" t="s">
        <v>773</v>
      </c>
      <c r="X567" s="1408"/>
      <c r="Y567" s="1408"/>
      <c r="Z567" s="1408"/>
      <c r="AA567" s="1408"/>
      <c r="AB567" s="1408"/>
      <c r="AC567" s="209"/>
      <c r="AD567" s="1430" t="s">
        <v>639</v>
      </c>
      <c r="AE567" s="1408"/>
      <c r="AF567" s="1408"/>
      <c r="AG567" s="1408"/>
      <c r="AH567" s="1408"/>
      <c r="AI567" s="1408"/>
      <c r="AJ567" s="209"/>
      <c r="AK567" s="1430" t="s">
        <v>640</v>
      </c>
      <c r="AL567" s="1408"/>
      <c r="AM567" s="1408"/>
      <c r="AN567" s="1408"/>
      <c r="AO567" s="1408"/>
      <c r="AP567" s="1408"/>
      <c r="AQ567" s="335"/>
      <c r="BA567" s="382" t="e">
        <v>#REF!</v>
      </c>
      <c r="BB567" s="382">
        <v>0</v>
      </c>
      <c r="BD567" s="182"/>
      <c r="BE567" s="182"/>
      <c r="BF567" s="182"/>
      <c r="BG567" s="605"/>
    </row>
    <row r="568" spans="1:59" ht="15" customHeight="1">
      <c r="A568" s="23" t="s">
        <v>1075</v>
      </c>
      <c r="B568" s="217"/>
      <c r="C568" s="102"/>
      <c r="D568" s="212"/>
      <c r="E568" s="207"/>
      <c r="F568" s="207"/>
      <c r="G568" s="207"/>
      <c r="H568" s="207"/>
      <c r="I568" s="207"/>
      <c r="J568" s="207"/>
      <c r="K568" s="207"/>
      <c r="L568" s="222"/>
      <c r="M568" s="222"/>
      <c r="T568" s="222"/>
      <c r="U568" s="222"/>
      <c r="W568" s="1432" t="s">
        <v>312</v>
      </c>
      <c r="X568" s="1381"/>
      <c r="Y568" s="1381"/>
      <c r="Z568" s="1381"/>
      <c r="AA568" s="1381"/>
      <c r="AB568" s="1381"/>
      <c r="AC568" s="209"/>
      <c r="AD568" s="1432" t="s">
        <v>312</v>
      </c>
      <c r="AE568" s="1381"/>
      <c r="AF568" s="1381"/>
      <c r="AG568" s="1381"/>
      <c r="AH568" s="1381"/>
      <c r="AI568" s="1381"/>
      <c r="AJ568" s="209"/>
      <c r="AK568" s="1432" t="s">
        <v>312</v>
      </c>
      <c r="AL568" s="1381"/>
      <c r="AM568" s="1381"/>
      <c r="AN568" s="1381"/>
      <c r="AO568" s="1381"/>
      <c r="AP568" s="1381"/>
      <c r="AQ568" s="335"/>
      <c r="BA568" s="382" t="e">
        <v>#REF!</v>
      </c>
      <c r="BB568" s="382">
        <v>0</v>
      </c>
      <c r="BD568" s="182"/>
      <c r="BE568" s="182"/>
      <c r="BF568" s="182"/>
      <c r="BG568" s="605"/>
    </row>
    <row r="569" spans="1:59" s="561" customFormat="1" ht="15" customHeight="1">
      <c r="A569" s="441" t="s">
        <v>1075</v>
      </c>
      <c r="B569" s="425"/>
      <c r="C569" s="642" t="s">
        <v>17</v>
      </c>
      <c r="D569" s="211"/>
      <c r="E569" s="435"/>
      <c r="F569" s="435"/>
      <c r="G569" s="435"/>
      <c r="H569" s="435"/>
      <c r="I569" s="435"/>
      <c r="J569" s="435"/>
      <c r="K569" s="644"/>
      <c r="L569" s="644"/>
      <c r="M569" s="644"/>
      <c r="N569" s="644"/>
      <c r="O569" s="644"/>
      <c r="P569" s="644"/>
      <c r="Q569" s="644"/>
      <c r="R569" s="644"/>
      <c r="S569" s="644"/>
      <c r="T569" s="644"/>
      <c r="U569" s="644"/>
      <c r="V569" s="644"/>
      <c r="W569" s="1380">
        <v>125948570000</v>
      </c>
      <c r="X569" s="1380"/>
      <c r="Y569" s="1380"/>
      <c r="Z569" s="1380"/>
      <c r="AA569" s="1380"/>
      <c r="AB569" s="1380"/>
      <c r="AC569" s="815"/>
      <c r="AD569" s="1380">
        <v>125948570000</v>
      </c>
      <c r="AE569" s="1380"/>
      <c r="AF569" s="1380"/>
      <c r="AG569" s="1380"/>
      <c r="AH569" s="1380"/>
      <c r="AI569" s="1380"/>
      <c r="AJ569" s="815"/>
      <c r="AK569" s="1380">
        <v>125948570000</v>
      </c>
      <c r="AL569" s="1380"/>
      <c r="AM569" s="1380"/>
      <c r="AN569" s="1380"/>
      <c r="AO569" s="1380"/>
      <c r="AP569" s="1380"/>
      <c r="AQ569" s="816"/>
      <c r="AR569" s="701"/>
      <c r="AS569" s="701"/>
      <c r="AT569" s="701"/>
      <c r="AU569" s="701"/>
      <c r="AV569" s="701"/>
      <c r="AW569" s="701"/>
      <c r="AX569" s="701"/>
      <c r="AY569" s="701"/>
      <c r="BA569" s="810">
        <v>1</v>
      </c>
      <c r="BB569" s="810">
        <v>0</v>
      </c>
      <c r="BC569" s="810"/>
      <c r="BD569" s="812">
        <v>125948570000</v>
      </c>
      <c r="BE569" s="812">
        <v>125948570000</v>
      </c>
      <c r="BF569" s="812">
        <v>0</v>
      </c>
      <c r="BG569" s="812">
        <v>0</v>
      </c>
    </row>
    <row r="570" spans="1:59" s="218" customFormat="1" ht="15" customHeight="1">
      <c r="A570" s="392" t="s">
        <v>1075</v>
      </c>
      <c r="B570" s="387"/>
      <c r="C570" s="387" t="s">
        <v>266</v>
      </c>
      <c r="D570" s="333" t="s">
        <v>1181</v>
      </c>
      <c r="E570" s="246"/>
      <c r="F570" s="246"/>
      <c r="G570" s="246"/>
      <c r="H570" s="246"/>
      <c r="I570" s="246"/>
      <c r="J570" s="246"/>
      <c r="K570" s="246"/>
      <c r="L570" s="222"/>
      <c r="M570" s="222"/>
      <c r="T570" s="222"/>
      <c r="U570" s="222"/>
      <c r="W570" s="1400">
        <v>125948570000</v>
      </c>
      <c r="X570" s="1400"/>
      <c r="Y570" s="1400"/>
      <c r="Z570" s="1400"/>
      <c r="AA570" s="1400"/>
      <c r="AB570" s="1400"/>
      <c r="AC570" s="609"/>
      <c r="AD570" s="1400">
        <v>125948570000</v>
      </c>
      <c r="AE570" s="1400"/>
      <c r="AF570" s="1400"/>
      <c r="AG570" s="1400"/>
      <c r="AH570" s="1400"/>
      <c r="AI570" s="1400"/>
      <c r="AJ570" s="609"/>
      <c r="AK570" s="1400">
        <v>125948570000</v>
      </c>
      <c r="AL570" s="1400"/>
      <c r="AM570" s="1400"/>
      <c r="AN570" s="1400"/>
      <c r="AO570" s="1400"/>
      <c r="AP570" s="1400"/>
      <c r="AQ570" s="274"/>
      <c r="AR570" s="700"/>
      <c r="AS570" s="700"/>
      <c r="AT570" s="700"/>
      <c r="AU570" s="700"/>
      <c r="AV570" s="700"/>
      <c r="AW570" s="700"/>
      <c r="AX570" s="700"/>
      <c r="AY570" s="700"/>
      <c r="BA570" s="382">
        <v>1</v>
      </c>
      <c r="BB570" s="382">
        <v>0</v>
      </c>
      <c r="BC570" s="382"/>
      <c r="BD570" s="609"/>
      <c r="BE570" s="609"/>
      <c r="BF570" s="609"/>
      <c r="BG570" s="609"/>
    </row>
    <row r="571" spans="1:59" s="218" customFormat="1" ht="15" customHeight="1">
      <c r="A571" s="392" t="s">
        <v>1075</v>
      </c>
      <c r="B571" s="387"/>
      <c r="C571" s="387" t="s">
        <v>266</v>
      </c>
      <c r="D571" s="333" t="s">
        <v>1182</v>
      </c>
      <c r="E571" s="246"/>
      <c r="F571" s="246"/>
      <c r="G571" s="246"/>
      <c r="H571" s="246"/>
      <c r="I571" s="246"/>
      <c r="J571" s="246"/>
      <c r="K571" s="246"/>
      <c r="L571" s="222"/>
      <c r="M571" s="222"/>
      <c r="T571" s="222"/>
      <c r="U571" s="222"/>
      <c r="W571" s="1400">
        <v>125948570000</v>
      </c>
      <c r="X571" s="1400"/>
      <c r="Y571" s="1400"/>
      <c r="Z571" s="1400"/>
      <c r="AA571" s="1400"/>
      <c r="AB571" s="1400"/>
      <c r="AC571" s="609"/>
      <c r="AD571" s="1400">
        <v>125948570000</v>
      </c>
      <c r="AE571" s="1400"/>
      <c r="AF571" s="1400"/>
      <c r="AG571" s="1400"/>
      <c r="AH571" s="1400"/>
      <c r="AI571" s="1400"/>
      <c r="AJ571" s="609"/>
      <c r="AK571" s="1400">
        <v>125948570000</v>
      </c>
      <c r="AL571" s="1400"/>
      <c r="AM571" s="1400"/>
      <c r="AN571" s="1400"/>
      <c r="AO571" s="1400"/>
      <c r="AP571" s="1400"/>
      <c r="AQ571" s="274"/>
      <c r="AR571" s="700"/>
      <c r="AS571" s="700"/>
      <c r="AT571" s="700"/>
      <c r="AU571" s="700"/>
      <c r="AV571" s="700"/>
      <c r="AW571" s="700"/>
      <c r="AX571" s="700"/>
      <c r="AY571" s="700"/>
      <c r="BA571" s="382">
        <v>1</v>
      </c>
      <c r="BB571" s="382">
        <v>0</v>
      </c>
      <c r="BC571" s="382"/>
      <c r="BD571" s="609"/>
      <c r="BE571" s="609"/>
      <c r="BF571" s="609"/>
      <c r="BG571" s="609"/>
    </row>
    <row r="572" spans="1:60" s="630" customFormat="1" ht="15" customHeight="1">
      <c r="A572" s="23" t="s">
        <v>1075</v>
      </c>
      <c r="B572" s="425"/>
      <c r="C572" s="642" t="s">
        <v>137</v>
      </c>
      <c r="D572" s="212"/>
      <c r="E572" s="435"/>
      <c r="F572" s="435"/>
      <c r="G572" s="435"/>
      <c r="H572" s="435"/>
      <c r="I572" s="435"/>
      <c r="J572" s="435"/>
      <c r="K572" s="435"/>
      <c r="L572" s="222"/>
      <c r="M572" s="222"/>
      <c r="T572" s="222"/>
      <c r="U572" s="222"/>
      <c r="W572" s="1397" t="e">
        <v>#REF!</v>
      </c>
      <c r="X572" s="1397"/>
      <c r="Y572" s="1397"/>
      <c r="Z572" s="1397"/>
      <c r="AA572" s="1397"/>
      <c r="AB572" s="1397"/>
      <c r="AC572" s="636"/>
      <c r="AD572" s="1397" t="e">
        <v>#REF!</v>
      </c>
      <c r="AE572" s="1397"/>
      <c r="AF572" s="1397"/>
      <c r="AG572" s="1397"/>
      <c r="AH572" s="1397"/>
      <c r="AI572" s="1397"/>
      <c r="AJ572" s="636"/>
      <c r="AK572" s="1397" t="e">
        <v>#REF!</v>
      </c>
      <c r="AL572" s="1397"/>
      <c r="AM572" s="1397"/>
      <c r="AN572" s="1397"/>
      <c r="AO572" s="1397"/>
      <c r="AP572" s="1397"/>
      <c r="AQ572" s="586"/>
      <c r="AR572" s="571"/>
      <c r="AS572" s="571"/>
      <c r="AT572" s="571"/>
      <c r="AU572" s="571"/>
      <c r="AV572" s="571"/>
      <c r="AW572" s="571"/>
      <c r="AX572" s="571"/>
      <c r="AY572" s="571"/>
      <c r="AZ572" s="561"/>
      <c r="BA572" s="382" t="e">
        <v>#REF!</v>
      </c>
      <c r="BB572" s="382">
        <v>0</v>
      </c>
      <c r="BC572" s="382"/>
      <c r="BD572" s="689"/>
      <c r="BE572" s="689"/>
      <c r="BF572" s="689"/>
      <c r="BG572" s="689"/>
      <c r="BH572" s="561"/>
    </row>
    <row r="573" spans="1:60" s="630" customFormat="1" ht="15" customHeight="1">
      <c r="A573" s="23" t="s">
        <v>1075</v>
      </c>
      <c r="B573" s="425"/>
      <c r="C573" s="642" t="s">
        <v>266</v>
      </c>
      <c r="D573" s="212" t="s">
        <v>1183</v>
      </c>
      <c r="E573" s="435"/>
      <c r="F573" s="435"/>
      <c r="G573" s="435"/>
      <c r="H573" s="435"/>
      <c r="I573" s="435"/>
      <c r="J573" s="435"/>
      <c r="K573" s="435"/>
      <c r="L573" s="222"/>
      <c r="M573" s="222"/>
      <c r="N573" s="222"/>
      <c r="O573" s="222"/>
      <c r="P573" s="222"/>
      <c r="Q573" s="222"/>
      <c r="R573" s="222"/>
      <c r="S573" s="222"/>
      <c r="T573" s="222"/>
      <c r="U573" s="222"/>
      <c r="V573" s="632"/>
      <c r="W573" s="1400">
        <v>7556890600</v>
      </c>
      <c r="X573" s="1400"/>
      <c r="Y573" s="1400"/>
      <c r="Z573" s="1400"/>
      <c r="AA573" s="1400"/>
      <c r="AB573" s="1400"/>
      <c r="AC573" s="609"/>
      <c r="AD573" s="1400">
        <v>0</v>
      </c>
      <c r="AE573" s="1400"/>
      <c r="AF573" s="1400"/>
      <c r="AG573" s="1400"/>
      <c r="AH573" s="1400"/>
      <c r="AI573" s="1400"/>
      <c r="AJ573" s="609"/>
      <c r="AK573" s="1400">
        <v>0</v>
      </c>
      <c r="AL573" s="1400"/>
      <c r="AM573" s="1400"/>
      <c r="AN573" s="1400"/>
      <c r="AO573" s="1400"/>
      <c r="AP573" s="1400"/>
      <c r="AQ573" s="426"/>
      <c r="AR573" s="571"/>
      <c r="AS573" s="571"/>
      <c r="AT573" s="571"/>
      <c r="AU573" s="571"/>
      <c r="AV573" s="571"/>
      <c r="AW573" s="571"/>
      <c r="AX573" s="571"/>
      <c r="AY573" s="571"/>
      <c r="AZ573" s="561"/>
      <c r="BA573" s="382">
        <v>1</v>
      </c>
      <c r="BB573" s="382">
        <v>0</v>
      </c>
      <c r="BC573" s="382"/>
      <c r="BD573" s="689"/>
      <c r="BE573" s="689"/>
      <c r="BF573" s="689"/>
      <c r="BG573" s="689"/>
      <c r="BH573" s="561"/>
    </row>
    <row r="574" spans="1:60" s="630" customFormat="1" ht="15" customHeight="1">
      <c r="A574" s="23" t="s">
        <v>1075</v>
      </c>
      <c r="B574" s="425"/>
      <c r="C574" s="642" t="s">
        <v>266</v>
      </c>
      <c r="D574" s="212" t="s">
        <v>1184</v>
      </c>
      <c r="E574" s="435"/>
      <c r="F574" s="435"/>
      <c r="G574" s="435"/>
      <c r="H574" s="435"/>
      <c r="I574" s="435"/>
      <c r="J574" s="435"/>
      <c r="K574" s="435"/>
      <c r="L574" s="222"/>
      <c r="M574" s="222"/>
      <c r="N574" s="222"/>
      <c r="O574" s="222"/>
      <c r="P574" s="222"/>
      <c r="Q574" s="222"/>
      <c r="R574" s="222"/>
      <c r="S574" s="222"/>
      <c r="T574" s="222"/>
      <c r="U574" s="222"/>
      <c r="V574" s="426"/>
      <c r="W574" s="1400" t="e">
        <v>#REF!</v>
      </c>
      <c r="X574" s="1400"/>
      <c r="Y574" s="1400"/>
      <c r="Z574" s="1400"/>
      <c r="AA574" s="1400"/>
      <c r="AB574" s="1400"/>
      <c r="AC574" s="609"/>
      <c r="AD574" s="1400" t="e">
        <v>#REF!</v>
      </c>
      <c r="AE574" s="1400"/>
      <c r="AF574" s="1400"/>
      <c r="AG574" s="1400"/>
      <c r="AH574" s="1400"/>
      <c r="AI574" s="1400"/>
      <c r="AJ574" s="609"/>
      <c r="AK574" s="1400" t="e">
        <v>#REF!</v>
      </c>
      <c r="AL574" s="1400"/>
      <c r="AM574" s="1400"/>
      <c r="AN574" s="1400"/>
      <c r="AO574" s="1400"/>
      <c r="AP574" s="1400"/>
      <c r="AQ574" s="426"/>
      <c r="AR574" s="571"/>
      <c r="AS574" s="571"/>
      <c r="AT574" s="571"/>
      <c r="AU574" s="571"/>
      <c r="AV574" s="571"/>
      <c r="AW574" s="571"/>
      <c r="AX574" s="571"/>
      <c r="AY574" s="571"/>
      <c r="AZ574" s="561"/>
      <c r="BA574" s="382" t="e">
        <v>#REF!</v>
      </c>
      <c r="BB574" s="382">
        <v>0</v>
      </c>
      <c r="BC574" s="382"/>
      <c r="BD574" s="689"/>
      <c r="BE574" s="689"/>
      <c r="BF574" s="689"/>
      <c r="BG574" s="689"/>
      <c r="BH574" s="561"/>
    </row>
    <row r="575" spans="1:60" s="346" customFormat="1" ht="15" customHeight="1">
      <c r="A575" s="23" t="s">
        <v>1075</v>
      </c>
      <c r="B575" s="217"/>
      <c r="C575" s="102"/>
      <c r="D575" s="212"/>
      <c r="E575" s="207"/>
      <c r="F575" s="207"/>
      <c r="G575" s="207"/>
      <c r="H575" s="207"/>
      <c r="I575" s="207"/>
      <c r="J575" s="207"/>
      <c r="K575" s="207"/>
      <c r="L575" s="222"/>
      <c r="M575" s="222"/>
      <c r="N575" s="222"/>
      <c r="O575" s="222"/>
      <c r="P575" s="222"/>
      <c r="Q575" s="222"/>
      <c r="R575" s="222"/>
      <c r="S575" s="222"/>
      <c r="T575" s="222"/>
      <c r="U575" s="222"/>
      <c r="V575" s="192"/>
      <c r="W575" s="192"/>
      <c r="X575" s="192"/>
      <c r="Y575" s="192"/>
      <c r="Z575" s="192"/>
      <c r="AA575" s="192"/>
      <c r="AB575" s="192"/>
      <c r="AC575" s="192"/>
      <c r="AD575" s="192"/>
      <c r="AE575" s="192"/>
      <c r="AF575" s="192"/>
      <c r="AG575" s="192"/>
      <c r="AH575" s="192"/>
      <c r="AI575" s="192"/>
      <c r="AJ575" s="192"/>
      <c r="AK575" s="1407"/>
      <c r="AL575" s="1407"/>
      <c r="AM575" s="1407"/>
      <c r="AN575" s="1407"/>
      <c r="AO575" s="1407"/>
      <c r="AP575" s="1407"/>
      <c r="AQ575" s="192"/>
      <c r="AR575" s="571"/>
      <c r="AS575" s="571"/>
      <c r="AT575" s="571"/>
      <c r="AU575" s="571"/>
      <c r="AV575" s="571"/>
      <c r="AW575" s="571"/>
      <c r="AX575" s="571"/>
      <c r="AY575" s="571"/>
      <c r="AZ575" s="209"/>
      <c r="BA575" s="382">
        <v>8</v>
      </c>
      <c r="BB575" s="382">
        <v>0</v>
      </c>
      <c r="BC575" s="382"/>
      <c r="BD575" s="689"/>
      <c r="BE575" s="689"/>
      <c r="BF575" s="689"/>
      <c r="BG575" s="689"/>
      <c r="BH575" s="561"/>
    </row>
    <row r="576" spans="1:59" s="223" customFormat="1" ht="15" customHeight="1">
      <c r="A576" s="23" t="s">
        <v>289</v>
      </c>
      <c r="B576" s="216"/>
      <c r="C576" s="220" t="s">
        <v>424</v>
      </c>
      <c r="D576" s="227"/>
      <c r="E576" s="224"/>
      <c r="F576" s="224"/>
      <c r="G576" s="224"/>
      <c r="H576" s="224"/>
      <c r="I576" s="224"/>
      <c r="J576" s="224"/>
      <c r="K576" s="224"/>
      <c r="L576" s="228"/>
      <c r="M576" s="228"/>
      <c r="N576" s="228"/>
      <c r="O576" s="228"/>
      <c r="P576" s="228"/>
      <c r="Q576" s="228"/>
      <c r="R576" s="228"/>
      <c r="S576" s="228"/>
      <c r="T576" s="228"/>
      <c r="U576" s="228"/>
      <c r="V576" s="190"/>
      <c r="W576" s="190"/>
      <c r="X576" s="190"/>
      <c r="Y576" s="190"/>
      <c r="Z576" s="190"/>
      <c r="AA576" s="190"/>
      <c r="AB576" s="190"/>
      <c r="AC576" s="190"/>
      <c r="AD576" s="190"/>
      <c r="AE576" s="190"/>
      <c r="AF576" s="190"/>
      <c r="AG576" s="190"/>
      <c r="AH576" s="190"/>
      <c r="AI576" s="190"/>
      <c r="AJ576" s="190"/>
      <c r="AK576" s="1490"/>
      <c r="AL576" s="1490"/>
      <c r="AM576" s="1490"/>
      <c r="AN576" s="1490"/>
      <c r="AO576" s="1490"/>
      <c r="AP576" s="1490"/>
      <c r="AQ576" s="190"/>
      <c r="AR576" s="571"/>
      <c r="AS576" s="571"/>
      <c r="AT576" s="571"/>
      <c r="AU576" s="571"/>
      <c r="AV576" s="571"/>
      <c r="AW576" s="571"/>
      <c r="AX576" s="571"/>
      <c r="AY576" s="571"/>
      <c r="BA576" s="382">
        <v>8</v>
      </c>
      <c r="BB576" s="382">
        <v>0</v>
      </c>
      <c r="BC576" s="382"/>
      <c r="BD576" s="607"/>
      <c r="BE576" s="607"/>
      <c r="BF576" s="607"/>
      <c r="BG576" s="607"/>
    </row>
    <row r="577" spans="1:54" ht="15" customHeight="1">
      <c r="A577" s="23" t="s">
        <v>1075</v>
      </c>
      <c r="B577" s="217"/>
      <c r="C577" s="102"/>
      <c r="D577" s="212"/>
      <c r="E577" s="207"/>
      <c r="F577" s="207"/>
      <c r="G577" s="207"/>
      <c r="H577" s="207"/>
      <c r="I577" s="207"/>
      <c r="J577" s="207"/>
      <c r="K577" s="207"/>
      <c r="L577" s="222"/>
      <c r="M577" s="222"/>
      <c r="W577" s="1491" t="s">
        <v>772</v>
      </c>
      <c r="X577" s="1408"/>
      <c r="Y577" s="1408"/>
      <c r="Z577" s="1408"/>
      <c r="AA577" s="1408"/>
      <c r="AB577" s="1408"/>
      <c r="AC577" s="209"/>
      <c r="AD577" s="1491" t="s">
        <v>774</v>
      </c>
      <c r="AE577" s="1408"/>
      <c r="AF577" s="1408"/>
      <c r="AG577" s="1408"/>
      <c r="AH577" s="1408"/>
      <c r="AI577" s="1408"/>
      <c r="AJ577" s="209"/>
      <c r="AK577" s="1491" t="s">
        <v>774</v>
      </c>
      <c r="AL577" s="1408"/>
      <c r="AM577" s="1408"/>
      <c r="AN577" s="1408"/>
      <c r="AO577" s="1408"/>
      <c r="AP577" s="1408"/>
      <c r="AQ577" s="290"/>
      <c r="AZ577" s="209"/>
      <c r="BA577" s="382">
        <v>8</v>
      </c>
      <c r="BB577" s="382">
        <v>0</v>
      </c>
    </row>
    <row r="578" spans="1:54" ht="15" customHeight="1">
      <c r="A578" s="23" t="s">
        <v>1075</v>
      </c>
      <c r="B578" s="217"/>
      <c r="C578" s="102"/>
      <c r="D578" s="212"/>
      <c r="E578" s="207"/>
      <c r="F578" s="207"/>
      <c r="G578" s="207"/>
      <c r="H578" s="207"/>
      <c r="I578" s="207"/>
      <c r="J578" s="207"/>
      <c r="K578" s="207"/>
      <c r="L578" s="222"/>
      <c r="M578" s="222"/>
      <c r="T578" s="222"/>
      <c r="U578" s="222"/>
      <c r="W578" s="1432"/>
      <c r="X578" s="1381"/>
      <c r="Y578" s="1381"/>
      <c r="Z578" s="1381"/>
      <c r="AA578" s="1381"/>
      <c r="AB578" s="1381"/>
      <c r="AC578" s="209"/>
      <c r="AD578" s="1432"/>
      <c r="AE578" s="1381"/>
      <c r="AF578" s="1381"/>
      <c r="AG578" s="1381"/>
      <c r="AH578" s="1381"/>
      <c r="AI578" s="1381"/>
      <c r="AJ578" s="209"/>
      <c r="AK578" s="1432"/>
      <c r="AL578" s="1381"/>
      <c r="AM578" s="1381"/>
      <c r="AN578" s="1381"/>
      <c r="AO578" s="1381"/>
      <c r="AP578" s="1381"/>
      <c r="AQ578" s="335"/>
      <c r="AZ578" s="209"/>
      <c r="BA578" s="382">
        <v>8</v>
      </c>
      <c r="BB578" s="382">
        <v>0</v>
      </c>
    </row>
    <row r="579" spans="1:54" ht="15" customHeight="1">
      <c r="A579" s="23" t="s">
        <v>1075</v>
      </c>
      <c r="B579" s="217"/>
      <c r="C579" s="102" t="s">
        <v>425</v>
      </c>
      <c r="D579" s="212"/>
      <c r="E579" s="207"/>
      <c r="F579" s="207"/>
      <c r="G579" s="207"/>
      <c r="H579" s="207"/>
      <c r="I579" s="207"/>
      <c r="J579" s="207"/>
      <c r="K579" s="207"/>
      <c r="L579" s="222"/>
      <c r="M579" s="222"/>
      <c r="W579" s="1383">
        <v>12594857</v>
      </c>
      <c r="X579" s="1383"/>
      <c r="Y579" s="1383"/>
      <c r="Z579" s="1383"/>
      <c r="AA579" s="1383"/>
      <c r="AB579" s="1383"/>
      <c r="AC579" s="605"/>
      <c r="AD579" s="1383">
        <v>12594857</v>
      </c>
      <c r="AE579" s="1383"/>
      <c r="AF579" s="1383"/>
      <c r="AG579" s="1383"/>
      <c r="AH579" s="1383"/>
      <c r="AI579" s="1383"/>
      <c r="AJ579" s="605"/>
      <c r="AK579" s="1383">
        <v>12594857</v>
      </c>
      <c r="AL579" s="1383"/>
      <c r="AM579" s="1383"/>
      <c r="AN579" s="1383"/>
      <c r="AO579" s="1383"/>
      <c r="AP579" s="1383"/>
      <c r="AQ579" s="234"/>
      <c r="AZ579" s="209"/>
      <c r="BA579" s="382">
        <v>1</v>
      </c>
      <c r="BB579" s="382">
        <v>0</v>
      </c>
    </row>
    <row r="580" spans="1:54" ht="15" customHeight="1">
      <c r="A580" s="23" t="s">
        <v>1075</v>
      </c>
      <c r="B580" s="217"/>
      <c r="C580" s="102" t="s">
        <v>426</v>
      </c>
      <c r="D580" s="212"/>
      <c r="E580" s="207"/>
      <c r="F580" s="207"/>
      <c r="G580" s="207"/>
      <c r="H580" s="207"/>
      <c r="I580" s="207"/>
      <c r="J580" s="207"/>
      <c r="K580" s="207"/>
      <c r="L580" s="222"/>
      <c r="M580" s="222"/>
      <c r="W580" s="1383">
        <v>12594857</v>
      </c>
      <c r="X580" s="1383"/>
      <c r="Y580" s="1383"/>
      <c r="Z580" s="1383"/>
      <c r="AA580" s="1383"/>
      <c r="AB580" s="1383"/>
      <c r="AC580" s="605"/>
      <c r="AD580" s="1383">
        <v>12594857</v>
      </c>
      <c r="AE580" s="1383"/>
      <c r="AF580" s="1383"/>
      <c r="AG580" s="1383"/>
      <c r="AH580" s="1383"/>
      <c r="AI580" s="1383"/>
      <c r="AJ580" s="605"/>
      <c r="AK580" s="1383">
        <v>12594857</v>
      </c>
      <c r="AL580" s="1383"/>
      <c r="AM580" s="1383"/>
      <c r="AN580" s="1383"/>
      <c r="AO580" s="1383"/>
      <c r="AP580" s="1383"/>
      <c r="AQ580" s="234"/>
      <c r="AZ580" s="209"/>
      <c r="BA580" s="382">
        <v>1</v>
      </c>
      <c r="BB580" s="382">
        <v>0</v>
      </c>
    </row>
    <row r="581" spans="1:59" s="218" customFormat="1" ht="15" customHeight="1">
      <c r="A581" s="23" t="s">
        <v>1075</v>
      </c>
      <c r="B581" s="387"/>
      <c r="C581" s="333" t="s">
        <v>266</v>
      </c>
      <c r="D581" s="212" t="s">
        <v>524</v>
      </c>
      <c r="E581" s="246"/>
      <c r="F581" s="246"/>
      <c r="G581" s="246"/>
      <c r="H581" s="246"/>
      <c r="I581" s="246"/>
      <c r="J581" s="246"/>
      <c r="K581" s="246"/>
      <c r="L581" s="222"/>
      <c r="M581" s="222"/>
      <c r="W581" s="1400">
        <v>12594857</v>
      </c>
      <c r="X581" s="1400"/>
      <c r="Y581" s="1400"/>
      <c r="Z581" s="1400"/>
      <c r="AA581" s="1400"/>
      <c r="AB581" s="1400"/>
      <c r="AC581" s="609"/>
      <c r="AD581" s="1400">
        <v>12594857</v>
      </c>
      <c r="AE581" s="1400"/>
      <c r="AF581" s="1400"/>
      <c r="AG581" s="1400"/>
      <c r="AH581" s="1400"/>
      <c r="AI581" s="1400"/>
      <c r="AJ581" s="609"/>
      <c r="AK581" s="1400">
        <v>12594857</v>
      </c>
      <c r="AL581" s="1400"/>
      <c r="AM581" s="1400"/>
      <c r="AN581" s="1400"/>
      <c r="AO581" s="1400"/>
      <c r="AP581" s="1400"/>
      <c r="AQ581" s="274"/>
      <c r="AR581" s="700"/>
      <c r="AS581" s="700"/>
      <c r="AT581" s="700"/>
      <c r="AU581" s="700"/>
      <c r="AV581" s="700"/>
      <c r="AW581" s="700"/>
      <c r="AX581" s="700"/>
      <c r="AY581" s="700"/>
      <c r="BA581" s="382">
        <v>1</v>
      </c>
      <c r="BB581" s="382">
        <v>0</v>
      </c>
      <c r="BC581" s="382"/>
      <c r="BD581" s="609"/>
      <c r="BE581" s="609"/>
      <c r="BF581" s="609"/>
      <c r="BG581" s="609"/>
    </row>
    <row r="582" spans="1:60" s="346" customFormat="1" ht="15" customHeight="1">
      <c r="A582" s="23" t="s">
        <v>1075</v>
      </c>
      <c r="B582" s="217"/>
      <c r="C582" s="102" t="s">
        <v>340</v>
      </c>
      <c r="D582" s="212"/>
      <c r="E582" s="207"/>
      <c r="F582" s="207"/>
      <c r="G582" s="207"/>
      <c r="H582" s="207"/>
      <c r="I582" s="207"/>
      <c r="J582" s="207"/>
      <c r="K582" s="207"/>
      <c r="L582" s="222"/>
      <c r="M582" s="222"/>
      <c r="W582" s="1383">
        <v>41</v>
      </c>
      <c r="X582" s="1383"/>
      <c r="Y582" s="1383"/>
      <c r="Z582" s="1383"/>
      <c r="AA582" s="1383"/>
      <c r="AB582" s="1383"/>
      <c r="AC582" s="606"/>
      <c r="AD582" s="1383">
        <v>41</v>
      </c>
      <c r="AE582" s="1383"/>
      <c r="AF582" s="1383"/>
      <c r="AG582" s="1383"/>
      <c r="AH582" s="1383"/>
      <c r="AI582" s="1383"/>
      <c r="AJ582" s="606"/>
      <c r="AK582" s="1383">
        <v>41</v>
      </c>
      <c r="AL582" s="1383"/>
      <c r="AM582" s="1383"/>
      <c r="AN582" s="1383"/>
      <c r="AO582" s="1383"/>
      <c r="AP582" s="1383"/>
      <c r="AQ582" s="234"/>
      <c r="AR582" s="571"/>
      <c r="AS582" s="571"/>
      <c r="AT582" s="571"/>
      <c r="AU582" s="571"/>
      <c r="AV582" s="571"/>
      <c r="AW582" s="571"/>
      <c r="AX582" s="571"/>
      <c r="AY582" s="571"/>
      <c r="AZ582" s="209"/>
      <c r="BA582" s="382">
        <v>1</v>
      </c>
      <c r="BB582" s="382">
        <v>0</v>
      </c>
      <c r="BC582" s="382"/>
      <c r="BD582" s="689"/>
      <c r="BE582" s="689"/>
      <c r="BF582" s="689"/>
      <c r="BG582" s="689"/>
      <c r="BH582" s="561"/>
    </row>
    <row r="583" spans="1:60" s="349" customFormat="1" ht="15" customHeight="1">
      <c r="A583" s="23" t="s">
        <v>1075</v>
      </c>
      <c r="B583" s="387"/>
      <c r="C583" s="333" t="s">
        <v>266</v>
      </c>
      <c r="D583" s="212" t="s">
        <v>524</v>
      </c>
      <c r="E583" s="246"/>
      <c r="F583" s="246"/>
      <c r="G583" s="246"/>
      <c r="H583" s="246"/>
      <c r="I583" s="246"/>
      <c r="J583" s="246"/>
      <c r="K583" s="246"/>
      <c r="L583" s="222"/>
      <c r="M583" s="222"/>
      <c r="W583" s="1400">
        <v>41</v>
      </c>
      <c r="X583" s="1400"/>
      <c r="Y583" s="1400"/>
      <c r="Z583" s="1400"/>
      <c r="AA583" s="1400"/>
      <c r="AB583" s="1400"/>
      <c r="AC583" s="608"/>
      <c r="AD583" s="1400">
        <v>41</v>
      </c>
      <c r="AE583" s="1400"/>
      <c r="AF583" s="1400"/>
      <c r="AG583" s="1400"/>
      <c r="AH583" s="1400"/>
      <c r="AI583" s="1400"/>
      <c r="AJ583" s="608"/>
      <c r="AK583" s="1400">
        <v>41</v>
      </c>
      <c r="AL583" s="1400"/>
      <c r="AM583" s="1400"/>
      <c r="AN583" s="1400"/>
      <c r="AO583" s="1400"/>
      <c r="AP583" s="1400"/>
      <c r="AQ583" s="274"/>
      <c r="AR583" s="700"/>
      <c r="AS583" s="700"/>
      <c r="AT583" s="700"/>
      <c r="AU583" s="700"/>
      <c r="AV583" s="700"/>
      <c r="AW583" s="700"/>
      <c r="AX583" s="700"/>
      <c r="AY583" s="700"/>
      <c r="AZ583" s="218"/>
      <c r="BA583" s="382">
        <v>1</v>
      </c>
      <c r="BB583" s="382">
        <v>0</v>
      </c>
      <c r="BC583" s="382"/>
      <c r="BD583" s="609"/>
      <c r="BE583" s="609"/>
      <c r="BF583" s="609"/>
      <c r="BG583" s="609"/>
      <c r="BH583" s="218"/>
    </row>
    <row r="584" spans="1:59" s="561" customFormat="1" ht="15" customHeight="1">
      <c r="A584" s="441" t="s">
        <v>1075</v>
      </c>
      <c r="B584" s="425"/>
      <c r="C584" s="642" t="s">
        <v>315</v>
      </c>
      <c r="D584" s="211"/>
      <c r="E584" s="435"/>
      <c r="F584" s="435"/>
      <c r="G584" s="435"/>
      <c r="H584" s="435"/>
      <c r="I584" s="435"/>
      <c r="J584" s="435"/>
      <c r="K584" s="644"/>
      <c r="L584" s="644"/>
      <c r="M584" s="644"/>
      <c r="N584" s="644"/>
      <c r="O584" s="644"/>
      <c r="P584" s="644"/>
      <c r="Q584" s="644"/>
      <c r="R584" s="644"/>
      <c r="S584" s="644"/>
      <c r="T584" s="644"/>
      <c r="U584" s="644"/>
      <c r="V584" s="644"/>
      <c r="W584" s="1380">
        <v>12594816</v>
      </c>
      <c r="X584" s="1380"/>
      <c r="Y584" s="1380"/>
      <c r="Z584" s="1380"/>
      <c r="AA584" s="1380"/>
      <c r="AB584" s="1380"/>
      <c r="AC584" s="815"/>
      <c r="AD584" s="1380">
        <v>12594816</v>
      </c>
      <c r="AE584" s="1380"/>
      <c r="AF584" s="1380"/>
      <c r="AG584" s="1380"/>
      <c r="AH584" s="1380"/>
      <c r="AI584" s="1380"/>
      <c r="AJ584" s="815"/>
      <c r="AK584" s="1380">
        <v>12594816</v>
      </c>
      <c r="AL584" s="1380"/>
      <c r="AM584" s="1380"/>
      <c r="AN584" s="1380"/>
      <c r="AO584" s="1380"/>
      <c r="AP584" s="1380"/>
      <c r="AQ584" s="816"/>
      <c r="AR584" s="701"/>
      <c r="AS584" s="701"/>
      <c r="AT584" s="701"/>
      <c r="AU584" s="701"/>
      <c r="AV584" s="701"/>
      <c r="AW584" s="701"/>
      <c r="AX584" s="701"/>
      <c r="AY584" s="701"/>
      <c r="BA584" s="810">
        <v>1</v>
      </c>
      <c r="BB584" s="810">
        <v>0</v>
      </c>
      <c r="BC584" s="810"/>
      <c r="BD584" s="812">
        <v>12594816</v>
      </c>
      <c r="BE584" s="812">
        <v>12594816</v>
      </c>
      <c r="BF584" s="812">
        <v>0</v>
      </c>
      <c r="BG584" s="812">
        <v>0</v>
      </c>
    </row>
    <row r="585" spans="1:59" s="218" customFormat="1" ht="15" customHeight="1">
      <c r="A585" s="23" t="s">
        <v>1075</v>
      </c>
      <c r="B585" s="387"/>
      <c r="C585" s="333" t="s">
        <v>266</v>
      </c>
      <c r="D585" s="212" t="s">
        <v>524</v>
      </c>
      <c r="E585" s="246"/>
      <c r="F585" s="246"/>
      <c r="G585" s="246"/>
      <c r="H585" s="246"/>
      <c r="I585" s="246"/>
      <c r="J585" s="246"/>
      <c r="K585" s="246"/>
      <c r="L585" s="222"/>
      <c r="M585" s="222"/>
      <c r="W585" s="1400">
        <v>12594816</v>
      </c>
      <c r="X585" s="1400"/>
      <c r="Y585" s="1400"/>
      <c r="Z585" s="1400"/>
      <c r="AA585" s="1400"/>
      <c r="AB585" s="1400"/>
      <c r="AC585" s="609"/>
      <c r="AD585" s="1400">
        <v>12594816</v>
      </c>
      <c r="AE585" s="1400"/>
      <c r="AF585" s="1400"/>
      <c r="AG585" s="1400"/>
      <c r="AH585" s="1400"/>
      <c r="AI585" s="1400"/>
      <c r="AJ585" s="609"/>
      <c r="AK585" s="1400">
        <v>12594816</v>
      </c>
      <c r="AL585" s="1400"/>
      <c r="AM585" s="1400"/>
      <c r="AN585" s="1400"/>
      <c r="AO585" s="1400"/>
      <c r="AP585" s="1400"/>
      <c r="AQ585" s="274"/>
      <c r="AR585" s="700"/>
      <c r="AS585" s="700"/>
      <c r="AT585" s="700"/>
      <c r="AU585" s="700"/>
      <c r="AV585" s="700"/>
      <c r="AW585" s="700"/>
      <c r="AX585" s="700"/>
      <c r="AY585" s="700"/>
      <c r="BA585" s="382">
        <v>1</v>
      </c>
      <c r="BB585" s="382">
        <v>0</v>
      </c>
      <c r="BC585" s="382"/>
      <c r="BD585" s="609"/>
      <c r="BE585" s="609"/>
      <c r="BF585" s="609"/>
      <c r="BG585" s="609"/>
    </row>
    <row r="586" spans="1:54" ht="15" customHeight="1">
      <c r="A586" s="23" t="s">
        <v>1075</v>
      </c>
      <c r="B586" s="217"/>
      <c r="C586" s="642" t="s">
        <v>587</v>
      </c>
      <c r="D586" s="332"/>
      <c r="E586" s="207"/>
      <c r="F586" s="207"/>
      <c r="G586" s="207"/>
      <c r="H586" s="207"/>
      <c r="I586" s="207"/>
      <c r="J586" s="207"/>
      <c r="K586" s="207"/>
      <c r="L586" s="222"/>
      <c r="M586" s="222"/>
      <c r="W586" s="1383">
        <v>10000</v>
      </c>
      <c r="X586" s="1383"/>
      <c r="Y586" s="1383"/>
      <c r="Z586" s="1383"/>
      <c r="AA586" s="1383"/>
      <c r="AB586" s="1383"/>
      <c r="AC586" s="605"/>
      <c r="AD586" s="1383">
        <v>10000</v>
      </c>
      <c r="AE586" s="1383"/>
      <c r="AF586" s="1383"/>
      <c r="AG586" s="1383"/>
      <c r="AH586" s="1383"/>
      <c r="AI586" s="1383"/>
      <c r="AJ586" s="605"/>
      <c r="AK586" s="1383">
        <v>10000</v>
      </c>
      <c r="AL586" s="1383"/>
      <c r="AM586" s="1383"/>
      <c r="AN586" s="1383"/>
      <c r="AO586" s="1383"/>
      <c r="AP586" s="1383"/>
      <c r="AQ586" s="234"/>
      <c r="AZ586" s="209"/>
      <c r="BA586" s="382">
        <v>1</v>
      </c>
      <c r="BB586" s="382">
        <v>0</v>
      </c>
    </row>
    <row r="587" spans="1:54" ht="15" customHeight="1">
      <c r="A587" s="23" t="s">
        <v>1075</v>
      </c>
      <c r="B587" s="217"/>
      <c r="C587" s="102"/>
      <c r="D587" s="332"/>
      <c r="E587" s="207"/>
      <c r="F587" s="207"/>
      <c r="G587" s="207"/>
      <c r="H587" s="207"/>
      <c r="I587" s="207"/>
      <c r="J587" s="207"/>
      <c r="K587" s="207"/>
      <c r="L587" s="222"/>
      <c r="M587" s="222"/>
      <c r="W587" s="240"/>
      <c r="X587" s="240"/>
      <c r="Y587" s="240"/>
      <c r="Z587" s="240"/>
      <c r="AA587" s="240"/>
      <c r="AB587" s="240"/>
      <c r="AC587" s="605"/>
      <c r="AD587" s="240"/>
      <c r="AE587" s="240"/>
      <c r="AF587" s="240"/>
      <c r="AG587" s="240"/>
      <c r="AH587" s="240"/>
      <c r="AI587" s="240"/>
      <c r="AJ587" s="605"/>
      <c r="AK587" s="240"/>
      <c r="AL587" s="240"/>
      <c r="AM587" s="240"/>
      <c r="AN587" s="240"/>
      <c r="AO587" s="240"/>
      <c r="AP587" s="240"/>
      <c r="AZ587" s="209"/>
      <c r="BA587" s="382">
        <v>4</v>
      </c>
      <c r="BB587" s="382">
        <v>0</v>
      </c>
    </row>
    <row r="588" spans="1:60" s="347" customFormat="1" ht="15" customHeight="1">
      <c r="A588" s="23" t="s">
        <v>290</v>
      </c>
      <c r="B588" s="216"/>
      <c r="C588" s="220" t="s">
        <v>316</v>
      </c>
      <c r="D588" s="334"/>
      <c r="E588" s="224"/>
      <c r="F588" s="224"/>
      <c r="G588" s="224"/>
      <c r="H588" s="224"/>
      <c r="I588" s="224"/>
      <c r="J588" s="224"/>
      <c r="K588" s="224"/>
      <c r="L588" s="228"/>
      <c r="M588" s="228"/>
      <c r="W588" s="610"/>
      <c r="X588" s="610"/>
      <c r="Y588" s="610"/>
      <c r="Z588" s="610"/>
      <c r="AA588" s="610"/>
      <c r="AB588" s="610"/>
      <c r="AC588" s="610"/>
      <c r="AD588" s="182"/>
      <c r="AE588" s="182"/>
      <c r="AF588" s="182"/>
      <c r="AG588" s="182"/>
      <c r="AH588" s="182"/>
      <c r="AI588" s="182"/>
      <c r="AJ588" s="610"/>
      <c r="AK588" s="182"/>
      <c r="AL588" s="182"/>
      <c r="AM588" s="182"/>
      <c r="AN588" s="182"/>
      <c r="AO588" s="182"/>
      <c r="AP588" s="182"/>
      <c r="AQ588" s="190"/>
      <c r="AR588" s="571"/>
      <c r="AS588" s="571"/>
      <c r="AT588" s="571"/>
      <c r="AU588" s="571"/>
      <c r="AV588" s="571"/>
      <c r="AW588" s="571"/>
      <c r="AX588" s="571"/>
      <c r="AY588" s="571"/>
      <c r="AZ588" s="223"/>
      <c r="BA588" s="382">
        <v>4</v>
      </c>
      <c r="BB588" s="382">
        <v>0</v>
      </c>
      <c r="BC588" s="382"/>
      <c r="BD588" s="607"/>
      <c r="BE588" s="607"/>
      <c r="BF588" s="607"/>
      <c r="BG588" s="607"/>
      <c r="BH588" s="223"/>
    </row>
    <row r="589" spans="1:54" ht="15" customHeight="1">
      <c r="A589" s="23" t="s">
        <v>1075</v>
      </c>
      <c r="C589" s="63"/>
      <c r="D589" s="212"/>
      <c r="E589" s="207"/>
      <c r="F589" s="207"/>
      <c r="G589" s="207"/>
      <c r="H589" s="207"/>
      <c r="I589" s="207"/>
      <c r="J589" s="207"/>
      <c r="K589" s="222"/>
      <c r="L589" s="222"/>
      <c r="M589" s="222"/>
      <c r="N589" s="222"/>
      <c r="O589" s="222"/>
      <c r="P589" s="222"/>
      <c r="Q589" s="222"/>
      <c r="R589" s="222"/>
      <c r="S589" s="222"/>
      <c r="T589" s="222"/>
      <c r="U589" s="222"/>
      <c r="V589" s="222"/>
      <c r="W589" s="1476" t="s">
        <v>772</v>
      </c>
      <c r="X589" s="1408"/>
      <c r="Y589" s="1408"/>
      <c r="Z589" s="1408"/>
      <c r="AA589" s="1408"/>
      <c r="AB589" s="1408"/>
      <c r="AC589" s="234"/>
      <c r="AD589" s="1476" t="s">
        <v>774</v>
      </c>
      <c r="AE589" s="1408"/>
      <c r="AF589" s="1408"/>
      <c r="AG589" s="1408"/>
      <c r="AH589" s="1408"/>
      <c r="AI589" s="1408"/>
      <c r="AJ589" s="234"/>
      <c r="AK589" s="1476" t="s">
        <v>774</v>
      </c>
      <c r="AL589" s="1408"/>
      <c r="AM589" s="1408"/>
      <c r="AN589" s="1408"/>
      <c r="AO589" s="1408"/>
      <c r="AP589" s="1408"/>
      <c r="AQ589" s="335"/>
      <c r="AR589" s="635" t="s">
        <v>781</v>
      </c>
      <c r="AS589" s="635" t="s">
        <v>930</v>
      </c>
      <c r="AT589" s="635" t="s">
        <v>931</v>
      </c>
      <c r="AU589" s="635" t="s">
        <v>932</v>
      </c>
      <c r="AV589" s="635" t="s">
        <v>933</v>
      </c>
      <c r="AW589" s="635" t="s">
        <v>539</v>
      </c>
      <c r="AX589" s="635" t="s">
        <v>540</v>
      </c>
      <c r="AY589" s="635" t="s">
        <v>6</v>
      </c>
      <c r="BA589" s="618">
        <v>4</v>
      </c>
      <c r="BB589" s="382">
        <v>0</v>
      </c>
    </row>
    <row r="590" spans="1:60" s="595" customFormat="1" ht="15" customHeight="1">
      <c r="A590" s="599" t="s">
        <v>1075</v>
      </c>
      <c r="B590" s="330"/>
      <c r="D590" s="596"/>
      <c r="E590" s="596"/>
      <c r="F590" s="596"/>
      <c r="G590" s="596"/>
      <c r="H590" s="596"/>
      <c r="I590" s="596"/>
      <c r="J590" s="596"/>
      <c r="K590" s="596"/>
      <c r="L590" s="596"/>
      <c r="M590" s="596"/>
      <c r="N590" s="596"/>
      <c r="O590" s="596"/>
      <c r="P590" s="596"/>
      <c r="Q590" s="596"/>
      <c r="R590" s="596"/>
      <c r="S590" s="596"/>
      <c r="T590" s="596"/>
      <c r="W590" s="1439" t="s">
        <v>312</v>
      </c>
      <c r="X590" s="1440"/>
      <c r="Y590" s="1440"/>
      <c r="Z590" s="1440"/>
      <c r="AA590" s="1440"/>
      <c r="AB590" s="1440"/>
      <c r="AC590" s="597"/>
      <c r="AD590" s="1439" t="s">
        <v>312</v>
      </c>
      <c r="AE590" s="1440"/>
      <c r="AF590" s="1440"/>
      <c r="AG590" s="1440"/>
      <c r="AH590" s="1440"/>
      <c r="AI590" s="1440"/>
      <c r="AJ590" s="597"/>
      <c r="AK590" s="1439" t="s">
        <v>312</v>
      </c>
      <c r="AL590" s="1440"/>
      <c r="AM590" s="1440"/>
      <c r="AN590" s="1440"/>
      <c r="AO590" s="1440"/>
      <c r="AP590" s="1440"/>
      <c r="AQ590" s="290"/>
      <c r="AR590" s="526" t="s">
        <v>312</v>
      </c>
      <c r="AS590" s="526" t="s">
        <v>312</v>
      </c>
      <c r="AT590" s="526" t="s">
        <v>312</v>
      </c>
      <c r="AU590" s="526" t="s">
        <v>312</v>
      </c>
      <c r="AV590" s="526" t="s">
        <v>312</v>
      </c>
      <c r="AW590" s="526" t="s">
        <v>312</v>
      </c>
      <c r="AX590" s="526" t="s">
        <v>312</v>
      </c>
      <c r="AY590" s="526" t="s">
        <v>312</v>
      </c>
      <c r="AZ590" s="597"/>
      <c r="BA590" s="615">
        <v>4</v>
      </c>
      <c r="BB590" s="382">
        <v>0</v>
      </c>
      <c r="BC590" s="382"/>
      <c r="BD590" s="689"/>
      <c r="BE590" s="689"/>
      <c r="BF590" s="689"/>
      <c r="BG590" s="689"/>
      <c r="BH590" s="639"/>
    </row>
    <row r="591" spans="1:60" s="346" customFormat="1" ht="15" customHeight="1">
      <c r="A591" s="6" t="s">
        <v>1075</v>
      </c>
      <c r="B591" s="217"/>
      <c r="C591" s="102" t="s">
        <v>29</v>
      </c>
      <c r="D591" s="332"/>
      <c r="E591" s="207"/>
      <c r="F591" s="207"/>
      <c r="G591" s="207"/>
      <c r="H591" s="207"/>
      <c r="I591" s="207"/>
      <c r="J591" s="207"/>
      <c r="K591" s="207"/>
      <c r="L591" s="222"/>
      <c r="M591" s="222"/>
      <c r="W591" s="1383">
        <v>133260491891</v>
      </c>
      <c r="X591" s="1383"/>
      <c r="Y591" s="1383"/>
      <c r="Z591" s="1383"/>
      <c r="AA591" s="1383"/>
      <c r="AB591" s="1383"/>
      <c r="AC591" s="606"/>
      <c r="AD591" s="1383">
        <v>133260491891</v>
      </c>
      <c r="AE591" s="1383"/>
      <c r="AF591" s="1383"/>
      <c r="AG591" s="1383"/>
      <c r="AH591" s="1383"/>
      <c r="AI591" s="1383"/>
      <c r="AJ591" s="606"/>
      <c r="AK591" s="1383">
        <v>133260491891</v>
      </c>
      <c r="AL591" s="1383"/>
      <c r="AM591" s="1383"/>
      <c r="AN591" s="1383"/>
      <c r="AO591" s="1383"/>
      <c r="AP591" s="1383"/>
      <c r="AQ591" s="234"/>
      <c r="AR591" s="629">
        <v>133260491891</v>
      </c>
      <c r="AS591" s="629">
        <v>0</v>
      </c>
      <c r="AT591" s="629">
        <v>0</v>
      </c>
      <c r="AU591" s="629">
        <v>0</v>
      </c>
      <c r="AV591" s="629">
        <v>0</v>
      </c>
      <c r="AW591" s="629">
        <v>0</v>
      </c>
      <c r="AX591" s="629">
        <v>0</v>
      </c>
      <c r="AY591" s="629">
        <v>0</v>
      </c>
      <c r="AZ591" s="350"/>
      <c r="BA591" s="382">
        <v>1</v>
      </c>
      <c r="BB591" s="382">
        <v>0</v>
      </c>
      <c r="BC591" s="382"/>
      <c r="BD591" s="689"/>
      <c r="BE591" s="689"/>
      <c r="BF591" s="689"/>
      <c r="BG591" s="689"/>
      <c r="BH591" s="561"/>
    </row>
    <row r="592" spans="1:60" s="346" customFormat="1" ht="15" customHeight="1">
      <c r="A592" s="23" t="s">
        <v>1075</v>
      </c>
      <c r="B592" s="217"/>
      <c r="C592" s="102" t="s">
        <v>30</v>
      </c>
      <c r="D592" s="332"/>
      <c r="E592" s="207"/>
      <c r="F592" s="207"/>
      <c r="G592" s="207"/>
      <c r="H592" s="207"/>
      <c r="I592" s="207"/>
      <c r="J592" s="207"/>
      <c r="K592" s="207"/>
      <c r="L592" s="222"/>
      <c r="M592" s="222"/>
      <c r="W592" s="1383">
        <v>25289164326</v>
      </c>
      <c r="X592" s="1383"/>
      <c r="Y592" s="1383"/>
      <c r="Z592" s="1383"/>
      <c r="AA592" s="1383"/>
      <c r="AB592" s="1383"/>
      <c r="AC592" s="606"/>
      <c r="AD592" s="1383">
        <v>24735247692</v>
      </c>
      <c r="AE592" s="1383"/>
      <c r="AF592" s="1383"/>
      <c r="AG592" s="1383"/>
      <c r="AH592" s="1383"/>
      <c r="AI592" s="1383"/>
      <c r="AJ592" s="606"/>
      <c r="AK592" s="1383">
        <v>24735247692</v>
      </c>
      <c r="AL592" s="1383"/>
      <c r="AM592" s="1383"/>
      <c r="AN592" s="1383"/>
      <c r="AO592" s="1383"/>
      <c r="AP592" s="1383"/>
      <c r="AQ592" s="234"/>
      <c r="AR592" s="629">
        <v>25289164326</v>
      </c>
      <c r="AS592" s="629">
        <v>0</v>
      </c>
      <c r="AT592" s="629">
        <v>0</v>
      </c>
      <c r="AU592" s="629">
        <v>0</v>
      </c>
      <c r="AV592" s="629">
        <v>0</v>
      </c>
      <c r="AW592" s="629">
        <v>0</v>
      </c>
      <c r="AX592" s="629">
        <v>0</v>
      </c>
      <c r="AY592" s="629">
        <v>0</v>
      </c>
      <c r="AZ592" s="350"/>
      <c r="BA592" s="382">
        <v>1</v>
      </c>
      <c r="BB592" s="382">
        <v>0</v>
      </c>
      <c r="BC592" s="382"/>
      <c r="BD592" s="689"/>
      <c r="BE592" s="689"/>
      <c r="BF592" s="689"/>
      <c r="BG592" s="689"/>
      <c r="BH592" s="561"/>
    </row>
    <row r="593" spans="1:60" s="346" customFormat="1" ht="15" customHeight="1">
      <c r="A593" s="23" t="s">
        <v>1075</v>
      </c>
      <c r="B593" s="217"/>
      <c r="C593" s="102"/>
      <c r="D593" s="332"/>
      <c r="E593" s="207"/>
      <c r="F593" s="207"/>
      <c r="G593" s="207"/>
      <c r="H593" s="207"/>
      <c r="I593" s="207"/>
      <c r="J593" s="207"/>
      <c r="K593" s="207"/>
      <c r="L593" s="222"/>
      <c r="M593" s="222"/>
      <c r="W593" s="240"/>
      <c r="X593" s="240"/>
      <c r="Y593" s="240"/>
      <c r="Z593" s="240"/>
      <c r="AA593" s="240"/>
      <c r="AB593" s="240"/>
      <c r="AC593" s="606"/>
      <c r="AD593" s="240"/>
      <c r="AE593" s="240"/>
      <c r="AF593" s="240"/>
      <c r="AG593" s="240"/>
      <c r="AH593" s="240"/>
      <c r="AI593" s="240"/>
      <c r="AJ593" s="606"/>
      <c r="AK593" s="1383"/>
      <c r="AL593" s="1383"/>
      <c r="AM593" s="1383"/>
      <c r="AN593" s="1383"/>
      <c r="AO593" s="1383"/>
      <c r="AP593" s="1383"/>
      <c r="AQ593" s="234"/>
      <c r="AR593" s="571"/>
      <c r="AS593" s="571"/>
      <c r="AT593" s="571"/>
      <c r="AU593" s="571"/>
      <c r="AV593" s="571"/>
      <c r="AW593" s="571"/>
      <c r="AX593" s="571"/>
      <c r="AY593" s="571"/>
      <c r="AZ593" s="350"/>
      <c r="BA593" s="382">
        <v>1</v>
      </c>
      <c r="BB593" s="382">
        <v>0</v>
      </c>
      <c r="BC593" s="382"/>
      <c r="BD593" s="689"/>
      <c r="BE593" s="689"/>
      <c r="BF593" s="689"/>
      <c r="BG593" s="689"/>
      <c r="BH593" s="561"/>
    </row>
    <row r="594" spans="1:59" s="223" customFormat="1" ht="15" customHeight="1" thickBot="1">
      <c r="A594" s="23" t="s">
        <v>1075</v>
      </c>
      <c r="B594" s="216"/>
      <c r="C594" s="220"/>
      <c r="D594" s="225"/>
      <c r="E594" s="224"/>
      <c r="F594" s="224"/>
      <c r="G594" s="224"/>
      <c r="H594" s="224"/>
      <c r="I594" s="224"/>
      <c r="J594" s="224"/>
      <c r="K594" s="226"/>
      <c r="L594" s="226"/>
      <c r="M594" s="226"/>
      <c r="N594" s="226"/>
      <c r="O594" s="226"/>
      <c r="P594" s="226"/>
      <c r="Q594" s="226"/>
      <c r="R594" s="226"/>
      <c r="S594" s="226"/>
      <c r="T594" s="226"/>
      <c r="U594" s="226"/>
      <c r="V594" s="226"/>
      <c r="W594" s="1389">
        <v>158549656217</v>
      </c>
      <c r="X594" s="1389"/>
      <c r="Y594" s="1389"/>
      <c r="Z594" s="1389"/>
      <c r="AA594" s="1389"/>
      <c r="AB594" s="1389"/>
      <c r="AC594" s="812"/>
      <c r="AD594" s="1389">
        <v>157995739583</v>
      </c>
      <c r="AE594" s="1389"/>
      <c r="AF594" s="1389"/>
      <c r="AG594" s="1389"/>
      <c r="AH594" s="1389"/>
      <c r="AI594" s="1389"/>
      <c r="AJ594" s="812"/>
      <c r="AK594" s="1389">
        <v>157995739583</v>
      </c>
      <c r="AL594" s="1389"/>
      <c r="AM594" s="1389"/>
      <c r="AN594" s="1389"/>
      <c r="AO594" s="1389"/>
      <c r="AP594" s="1389"/>
      <c r="AQ594" s="813"/>
      <c r="AR594" s="712">
        <v>158549656217</v>
      </c>
      <c r="AS594" s="712">
        <v>0</v>
      </c>
      <c r="AT594" s="712">
        <v>0</v>
      </c>
      <c r="AU594" s="712">
        <v>0</v>
      </c>
      <c r="AV594" s="712">
        <v>0</v>
      </c>
      <c r="AW594" s="712">
        <v>0</v>
      </c>
      <c r="AX594" s="712">
        <v>0</v>
      </c>
      <c r="AY594" s="712">
        <v>0</v>
      </c>
      <c r="BA594" s="810">
        <v>1</v>
      </c>
      <c r="BB594" s="810">
        <v>0</v>
      </c>
      <c r="BC594" s="810"/>
      <c r="BD594" s="812">
        <v>158549656217</v>
      </c>
      <c r="BE594" s="812">
        <v>157995739583</v>
      </c>
      <c r="BF594" s="812">
        <v>0</v>
      </c>
      <c r="BG594" s="812">
        <v>0</v>
      </c>
    </row>
    <row r="595" spans="1:54" ht="15" customHeight="1" thickTop="1">
      <c r="A595" s="23" t="s">
        <v>1075</v>
      </c>
      <c r="D595" s="207"/>
      <c r="E595" s="207"/>
      <c r="F595" s="207"/>
      <c r="G595" s="207"/>
      <c r="H595" s="207"/>
      <c r="I595" s="207"/>
      <c r="J595" s="207"/>
      <c r="K595" s="207"/>
      <c r="L595" s="207"/>
      <c r="M595" s="207"/>
      <c r="N595" s="207"/>
      <c r="O595" s="207"/>
      <c r="P595" s="207"/>
      <c r="Q595" s="207"/>
      <c r="R595" s="207"/>
      <c r="S595" s="207"/>
      <c r="T595" s="207"/>
      <c r="U595" s="207"/>
      <c r="V595" s="207"/>
      <c r="AR595" s="571">
        <v>0</v>
      </c>
      <c r="AS595" s="571">
        <v>0</v>
      </c>
      <c r="AT595" s="571">
        <v>0</v>
      </c>
      <c r="AU595" s="571">
        <v>0</v>
      </c>
      <c r="AV595" s="571">
        <v>0</v>
      </c>
      <c r="AW595" s="571">
        <v>0</v>
      </c>
      <c r="AX595" s="571">
        <v>0</v>
      </c>
      <c r="AY595" s="571">
        <v>0</v>
      </c>
      <c r="BA595" s="382">
        <v>5</v>
      </c>
      <c r="BB595" s="382">
        <v>0</v>
      </c>
    </row>
    <row r="596" spans="1:54" ht="15" customHeight="1">
      <c r="A596" s="23">
        <v>19</v>
      </c>
      <c r="B596" s="216" t="s">
        <v>197</v>
      </c>
      <c r="C596" s="243" t="s">
        <v>411</v>
      </c>
      <c r="D596" s="207"/>
      <c r="E596" s="207"/>
      <c r="F596" s="207"/>
      <c r="G596" s="207"/>
      <c r="H596" s="207"/>
      <c r="I596" s="207"/>
      <c r="J596" s="207"/>
      <c r="K596" s="207"/>
      <c r="L596" s="207"/>
      <c r="M596" s="207"/>
      <c r="N596" s="207"/>
      <c r="O596" s="207"/>
      <c r="P596" s="207"/>
      <c r="Q596" s="207"/>
      <c r="R596" s="207"/>
      <c r="S596" s="207"/>
      <c r="T596" s="207"/>
      <c r="U596" s="207"/>
      <c r="V596" s="207"/>
      <c r="BA596" s="382">
        <v>5</v>
      </c>
      <c r="BB596" s="382">
        <v>0</v>
      </c>
    </row>
    <row r="597" spans="1:54" ht="15" customHeight="1">
      <c r="A597" s="23" t="s">
        <v>1075</v>
      </c>
      <c r="D597" s="207"/>
      <c r="E597" s="207"/>
      <c r="F597" s="207"/>
      <c r="G597" s="207"/>
      <c r="H597" s="207"/>
      <c r="I597" s="207"/>
      <c r="J597" s="207"/>
      <c r="K597" s="207"/>
      <c r="L597" s="207"/>
      <c r="M597" s="207"/>
      <c r="N597" s="207"/>
      <c r="O597" s="207"/>
      <c r="P597" s="207"/>
      <c r="Q597" s="207"/>
      <c r="R597" s="207"/>
      <c r="S597" s="207"/>
      <c r="T597" s="207"/>
      <c r="U597" s="207"/>
      <c r="V597" s="207"/>
      <c r="W597" s="1408" t="s">
        <v>773</v>
      </c>
      <c r="X597" s="1412"/>
      <c r="Y597" s="1412"/>
      <c r="Z597" s="1412"/>
      <c r="AA597" s="1412"/>
      <c r="AB597" s="1412"/>
      <c r="AC597" s="234"/>
      <c r="AD597" s="1408" t="s">
        <v>639</v>
      </c>
      <c r="AE597" s="1412"/>
      <c r="AF597" s="1412"/>
      <c r="AG597" s="1412"/>
      <c r="AH597" s="1412"/>
      <c r="AI597" s="1412"/>
      <c r="AJ597" s="234"/>
      <c r="AK597" s="1408" t="s">
        <v>640</v>
      </c>
      <c r="AL597" s="1412"/>
      <c r="AM597" s="1412"/>
      <c r="AN597" s="1412"/>
      <c r="AO597" s="1412"/>
      <c r="AP597" s="1412"/>
      <c r="AQ597" s="335"/>
      <c r="AR597" s="635" t="s">
        <v>781</v>
      </c>
      <c r="AS597" s="635" t="s">
        <v>930</v>
      </c>
      <c r="AT597" s="635" t="s">
        <v>931</v>
      </c>
      <c r="AU597" s="635" t="s">
        <v>932</v>
      </c>
      <c r="AV597" s="635" t="s">
        <v>933</v>
      </c>
      <c r="AW597" s="635" t="s">
        <v>539</v>
      </c>
      <c r="AX597" s="635" t="s">
        <v>540</v>
      </c>
      <c r="AY597" s="635" t="s">
        <v>6</v>
      </c>
      <c r="BA597" s="382">
        <v>5</v>
      </c>
      <c r="BB597" s="382">
        <v>0</v>
      </c>
    </row>
    <row r="598" spans="1:54" ht="15" customHeight="1">
      <c r="A598" s="23" t="s">
        <v>1075</v>
      </c>
      <c r="D598" s="207"/>
      <c r="E598" s="207"/>
      <c r="F598" s="207"/>
      <c r="G598" s="207"/>
      <c r="H598" s="207"/>
      <c r="I598" s="207"/>
      <c r="J598" s="207"/>
      <c r="K598" s="207"/>
      <c r="L598" s="207"/>
      <c r="M598" s="207"/>
      <c r="N598" s="207"/>
      <c r="O598" s="207"/>
      <c r="P598" s="207"/>
      <c r="Q598" s="207"/>
      <c r="R598" s="207"/>
      <c r="S598" s="207"/>
      <c r="T598" s="207"/>
      <c r="U598" s="207"/>
      <c r="V598" s="207"/>
      <c r="W598" s="1381" t="s">
        <v>312</v>
      </c>
      <c r="X598" s="1382"/>
      <c r="Y598" s="1382"/>
      <c r="Z598" s="1382"/>
      <c r="AA598" s="1382"/>
      <c r="AB598" s="1382"/>
      <c r="AC598" s="234"/>
      <c r="AD598" s="1381" t="s">
        <v>312</v>
      </c>
      <c r="AE598" s="1382"/>
      <c r="AF598" s="1382"/>
      <c r="AG598" s="1382"/>
      <c r="AH598" s="1382"/>
      <c r="AI598" s="1382"/>
      <c r="AJ598" s="234"/>
      <c r="AK598" s="1381" t="s">
        <v>312</v>
      </c>
      <c r="AL598" s="1382"/>
      <c r="AM598" s="1382"/>
      <c r="AN598" s="1382"/>
      <c r="AO598" s="1382"/>
      <c r="AP598" s="1382"/>
      <c r="AQ598" s="335"/>
      <c r="AR598" s="526" t="s">
        <v>312</v>
      </c>
      <c r="AS598" s="526" t="s">
        <v>312</v>
      </c>
      <c r="AT598" s="526" t="s">
        <v>312</v>
      </c>
      <c r="AU598" s="526" t="s">
        <v>312</v>
      </c>
      <c r="AV598" s="526" t="s">
        <v>312</v>
      </c>
      <c r="AW598" s="526" t="s">
        <v>312</v>
      </c>
      <c r="AX598" s="526" t="s">
        <v>312</v>
      </c>
      <c r="AY598" s="526" t="s">
        <v>312</v>
      </c>
      <c r="BA598" s="382">
        <v>5</v>
      </c>
      <c r="BB598" s="382">
        <v>0</v>
      </c>
    </row>
    <row r="599" spans="1:60" s="346" customFormat="1" ht="15" customHeight="1">
      <c r="A599" s="23" t="s">
        <v>1075</v>
      </c>
      <c r="B599" s="216"/>
      <c r="C599" s="193" t="s">
        <v>203</v>
      </c>
      <c r="D599" s="207"/>
      <c r="E599" s="207"/>
      <c r="F599" s="207"/>
      <c r="G599" s="207"/>
      <c r="H599" s="207"/>
      <c r="I599" s="207"/>
      <c r="J599" s="207"/>
      <c r="K599" s="207"/>
      <c r="L599" s="207"/>
      <c r="M599" s="207"/>
      <c r="N599" s="207"/>
      <c r="O599" s="207"/>
      <c r="P599" s="207"/>
      <c r="Q599" s="207"/>
      <c r="R599" s="207"/>
      <c r="S599" s="207"/>
      <c r="T599" s="207"/>
      <c r="U599" s="207"/>
      <c r="V599" s="207"/>
      <c r="W599" s="1383">
        <v>1714513253026</v>
      </c>
      <c r="X599" s="1383"/>
      <c r="Y599" s="1383"/>
      <c r="Z599" s="1383"/>
      <c r="AA599" s="1383"/>
      <c r="AB599" s="1383"/>
      <c r="AC599" s="240"/>
      <c r="AD599" s="1383">
        <v>2040364634670</v>
      </c>
      <c r="AE599" s="1383"/>
      <c r="AF599" s="1383"/>
      <c r="AG599" s="1383"/>
      <c r="AH599" s="1383"/>
      <c r="AI599" s="1383"/>
      <c r="AJ599" s="240"/>
      <c r="AK599" s="1383">
        <v>2040364634670</v>
      </c>
      <c r="AL599" s="1383"/>
      <c r="AM599" s="1383"/>
      <c r="AN599" s="1383"/>
      <c r="AO599" s="1383"/>
      <c r="AP599" s="1383"/>
      <c r="AQ599" s="234"/>
      <c r="AR599" s="526">
        <v>1681888556601</v>
      </c>
      <c r="AS599" s="526">
        <v>0</v>
      </c>
      <c r="AT599" s="526">
        <v>0</v>
      </c>
      <c r="AU599" s="526">
        <v>0</v>
      </c>
      <c r="AV599" s="526">
        <v>0</v>
      </c>
      <c r="AW599" s="526">
        <v>0</v>
      </c>
      <c r="AX599" s="526">
        <v>32624696425</v>
      </c>
      <c r="AY599" s="526"/>
      <c r="AZ599" s="229"/>
      <c r="BA599" s="382">
        <v>1</v>
      </c>
      <c r="BB599" s="382">
        <v>0</v>
      </c>
      <c r="BC599" s="382"/>
      <c r="BD599" s="689">
        <v>343464761955</v>
      </c>
      <c r="BE599" s="689"/>
      <c r="BF599" s="689"/>
      <c r="BG599" s="689"/>
      <c r="BH599" s="561"/>
    </row>
    <row r="600" spans="1:60" s="346" customFormat="1" ht="15" customHeight="1">
      <c r="A600" s="23" t="s">
        <v>1075</v>
      </c>
      <c r="B600" s="216"/>
      <c r="C600" s="193" t="s">
        <v>293</v>
      </c>
      <c r="D600" s="207"/>
      <c r="E600" s="207"/>
      <c r="F600" s="207"/>
      <c r="G600" s="207"/>
      <c r="H600" s="207"/>
      <c r="I600" s="207"/>
      <c r="J600" s="207"/>
      <c r="K600" s="207"/>
      <c r="L600" s="207"/>
      <c r="M600" s="207"/>
      <c r="N600" s="207"/>
      <c r="O600" s="207"/>
      <c r="P600" s="207"/>
      <c r="Q600" s="207"/>
      <c r="R600" s="207"/>
      <c r="S600" s="207"/>
      <c r="T600" s="207"/>
      <c r="U600" s="207"/>
      <c r="V600" s="207"/>
      <c r="W600" s="1383">
        <v>23596632879</v>
      </c>
      <c r="X600" s="1383"/>
      <c r="Y600" s="1383"/>
      <c r="Z600" s="1383"/>
      <c r="AA600" s="1383"/>
      <c r="AB600" s="1383"/>
      <c r="AC600" s="240"/>
      <c r="AD600" s="1383">
        <v>41210013190</v>
      </c>
      <c r="AE600" s="1383"/>
      <c r="AF600" s="1383"/>
      <c r="AG600" s="1383"/>
      <c r="AH600" s="1383"/>
      <c r="AI600" s="1383"/>
      <c r="AJ600" s="240"/>
      <c r="AK600" s="1383">
        <v>41210013190</v>
      </c>
      <c r="AL600" s="1383"/>
      <c r="AM600" s="1383"/>
      <c r="AN600" s="1383"/>
      <c r="AO600" s="1383"/>
      <c r="AP600" s="1383"/>
      <c r="AQ600" s="234"/>
      <c r="AR600" s="526">
        <v>11926700371</v>
      </c>
      <c r="AS600" s="526">
        <v>1258800000</v>
      </c>
      <c r="AT600" s="526">
        <v>2343543053</v>
      </c>
      <c r="AU600" s="526">
        <v>7911628955</v>
      </c>
      <c r="AV600" s="526">
        <v>144849459</v>
      </c>
      <c r="AW600" s="526">
        <v>0</v>
      </c>
      <c r="AX600" s="526">
        <v>3877339176</v>
      </c>
      <c r="AY600" s="526">
        <v>-3866228135</v>
      </c>
      <c r="AZ600" s="229"/>
      <c r="BA600" s="382">
        <v>1</v>
      </c>
      <c r="BB600" s="382">
        <v>0</v>
      </c>
      <c r="BC600" s="382"/>
      <c r="BD600" s="1313">
        <v>0.16500237563332407</v>
      </c>
      <c r="BE600" s="689"/>
      <c r="BF600" s="689"/>
      <c r="BG600" s="689"/>
      <c r="BH600" s="561"/>
    </row>
    <row r="601" spans="1:60" s="346" customFormat="1" ht="15" customHeight="1">
      <c r="A601" s="23" t="s">
        <v>1075</v>
      </c>
      <c r="B601" s="216"/>
      <c r="C601" s="423" t="s">
        <v>999</v>
      </c>
      <c r="D601" s="207"/>
      <c r="E601" s="207"/>
      <c r="F601" s="207"/>
      <c r="G601" s="207"/>
      <c r="H601" s="207"/>
      <c r="I601" s="207"/>
      <c r="J601" s="207"/>
      <c r="K601" s="207"/>
      <c r="L601" s="207"/>
      <c r="M601" s="207"/>
      <c r="N601" s="207"/>
      <c r="O601" s="207"/>
      <c r="P601" s="207"/>
      <c r="Q601" s="207"/>
      <c r="R601" s="207"/>
      <c r="S601" s="207"/>
      <c r="T601" s="207"/>
      <c r="U601" s="207"/>
      <c r="V601" s="207"/>
      <c r="W601" s="1383">
        <v>48470623065</v>
      </c>
      <c r="X601" s="1383"/>
      <c r="Y601" s="1383"/>
      <c r="Z601" s="1383"/>
      <c r="AA601" s="1383"/>
      <c r="AB601" s="1383"/>
      <c r="AC601" s="240"/>
      <c r="AD601" s="1383">
        <v>0</v>
      </c>
      <c r="AE601" s="1383"/>
      <c r="AF601" s="1383"/>
      <c r="AG601" s="1383"/>
      <c r="AH601" s="1383"/>
      <c r="AI601" s="1383"/>
      <c r="AJ601" s="240"/>
      <c r="AK601" s="1383">
        <v>0</v>
      </c>
      <c r="AL601" s="1383"/>
      <c r="AM601" s="1383"/>
      <c r="AN601" s="1383"/>
      <c r="AO601" s="1383"/>
      <c r="AP601" s="1383"/>
      <c r="AQ601" s="234"/>
      <c r="AR601" s="526">
        <v>48470623065</v>
      </c>
      <c r="AS601" s="526">
        <v>0</v>
      </c>
      <c r="AT601" s="526">
        <v>0</v>
      </c>
      <c r="AU601" s="526"/>
      <c r="AV601" s="526"/>
      <c r="AW601" s="526"/>
      <c r="AX601" s="526"/>
      <c r="AY601" s="526">
        <v>0</v>
      </c>
      <c r="AZ601" s="229"/>
      <c r="BA601" s="382">
        <v>1</v>
      </c>
      <c r="BB601" s="382">
        <v>0</v>
      </c>
      <c r="BC601" s="382"/>
      <c r="BD601" s="689"/>
      <c r="BE601" s="689"/>
      <c r="BF601" s="689"/>
      <c r="BG601" s="689"/>
      <c r="BH601" s="561"/>
    </row>
    <row r="602" spans="1:54" ht="15" customHeight="1">
      <c r="A602" s="23" t="s">
        <v>1075</v>
      </c>
      <c r="C602" s="254"/>
      <c r="D602" s="207"/>
      <c r="E602" s="207"/>
      <c r="F602" s="207"/>
      <c r="G602" s="207"/>
      <c r="H602" s="207"/>
      <c r="I602" s="207"/>
      <c r="J602" s="207"/>
      <c r="K602" s="207"/>
      <c r="L602" s="207"/>
      <c r="M602" s="207"/>
      <c r="N602" s="207"/>
      <c r="O602" s="207"/>
      <c r="P602" s="207"/>
      <c r="Q602" s="207"/>
      <c r="R602" s="207"/>
      <c r="S602" s="207"/>
      <c r="T602" s="207"/>
      <c r="U602" s="207"/>
      <c r="V602" s="207"/>
      <c r="W602" s="602"/>
      <c r="X602" s="602"/>
      <c r="Y602" s="602"/>
      <c r="Z602" s="602"/>
      <c r="AA602" s="602"/>
      <c r="AB602" s="635"/>
      <c r="AC602" s="240"/>
      <c r="AD602" s="240"/>
      <c r="AE602" s="240"/>
      <c r="AF602" s="240"/>
      <c r="AG602" s="240"/>
      <c r="AH602" s="240"/>
      <c r="AI602" s="240"/>
      <c r="AJ602" s="240"/>
      <c r="AK602" s="1445"/>
      <c r="AL602" s="1445"/>
      <c r="AM602" s="1445"/>
      <c r="AN602" s="1445"/>
      <c r="AO602" s="1445"/>
      <c r="AP602" s="1445"/>
      <c r="AR602" s="182"/>
      <c r="AS602" s="182"/>
      <c r="AT602" s="182"/>
      <c r="AU602" s="182"/>
      <c r="AV602" s="182"/>
      <c r="AW602" s="182"/>
      <c r="AX602" s="182"/>
      <c r="AY602" s="182"/>
      <c r="AZ602" s="229"/>
      <c r="BA602" s="382">
        <v>1</v>
      </c>
      <c r="BB602" s="382">
        <v>0</v>
      </c>
    </row>
    <row r="603" spans="1:59" s="223" customFormat="1" ht="15" customHeight="1" thickBot="1">
      <c r="A603" s="23" t="s">
        <v>1075</v>
      </c>
      <c r="B603" s="216"/>
      <c r="C603" s="220"/>
      <c r="D603" s="225"/>
      <c r="E603" s="224"/>
      <c r="F603" s="224"/>
      <c r="G603" s="224"/>
      <c r="H603" s="224"/>
      <c r="I603" s="224"/>
      <c r="J603" s="224"/>
      <c r="K603" s="226"/>
      <c r="L603" s="226"/>
      <c r="M603" s="226"/>
      <c r="N603" s="226"/>
      <c r="O603" s="226"/>
      <c r="P603" s="226"/>
      <c r="Q603" s="226"/>
      <c r="R603" s="226"/>
      <c r="S603" s="226"/>
      <c r="T603" s="226"/>
      <c r="U603" s="226"/>
      <c r="V603" s="226"/>
      <c r="W603" s="1389">
        <v>1786580508970</v>
      </c>
      <c r="X603" s="1389"/>
      <c r="Y603" s="1389"/>
      <c r="Z603" s="1389"/>
      <c r="AA603" s="1389"/>
      <c r="AB603" s="1389"/>
      <c r="AC603" s="812"/>
      <c r="AD603" s="1389">
        <v>2081574647860</v>
      </c>
      <c r="AE603" s="1389"/>
      <c r="AF603" s="1389"/>
      <c r="AG603" s="1389"/>
      <c r="AH603" s="1389"/>
      <c r="AI603" s="1389"/>
      <c r="AJ603" s="812"/>
      <c r="AK603" s="1389">
        <v>2081574647860</v>
      </c>
      <c r="AL603" s="1389"/>
      <c r="AM603" s="1389"/>
      <c r="AN603" s="1389"/>
      <c r="AO603" s="1389"/>
      <c r="AP603" s="1389"/>
      <c r="AQ603" s="813"/>
      <c r="AR603" s="712">
        <v>1742285880037</v>
      </c>
      <c r="AS603" s="712">
        <v>1258800000</v>
      </c>
      <c r="AT603" s="712">
        <v>2343543053</v>
      </c>
      <c r="AU603" s="712">
        <v>7911628955</v>
      </c>
      <c r="AV603" s="712">
        <v>23404183274</v>
      </c>
      <c r="AW603" s="712">
        <v>0</v>
      </c>
      <c r="AX603" s="712">
        <v>36502035601</v>
      </c>
      <c r="AY603" s="712">
        <v>-27125561950</v>
      </c>
      <c r="BA603" s="810">
        <v>1</v>
      </c>
      <c r="BB603" s="810">
        <v>0</v>
      </c>
      <c r="BC603" s="810"/>
      <c r="BD603" s="812">
        <v>1786580508970</v>
      </c>
      <c r="BE603" s="812">
        <v>2081574647860</v>
      </c>
      <c r="BF603" s="812">
        <v>0</v>
      </c>
      <c r="BG603" s="812">
        <v>0</v>
      </c>
    </row>
    <row r="604" spans="1:60" s="346" customFormat="1" ht="15" customHeight="1" thickTop="1">
      <c r="A604" s="23" t="s">
        <v>1075</v>
      </c>
      <c r="B604" s="216"/>
      <c r="C604" s="217"/>
      <c r="D604" s="211"/>
      <c r="E604" s="207"/>
      <c r="F604" s="207"/>
      <c r="G604" s="207"/>
      <c r="H604" s="207"/>
      <c r="I604" s="207"/>
      <c r="J604" s="207"/>
      <c r="K604" s="221"/>
      <c r="L604" s="221"/>
      <c r="M604" s="221"/>
      <c r="N604" s="221"/>
      <c r="O604" s="221"/>
      <c r="P604" s="221"/>
      <c r="Q604" s="221"/>
      <c r="R604" s="221"/>
      <c r="S604" s="221"/>
      <c r="T604" s="221"/>
      <c r="U604" s="221"/>
      <c r="V604" s="221"/>
      <c r="W604" s="192"/>
      <c r="X604" s="192"/>
      <c r="Y604" s="192"/>
      <c r="Z604" s="192"/>
      <c r="AA604" s="192"/>
      <c r="AB604" s="192"/>
      <c r="AC604" s="192"/>
      <c r="AD604" s="192"/>
      <c r="AE604" s="192"/>
      <c r="AF604" s="192"/>
      <c r="AG604" s="192"/>
      <c r="AH604" s="192"/>
      <c r="AI604" s="192"/>
      <c r="AJ604" s="192"/>
      <c r="AK604" s="1407"/>
      <c r="AL604" s="1407"/>
      <c r="AM604" s="1407"/>
      <c r="AN604" s="1407"/>
      <c r="AO604" s="1407"/>
      <c r="AP604" s="1407"/>
      <c r="AQ604" s="192"/>
      <c r="AR604" s="571">
        <v>0</v>
      </c>
      <c r="AS604" s="571">
        <v>0</v>
      </c>
      <c r="AT604" s="571">
        <v>0</v>
      </c>
      <c r="AU604" s="571">
        <v>0</v>
      </c>
      <c r="AV604" s="571">
        <v>-31315812229</v>
      </c>
      <c r="AW604" s="571"/>
      <c r="AX604" s="571">
        <v>0</v>
      </c>
      <c r="AY604" s="571">
        <v>27125561950</v>
      </c>
      <c r="AZ604" s="192"/>
      <c r="BA604" s="382">
        <v>6</v>
      </c>
      <c r="BB604" s="382">
        <v>0</v>
      </c>
      <c r="BC604" s="382"/>
      <c r="BD604" s="689"/>
      <c r="BE604" s="689"/>
      <c r="BF604" s="689"/>
      <c r="BG604" s="689"/>
      <c r="BH604" s="561"/>
    </row>
    <row r="605" spans="1:54" ht="15" customHeight="1">
      <c r="A605" s="23">
        <v>20</v>
      </c>
      <c r="B605" s="216" t="s">
        <v>197</v>
      </c>
      <c r="C605" s="243" t="s">
        <v>412</v>
      </c>
      <c r="D605" s="211"/>
      <c r="E605" s="207"/>
      <c r="F605" s="207"/>
      <c r="G605" s="207"/>
      <c r="H605" s="207"/>
      <c r="I605" s="207"/>
      <c r="J605" s="207"/>
      <c r="K605" s="207"/>
      <c r="L605" s="207"/>
      <c r="M605" s="207"/>
      <c r="N605" s="207"/>
      <c r="O605" s="207"/>
      <c r="P605" s="207"/>
      <c r="Q605" s="207"/>
      <c r="R605" s="207"/>
      <c r="S605" s="207"/>
      <c r="T605" s="207"/>
      <c r="U605" s="207"/>
      <c r="V605" s="207"/>
      <c r="AK605" s="1407"/>
      <c r="AL605" s="1407"/>
      <c r="AM605" s="1407"/>
      <c r="AN605" s="1407"/>
      <c r="AO605" s="1407"/>
      <c r="AP605" s="1407"/>
      <c r="BA605" s="382">
        <v>6</v>
      </c>
      <c r="BB605" s="382">
        <v>0</v>
      </c>
    </row>
    <row r="606" spans="1:54" ht="15" customHeight="1">
      <c r="A606" s="23" t="s">
        <v>1075</v>
      </c>
      <c r="D606" s="207"/>
      <c r="E606" s="207"/>
      <c r="F606" s="207"/>
      <c r="G606" s="207"/>
      <c r="H606" s="207"/>
      <c r="I606" s="207"/>
      <c r="J606" s="207"/>
      <c r="K606" s="207"/>
      <c r="L606" s="207"/>
      <c r="M606" s="207"/>
      <c r="N606" s="207"/>
      <c r="O606" s="207"/>
      <c r="P606" s="207"/>
      <c r="Q606" s="207"/>
      <c r="R606" s="207"/>
      <c r="S606" s="207"/>
      <c r="T606" s="207"/>
      <c r="U606" s="207"/>
      <c r="V606" s="207"/>
      <c r="W606" s="1408" t="s">
        <v>773</v>
      </c>
      <c r="X606" s="1412"/>
      <c r="Y606" s="1412"/>
      <c r="Z606" s="1412"/>
      <c r="AA606" s="1412"/>
      <c r="AB606" s="1412"/>
      <c r="AC606" s="234"/>
      <c r="AD606" s="1408" t="s">
        <v>639</v>
      </c>
      <c r="AE606" s="1408"/>
      <c r="AF606" s="1408"/>
      <c r="AG606" s="1408"/>
      <c r="AH606" s="1408"/>
      <c r="AI606" s="1408"/>
      <c r="AJ606" s="234"/>
      <c r="AK606" s="1408" t="s">
        <v>640</v>
      </c>
      <c r="AL606" s="1408"/>
      <c r="AM606" s="1408"/>
      <c r="AN606" s="1408"/>
      <c r="AO606" s="1408"/>
      <c r="AP606" s="1408"/>
      <c r="AQ606" s="335"/>
      <c r="AR606" s="635" t="s">
        <v>781</v>
      </c>
      <c r="AS606" s="635" t="s">
        <v>930</v>
      </c>
      <c r="AT606" s="635" t="s">
        <v>931</v>
      </c>
      <c r="AU606" s="635" t="s">
        <v>932</v>
      </c>
      <c r="AV606" s="635" t="s">
        <v>933</v>
      </c>
      <c r="AW606" s="635" t="s">
        <v>539</v>
      </c>
      <c r="AX606" s="635" t="s">
        <v>540</v>
      </c>
      <c r="AY606" s="635" t="s">
        <v>6</v>
      </c>
      <c r="BA606" s="382">
        <v>6</v>
      </c>
      <c r="BB606" s="382">
        <v>0</v>
      </c>
    </row>
    <row r="607" spans="1:54" ht="15" customHeight="1">
      <c r="A607" s="23" t="s">
        <v>1075</v>
      </c>
      <c r="D607" s="207"/>
      <c r="E607" s="207"/>
      <c r="F607" s="207"/>
      <c r="G607" s="207"/>
      <c r="H607" s="207"/>
      <c r="I607" s="207"/>
      <c r="J607" s="207"/>
      <c r="K607" s="207"/>
      <c r="L607" s="207"/>
      <c r="M607" s="207"/>
      <c r="N607" s="207"/>
      <c r="O607" s="207"/>
      <c r="P607" s="207"/>
      <c r="Q607" s="207"/>
      <c r="R607" s="207"/>
      <c r="S607" s="207"/>
      <c r="T607" s="207"/>
      <c r="U607" s="207"/>
      <c r="V607" s="207"/>
      <c r="W607" s="1381" t="s">
        <v>312</v>
      </c>
      <c r="X607" s="1382"/>
      <c r="Y607" s="1382"/>
      <c r="Z607" s="1382"/>
      <c r="AA607" s="1382"/>
      <c r="AB607" s="1382"/>
      <c r="AC607" s="234"/>
      <c r="AD607" s="1381" t="s">
        <v>312</v>
      </c>
      <c r="AE607" s="1382"/>
      <c r="AF607" s="1382"/>
      <c r="AG607" s="1382"/>
      <c r="AH607" s="1382"/>
      <c r="AI607" s="1382"/>
      <c r="AJ607" s="234"/>
      <c r="AK607" s="1381" t="s">
        <v>312</v>
      </c>
      <c r="AL607" s="1382"/>
      <c r="AM607" s="1382"/>
      <c r="AN607" s="1382"/>
      <c r="AO607" s="1382"/>
      <c r="AP607" s="1382"/>
      <c r="AQ607" s="335"/>
      <c r="AR607" s="526" t="s">
        <v>312</v>
      </c>
      <c r="AS607" s="526" t="s">
        <v>312</v>
      </c>
      <c r="AT607" s="526" t="s">
        <v>312</v>
      </c>
      <c r="AU607" s="526" t="s">
        <v>312</v>
      </c>
      <c r="AV607" s="526" t="s">
        <v>312</v>
      </c>
      <c r="AW607" s="526" t="s">
        <v>312</v>
      </c>
      <c r="AX607" s="526" t="s">
        <v>312</v>
      </c>
      <c r="AY607" s="526" t="s">
        <v>312</v>
      </c>
      <c r="BA607" s="382">
        <v>6</v>
      </c>
      <c r="BB607" s="382">
        <v>0</v>
      </c>
    </row>
    <row r="608" spans="1:60" s="346" customFormat="1" ht="15" customHeight="1">
      <c r="A608" s="23" t="s">
        <v>1075</v>
      </c>
      <c r="B608" s="216"/>
      <c r="C608" s="193" t="s">
        <v>32</v>
      </c>
      <c r="D608" s="213"/>
      <c r="E608" s="207"/>
      <c r="F608" s="207"/>
      <c r="G608" s="207"/>
      <c r="H608" s="207"/>
      <c r="I608" s="207"/>
      <c r="J608" s="207"/>
      <c r="K608" s="221"/>
      <c r="L608" s="221"/>
      <c r="M608" s="221"/>
      <c r="N608" s="221"/>
      <c r="O608" s="221"/>
      <c r="P608" s="221"/>
      <c r="Q608" s="221"/>
      <c r="R608" s="221"/>
      <c r="S608" s="221"/>
      <c r="T608" s="221"/>
      <c r="U608" s="221"/>
      <c r="V608" s="209"/>
      <c r="W608" s="1383">
        <v>1663230638017</v>
      </c>
      <c r="X608" s="1383"/>
      <c r="Y608" s="1383"/>
      <c r="Z608" s="1383"/>
      <c r="AA608" s="1383"/>
      <c r="AB608" s="1383"/>
      <c r="AC608" s="240"/>
      <c r="AD608" s="1383">
        <v>2004725715326</v>
      </c>
      <c r="AE608" s="1383"/>
      <c r="AF608" s="1383"/>
      <c r="AG608" s="1383"/>
      <c r="AH608" s="1383"/>
      <c r="AI608" s="1383"/>
      <c r="AJ608" s="240"/>
      <c r="AK608" s="1383">
        <v>2004725715326</v>
      </c>
      <c r="AL608" s="1383"/>
      <c r="AM608" s="1383"/>
      <c r="AN608" s="1383"/>
      <c r="AO608" s="1383"/>
      <c r="AP608" s="1383"/>
      <c r="AQ608" s="233"/>
      <c r="AR608" s="526">
        <v>1633644242246</v>
      </c>
      <c r="AS608" s="526">
        <v>0</v>
      </c>
      <c r="AT608" s="526">
        <v>0</v>
      </c>
      <c r="AU608" s="526">
        <v>0</v>
      </c>
      <c r="AV608" s="526">
        <v>20542916949</v>
      </c>
      <c r="AW608" s="526">
        <v>0</v>
      </c>
      <c r="AX608" s="526">
        <v>32302812637</v>
      </c>
      <c r="AY608" s="526">
        <v>-23259333815</v>
      </c>
      <c r="AZ608" s="192"/>
      <c r="BA608" s="382">
        <v>1</v>
      </c>
      <c r="BB608" s="382">
        <v>0</v>
      </c>
      <c r="BC608" s="382"/>
      <c r="BD608" s="689"/>
      <c r="BE608" s="689"/>
      <c r="BF608" s="689"/>
      <c r="BG608" s="689"/>
      <c r="BH608" s="561"/>
    </row>
    <row r="609" spans="1:60" s="346" customFormat="1" ht="15" customHeight="1">
      <c r="A609" s="23" t="s">
        <v>1075</v>
      </c>
      <c r="B609" s="216"/>
      <c r="C609" s="193" t="s">
        <v>42</v>
      </c>
      <c r="D609" s="212"/>
      <c r="E609" s="207"/>
      <c r="F609" s="207"/>
      <c r="G609" s="207"/>
      <c r="H609" s="207"/>
      <c r="I609" s="207"/>
      <c r="J609" s="207"/>
      <c r="K609" s="222"/>
      <c r="L609" s="222"/>
      <c r="M609" s="222"/>
      <c r="N609" s="222"/>
      <c r="O609" s="222"/>
      <c r="P609" s="222"/>
      <c r="Q609" s="222"/>
      <c r="R609" s="222"/>
      <c r="S609" s="222"/>
      <c r="T609" s="222"/>
      <c r="U609" s="222"/>
      <c r="V609" s="222"/>
      <c r="W609" s="1383">
        <v>10129065504</v>
      </c>
      <c r="X609" s="1383"/>
      <c r="Y609" s="1383"/>
      <c r="Z609" s="1383"/>
      <c r="AA609" s="1383"/>
      <c r="AB609" s="1383"/>
      <c r="AC609" s="240"/>
      <c r="AD609" s="1383">
        <v>8704367301</v>
      </c>
      <c r="AE609" s="1383"/>
      <c r="AF609" s="1383"/>
      <c r="AG609" s="1383"/>
      <c r="AH609" s="1383"/>
      <c r="AI609" s="1383"/>
      <c r="AJ609" s="240"/>
      <c r="AK609" s="1383">
        <v>8704367301</v>
      </c>
      <c r="AL609" s="1383"/>
      <c r="AM609" s="1383"/>
      <c r="AN609" s="1383"/>
      <c r="AO609" s="1383"/>
      <c r="AP609" s="1383"/>
      <c r="AQ609" s="234"/>
      <c r="AR609" s="526">
        <v>1824160384</v>
      </c>
      <c r="AS609" s="526">
        <v>190756296</v>
      </c>
      <c r="AT609" s="526">
        <v>0</v>
      </c>
      <c r="AU609" s="526">
        <v>6387717883</v>
      </c>
      <c r="AV609" s="526">
        <v>144849459</v>
      </c>
      <c r="AW609" s="526">
        <v>0</v>
      </c>
      <c r="AX609" s="526">
        <v>1581581482</v>
      </c>
      <c r="AY609" s="526">
        <v>0</v>
      </c>
      <c r="AZ609" s="192"/>
      <c r="BA609" s="382">
        <v>1</v>
      </c>
      <c r="BB609" s="382">
        <v>0</v>
      </c>
      <c r="BC609" s="382"/>
      <c r="BD609" s="689"/>
      <c r="BE609" s="689"/>
      <c r="BF609" s="689"/>
      <c r="BG609" s="689"/>
      <c r="BH609" s="561"/>
    </row>
    <row r="610" spans="1:60" s="346" customFormat="1" ht="15" customHeight="1">
      <c r="A610" s="23" t="s">
        <v>1075</v>
      </c>
      <c r="B610" s="216"/>
      <c r="C610" s="423" t="s">
        <v>1000</v>
      </c>
      <c r="D610" s="212"/>
      <c r="E610" s="207"/>
      <c r="F610" s="207"/>
      <c r="G610" s="207"/>
      <c r="H610" s="207"/>
      <c r="I610" s="207"/>
      <c r="J610" s="207"/>
      <c r="K610" s="222"/>
      <c r="L610" s="222"/>
      <c r="M610" s="222"/>
      <c r="N610" s="222"/>
      <c r="O610" s="222"/>
      <c r="P610" s="222"/>
      <c r="Q610" s="222"/>
      <c r="R610" s="222"/>
      <c r="S610" s="222"/>
      <c r="T610" s="222"/>
      <c r="U610" s="222"/>
      <c r="V610" s="222"/>
      <c r="W610" s="1383">
        <v>45878196610</v>
      </c>
      <c r="X610" s="1383"/>
      <c r="Y610" s="1383"/>
      <c r="Z610" s="1383"/>
      <c r="AA610" s="1383"/>
      <c r="AB610" s="1383"/>
      <c r="AC610" s="240"/>
      <c r="AD610" s="1383">
        <v>0</v>
      </c>
      <c r="AE610" s="1383"/>
      <c r="AF610" s="1383"/>
      <c r="AG610" s="1383"/>
      <c r="AH610" s="1383"/>
      <c r="AI610" s="1383"/>
      <c r="AJ610" s="240"/>
      <c r="AK610" s="1383">
        <v>0</v>
      </c>
      <c r="AL610" s="1383"/>
      <c r="AM610" s="1383"/>
      <c r="AN610" s="1383"/>
      <c r="AO610" s="1383"/>
      <c r="AP610" s="1383"/>
      <c r="AQ610" s="234"/>
      <c r="AR610" s="526">
        <v>45878196610</v>
      </c>
      <c r="AS610" s="526">
        <v>0</v>
      </c>
      <c r="AT610" s="526">
        <v>0</v>
      </c>
      <c r="AU610" s="526"/>
      <c r="AV610" s="526"/>
      <c r="AW610" s="526"/>
      <c r="AX610" s="526"/>
      <c r="AY610" s="526">
        <v>0</v>
      </c>
      <c r="AZ610" s="192"/>
      <c r="BA610" s="382">
        <v>1</v>
      </c>
      <c r="BB610" s="382">
        <v>0</v>
      </c>
      <c r="BC610" s="382"/>
      <c r="BD610" s="689"/>
      <c r="BE610" s="689"/>
      <c r="BF610" s="689"/>
      <c r="BG610" s="689"/>
      <c r="BH610" s="561"/>
    </row>
    <row r="611" spans="1:60" s="346" customFormat="1" ht="15" customHeight="1">
      <c r="A611" s="23" t="s">
        <v>1075</v>
      </c>
      <c r="B611" s="216"/>
      <c r="C611" s="193" t="s">
        <v>298</v>
      </c>
      <c r="D611" s="212"/>
      <c r="E611" s="207"/>
      <c r="F611" s="207"/>
      <c r="G611" s="207"/>
      <c r="H611" s="207"/>
      <c r="I611" s="207"/>
      <c r="J611" s="207"/>
      <c r="K611" s="222"/>
      <c r="L611" s="222"/>
      <c r="M611" s="222"/>
      <c r="N611" s="222"/>
      <c r="O611" s="222"/>
      <c r="P611" s="222"/>
      <c r="Q611" s="222"/>
      <c r="R611" s="222"/>
      <c r="S611" s="222"/>
      <c r="T611" s="222"/>
      <c r="U611" s="222"/>
      <c r="V611" s="222"/>
      <c r="W611" s="1383">
        <v>367529170</v>
      </c>
      <c r="X611" s="1383"/>
      <c r="Y611" s="1383"/>
      <c r="Z611" s="1383"/>
      <c r="AA611" s="1383"/>
      <c r="AB611" s="1383"/>
      <c r="AC611" s="240"/>
      <c r="AD611" s="1383">
        <v>0</v>
      </c>
      <c r="AE611" s="1383"/>
      <c r="AF611" s="1383"/>
      <c r="AG611" s="1383"/>
      <c r="AH611" s="1383"/>
      <c r="AI611" s="1383"/>
      <c r="AJ611" s="240"/>
      <c r="AK611" s="1383">
        <v>0</v>
      </c>
      <c r="AL611" s="1383"/>
      <c r="AM611" s="1383"/>
      <c r="AN611" s="1383"/>
      <c r="AO611" s="1383"/>
      <c r="AP611" s="1383"/>
      <c r="AQ611" s="234"/>
      <c r="AR611" s="526">
        <v>367529170</v>
      </c>
      <c r="AS611" s="526">
        <v>0</v>
      </c>
      <c r="AT611" s="526">
        <v>0</v>
      </c>
      <c r="AU611" s="526">
        <v>0</v>
      </c>
      <c r="AV611" s="526">
        <v>0</v>
      </c>
      <c r="AW611" s="526">
        <v>0</v>
      </c>
      <c r="AX611" s="526">
        <v>0</v>
      </c>
      <c r="AY611" s="526">
        <v>0</v>
      </c>
      <c r="AZ611" s="192"/>
      <c r="BA611" s="382">
        <v>1</v>
      </c>
      <c r="BB611" s="382">
        <v>0</v>
      </c>
      <c r="BC611" s="382"/>
      <c r="BD611" s="689"/>
      <c r="BE611" s="689"/>
      <c r="BF611" s="689"/>
      <c r="BG611" s="689"/>
      <c r="BH611" s="561"/>
    </row>
    <row r="612" spans="1:54" ht="15" customHeight="1">
      <c r="A612" s="23" t="s">
        <v>1075</v>
      </c>
      <c r="C612" s="254"/>
      <c r="D612" s="207"/>
      <c r="E612" s="207"/>
      <c r="F612" s="207"/>
      <c r="G612" s="207"/>
      <c r="H612" s="207"/>
      <c r="I612" s="207"/>
      <c r="J612" s="207"/>
      <c r="K612" s="207"/>
      <c r="L612" s="207"/>
      <c r="M612" s="207"/>
      <c r="N612" s="207"/>
      <c r="O612" s="207"/>
      <c r="P612" s="207"/>
      <c r="Q612" s="207"/>
      <c r="R612" s="207"/>
      <c r="S612" s="207"/>
      <c r="T612" s="207"/>
      <c r="U612" s="207"/>
      <c r="V612" s="207"/>
      <c r="W612" s="240"/>
      <c r="X612" s="240"/>
      <c r="Y612" s="240"/>
      <c r="Z612" s="240"/>
      <c r="AA612" s="240"/>
      <c r="AB612" s="240"/>
      <c r="AC612" s="240"/>
      <c r="AD612" s="240"/>
      <c r="AE612" s="240"/>
      <c r="AF612" s="240"/>
      <c r="AG612" s="240"/>
      <c r="AH612" s="240"/>
      <c r="AI612" s="240"/>
      <c r="AJ612" s="240"/>
      <c r="AK612" s="1383"/>
      <c r="AL612" s="1383"/>
      <c r="AM612" s="1383"/>
      <c r="AN612" s="1383"/>
      <c r="AO612" s="1383"/>
      <c r="AP612" s="1383"/>
      <c r="BA612" s="382">
        <v>1</v>
      </c>
      <c r="BB612" s="382">
        <v>0</v>
      </c>
    </row>
    <row r="613" spans="1:59" s="223" customFormat="1" ht="15" customHeight="1" thickBot="1">
      <c r="A613" s="23" t="s">
        <v>1075</v>
      </c>
      <c r="B613" s="216"/>
      <c r="C613" s="220"/>
      <c r="D613" s="225"/>
      <c r="E613" s="224"/>
      <c r="F613" s="224"/>
      <c r="G613" s="224"/>
      <c r="H613" s="224"/>
      <c r="I613" s="224"/>
      <c r="J613" s="224"/>
      <c r="K613" s="226"/>
      <c r="L613" s="226"/>
      <c r="M613" s="226"/>
      <c r="N613" s="226"/>
      <c r="O613" s="226"/>
      <c r="P613" s="226"/>
      <c r="Q613" s="226"/>
      <c r="R613" s="226"/>
      <c r="S613" s="226"/>
      <c r="T613" s="226"/>
      <c r="U613" s="226"/>
      <c r="V613" s="226"/>
      <c r="W613" s="1389">
        <v>1719605429301</v>
      </c>
      <c r="X613" s="1389"/>
      <c r="Y613" s="1389"/>
      <c r="Z613" s="1389"/>
      <c r="AA613" s="1389"/>
      <c r="AB613" s="1389"/>
      <c r="AC613" s="812"/>
      <c r="AD613" s="1389">
        <v>2013430082627</v>
      </c>
      <c r="AE613" s="1389"/>
      <c r="AF613" s="1389"/>
      <c r="AG613" s="1389"/>
      <c r="AH613" s="1389"/>
      <c r="AI613" s="1389"/>
      <c r="AJ613" s="812"/>
      <c r="AK613" s="1389">
        <v>2013430082627</v>
      </c>
      <c r="AL613" s="1389"/>
      <c r="AM613" s="1389"/>
      <c r="AN613" s="1389"/>
      <c r="AO613" s="1389"/>
      <c r="AP613" s="1389"/>
      <c r="AQ613" s="813"/>
      <c r="AR613" s="712">
        <v>1681714128410</v>
      </c>
      <c r="AS613" s="712">
        <v>190756296</v>
      </c>
      <c r="AT613" s="712">
        <v>0</v>
      </c>
      <c r="AU613" s="712">
        <v>6387717883</v>
      </c>
      <c r="AV613" s="712">
        <v>20687766408</v>
      </c>
      <c r="AW613" s="712">
        <v>0</v>
      </c>
      <c r="AX613" s="712">
        <v>33884394119</v>
      </c>
      <c r="AY613" s="712">
        <v>-23259333815</v>
      </c>
      <c r="BA613" s="810">
        <v>1</v>
      </c>
      <c r="BB613" s="810">
        <v>0</v>
      </c>
      <c r="BC613" s="810"/>
      <c r="BD613" s="812">
        <v>1719605429301</v>
      </c>
      <c r="BE613" s="812">
        <v>2013430082627</v>
      </c>
      <c r="BF613" s="812">
        <v>0</v>
      </c>
      <c r="BG613" s="812">
        <v>0</v>
      </c>
    </row>
    <row r="614" spans="1:54" ht="15" customHeight="1" collapsed="1" thickTop="1">
      <c r="A614" s="23" t="s">
        <v>1075</v>
      </c>
      <c r="D614" s="207"/>
      <c r="E614" s="207"/>
      <c r="F614" s="207"/>
      <c r="G614" s="207"/>
      <c r="H614" s="207"/>
      <c r="I614" s="207"/>
      <c r="J614" s="207"/>
      <c r="K614" s="207"/>
      <c r="L614" s="207"/>
      <c r="M614" s="207"/>
      <c r="N614" s="207"/>
      <c r="O614" s="207"/>
      <c r="P614" s="207"/>
      <c r="Q614" s="207"/>
      <c r="R614" s="207"/>
      <c r="S614" s="207"/>
      <c r="T614" s="207"/>
      <c r="U614" s="207"/>
      <c r="V614" s="207"/>
      <c r="AR614" s="571">
        <v>0</v>
      </c>
      <c r="AS614" s="571">
        <v>0</v>
      </c>
      <c r="AT614" s="571">
        <v>0</v>
      </c>
      <c r="AU614" s="571">
        <v>0</v>
      </c>
      <c r="AV614" s="571">
        <v>0</v>
      </c>
      <c r="AW614" s="571">
        <v>0</v>
      </c>
      <c r="AX614" s="571">
        <v>0</v>
      </c>
      <c r="AY614" s="571">
        <v>0</v>
      </c>
      <c r="BA614" s="382">
        <v>7</v>
      </c>
      <c r="BB614" s="382">
        <v>0</v>
      </c>
    </row>
    <row r="615" spans="1:54" ht="15" customHeight="1">
      <c r="A615" s="23">
        <v>21</v>
      </c>
      <c r="B615" s="216" t="s">
        <v>197</v>
      </c>
      <c r="C615" s="243" t="s">
        <v>413</v>
      </c>
      <c r="AR615" s="629"/>
      <c r="AS615" s="629"/>
      <c r="AT615" s="629"/>
      <c r="AU615" s="629"/>
      <c r="AV615" s="629"/>
      <c r="AW615" s="629"/>
      <c r="AX615" s="629"/>
      <c r="AY615" s="629"/>
      <c r="BA615" s="382">
        <v>7</v>
      </c>
      <c r="BB615" s="382">
        <v>0</v>
      </c>
    </row>
    <row r="616" spans="1:54" ht="15" customHeight="1">
      <c r="A616" s="23" t="s">
        <v>1075</v>
      </c>
      <c r="D616" s="207"/>
      <c r="E616" s="207"/>
      <c r="F616" s="207"/>
      <c r="G616" s="207"/>
      <c r="H616" s="207"/>
      <c r="I616" s="207"/>
      <c r="J616" s="207"/>
      <c r="K616" s="207"/>
      <c r="L616" s="207"/>
      <c r="M616" s="207"/>
      <c r="N616" s="207"/>
      <c r="O616" s="207"/>
      <c r="P616" s="207"/>
      <c r="Q616" s="207"/>
      <c r="R616" s="207"/>
      <c r="S616" s="207"/>
      <c r="T616" s="207"/>
      <c r="U616" s="207"/>
      <c r="V616" s="207"/>
      <c r="W616" s="1408" t="s">
        <v>773</v>
      </c>
      <c r="X616" s="1412"/>
      <c r="Y616" s="1412"/>
      <c r="Z616" s="1412"/>
      <c r="AA616" s="1412"/>
      <c r="AB616" s="1412"/>
      <c r="AC616" s="234"/>
      <c r="AD616" s="1408" t="s">
        <v>639</v>
      </c>
      <c r="AE616" s="1408"/>
      <c r="AF616" s="1408"/>
      <c r="AG616" s="1408"/>
      <c r="AH616" s="1408"/>
      <c r="AI616" s="1408"/>
      <c r="AJ616" s="234"/>
      <c r="AK616" s="1408" t="s">
        <v>640</v>
      </c>
      <c r="AL616" s="1408"/>
      <c r="AM616" s="1408"/>
      <c r="AN616" s="1408"/>
      <c r="AO616" s="1408"/>
      <c r="AP616" s="1408"/>
      <c r="AQ616" s="335"/>
      <c r="AR616" s="635" t="s">
        <v>781</v>
      </c>
      <c r="AS616" s="635" t="s">
        <v>930</v>
      </c>
      <c r="AT616" s="635" t="s">
        <v>931</v>
      </c>
      <c r="AU616" s="635" t="s">
        <v>932</v>
      </c>
      <c r="AV616" s="635" t="s">
        <v>933</v>
      </c>
      <c r="AW616" s="635" t="s">
        <v>539</v>
      </c>
      <c r="AX616" s="635" t="s">
        <v>540</v>
      </c>
      <c r="AY616" s="635" t="s">
        <v>6</v>
      </c>
      <c r="BA616" s="382">
        <v>7</v>
      </c>
      <c r="BB616" s="382">
        <v>0</v>
      </c>
    </row>
    <row r="617" spans="1:54" ht="15" customHeight="1">
      <c r="A617" s="23" t="s">
        <v>1075</v>
      </c>
      <c r="D617" s="207"/>
      <c r="E617" s="207"/>
      <c r="F617" s="207"/>
      <c r="G617" s="207"/>
      <c r="H617" s="207"/>
      <c r="I617" s="207"/>
      <c r="J617" s="207"/>
      <c r="K617" s="207"/>
      <c r="L617" s="207"/>
      <c r="M617" s="207"/>
      <c r="N617" s="207"/>
      <c r="O617" s="207"/>
      <c r="P617" s="207"/>
      <c r="Q617" s="207"/>
      <c r="R617" s="207"/>
      <c r="S617" s="207"/>
      <c r="T617" s="207"/>
      <c r="U617" s="207"/>
      <c r="V617" s="207"/>
      <c r="W617" s="1381" t="s">
        <v>312</v>
      </c>
      <c r="X617" s="1382"/>
      <c r="Y617" s="1382"/>
      <c r="Z617" s="1382"/>
      <c r="AA617" s="1382"/>
      <c r="AB617" s="1382"/>
      <c r="AC617" s="234"/>
      <c r="AD617" s="1381" t="s">
        <v>312</v>
      </c>
      <c r="AE617" s="1382"/>
      <c r="AF617" s="1382"/>
      <c r="AG617" s="1382"/>
      <c r="AH617" s="1382"/>
      <c r="AI617" s="1382"/>
      <c r="AJ617" s="234"/>
      <c r="AK617" s="1381" t="s">
        <v>312</v>
      </c>
      <c r="AL617" s="1382"/>
      <c r="AM617" s="1382"/>
      <c r="AN617" s="1382"/>
      <c r="AO617" s="1382"/>
      <c r="AP617" s="1382"/>
      <c r="AQ617" s="335"/>
      <c r="AR617" s="526" t="s">
        <v>312</v>
      </c>
      <c r="AS617" s="526" t="s">
        <v>312</v>
      </c>
      <c r="AT617" s="526" t="s">
        <v>312</v>
      </c>
      <c r="AU617" s="526" t="s">
        <v>312</v>
      </c>
      <c r="AV617" s="526" t="s">
        <v>312</v>
      </c>
      <c r="AW617" s="526" t="s">
        <v>312</v>
      </c>
      <c r="AX617" s="526" t="s">
        <v>312</v>
      </c>
      <c r="AY617" s="526" t="s">
        <v>312</v>
      </c>
      <c r="BA617" s="382">
        <v>7</v>
      </c>
      <c r="BB617" s="382">
        <v>0</v>
      </c>
    </row>
    <row r="618" spans="1:54" ht="15" customHeight="1">
      <c r="A618" s="23" t="s">
        <v>1075</v>
      </c>
      <c r="C618" s="465" t="s">
        <v>601</v>
      </c>
      <c r="D618" s="217"/>
      <c r="E618" s="217"/>
      <c r="F618" s="217"/>
      <c r="G618" s="217"/>
      <c r="H618" s="217"/>
      <c r="I618" s="217"/>
      <c r="J618" s="217"/>
      <c r="K618" s="217"/>
      <c r="L618" s="217"/>
      <c r="M618" s="217"/>
      <c r="N618" s="217"/>
      <c r="O618" s="217"/>
      <c r="P618" s="217"/>
      <c r="Q618" s="217"/>
      <c r="R618" s="217"/>
      <c r="S618" s="217"/>
      <c r="T618" s="217"/>
      <c r="W618" s="1383">
        <v>13045093527</v>
      </c>
      <c r="X618" s="1383"/>
      <c r="Y618" s="1383"/>
      <c r="Z618" s="1383"/>
      <c r="AA618" s="1383"/>
      <c r="AB618" s="1383"/>
      <c r="AC618" s="240"/>
      <c r="AD618" s="1383">
        <v>6668365217</v>
      </c>
      <c r="AE618" s="1383"/>
      <c r="AF618" s="1383"/>
      <c r="AG618" s="1383"/>
      <c r="AH618" s="1383"/>
      <c r="AI618" s="1383"/>
      <c r="AJ618" s="240"/>
      <c r="AK618" s="1383">
        <v>6668365217</v>
      </c>
      <c r="AL618" s="1383"/>
      <c r="AM618" s="1383"/>
      <c r="AN618" s="1383"/>
      <c r="AO618" s="1383"/>
      <c r="AP618" s="1383"/>
      <c r="AQ618" s="234"/>
      <c r="AR618" s="526">
        <v>12900575838</v>
      </c>
      <c r="AS618" s="526">
        <v>78397662</v>
      </c>
      <c r="AT618" s="526">
        <v>12463412</v>
      </c>
      <c r="AU618" s="526">
        <v>25151160</v>
      </c>
      <c r="AV618" s="526">
        <v>18573008</v>
      </c>
      <c r="AW618" s="526">
        <v>0</v>
      </c>
      <c r="AX618" s="526">
        <v>9932447</v>
      </c>
      <c r="AY618" s="526">
        <v>0</v>
      </c>
      <c r="BA618" s="382">
        <v>1</v>
      </c>
      <c r="BB618" s="382">
        <v>0</v>
      </c>
    </row>
    <row r="619" spans="1:60" s="346" customFormat="1" ht="15" customHeight="1">
      <c r="A619" s="23" t="s">
        <v>1075</v>
      </c>
      <c r="B619" s="216"/>
      <c r="C619" s="724" t="s">
        <v>591</v>
      </c>
      <c r="D619" s="217"/>
      <c r="E619" s="217"/>
      <c r="F619" s="217"/>
      <c r="G619" s="217"/>
      <c r="H619" s="217"/>
      <c r="I619" s="217"/>
      <c r="J619" s="217"/>
      <c r="K619" s="217"/>
      <c r="L619" s="217"/>
      <c r="M619" s="217"/>
      <c r="N619" s="217"/>
      <c r="O619" s="217"/>
      <c r="P619" s="217"/>
      <c r="Q619" s="217"/>
      <c r="R619" s="217"/>
      <c r="S619" s="217"/>
      <c r="T619" s="217"/>
      <c r="U619" s="209"/>
      <c r="V619" s="209"/>
      <c r="W619" s="1383">
        <v>78636000</v>
      </c>
      <c r="X619" s="1383"/>
      <c r="Y619" s="1383"/>
      <c r="Z619" s="1383"/>
      <c r="AA619" s="1383"/>
      <c r="AB619" s="1383"/>
      <c r="AC619" s="240"/>
      <c r="AD619" s="1383">
        <v>1941770434</v>
      </c>
      <c r="AE619" s="1383"/>
      <c r="AF619" s="1383"/>
      <c r="AG619" s="1383"/>
      <c r="AH619" s="1383"/>
      <c r="AI619" s="1383"/>
      <c r="AJ619" s="240"/>
      <c r="AK619" s="1383">
        <v>1941770434</v>
      </c>
      <c r="AL619" s="1383"/>
      <c r="AM619" s="1383"/>
      <c r="AN619" s="1383"/>
      <c r="AO619" s="1383"/>
      <c r="AP619" s="1383"/>
      <c r="AQ619" s="234"/>
      <c r="AR619" s="526">
        <v>34000000</v>
      </c>
      <c r="AS619" s="526">
        <v>44636000</v>
      </c>
      <c r="AT619" s="526">
        <v>0</v>
      </c>
      <c r="AU619" s="526">
        <v>0</v>
      </c>
      <c r="AV619" s="526">
        <v>0</v>
      </c>
      <c r="AW619" s="526">
        <v>0</v>
      </c>
      <c r="AX619" s="526">
        <v>0</v>
      </c>
      <c r="AY619" s="526">
        <v>0</v>
      </c>
      <c r="AZ619" s="192"/>
      <c r="BA619" s="382">
        <v>1</v>
      </c>
      <c r="BB619" s="382">
        <v>0</v>
      </c>
      <c r="BC619" s="382"/>
      <c r="BD619" s="689"/>
      <c r="BE619" s="689"/>
      <c r="BF619" s="689"/>
      <c r="BG619" s="689"/>
      <c r="BH619" s="561"/>
    </row>
    <row r="620" spans="1:60" s="346" customFormat="1" ht="15" customHeight="1">
      <c r="A620" s="23" t="s">
        <v>1075</v>
      </c>
      <c r="B620" s="216"/>
      <c r="C620" s="33" t="s">
        <v>43</v>
      </c>
      <c r="D620" s="218"/>
      <c r="E620" s="209"/>
      <c r="F620" s="209"/>
      <c r="G620" s="209"/>
      <c r="H620" s="209"/>
      <c r="I620" s="209"/>
      <c r="J620" s="209"/>
      <c r="K620" s="209"/>
      <c r="L620" s="209"/>
      <c r="M620" s="209"/>
      <c r="N620" s="209"/>
      <c r="O620" s="209"/>
      <c r="P620" s="209"/>
      <c r="Q620" s="209"/>
      <c r="R620" s="209"/>
      <c r="S620" s="209"/>
      <c r="T620" s="209"/>
      <c r="U620" s="209"/>
      <c r="V620" s="209"/>
      <c r="W620" s="1383">
        <v>26607192600</v>
      </c>
      <c r="X620" s="1383"/>
      <c r="Y620" s="1383"/>
      <c r="Z620" s="1383"/>
      <c r="AA620" s="1383"/>
      <c r="AB620" s="1383"/>
      <c r="AC620" s="240"/>
      <c r="AD620" s="1383">
        <v>32907389860</v>
      </c>
      <c r="AE620" s="1383"/>
      <c r="AF620" s="1383"/>
      <c r="AG620" s="1383"/>
      <c r="AH620" s="1383"/>
      <c r="AI620" s="1383"/>
      <c r="AJ620" s="240"/>
      <c r="AK620" s="1383">
        <v>32907389860</v>
      </c>
      <c r="AL620" s="1383"/>
      <c r="AM620" s="1383"/>
      <c r="AN620" s="1383"/>
      <c r="AO620" s="1383"/>
      <c r="AP620" s="1383"/>
      <c r="AQ620" s="234"/>
      <c r="AR620" s="526">
        <v>26374500700</v>
      </c>
      <c r="AS620" s="526">
        <v>232691900</v>
      </c>
      <c r="AT620" s="526">
        <v>0</v>
      </c>
      <c r="AU620" s="526">
        <v>0</v>
      </c>
      <c r="AV620" s="526">
        <v>0</v>
      </c>
      <c r="AW620" s="526">
        <v>0</v>
      </c>
      <c r="AX620" s="526">
        <v>0</v>
      </c>
      <c r="AY620" s="526">
        <v>0</v>
      </c>
      <c r="AZ620" s="192"/>
      <c r="BA620" s="382">
        <v>1</v>
      </c>
      <c r="BB620" s="382">
        <v>0</v>
      </c>
      <c r="BC620" s="382"/>
      <c r="BD620" s="689"/>
      <c r="BE620" s="689"/>
      <c r="BF620" s="689"/>
      <c r="BG620" s="689"/>
      <c r="BH620" s="561"/>
    </row>
    <row r="621" spans="1:60" s="346" customFormat="1" ht="15" customHeight="1">
      <c r="A621" s="23" t="s">
        <v>1075</v>
      </c>
      <c r="B621" s="216"/>
      <c r="C621" s="724" t="s">
        <v>1185</v>
      </c>
      <c r="D621" s="218"/>
      <c r="E621" s="209"/>
      <c r="F621" s="209"/>
      <c r="G621" s="209"/>
      <c r="H621" s="209"/>
      <c r="I621" s="209"/>
      <c r="J621" s="209"/>
      <c r="K621" s="209"/>
      <c r="L621" s="209"/>
      <c r="M621" s="209"/>
      <c r="N621" s="209"/>
      <c r="O621" s="209"/>
      <c r="P621" s="209"/>
      <c r="Q621" s="209"/>
      <c r="R621" s="209"/>
      <c r="S621" s="209"/>
      <c r="T621" s="209"/>
      <c r="U621" s="209"/>
      <c r="V621" s="209"/>
      <c r="W621" s="1383">
        <v>5532460398</v>
      </c>
      <c r="X621" s="1383"/>
      <c r="Y621" s="1383"/>
      <c r="Z621" s="1383"/>
      <c r="AA621" s="1383"/>
      <c r="AB621" s="1383"/>
      <c r="AC621" s="240"/>
      <c r="AD621" s="1383">
        <v>11607384963</v>
      </c>
      <c r="AE621" s="1383"/>
      <c r="AF621" s="1383"/>
      <c r="AG621" s="1383"/>
      <c r="AH621" s="1383"/>
      <c r="AI621" s="1383"/>
      <c r="AJ621" s="240"/>
      <c r="AK621" s="1383">
        <v>11607384963</v>
      </c>
      <c r="AL621" s="1383"/>
      <c r="AM621" s="1383"/>
      <c r="AN621" s="1383"/>
      <c r="AO621" s="1383"/>
      <c r="AP621" s="1383"/>
      <c r="AQ621" s="234"/>
      <c r="AR621" s="526">
        <v>5531587615</v>
      </c>
      <c r="AS621" s="526">
        <v>0</v>
      </c>
      <c r="AT621" s="526">
        <v>0</v>
      </c>
      <c r="AU621" s="526">
        <v>0</v>
      </c>
      <c r="AV621" s="526">
        <v>0</v>
      </c>
      <c r="AW621" s="526">
        <v>0</v>
      </c>
      <c r="AX621" s="526">
        <v>872783</v>
      </c>
      <c r="AY621" s="526">
        <v>0</v>
      </c>
      <c r="AZ621" s="192"/>
      <c r="BA621" s="382">
        <v>1</v>
      </c>
      <c r="BB621" s="382">
        <v>0</v>
      </c>
      <c r="BC621" s="382"/>
      <c r="BD621" s="689"/>
      <c r="BE621" s="689"/>
      <c r="BF621" s="689"/>
      <c r="BG621" s="689"/>
      <c r="BH621" s="561"/>
    </row>
    <row r="622" spans="1:60" s="346" customFormat="1" ht="15" customHeight="1" collapsed="1">
      <c r="A622" s="23" t="s">
        <v>1075</v>
      </c>
      <c r="B622" s="216"/>
      <c r="C622" s="724" t="s">
        <v>1186</v>
      </c>
      <c r="D622" s="217"/>
      <c r="E622" s="217"/>
      <c r="F622" s="217"/>
      <c r="G622" s="217"/>
      <c r="H622" s="217"/>
      <c r="I622" s="217"/>
      <c r="J622" s="217"/>
      <c r="K622" s="217"/>
      <c r="L622" s="217"/>
      <c r="M622" s="217"/>
      <c r="N622" s="217"/>
      <c r="O622" s="217"/>
      <c r="P622" s="217"/>
      <c r="Q622" s="217"/>
      <c r="R622" s="217"/>
      <c r="S622" s="217"/>
      <c r="T622" s="217"/>
      <c r="U622" s="209"/>
      <c r="V622" s="209"/>
      <c r="W622" s="1383">
        <v>164885195</v>
      </c>
      <c r="X622" s="1383"/>
      <c r="Y622" s="1383"/>
      <c r="Z622" s="1383"/>
      <c r="AA622" s="1383"/>
      <c r="AB622" s="1383"/>
      <c r="AC622" s="240"/>
      <c r="AD622" s="1383">
        <v>338181128</v>
      </c>
      <c r="AE622" s="1383"/>
      <c r="AF622" s="1383"/>
      <c r="AG622" s="1383"/>
      <c r="AH622" s="1383"/>
      <c r="AI622" s="1383"/>
      <c r="AJ622" s="240"/>
      <c r="AK622" s="1383">
        <v>338181128</v>
      </c>
      <c r="AL622" s="1383"/>
      <c r="AM622" s="1383"/>
      <c r="AN622" s="1383"/>
      <c r="AO622" s="1383"/>
      <c r="AP622" s="1383"/>
      <c r="AQ622" s="234"/>
      <c r="AR622" s="526">
        <v>163132742</v>
      </c>
      <c r="AS622" s="526">
        <v>0</v>
      </c>
      <c r="AT622" s="526">
        <v>0</v>
      </c>
      <c r="AU622" s="526">
        <v>0</v>
      </c>
      <c r="AV622" s="526">
        <v>0</v>
      </c>
      <c r="AW622" s="526">
        <v>0</v>
      </c>
      <c r="AX622" s="526">
        <v>1752453</v>
      </c>
      <c r="AY622" s="526">
        <v>0</v>
      </c>
      <c r="AZ622" s="192"/>
      <c r="BA622" s="382">
        <v>1</v>
      </c>
      <c r="BB622" s="382">
        <v>0</v>
      </c>
      <c r="BC622" s="382"/>
      <c r="BD622" s="689"/>
      <c r="BE622" s="689"/>
      <c r="BF622" s="689"/>
      <c r="BG622" s="689"/>
      <c r="BH622" s="561"/>
    </row>
    <row r="623" spans="1:54" ht="15" customHeight="1">
      <c r="A623" s="23" t="s">
        <v>1075</v>
      </c>
      <c r="C623" s="244"/>
      <c r="D623" s="207"/>
      <c r="E623" s="207"/>
      <c r="F623" s="207"/>
      <c r="G623" s="207"/>
      <c r="H623" s="207"/>
      <c r="I623" s="207"/>
      <c r="J623" s="207"/>
      <c r="K623" s="208"/>
      <c r="L623" s="208"/>
      <c r="M623" s="208"/>
      <c r="N623" s="208"/>
      <c r="O623" s="208"/>
      <c r="P623" s="208"/>
      <c r="Q623" s="208"/>
      <c r="R623" s="208"/>
      <c r="S623" s="208"/>
      <c r="T623" s="208"/>
      <c r="U623" s="208"/>
      <c r="V623" s="208"/>
      <c r="W623" s="240"/>
      <c r="X623" s="240"/>
      <c r="Y623" s="240"/>
      <c r="Z623" s="240"/>
      <c r="AA623" s="240"/>
      <c r="AB623" s="240"/>
      <c r="AC623" s="240"/>
      <c r="AD623" s="240"/>
      <c r="AE623" s="240"/>
      <c r="AF623" s="240"/>
      <c r="AG623" s="240"/>
      <c r="AH623" s="240"/>
      <c r="AI623" s="240"/>
      <c r="AJ623" s="240"/>
      <c r="AK623" s="1383"/>
      <c r="AL623" s="1383"/>
      <c r="AM623" s="1383"/>
      <c r="AN623" s="1383"/>
      <c r="AO623" s="1383"/>
      <c r="AP623" s="1383"/>
      <c r="AQ623" s="233"/>
      <c r="BA623" s="382">
        <v>1</v>
      </c>
      <c r="BB623" s="382">
        <v>0</v>
      </c>
    </row>
    <row r="624" spans="1:59" s="223" customFormat="1" ht="15" customHeight="1" thickBot="1">
      <c r="A624" s="23" t="s">
        <v>1075</v>
      </c>
      <c r="B624" s="216"/>
      <c r="C624" s="220"/>
      <c r="D624" s="225"/>
      <c r="E624" s="224"/>
      <c r="F624" s="224"/>
      <c r="G624" s="224"/>
      <c r="H624" s="224"/>
      <c r="I624" s="224"/>
      <c r="J624" s="224"/>
      <c r="K624" s="226"/>
      <c r="L624" s="226"/>
      <c r="M624" s="226"/>
      <c r="N624" s="226"/>
      <c r="O624" s="226"/>
      <c r="P624" s="226"/>
      <c r="Q624" s="226"/>
      <c r="R624" s="226"/>
      <c r="S624" s="226"/>
      <c r="T624" s="226"/>
      <c r="U624" s="226"/>
      <c r="V624" s="226"/>
      <c r="W624" s="1389">
        <v>45428267720</v>
      </c>
      <c r="X624" s="1389"/>
      <c r="Y624" s="1389"/>
      <c r="Z624" s="1389"/>
      <c r="AA624" s="1389"/>
      <c r="AB624" s="1389"/>
      <c r="AC624" s="812"/>
      <c r="AD624" s="1389">
        <v>53463091602</v>
      </c>
      <c r="AE624" s="1389"/>
      <c r="AF624" s="1389"/>
      <c r="AG624" s="1389"/>
      <c r="AH624" s="1389"/>
      <c r="AI624" s="1389"/>
      <c r="AJ624" s="812"/>
      <c r="AK624" s="1389">
        <v>53463091602</v>
      </c>
      <c r="AL624" s="1389"/>
      <c r="AM624" s="1389"/>
      <c r="AN624" s="1389"/>
      <c r="AO624" s="1389"/>
      <c r="AP624" s="1389"/>
      <c r="AQ624" s="813"/>
      <c r="AR624" s="712">
        <v>45003796895</v>
      </c>
      <c r="AS624" s="712">
        <v>355725562</v>
      </c>
      <c r="AT624" s="712">
        <v>12463412</v>
      </c>
      <c r="AU624" s="712">
        <v>25151160</v>
      </c>
      <c r="AV624" s="712">
        <v>18573008</v>
      </c>
      <c r="AW624" s="712">
        <v>0</v>
      </c>
      <c r="AX624" s="712">
        <v>12557683</v>
      </c>
      <c r="AY624" s="712">
        <v>0</v>
      </c>
      <c r="BA624" s="810">
        <v>1</v>
      </c>
      <c r="BB624" s="810">
        <v>0</v>
      </c>
      <c r="BC624" s="810"/>
      <c r="BD624" s="812">
        <v>45428267720</v>
      </c>
      <c r="BE624" s="812">
        <v>53463091602</v>
      </c>
      <c r="BF624" s="812">
        <v>0</v>
      </c>
      <c r="BG624" s="812">
        <v>0</v>
      </c>
    </row>
    <row r="625" spans="1:54" ht="15" customHeight="1" thickTop="1">
      <c r="A625" s="23" t="s">
        <v>1075</v>
      </c>
      <c r="C625" s="220"/>
      <c r="D625" s="212"/>
      <c r="E625" s="207"/>
      <c r="F625" s="207"/>
      <c r="G625" s="207"/>
      <c r="H625" s="207"/>
      <c r="I625" s="207"/>
      <c r="J625" s="207"/>
      <c r="K625" s="222"/>
      <c r="L625" s="222"/>
      <c r="M625" s="222"/>
      <c r="N625" s="222"/>
      <c r="O625" s="222"/>
      <c r="P625" s="222"/>
      <c r="Q625" s="222"/>
      <c r="R625" s="222"/>
      <c r="S625" s="222"/>
      <c r="T625" s="222"/>
      <c r="U625" s="222"/>
      <c r="V625" s="222"/>
      <c r="W625" s="190"/>
      <c r="X625" s="190"/>
      <c r="Y625" s="190"/>
      <c r="Z625" s="190"/>
      <c r="AA625" s="190"/>
      <c r="AB625" s="190"/>
      <c r="AD625" s="190"/>
      <c r="AE625" s="190"/>
      <c r="AF625" s="190"/>
      <c r="AG625" s="190"/>
      <c r="AH625" s="190"/>
      <c r="AI625" s="190"/>
      <c r="AK625" s="190"/>
      <c r="AL625" s="190"/>
      <c r="AM625" s="190"/>
      <c r="AN625" s="190"/>
      <c r="AO625" s="190"/>
      <c r="AP625" s="190"/>
      <c r="AQ625" s="190"/>
      <c r="AR625" s="571">
        <v>0</v>
      </c>
      <c r="AS625" s="571">
        <v>0</v>
      </c>
      <c r="AT625" s="571">
        <v>0</v>
      </c>
      <c r="AU625" s="571">
        <v>0</v>
      </c>
      <c r="AV625" s="571">
        <v>0</v>
      </c>
      <c r="AW625" s="571">
        <v>0</v>
      </c>
      <c r="AX625" s="571">
        <v>0</v>
      </c>
      <c r="AY625" s="571">
        <v>0</v>
      </c>
      <c r="AZ625" s="351"/>
      <c r="BA625" s="382">
        <v>7</v>
      </c>
      <c r="BB625" s="382">
        <v>0</v>
      </c>
    </row>
    <row r="626" spans="1:54" ht="15" customHeight="1">
      <c r="A626" s="23">
        <v>22</v>
      </c>
      <c r="B626" s="216" t="s">
        <v>197</v>
      </c>
      <c r="C626" s="243" t="s">
        <v>414</v>
      </c>
      <c r="D626" s="211"/>
      <c r="E626" s="207"/>
      <c r="F626" s="207"/>
      <c r="G626" s="207"/>
      <c r="H626" s="207"/>
      <c r="I626" s="207"/>
      <c r="J626" s="207"/>
      <c r="K626" s="221"/>
      <c r="L626" s="221"/>
      <c r="M626" s="221"/>
      <c r="N626" s="221"/>
      <c r="O626" s="221"/>
      <c r="P626" s="221"/>
      <c r="Q626" s="221"/>
      <c r="R626" s="221"/>
      <c r="S626" s="221"/>
      <c r="T626" s="221"/>
      <c r="U626" s="221"/>
      <c r="V626" s="221"/>
      <c r="BA626" s="382">
        <v>7</v>
      </c>
      <c r="BB626" s="382">
        <v>0</v>
      </c>
    </row>
    <row r="627" spans="1:54" ht="15" customHeight="1">
      <c r="A627" s="23" t="s">
        <v>1075</v>
      </c>
      <c r="D627" s="207"/>
      <c r="E627" s="207"/>
      <c r="F627" s="207"/>
      <c r="G627" s="207"/>
      <c r="H627" s="207"/>
      <c r="I627" s="207"/>
      <c r="J627" s="207"/>
      <c r="K627" s="207"/>
      <c r="L627" s="207"/>
      <c r="M627" s="207"/>
      <c r="N627" s="207"/>
      <c r="O627" s="207"/>
      <c r="P627" s="207"/>
      <c r="Q627" s="207"/>
      <c r="R627" s="207"/>
      <c r="S627" s="207"/>
      <c r="T627" s="207"/>
      <c r="U627" s="207"/>
      <c r="V627" s="207"/>
      <c r="W627" s="1408" t="s">
        <v>773</v>
      </c>
      <c r="X627" s="1412"/>
      <c r="Y627" s="1412"/>
      <c r="Z627" s="1412"/>
      <c r="AA627" s="1412"/>
      <c r="AB627" s="1412"/>
      <c r="AC627" s="234"/>
      <c r="AD627" s="1408" t="s">
        <v>639</v>
      </c>
      <c r="AE627" s="1408"/>
      <c r="AF627" s="1408"/>
      <c r="AG627" s="1408"/>
      <c r="AH627" s="1408"/>
      <c r="AI627" s="1408"/>
      <c r="AJ627" s="234"/>
      <c r="AK627" s="1408" t="s">
        <v>640</v>
      </c>
      <c r="AL627" s="1408"/>
      <c r="AM627" s="1408"/>
      <c r="AN627" s="1408"/>
      <c r="AO627" s="1408"/>
      <c r="AP627" s="1408"/>
      <c r="AQ627" s="335"/>
      <c r="AR627" s="635" t="s">
        <v>781</v>
      </c>
      <c r="AS627" s="635" t="s">
        <v>930</v>
      </c>
      <c r="AT627" s="635" t="s">
        <v>931</v>
      </c>
      <c r="AU627" s="635" t="s">
        <v>932</v>
      </c>
      <c r="AV627" s="635" t="s">
        <v>933</v>
      </c>
      <c r="AW627" s="635" t="s">
        <v>539</v>
      </c>
      <c r="AX627" s="635" t="s">
        <v>540</v>
      </c>
      <c r="AY627" s="635" t="s">
        <v>6</v>
      </c>
      <c r="BA627" s="382">
        <v>7</v>
      </c>
      <c r="BB627" s="382">
        <v>0</v>
      </c>
    </row>
    <row r="628" spans="1:54" ht="15" customHeight="1">
      <c r="A628" s="23" t="s">
        <v>1075</v>
      </c>
      <c r="D628" s="207"/>
      <c r="E628" s="207"/>
      <c r="F628" s="207"/>
      <c r="G628" s="207"/>
      <c r="H628" s="207"/>
      <c r="I628" s="207"/>
      <c r="J628" s="207"/>
      <c r="K628" s="207"/>
      <c r="L628" s="207"/>
      <c r="M628" s="207"/>
      <c r="N628" s="207"/>
      <c r="O628" s="207"/>
      <c r="P628" s="207"/>
      <c r="Q628" s="207"/>
      <c r="R628" s="207"/>
      <c r="S628" s="207"/>
      <c r="T628" s="207"/>
      <c r="U628" s="207"/>
      <c r="V628" s="207"/>
      <c r="W628" s="1381" t="s">
        <v>312</v>
      </c>
      <c r="X628" s="1382"/>
      <c r="Y628" s="1382"/>
      <c r="Z628" s="1382"/>
      <c r="AA628" s="1382"/>
      <c r="AB628" s="1382"/>
      <c r="AC628" s="234"/>
      <c r="AD628" s="1381" t="s">
        <v>312</v>
      </c>
      <c r="AE628" s="1382"/>
      <c r="AF628" s="1382"/>
      <c r="AG628" s="1382"/>
      <c r="AH628" s="1382"/>
      <c r="AI628" s="1382"/>
      <c r="AJ628" s="234"/>
      <c r="AK628" s="1381" t="s">
        <v>312</v>
      </c>
      <c r="AL628" s="1382"/>
      <c r="AM628" s="1382"/>
      <c r="AN628" s="1382"/>
      <c r="AO628" s="1382"/>
      <c r="AP628" s="1382"/>
      <c r="AQ628" s="335"/>
      <c r="AR628" s="526" t="s">
        <v>312</v>
      </c>
      <c r="AS628" s="526" t="s">
        <v>312</v>
      </c>
      <c r="AT628" s="526" t="s">
        <v>312</v>
      </c>
      <c r="AU628" s="526" t="s">
        <v>312</v>
      </c>
      <c r="AV628" s="526" t="s">
        <v>312</v>
      </c>
      <c r="AW628" s="526" t="s">
        <v>312</v>
      </c>
      <c r="AX628" s="526" t="s">
        <v>312</v>
      </c>
      <c r="AY628" s="526" t="s">
        <v>312</v>
      </c>
      <c r="BA628" s="382">
        <v>7</v>
      </c>
      <c r="BB628" s="382">
        <v>0</v>
      </c>
    </row>
    <row r="629" spans="1:54" ht="15" customHeight="1">
      <c r="A629" s="6" t="s">
        <v>1075</v>
      </c>
      <c r="C629" s="340" t="s">
        <v>140</v>
      </c>
      <c r="D629" s="211"/>
      <c r="E629" s="207"/>
      <c r="F629" s="207"/>
      <c r="G629" s="207"/>
      <c r="H629" s="207"/>
      <c r="I629" s="207"/>
      <c r="J629" s="207"/>
      <c r="K629" s="221"/>
      <c r="L629" s="221"/>
      <c r="M629" s="221"/>
      <c r="N629" s="221"/>
      <c r="O629" s="221"/>
      <c r="P629" s="221"/>
      <c r="Q629" s="221"/>
      <c r="R629" s="221"/>
      <c r="S629" s="221"/>
      <c r="T629" s="221"/>
      <c r="U629" s="221"/>
      <c r="V629" s="221"/>
      <c r="W629" s="1383">
        <v>43655960895</v>
      </c>
      <c r="X629" s="1383"/>
      <c r="Y629" s="1383"/>
      <c r="Z629" s="1383"/>
      <c r="AA629" s="1383"/>
      <c r="AB629" s="1383"/>
      <c r="AC629" s="240"/>
      <c r="AD629" s="1383">
        <v>44540716367</v>
      </c>
      <c r="AE629" s="1383"/>
      <c r="AF629" s="1383"/>
      <c r="AG629" s="1383"/>
      <c r="AH629" s="1383"/>
      <c r="AI629" s="1383"/>
      <c r="AJ629" s="240"/>
      <c r="AK629" s="1383">
        <v>44540716367</v>
      </c>
      <c r="AL629" s="1383"/>
      <c r="AM629" s="1383"/>
      <c r="AN629" s="1383"/>
      <c r="AO629" s="1383"/>
      <c r="AP629" s="1383"/>
      <c r="AQ629" s="234"/>
      <c r="AR629" s="526">
        <v>43655960895</v>
      </c>
      <c r="AS629" s="526">
        <v>0</v>
      </c>
      <c r="AT629" s="526">
        <v>0</v>
      </c>
      <c r="AU629" s="526">
        <v>0</v>
      </c>
      <c r="AV629" s="526">
        <v>0</v>
      </c>
      <c r="AW629" s="526">
        <v>0</v>
      </c>
      <c r="AX629" s="526">
        <v>0</v>
      </c>
      <c r="AY629" s="526">
        <v>0</v>
      </c>
      <c r="BA629" s="382">
        <v>1</v>
      </c>
      <c r="BB629" s="382">
        <v>0</v>
      </c>
    </row>
    <row r="630" spans="1:60" s="346" customFormat="1" ht="15" customHeight="1">
      <c r="A630" s="23" t="s">
        <v>1075</v>
      </c>
      <c r="B630" s="216"/>
      <c r="C630" s="724" t="s">
        <v>590</v>
      </c>
      <c r="D630" s="211"/>
      <c r="E630" s="207"/>
      <c r="F630" s="207"/>
      <c r="G630" s="207"/>
      <c r="H630" s="207"/>
      <c r="I630" s="207"/>
      <c r="J630" s="207"/>
      <c r="K630" s="207"/>
      <c r="L630" s="207"/>
      <c r="M630" s="207"/>
      <c r="N630" s="207"/>
      <c r="O630" s="207"/>
      <c r="P630" s="207"/>
      <c r="Q630" s="207"/>
      <c r="R630" s="207"/>
      <c r="S630" s="207"/>
      <c r="T630" s="207"/>
      <c r="U630" s="207"/>
      <c r="V630" s="207"/>
      <c r="W630" s="1383">
        <v>27921</v>
      </c>
      <c r="X630" s="1383"/>
      <c r="Y630" s="1383"/>
      <c r="Z630" s="1383"/>
      <c r="AA630" s="1383"/>
      <c r="AB630" s="1383"/>
      <c r="AC630" s="240"/>
      <c r="AD630" s="1383">
        <v>11342968553</v>
      </c>
      <c r="AE630" s="1383"/>
      <c r="AF630" s="1383"/>
      <c r="AG630" s="1383"/>
      <c r="AH630" s="1383"/>
      <c r="AI630" s="1383"/>
      <c r="AJ630" s="240"/>
      <c r="AK630" s="1383">
        <v>11342968553</v>
      </c>
      <c r="AL630" s="1383"/>
      <c r="AM630" s="1383"/>
      <c r="AN630" s="1383"/>
      <c r="AO630" s="1383"/>
      <c r="AP630" s="1383"/>
      <c r="AQ630" s="234"/>
      <c r="AR630" s="526">
        <v>27921</v>
      </c>
      <c r="AS630" s="526">
        <v>0</v>
      </c>
      <c r="AT630" s="526">
        <v>0</v>
      </c>
      <c r="AU630" s="526">
        <v>0</v>
      </c>
      <c r="AV630" s="526">
        <v>0</v>
      </c>
      <c r="AW630" s="526">
        <v>0</v>
      </c>
      <c r="AX630" s="526">
        <v>0</v>
      </c>
      <c r="AY630" s="526">
        <v>0</v>
      </c>
      <c r="AZ630" s="192"/>
      <c r="BA630" s="382">
        <v>1</v>
      </c>
      <c r="BB630" s="382">
        <v>0</v>
      </c>
      <c r="BC630" s="382"/>
      <c r="BD630" s="689"/>
      <c r="BE630" s="689"/>
      <c r="BF630" s="689"/>
      <c r="BG630" s="689"/>
      <c r="BH630" s="561"/>
    </row>
    <row r="631" spans="1:60" s="346" customFormat="1" ht="15" customHeight="1">
      <c r="A631" s="23" t="s">
        <v>1075</v>
      </c>
      <c r="B631" s="216"/>
      <c r="C631" s="633" t="s">
        <v>1187</v>
      </c>
      <c r="D631" s="211"/>
      <c r="E631" s="207"/>
      <c r="F631" s="207"/>
      <c r="G631" s="207"/>
      <c r="H631" s="207"/>
      <c r="I631" s="207"/>
      <c r="J631" s="207"/>
      <c r="K631" s="207"/>
      <c r="L631" s="207"/>
      <c r="M631" s="207"/>
      <c r="N631" s="207"/>
      <c r="O631" s="207"/>
      <c r="P631" s="207"/>
      <c r="Q631" s="207"/>
      <c r="R631" s="207"/>
      <c r="S631" s="207"/>
      <c r="T631" s="207"/>
      <c r="U631" s="207"/>
      <c r="V631" s="207"/>
      <c r="W631" s="1383">
        <v>14963646535</v>
      </c>
      <c r="X631" s="1383"/>
      <c r="Y631" s="1383"/>
      <c r="Z631" s="1383"/>
      <c r="AA631" s="1383"/>
      <c r="AB631" s="1383"/>
      <c r="AC631" s="240"/>
      <c r="AD631" s="1383">
        <v>10478586213</v>
      </c>
      <c r="AE631" s="1383"/>
      <c r="AF631" s="1383"/>
      <c r="AG631" s="1383"/>
      <c r="AH631" s="1383"/>
      <c r="AI631" s="1383"/>
      <c r="AJ631" s="240"/>
      <c r="AK631" s="1383">
        <v>10478586213</v>
      </c>
      <c r="AL631" s="1383"/>
      <c r="AM631" s="1383"/>
      <c r="AN631" s="1383"/>
      <c r="AO631" s="1383"/>
      <c r="AP631" s="1383"/>
      <c r="AQ631" s="234"/>
      <c r="AR631" s="526">
        <v>14892121149</v>
      </c>
      <c r="AS631" s="526">
        <v>0</v>
      </c>
      <c r="AT631" s="526">
        <v>0</v>
      </c>
      <c r="AU631" s="526">
        <v>0</v>
      </c>
      <c r="AV631" s="526">
        <v>0</v>
      </c>
      <c r="AW631" s="526">
        <v>0</v>
      </c>
      <c r="AX631" s="526">
        <v>71525386</v>
      </c>
      <c r="AY631" s="526">
        <v>0</v>
      </c>
      <c r="AZ631" s="192"/>
      <c r="BA631" s="382">
        <v>1</v>
      </c>
      <c r="BB631" s="382">
        <v>0</v>
      </c>
      <c r="BC631" s="382"/>
      <c r="BD631" s="689"/>
      <c r="BE631" s="689"/>
      <c r="BF631" s="689"/>
      <c r="BG631" s="689"/>
      <c r="BH631" s="561"/>
    </row>
    <row r="632" spans="1:54" ht="15" customHeight="1">
      <c r="A632" s="23" t="s">
        <v>1075</v>
      </c>
      <c r="C632" s="633" t="s">
        <v>572</v>
      </c>
      <c r="D632" s="211"/>
      <c r="E632" s="207"/>
      <c r="F632" s="207"/>
      <c r="G632" s="207"/>
      <c r="H632" s="207"/>
      <c r="I632" s="207"/>
      <c r="J632" s="207"/>
      <c r="K632" s="221"/>
      <c r="L632" s="221"/>
      <c r="M632" s="221"/>
      <c r="N632" s="221"/>
      <c r="O632" s="221"/>
      <c r="P632" s="221"/>
      <c r="Q632" s="221"/>
      <c r="R632" s="221"/>
      <c r="S632" s="221"/>
      <c r="T632" s="221"/>
      <c r="U632" s="221"/>
      <c r="V632" s="221"/>
      <c r="W632" s="1383">
        <v>2209226085</v>
      </c>
      <c r="X632" s="1383"/>
      <c r="Y632" s="1383"/>
      <c r="Z632" s="1383"/>
      <c r="AA632" s="1383"/>
      <c r="AB632" s="1383"/>
      <c r="AC632" s="240"/>
      <c r="AD632" s="1460">
        <v>-10749644800</v>
      </c>
      <c r="AE632" s="1460"/>
      <c r="AF632" s="1460"/>
      <c r="AG632" s="1460"/>
      <c r="AH632" s="1460"/>
      <c r="AI632" s="1460"/>
      <c r="AJ632" s="240"/>
      <c r="AK632" s="1383">
        <v>-10749644800</v>
      </c>
      <c r="AL632" s="1383"/>
      <c r="AM632" s="1383"/>
      <c r="AN632" s="1383"/>
      <c r="AO632" s="1383"/>
      <c r="AP632" s="1383"/>
      <c r="AQ632" s="234"/>
      <c r="AR632" s="526">
        <v>2350641085</v>
      </c>
      <c r="AS632" s="526">
        <v>-141415000</v>
      </c>
      <c r="AT632" s="526">
        <v>0</v>
      </c>
      <c r="AU632" s="526">
        <v>0</v>
      </c>
      <c r="AV632" s="526">
        <v>0</v>
      </c>
      <c r="AW632" s="526">
        <v>0</v>
      </c>
      <c r="AX632" s="526">
        <v>0</v>
      </c>
      <c r="AY632" s="526">
        <v>0</v>
      </c>
      <c r="BA632" s="382">
        <v>1</v>
      </c>
      <c r="BB632" s="382">
        <v>0</v>
      </c>
    </row>
    <row r="633" spans="1:65" ht="15" customHeight="1">
      <c r="A633" s="23" t="s">
        <v>1075</v>
      </c>
      <c r="C633" s="244" t="s">
        <v>141</v>
      </c>
      <c r="D633" s="211"/>
      <c r="E633" s="207"/>
      <c r="F633" s="207"/>
      <c r="G633" s="207"/>
      <c r="H633" s="207"/>
      <c r="I633" s="207"/>
      <c r="J633" s="207"/>
      <c r="K633" s="221"/>
      <c r="L633" s="221"/>
      <c r="M633" s="221"/>
      <c r="N633" s="221"/>
      <c r="O633" s="221"/>
      <c r="P633" s="221"/>
      <c r="Q633" s="221"/>
      <c r="R633" s="221"/>
      <c r="S633" s="221"/>
      <c r="T633" s="221"/>
      <c r="U633" s="221"/>
      <c r="V633" s="221"/>
      <c r="W633" s="1383">
        <v>48423403</v>
      </c>
      <c r="X633" s="1383"/>
      <c r="Y633" s="1383"/>
      <c r="Z633" s="1383"/>
      <c r="AA633" s="1383"/>
      <c r="AB633" s="1383"/>
      <c r="AC633" s="240"/>
      <c r="AD633" s="1383">
        <v>1171331272</v>
      </c>
      <c r="AE633" s="1383"/>
      <c r="AF633" s="1383"/>
      <c r="AG633" s="1383"/>
      <c r="AH633" s="1383"/>
      <c r="AI633" s="1383"/>
      <c r="AJ633" s="240"/>
      <c r="AK633" s="1383">
        <v>1171331272</v>
      </c>
      <c r="AL633" s="1383"/>
      <c r="AM633" s="1383"/>
      <c r="AN633" s="1383"/>
      <c r="AO633" s="1383"/>
      <c r="AP633" s="1383"/>
      <c r="AQ633" s="234"/>
      <c r="AR633" s="526">
        <v>46995578</v>
      </c>
      <c r="AS633" s="526">
        <v>1427825</v>
      </c>
      <c r="AT633" s="526">
        <v>0</v>
      </c>
      <c r="AU633" s="526">
        <v>0</v>
      </c>
      <c r="AV633" s="526">
        <v>0</v>
      </c>
      <c r="AW633" s="526">
        <v>0</v>
      </c>
      <c r="AX633" s="526">
        <v>0</v>
      </c>
      <c r="AY633" s="526">
        <v>0</v>
      </c>
      <c r="BA633" s="382">
        <v>1</v>
      </c>
      <c r="BB633" s="382">
        <v>0</v>
      </c>
      <c r="BD633" s="607"/>
      <c r="BE633" s="607"/>
      <c r="BF633" s="607"/>
      <c r="BG633" s="607"/>
      <c r="BH633" s="223"/>
      <c r="BI633" s="223"/>
      <c r="BJ633" s="223"/>
      <c r="BK633" s="223"/>
      <c r="BL633" s="223"/>
      <c r="BM633" s="223"/>
    </row>
    <row r="634" spans="1:65" ht="15" customHeight="1">
      <c r="A634" s="23" t="s">
        <v>1075</v>
      </c>
      <c r="C634" s="244"/>
      <c r="D634" s="211"/>
      <c r="E634" s="207"/>
      <c r="F634" s="207"/>
      <c r="G634" s="207"/>
      <c r="H634" s="207"/>
      <c r="I634" s="207"/>
      <c r="J634" s="207"/>
      <c r="K634" s="221"/>
      <c r="L634" s="221"/>
      <c r="M634" s="221"/>
      <c r="N634" s="221"/>
      <c r="O634" s="221"/>
      <c r="P634" s="221"/>
      <c r="Q634" s="221"/>
      <c r="R634" s="221"/>
      <c r="S634" s="221"/>
      <c r="T634" s="221"/>
      <c r="U634" s="221"/>
      <c r="V634" s="221"/>
      <c r="W634" s="240"/>
      <c r="X634" s="240"/>
      <c r="Y634" s="240"/>
      <c r="Z634" s="240"/>
      <c r="AA634" s="240"/>
      <c r="AB634" s="240"/>
      <c r="AC634" s="240"/>
      <c r="AD634" s="240"/>
      <c r="AE634" s="240"/>
      <c r="AF634" s="240"/>
      <c r="AG634" s="240"/>
      <c r="AH634" s="240"/>
      <c r="AI634" s="240"/>
      <c r="AJ634" s="240"/>
      <c r="AK634" s="240"/>
      <c r="AL634" s="240"/>
      <c r="AM634" s="240"/>
      <c r="AN634" s="240"/>
      <c r="AO634" s="240"/>
      <c r="AP634" s="240"/>
      <c r="BA634" s="382">
        <v>1</v>
      </c>
      <c r="BB634" s="382">
        <v>0</v>
      </c>
      <c r="BD634" s="607"/>
      <c r="BE634" s="607"/>
      <c r="BF634" s="607"/>
      <c r="BG634" s="607"/>
      <c r="BH634" s="223"/>
      <c r="BI634" s="223"/>
      <c r="BJ634" s="223"/>
      <c r="BK634" s="223"/>
      <c r="BL634" s="223"/>
      <c r="BM634" s="223"/>
    </row>
    <row r="635" spans="1:59" s="223" customFormat="1" ht="15" customHeight="1" thickBot="1">
      <c r="A635" s="23" t="s">
        <v>1075</v>
      </c>
      <c r="B635" s="216"/>
      <c r="C635" s="220"/>
      <c r="D635" s="225"/>
      <c r="E635" s="224"/>
      <c r="F635" s="224"/>
      <c r="G635" s="224"/>
      <c r="H635" s="224"/>
      <c r="I635" s="224"/>
      <c r="J635" s="224"/>
      <c r="K635" s="226"/>
      <c r="L635" s="226"/>
      <c r="M635" s="226"/>
      <c r="N635" s="226"/>
      <c r="O635" s="226"/>
      <c r="P635" s="226"/>
      <c r="Q635" s="226"/>
      <c r="R635" s="226"/>
      <c r="S635" s="226"/>
      <c r="T635" s="226"/>
      <c r="U635" s="226"/>
      <c r="V635" s="226"/>
      <c r="W635" s="1389">
        <v>60877284839</v>
      </c>
      <c r="X635" s="1389"/>
      <c r="Y635" s="1389"/>
      <c r="Z635" s="1389"/>
      <c r="AA635" s="1389"/>
      <c r="AB635" s="1389"/>
      <c r="AC635" s="812"/>
      <c r="AD635" s="1389">
        <v>56783957605</v>
      </c>
      <c r="AE635" s="1389"/>
      <c r="AF635" s="1389"/>
      <c r="AG635" s="1389"/>
      <c r="AH635" s="1389"/>
      <c r="AI635" s="1389"/>
      <c r="AJ635" s="812"/>
      <c r="AK635" s="1389">
        <v>56783957605</v>
      </c>
      <c r="AL635" s="1389"/>
      <c r="AM635" s="1389"/>
      <c r="AN635" s="1389"/>
      <c r="AO635" s="1389"/>
      <c r="AP635" s="1389"/>
      <c r="AQ635" s="813"/>
      <c r="AR635" s="712">
        <v>60945746628</v>
      </c>
      <c r="AS635" s="712">
        <v>-139987175</v>
      </c>
      <c r="AT635" s="712">
        <v>0</v>
      </c>
      <c r="AU635" s="712">
        <v>0</v>
      </c>
      <c r="AV635" s="712">
        <v>0</v>
      </c>
      <c r="AW635" s="712">
        <v>0</v>
      </c>
      <c r="AX635" s="712">
        <v>71525386</v>
      </c>
      <c r="AY635" s="712">
        <v>0</v>
      </c>
      <c r="BA635" s="810">
        <v>1</v>
      </c>
      <c r="BB635" s="810">
        <v>0</v>
      </c>
      <c r="BC635" s="810"/>
      <c r="BD635" s="812">
        <v>60877284839</v>
      </c>
      <c r="BE635" s="812">
        <v>56783957605</v>
      </c>
      <c r="BF635" s="812">
        <v>0</v>
      </c>
      <c r="BG635" s="812">
        <v>0</v>
      </c>
    </row>
    <row r="636" spans="1:65" ht="15" customHeight="1" thickTop="1">
      <c r="A636" s="23" t="s">
        <v>1075</v>
      </c>
      <c r="D636" s="217"/>
      <c r="E636" s="217"/>
      <c r="F636" s="217"/>
      <c r="G636" s="217"/>
      <c r="H636" s="217"/>
      <c r="I636" s="217"/>
      <c r="J636" s="217"/>
      <c r="K636" s="217"/>
      <c r="L636" s="217"/>
      <c r="M636" s="217"/>
      <c r="N636" s="217"/>
      <c r="O636" s="217"/>
      <c r="P636" s="217"/>
      <c r="Q636" s="217"/>
      <c r="R636" s="217"/>
      <c r="S636" s="217"/>
      <c r="T636" s="217"/>
      <c r="AR636" s="571">
        <v>0</v>
      </c>
      <c r="AS636" s="571">
        <v>0</v>
      </c>
      <c r="AX636" s="571">
        <v>0</v>
      </c>
      <c r="AY636" s="571">
        <v>0</v>
      </c>
      <c r="BA636" s="382">
        <v>7</v>
      </c>
      <c r="BB636" s="382">
        <v>0</v>
      </c>
      <c r="BD636" s="607"/>
      <c r="BE636" s="607"/>
      <c r="BF636" s="607"/>
      <c r="BG636" s="607"/>
      <c r="BH636" s="223"/>
      <c r="BI636" s="223"/>
      <c r="BJ636" s="223"/>
      <c r="BK636" s="223"/>
      <c r="BL636" s="223"/>
      <c r="BM636" s="223"/>
    </row>
    <row r="637" spans="1:65" ht="15" customHeight="1">
      <c r="A637" s="23">
        <v>23</v>
      </c>
      <c r="B637" s="216" t="s">
        <v>197</v>
      </c>
      <c r="C637" s="243" t="s">
        <v>232</v>
      </c>
      <c r="D637" s="217"/>
      <c r="E637" s="217"/>
      <c r="F637" s="217"/>
      <c r="G637" s="217"/>
      <c r="H637" s="217"/>
      <c r="I637" s="217"/>
      <c r="J637" s="217"/>
      <c r="K637" s="217"/>
      <c r="L637" s="217"/>
      <c r="M637" s="217"/>
      <c r="N637" s="217"/>
      <c r="O637" s="217"/>
      <c r="P637" s="217"/>
      <c r="Q637" s="217"/>
      <c r="R637" s="217"/>
      <c r="S637" s="217"/>
      <c r="T637" s="217"/>
      <c r="BA637" s="382">
        <v>7</v>
      </c>
      <c r="BB637" s="382">
        <v>0</v>
      </c>
      <c r="BD637" s="182"/>
      <c r="BE637" s="182"/>
      <c r="BF637" s="184"/>
      <c r="BG637" s="184"/>
      <c r="BH637" s="61"/>
      <c r="BI637" s="223"/>
      <c r="BJ637" s="223"/>
      <c r="BK637" s="223"/>
      <c r="BL637" s="223"/>
      <c r="BM637" s="223"/>
    </row>
    <row r="638" spans="1:65" ht="15" customHeight="1">
      <c r="A638" s="23" t="s">
        <v>1075</v>
      </c>
      <c r="D638" s="207"/>
      <c r="E638" s="207"/>
      <c r="F638" s="207"/>
      <c r="G638" s="207"/>
      <c r="H638" s="207"/>
      <c r="I638" s="207"/>
      <c r="J638" s="207"/>
      <c r="K638" s="207"/>
      <c r="L638" s="207"/>
      <c r="M638" s="207"/>
      <c r="N638" s="207"/>
      <c r="O638" s="207"/>
      <c r="P638" s="207"/>
      <c r="Q638" s="207"/>
      <c r="R638" s="207"/>
      <c r="S638" s="207"/>
      <c r="T638" s="207"/>
      <c r="U638" s="207"/>
      <c r="V638" s="207"/>
      <c r="W638" s="1408" t="s">
        <v>773</v>
      </c>
      <c r="X638" s="1408"/>
      <c r="Y638" s="1408"/>
      <c r="Z638" s="1408"/>
      <c r="AA638" s="1408"/>
      <c r="AB638" s="1408"/>
      <c r="AC638" s="234"/>
      <c r="AD638" s="1408" t="s">
        <v>639</v>
      </c>
      <c r="AE638" s="1408"/>
      <c r="AF638" s="1408"/>
      <c r="AG638" s="1408"/>
      <c r="AH638" s="1408"/>
      <c r="AI638" s="1408"/>
      <c r="AJ638" s="234"/>
      <c r="AK638" s="1408" t="s">
        <v>640</v>
      </c>
      <c r="AL638" s="1408"/>
      <c r="AM638" s="1408"/>
      <c r="AN638" s="1408"/>
      <c r="AO638" s="1408"/>
      <c r="AP638" s="1408"/>
      <c r="AQ638" s="335"/>
      <c r="AR638" s="635" t="s">
        <v>781</v>
      </c>
      <c r="AS638" s="635" t="s">
        <v>930</v>
      </c>
      <c r="AT638" s="635" t="s">
        <v>931</v>
      </c>
      <c r="AU638" s="635" t="s">
        <v>932</v>
      </c>
      <c r="AV638" s="635" t="s">
        <v>933</v>
      </c>
      <c r="AW638" s="635" t="s">
        <v>539</v>
      </c>
      <c r="AX638" s="635" t="s">
        <v>540</v>
      </c>
      <c r="AY638" s="635" t="s">
        <v>6</v>
      </c>
      <c r="BA638" s="382">
        <v>7</v>
      </c>
      <c r="BB638" s="382">
        <v>0</v>
      </c>
      <c r="BD638" s="182"/>
      <c r="BE638" s="182"/>
      <c r="BF638" s="184"/>
      <c r="BG638" s="184"/>
      <c r="BH638" s="5"/>
      <c r="BI638" s="223"/>
      <c r="BJ638" s="223"/>
      <c r="BK638" s="223"/>
      <c r="BL638" s="223"/>
      <c r="BM638" s="223"/>
    </row>
    <row r="639" spans="1:54" ht="15" customHeight="1">
      <c r="A639" s="23" t="s">
        <v>1075</v>
      </c>
      <c r="D639" s="207"/>
      <c r="E639" s="207"/>
      <c r="F639" s="207"/>
      <c r="G639" s="207"/>
      <c r="H639" s="207"/>
      <c r="I639" s="207"/>
      <c r="J639" s="207"/>
      <c r="K639" s="207"/>
      <c r="L639" s="207"/>
      <c r="M639" s="207"/>
      <c r="N639" s="207"/>
      <c r="O639" s="207"/>
      <c r="P639" s="207"/>
      <c r="Q639" s="207"/>
      <c r="R639" s="207"/>
      <c r="S639" s="207"/>
      <c r="T639" s="207"/>
      <c r="U639" s="207"/>
      <c r="V639" s="207"/>
      <c r="W639" s="1463" t="s">
        <v>312</v>
      </c>
      <c r="X639" s="1464"/>
      <c r="Y639" s="1464"/>
      <c r="Z639" s="1464"/>
      <c r="AA639" s="1464"/>
      <c r="AB639" s="1464"/>
      <c r="AC639" s="240"/>
      <c r="AD639" s="1463" t="s">
        <v>312</v>
      </c>
      <c r="AE639" s="1464"/>
      <c r="AF639" s="1464"/>
      <c r="AG639" s="1464"/>
      <c r="AH639" s="1464"/>
      <c r="AI639" s="1464"/>
      <c r="AJ639" s="234"/>
      <c r="AK639" s="1381" t="s">
        <v>312</v>
      </c>
      <c r="AL639" s="1382"/>
      <c r="AM639" s="1382"/>
      <c r="AN639" s="1382"/>
      <c r="AO639" s="1382"/>
      <c r="AP639" s="1382"/>
      <c r="AQ639" s="335"/>
      <c r="AR639" s="526" t="s">
        <v>312</v>
      </c>
      <c r="AS639" s="526" t="s">
        <v>312</v>
      </c>
      <c r="AT639" s="526" t="s">
        <v>312</v>
      </c>
      <c r="AU639" s="526" t="s">
        <v>312</v>
      </c>
      <c r="AV639" s="526" t="s">
        <v>312</v>
      </c>
      <c r="AW639" s="526" t="s">
        <v>312</v>
      </c>
      <c r="AX639" s="526" t="s">
        <v>312</v>
      </c>
      <c r="AY639" s="526" t="s">
        <v>312</v>
      </c>
      <c r="BA639" s="382">
        <v>7</v>
      </c>
      <c r="BB639" s="382">
        <v>0</v>
      </c>
    </row>
    <row r="640" spans="1:65" ht="15" customHeight="1">
      <c r="A640" s="6" t="s">
        <v>1075</v>
      </c>
      <c r="C640" s="465" t="s">
        <v>541</v>
      </c>
      <c r="D640" s="217"/>
      <c r="E640" s="217"/>
      <c r="F640" s="217"/>
      <c r="G640" s="217"/>
      <c r="H640" s="217"/>
      <c r="I640" s="217"/>
      <c r="J640" s="217"/>
      <c r="K640" s="217"/>
      <c r="L640" s="217"/>
      <c r="M640" s="217"/>
      <c r="N640" s="217"/>
      <c r="O640" s="217"/>
      <c r="P640" s="217"/>
      <c r="Q640" s="217"/>
      <c r="R640" s="217"/>
      <c r="S640" s="217"/>
      <c r="T640" s="217"/>
      <c r="W640" s="1383">
        <v>76071817</v>
      </c>
      <c r="X640" s="1383"/>
      <c r="Y640" s="1383"/>
      <c r="Z640" s="1383"/>
      <c r="AA640" s="1383"/>
      <c r="AB640" s="1383"/>
      <c r="AC640" s="240"/>
      <c r="AD640" s="1383">
        <v>273000</v>
      </c>
      <c r="AE640" s="1383"/>
      <c r="AF640" s="1383"/>
      <c r="AG640" s="1383"/>
      <c r="AH640" s="1383"/>
      <c r="AI640" s="1383"/>
      <c r="AJ640" s="240"/>
      <c r="AK640" s="1383">
        <v>273000</v>
      </c>
      <c r="AL640" s="1383"/>
      <c r="AM640" s="1383"/>
      <c r="AN640" s="1383"/>
      <c r="AO640" s="1383"/>
      <c r="AP640" s="1383"/>
      <c r="AQ640" s="233"/>
      <c r="AR640" s="526">
        <v>0</v>
      </c>
      <c r="AS640" s="526">
        <v>0</v>
      </c>
      <c r="AT640" s="526">
        <v>0</v>
      </c>
      <c r="AU640" s="526">
        <v>0</v>
      </c>
      <c r="AV640" s="526">
        <v>0</v>
      </c>
      <c r="AW640" s="526">
        <v>0</v>
      </c>
      <c r="AX640" s="526">
        <v>76071817</v>
      </c>
      <c r="AY640" s="526">
        <v>0</v>
      </c>
      <c r="BA640" s="382">
        <v>1</v>
      </c>
      <c r="BB640" s="382">
        <v>0</v>
      </c>
      <c r="BD640" s="182"/>
      <c r="BE640" s="182"/>
      <c r="BF640" s="182"/>
      <c r="BG640" s="182"/>
      <c r="BH640" s="191"/>
      <c r="BI640" s="223"/>
      <c r="BJ640" s="223"/>
      <c r="BK640" s="223"/>
      <c r="BL640" s="223"/>
      <c r="BM640" s="223"/>
    </row>
    <row r="641" spans="1:65" ht="15" customHeight="1">
      <c r="A641" s="23" t="s">
        <v>1075</v>
      </c>
      <c r="C641" s="244" t="s">
        <v>269</v>
      </c>
      <c r="D641" s="217"/>
      <c r="E641" s="217"/>
      <c r="F641" s="217"/>
      <c r="G641" s="217"/>
      <c r="H641" s="217"/>
      <c r="I641" s="217"/>
      <c r="J641" s="217"/>
      <c r="K641" s="217"/>
      <c r="L641" s="217"/>
      <c r="M641" s="217"/>
      <c r="N641" s="217"/>
      <c r="O641" s="217"/>
      <c r="P641" s="217"/>
      <c r="Q641" s="217"/>
      <c r="R641" s="217"/>
      <c r="S641" s="217"/>
      <c r="T641" s="217"/>
      <c r="W641" s="1383">
        <v>8313444931</v>
      </c>
      <c r="X641" s="1383"/>
      <c r="Y641" s="1383"/>
      <c r="Z641" s="1383"/>
      <c r="AA641" s="1383"/>
      <c r="AB641" s="1383"/>
      <c r="AC641" s="240"/>
      <c r="AD641" s="1383">
        <v>8993806815</v>
      </c>
      <c r="AE641" s="1383"/>
      <c r="AF641" s="1383"/>
      <c r="AG641" s="1383"/>
      <c r="AH641" s="1383"/>
      <c r="AI641" s="1383"/>
      <c r="AJ641" s="240"/>
      <c r="AK641" s="1383">
        <v>8993806815</v>
      </c>
      <c r="AL641" s="1383"/>
      <c r="AM641" s="1383"/>
      <c r="AN641" s="1383"/>
      <c r="AO641" s="1383"/>
      <c r="AP641" s="1383"/>
      <c r="AQ641" s="234"/>
      <c r="AR641" s="526">
        <v>7093216397</v>
      </c>
      <c r="AS641" s="526">
        <v>207838041</v>
      </c>
      <c r="AT641" s="526">
        <v>0</v>
      </c>
      <c r="AU641" s="526">
        <v>0</v>
      </c>
      <c r="AV641" s="526">
        <v>0</v>
      </c>
      <c r="AW641" s="526">
        <v>0</v>
      </c>
      <c r="AX641" s="526">
        <v>1012390493</v>
      </c>
      <c r="AY641" s="526">
        <v>0</v>
      </c>
      <c r="BA641" s="382">
        <v>1</v>
      </c>
      <c r="BB641" s="382">
        <v>0</v>
      </c>
      <c r="BD641" s="182"/>
      <c r="BE641" s="182"/>
      <c r="BF641" s="182"/>
      <c r="BG641" s="182"/>
      <c r="BH641" s="191"/>
      <c r="BI641" s="223"/>
      <c r="BJ641" s="223"/>
      <c r="BK641" s="223"/>
      <c r="BL641" s="223"/>
      <c r="BM641" s="223"/>
    </row>
    <row r="642" spans="1:65" ht="15" customHeight="1">
      <c r="A642" s="23" t="s">
        <v>1075</v>
      </c>
      <c r="C642" s="244" t="s">
        <v>270</v>
      </c>
      <c r="D642" s="217"/>
      <c r="E642" s="217"/>
      <c r="F642" s="217"/>
      <c r="G642" s="217"/>
      <c r="H642" s="217"/>
      <c r="I642" s="217"/>
      <c r="J642" s="217"/>
      <c r="K642" s="217"/>
      <c r="L642" s="217"/>
      <c r="M642" s="217"/>
      <c r="N642" s="217"/>
      <c r="O642" s="217"/>
      <c r="P642" s="217"/>
      <c r="Q642" s="217"/>
      <c r="R642" s="217"/>
      <c r="S642" s="217"/>
      <c r="T642" s="217"/>
      <c r="W642" s="1383">
        <v>1639339265</v>
      </c>
      <c r="X642" s="1383"/>
      <c r="Y642" s="1383"/>
      <c r="Z642" s="1383"/>
      <c r="AA642" s="1383"/>
      <c r="AB642" s="1383"/>
      <c r="AC642" s="240"/>
      <c r="AD642" s="1383">
        <v>1604637874</v>
      </c>
      <c r="AE642" s="1383"/>
      <c r="AF642" s="1383"/>
      <c r="AG642" s="1383"/>
      <c r="AH642" s="1383"/>
      <c r="AI642" s="1383"/>
      <c r="AJ642" s="240"/>
      <c r="AK642" s="1383">
        <v>1604637874</v>
      </c>
      <c r="AL642" s="1383"/>
      <c r="AM642" s="1383"/>
      <c r="AN642" s="1383"/>
      <c r="AO642" s="1383"/>
      <c r="AP642" s="1383"/>
      <c r="AQ642" s="234"/>
      <c r="AR642" s="526">
        <v>1639339265</v>
      </c>
      <c r="AS642" s="526">
        <v>0</v>
      </c>
      <c r="AT642" s="526">
        <v>0</v>
      </c>
      <c r="AU642" s="526">
        <v>0</v>
      </c>
      <c r="AV642" s="526">
        <v>0</v>
      </c>
      <c r="AW642" s="526">
        <v>0</v>
      </c>
      <c r="AX642" s="526">
        <v>0</v>
      </c>
      <c r="AY642" s="526">
        <v>0</v>
      </c>
      <c r="BA642" s="382">
        <v>1</v>
      </c>
      <c r="BB642" s="382">
        <v>0</v>
      </c>
      <c r="BD642" s="182"/>
      <c r="BE642" s="182"/>
      <c r="BF642" s="182"/>
      <c r="BG642" s="182"/>
      <c r="BH642" s="191"/>
      <c r="BI642" s="223"/>
      <c r="BJ642" s="223"/>
      <c r="BK642" s="223"/>
      <c r="BL642" s="223"/>
      <c r="BM642" s="223"/>
    </row>
    <row r="643" spans="1:65" ht="15" customHeight="1">
      <c r="A643" s="23" t="s">
        <v>1075</v>
      </c>
      <c r="C643" s="244" t="s">
        <v>271</v>
      </c>
      <c r="D643" s="217"/>
      <c r="E643" s="217"/>
      <c r="F643" s="217"/>
      <c r="G643" s="217"/>
      <c r="H643" s="217"/>
      <c r="I643" s="217"/>
      <c r="J643" s="217"/>
      <c r="K643" s="217"/>
      <c r="L643" s="217"/>
      <c r="M643" s="217"/>
      <c r="N643" s="217"/>
      <c r="O643" s="217"/>
      <c r="P643" s="217"/>
      <c r="Q643" s="217"/>
      <c r="R643" s="217"/>
      <c r="S643" s="217"/>
      <c r="T643" s="217"/>
      <c r="W643" s="1383">
        <v>18336043222</v>
      </c>
      <c r="X643" s="1383"/>
      <c r="Y643" s="1383"/>
      <c r="Z643" s="1383"/>
      <c r="AA643" s="1383"/>
      <c r="AB643" s="1383"/>
      <c r="AC643" s="240"/>
      <c r="AD643" s="1383">
        <v>18258488955</v>
      </c>
      <c r="AE643" s="1383"/>
      <c r="AF643" s="1383"/>
      <c r="AG643" s="1383"/>
      <c r="AH643" s="1383"/>
      <c r="AI643" s="1383"/>
      <c r="AJ643" s="240"/>
      <c r="AK643" s="1383">
        <v>18258488955</v>
      </c>
      <c r="AL643" s="1383"/>
      <c r="AM643" s="1383"/>
      <c r="AN643" s="1383"/>
      <c r="AO643" s="1383"/>
      <c r="AP643" s="1383"/>
      <c r="AQ643" s="234"/>
      <c r="AR643" s="526">
        <v>22037032585</v>
      </c>
      <c r="AS643" s="526">
        <v>0</v>
      </c>
      <c r="AT643" s="526">
        <v>0</v>
      </c>
      <c r="AU643" s="526">
        <v>0</v>
      </c>
      <c r="AV643" s="526">
        <v>0</v>
      </c>
      <c r="AW643" s="526">
        <v>0</v>
      </c>
      <c r="AX643" s="526">
        <v>165238772</v>
      </c>
      <c r="AY643" s="526">
        <v>-3866228135</v>
      </c>
      <c r="BA643" s="382">
        <v>1</v>
      </c>
      <c r="BB643" s="382">
        <v>0</v>
      </c>
      <c r="BD643" s="182"/>
      <c r="BE643" s="182"/>
      <c r="BF643" s="182"/>
      <c r="BG643" s="182"/>
      <c r="BH643" s="191"/>
      <c r="BI643" s="223"/>
      <c r="BJ643" s="223"/>
      <c r="BK643" s="223"/>
      <c r="BL643" s="223"/>
      <c r="BM643" s="223"/>
    </row>
    <row r="644" spans="1:65" ht="15" customHeight="1">
      <c r="A644" s="23" t="s">
        <v>1075</v>
      </c>
      <c r="C644" s="244" t="s">
        <v>272</v>
      </c>
      <c r="D644" s="217"/>
      <c r="E644" s="217"/>
      <c r="F644" s="217"/>
      <c r="G644" s="217"/>
      <c r="H644" s="217"/>
      <c r="I644" s="217"/>
      <c r="J644" s="217"/>
      <c r="K644" s="217"/>
      <c r="L644" s="217"/>
      <c r="M644" s="217"/>
      <c r="N644" s="217"/>
      <c r="O644" s="217"/>
      <c r="P644" s="217"/>
      <c r="Q644" s="217"/>
      <c r="R644" s="217"/>
      <c r="S644" s="217"/>
      <c r="T644" s="217"/>
      <c r="W644" s="1383">
        <v>2133499784</v>
      </c>
      <c r="X644" s="1383"/>
      <c r="Y644" s="1383"/>
      <c r="Z644" s="1383"/>
      <c r="AA644" s="1383"/>
      <c r="AB644" s="1383"/>
      <c r="AC644" s="240"/>
      <c r="AD644" s="1383">
        <v>1876232672</v>
      </c>
      <c r="AE644" s="1383"/>
      <c r="AF644" s="1383"/>
      <c r="AG644" s="1383"/>
      <c r="AH644" s="1383"/>
      <c r="AI644" s="1383"/>
      <c r="AJ644" s="240"/>
      <c r="AK644" s="1383">
        <v>1876232672</v>
      </c>
      <c r="AL644" s="1383"/>
      <c r="AM644" s="1383"/>
      <c r="AN644" s="1383"/>
      <c r="AO644" s="1383"/>
      <c r="AP644" s="1383"/>
      <c r="AQ644" s="234"/>
      <c r="AR644" s="526">
        <v>1209947711</v>
      </c>
      <c r="AS644" s="526">
        <v>208634535</v>
      </c>
      <c r="AT644" s="526">
        <v>5949072</v>
      </c>
      <c r="AU644" s="526">
        <v>132800000</v>
      </c>
      <c r="AV644" s="526">
        <v>0</v>
      </c>
      <c r="AW644" s="526">
        <v>0</v>
      </c>
      <c r="AX644" s="526">
        <v>576168466</v>
      </c>
      <c r="AY644" s="526">
        <v>0</v>
      </c>
      <c r="BA644" s="382">
        <v>1</v>
      </c>
      <c r="BB644" s="382">
        <v>0</v>
      </c>
      <c r="BD644" s="182"/>
      <c r="BE644" s="182"/>
      <c r="BF644" s="182"/>
      <c r="BG644" s="182"/>
      <c r="BH644" s="191"/>
      <c r="BI644" s="223"/>
      <c r="BJ644" s="223"/>
      <c r="BK644" s="223"/>
      <c r="BL644" s="223"/>
      <c r="BM644" s="223"/>
    </row>
    <row r="645" spans="1:65" ht="15" customHeight="1">
      <c r="A645" s="23" t="s">
        <v>1075</v>
      </c>
      <c r="C645" s="244"/>
      <c r="D645" s="217"/>
      <c r="E645" s="217"/>
      <c r="F645" s="217"/>
      <c r="G645" s="217"/>
      <c r="H645" s="217"/>
      <c r="I645" s="217"/>
      <c r="J645" s="217"/>
      <c r="K645" s="217"/>
      <c r="L645" s="217"/>
      <c r="M645" s="217"/>
      <c r="N645" s="217"/>
      <c r="O645" s="217"/>
      <c r="P645" s="217"/>
      <c r="Q645" s="217"/>
      <c r="R645" s="217"/>
      <c r="S645" s="217"/>
      <c r="T645" s="217"/>
      <c r="W645" s="240"/>
      <c r="X645" s="240"/>
      <c r="Y645" s="240"/>
      <c r="Z645" s="240"/>
      <c r="AA645" s="240"/>
      <c r="AB645" s="240"/>
      <c r="AC645" s="240"/>
      <c r="AD645" s="240"/>
      <c r="AE645" s="240"/>
      <c r="AF645" s="240"/>
      <c r="AG645" s="240"/>
      <c r="AH645" s="240"/>
      <c r="AI645" s="240"/>
      <c r="AJ645" s="240"/>
      <c r="AK645" s="240"/>
      <c r="AL645" s="240"/>
      <c r="AM645" s="240"/>
      <c r="AN645" s="240"/>
      <c r="AO645" s="240"/>
      <c r="AP645" s="240"/>
      <c r="AR645" s="629"/>
      <c r="AS645" s="629"/>
      <c r="AT645" s="629"/>
      <c r="AU645" s="629"/>
      <c r="AV645" s="629"/>
      <c r="AW645" s="629"/>
      <c r="AX645" s="629"/>
      <c r="AY645" s="629"/>
      <c r="BA645" s="382">
        <v>1</v>
      </c>
      <c r="BB645" s="382">
        <v>0</v>
      </c>
      <c r="BD645" s="182"/>
      <c r="BE645" s="182"/>
      <c r="BF645" s="182"/>
      <c r="BG645" s="182"/>
      <c r="BH645" s="191"/>
      <c r="BI645" s="223"/>
      <c r="BJ645" s="223"/>
      <c r="BK645" s="223"/>
      <c r="BL645" s="223"/>
      <c r="BM645" s="223"/>
    </row>
    <row r="646" spans="1:59" s="223" customFormat="1" ht="15" customHeight="1" thickBot="1">
      <c r="A646" s="23" t="s">
        <v>1075</v>
      </c>
      <c r="B646" s="216"/>
      <c r="C646" s="220"/>
      <c r="D646" s="225"/>
      <c r="E646" s="224"/>
      <c r="F646" s="224"/>
      <c r="G646" s="224"/>
      <c r="H646" s="224"/>
      <c r="I646" s="224"/>
      <c r="J646" s="224"/>
      <c r="K646" s="226"/>
      <c r="L646" s="226"/>
      <c r="M646" s="226"/>
      <c r="N646" s="226"/>
      <c r="O646" s="226"/>
      <c r="P646" s="226"/>
      <c r="Q646" s="226"/>
      <c r="R646" s="226"/>
      <c r="S646" s="226"/>
      <c r="T646" s="226"/>
      <c r="U646" s="226"/>
      <c r="V646" s="226"/>
      <c r="W646" s="1389">
        <v>30498399019</v>
      </c>
      <c r="X646" s="1389"/>
      <c r="Y646" s="1389"/>
      <c r="Z646" s="1389"/>
      <c r="AA646" s="1389"/>
      <c r="AB646" s="1389"/>
      <c r="AC646" s="812"/>
      <c r="AD646" s="1389">
        <v>30733439316</v>
      </c>
      <c r="AE646" s="1389"/>
      <c r="AF646" s="1389"/>
      <c r="AG646" s="1389"/>
      <c r="AH646" s="1389"/>
      <c r="AI646" s="1389"/>
      <c r="AJ646" s="812"/>
      <c r="AK646" s="1389">
        <v>30733439316</v>
      </c>
      <c r="AL646" s="1389"/>
      <c r="AM646" s="1389"/>
      <c r="AN646" s="1389"/>
      <c r="AO646" s="1389"/>
      <c r="AP646" s="1389"/>
      <c r="AQ646" s="813"/>
      <c r="AR646" s="712">
        <v>31979535958</v>
      </c>
      <c r="AS646" s="712">
        <v>416472576</v>
      </c>
      <c r="AT646" s="712">
        <v>5949072</v>
      </c>
      <c r="AU646" s="712">
        <v>132800000</v>
      </c>
      <c r="AV646" s="712">
        <v>0</v>
      </c>
      <c r="AW646" s="712">
        <v>0</v>
      </c>
      <c r="AX646" s="712">
        <v>1829869548</v>
      </c>
      <c r="AY646" s="712">
        <v>-3866228135</v>
      </c>
      <c r="BA646" s="810">
        <v>1</v>
      </c>
      <c r="BB646" s="810">
        <v>0</v>
      </c>
      <c r="BC646" s="810"/>
      <c r="BD646" s="812">
        <v>30498399019</v>
      </c>
      <c r="BE646" s="812">
        <v>30733439316</v>
      </c>
      <c r="BF646" s="812">
        <v>0</v>
      </c>
      <c r="BG646" s="812">
        <v>0</v>
      </c>
    </row>
    <row r="647" spans="1:65" ht="15" customHeight="1" thickTop="1">
      <c r="A647" s="23" t="s">
        <v>1075</v>
      </c>
      <c r="D647" s="217"/>
      <c r="E647" s="217"/>
      <c r="F647" s="217"/>
      <c r="G647" s="217"/>
      <c r="H647" s="217"/>
      <c r="I647" s="217"/>
      <c r="J647" s="217"/>
      <c r="K647" s="217"/>
      <c r="L647" s="217"/>
      <c r="M647" s="217"/>
      <c r="N647" s="217"/>
      <c r="O647" s="217"/>
      <c r="P647" s="217"/>
      <c r="Q647" s="217"/>
      <c r="R647" s="217"/>
      <c r="S647" s="217"/>
      <c r="T647" s="217"/>
      <c r="AJ647" s="240"/>
      <c r="AK647" s="240"/>
      <c r="AL647" s="240"/>
      <c r="AM647" s="240"/>
      <c r="AN647" s="240"/>
      <c r="AO647" s="240"/>
      <c r="AP647" s="240"/>
      <c r="AR647" s="571">
        <v>0</v>
      </c>
      <c r="AS647" s="571">
        <v>0</v>
      </c>
      <c r="AT647" s="571">
        <v>0</v>
      </c>
      <c r="AU647" s="571">
        <v>0</v>
      </c>
      <c r="AX647" s="571">
        <v>0</v>
      </c>
      <c r="AY647" s="571">
        <v>0</v>
      </c>
      <c r="BA647" s="382">
        <v>9</v>
      </c>
      <c r="BB647" s="382">
        <v>0</v>
      </c>
      <c r="BD647" s="607"/>
      <c r="BE647" s="607"/>
      <c r="BF647" s="607"/>
      <c r="BG647" s="607"/>
      <c r="BH647" s="223"/>
      <c r="BI647" s="223"/>
      <c r="BJ647" s="223"/>
      <c r="BK647" s="223"/>
      <c r="BL647" s="223"/>
      <c r="BM647" s="223"/>
    </row>
    <row r="648" spans="1:65" ht="15" customHeight="1">
      <c r="A648" s="23">
        <v>24</v>
      </c>
      <c r="B648" s="216" t="s">
        <v>197</v>
      </c>
      <c r="C648" s="243" t="s">
        <v>233</v>
      </c>
      <c r="D648" s="217"/>
      <c r="E648" s="217"/>
      <c r="F648" s="217"/>
      <c r="G648" s="217"/>
      <c r="H648" s="217"/>
      <c r="I648" s="217"/>
      <c r="J648" s="217"/>
      <c r="K648" s="217"/>
      <c r="L648" s="217"/>
      <c r="M648" s="217"/>
      <c r="N648" s="217"/>
      <c r="O648" s="217"/>
      <c r="P648" s="217"/>
      <c r="Q648" s="217"/>
      <c r="R648" s="217"/>
      <c r="S648" s="217"/>
      <c r="T648" s="217"/>
      <c r="BA648" s="382">
        <v>9</v>
      </c>
      <c r="BB648" s="382">
        <v>0</v>
      </c>
      <c r="BD648" s="182"/>
      <c r="BE648" s="182"/>
      <c r="BF648" s="184"/>
      <c r="BG648" s="184"/>
      <c r="BH648" s="61"/>
      <c r="BI648" s="223"/>
      <c r="BJ648" s="223"/>
      <c r="BK648" s="223"/>
      <c r="BL648" s="223"/>
      <c r="BM648" s="223"/>
    </row>
    <row r="649" spans="1:65" ht="15" customHeight="1">
      <c r="A649" s="23" t="s">
        <v>1075</v>
      </c>
      <c r="D649" s="207"/>
      <c r="E649" s="207"/>
      <c r="F649" s="207"/>
      <c r="G649" s="207"/>
      <c r="H649" s="207"/>
      <c r="I649" s="207"/>
      <c r="J649" s="207"/>
      <c r="K649" s="207"/>
      <c r="L649" s="207"/>
      <c r="M649" s="207"/>
      <c r="N649" s="207"/>
      <c r="O649" s="207"/>
      <c r="P649" s="207"/>
      <c r="Q649" s="207"/>
      <c r="R649" s="207"/>
      <c r="S649" s="207"/>
      <c r="T649" s="207"/>
      <c r="U649" s="207"/>
      <c r="V649" s="207"/>
      <c r="W649" s="1408" t="s">
        <v>773</v>
      </c>
      <c r="X649" s="1408"/>
      <c r="Y649" s="1408"/>
      <c r="Z649" s="1408"/>
      <c r="AA649" s="1408"/>
      <c r="AB649" s="1408"/>
      <c r="AC649" s="234"/>
      <c r="AD649" s="1408" t="s">
        <v>639</v>
      </c>
      <c r="AE649" s="1408"/>
      <c r="AF649" s="1408"/>
      <c r="AG649" s="1408"/>
      <c r="AH649" s="1408"/>
      <c r="AI649" s="1408"/>
      <c r="AJ649" s="234"/>
      <c r="AK649" s="1408" t="s">
        <v>640</v>
      </c>
      <c r="AL649" s="1408"/>
      <c r="AM649" s="1408"/>
      <c r="AN649" s="1408"/>
      <c r="AO649" s="1408"/>
      <c r="AP649" s="1408"/>
      <c r="AQ649" s="335"/>
      <c r="AR649" s="635" t="s">
        <v>781</v>
      </c>
      <c r="AS649" s="635" t="s">
        <v>930</v>
      </c>
      <c r="AT649" s="635" t="s">
        <v>931</v>
      </c>
      <c r="AU649" s="635" t="s">
        <v>932</v>
      </c>
      <c r="AV649" s="635" t="s">
        <v>933</v>
      </c>
      <c r="AW649" s="635" t="s">
        <v>539</v>
      </c>
      <c r="AX649" s="635" t="s">
        <v>540</v>
      </c>
      <c r="AY649" s="635" t="s">
        <v>6</v>
      </c>
      <c r="BA649" s="382">
        <v>9</v>
      </c>
      <c r="BB649" s="382">
        <v>0</v>
      </c>
      <c r="BD649" s="182"/>
      <c r="BE649" s="182"/>
      <c r="BF649" s="184"/>
      <c r="BG649" s="184"/>
      <c r="BH649" s="5"/>
      <c r="BI649" s="223"/>
      <c r="BJ649" s="223"/>
      <c r="BK649" s="223"/>
      <c r="BL649" s="223"/>
      <c r="BM649" s="223"/>
    </row>
    <row r="650" spans="1:54" ht="15" customHeight="1">
      <c r="A650" s="23" t="s">
        <v>1075</v>
      </c>
      <c r="D650" s="207"/>
      <c r="E650" s="207"/>
      <c r="F650" s="207"/>
      <c r="G650" s="207"/>
      <c r="H650" s="207"/>
      <c r="I650" s="207"/>
      <c r="J650" s="207"/>
      <c r="K650" s="207"/>
      <c r="L650" s="207"/>
      <c r="M650" s="207"/>
      <c r="N650" s="207"/>
      <c r="O650" s="207"/>
      <c r="P650" s="207"/>
      <c r="Q650" s="207"/>
      <c r="R650" s="207"/>
      <c r="S650" s="207"/>
      <c r="T650" s="207"/>
      <c r="U650" s="207"/>
      <c r="V650" s="207"/>
      <c r="W650" s="1381" t="s">
        <v>312</v>
      </c>
      <c r="X650" s="1382"/>
      <c r="Y650" s="1382"/>
      <c r="Z650" s="1382"/>
      <c r="AA650" s="1382"/>
      <c r="AB650" s="1382"/>
      <c r="AC650" s="234"/>
      <c r="AD650" s="1381" t="s">
        <v>312</v>
      </c>
      <c r="AE650" s="1382"/>
      <c r="AF650" s="1382"/>
      <c r="AG650" s="1382"/>
      <c r="AH650" s="1382"/>
      <c r="AI650" s="1382"/>
      <c r="AJ650" s="234"/>
      <c r="AK650" s="1381" t="s">
        <v>312</v>
      </c>
      <c r="AL650" s="1382"/>
      <c r="AM650" s="1382"/>
      <c r="AN650" s="1382"/>
      <c r="AO650" s="1382"/>
      <c r="AP650" s="1382"/>
      <c r="AQ650" s="335"/>
      <c r="AR650" s="526" t="s">
        <v>312</v>
      </c>
      <c r="AS650" s="526" t="s">
        <v>312</v>
      </c>
      <c r="AT650" s="526" t="s">
        <v>312</v>
      </c>
      <c r="AU650" s="526" t="s">
        <v>312</v>
      </c>
      <c r="AV650" s="526" t="s">
        <v>312</v>
      </c>
      <c r="AW650" s="526" t="s">
        <v>312</v>
      </c>
      <c r="AX650" s="526" t="s">
        <v>312</v>
      </c>
      <c r="AY650" s="526" t="s">
        <v>312</v>
      </c>
      <c r="BA650" s="382">
        <v>9</v>
      </c>
      <c r="BB650" s="382">
        <v>0</v>
      </c>
    </row>
    <row r="651" spans="1:65" ht="15" customHeight="1">
      <c r="A651" s="6" t="s">
        <v>1075</v>
      </c>
      <c r="C651" s="465" t="s">
        <v>541</v>
      </c>
      <c r="D651" s="217"/>
      <c r="E651" s="217"/>
      <c r="F651" s="217"/>
      <c r="G651" s="217"/>
      <c r="H651" s="217"/>
      <c r="I651" s="217"/>
      <c r="J651" s="217"/>
      <c r="K651" s="217"/>
      <c r="L651" s="217"/>
      <c r="M651" s="217"/>
      <c r="N651" s="217"/>
      <c r="O651" s="217"/>
      <c r="P651" s="217"/>
      <c r="Q651" s="217"/>
      <c r="R651" s="217"/>
      <c r="S651" s="217"/>
      <c r="T651" s="217"/>
      <c r="W651" s="1383">
        <v>140922317</v>
      </c>
      <c r="X651" s="1383"/>
      <c r="Y651" s="1383"/>
      <c r="Z651" s="1383"/>
      <c r="AA651" s="1383"/>
      <c r="AB651" s="1383"/>
      <c r="AC651" s="240"/>
      <c r="AD651" s="1383">
        <v>159498326</v>
      </c>
      <c r="AE651" s="1383"/>
      <c r="AF651" s="1383"/>
      <c r="AG651" s="1383"/>
      <c r="AH651" s="1383"/>
      <c r="AI651" s="1383"/>
      <c r="AJ651" s="240"/>
      <c r="AK651" s="1383">
        <v>159498326</v>
      </c>
      <c r="AL651" s="1383"/>
      <c r="AM651" s="1383"/>
      <c r="AN651" s="1383"/>
      <c r="AO651" s="1383"/>
      <c r="AP651" s="1383"/>
      <c r="AQ651" s="233"/>
      <c r="AR651" s="526">
        <v>0</v>
      </c>
      <c r="AS651" s="526">
        <v>6818181</v>
      </c>
      <c r="AT651" s="526">
        <v>0</v>
      </c>
      <c r="AU651" s="526">
        <v>0</v>
      </c>
      <c r="AV651" s="526">
        <v>28908728</v>
      </c>
      <c r="AW651" s="526">
        <v>0</v>
      </c>
      <c r="AX651" s="526">
        <v>105195408</v>
      </c>
      <c r="AY651" s="526">
        <v>0</v>
      </c>
      <c r="BA651" s="382">
        <v>1</v>
      </c>
      <c r="BB651" s="382">
        <v>0</v>
      </c>
      <c r="BD651" s="182"/>
      <c r="BE651" s="182"/>
      <c r="BF651" s="182"/>
      <c r="BG651" s="182"/>
      <c r="BH651" s="191"/>
      <c r="BI651" s="223"/>
      <c r="BJ651" s="223"/>
      <c r="BK651" s="223"/>
      <c r="BL651" s="223"/>
      <c r="BM651" s="223"/>
    </row>
    <row r="652" spans="1:65" ht="15" customHeight="1">
      <c r="A652" s="23" t="s">
        <v>1075</v>
      </c>
      <c r="C652" s="244" t="s">
        <v>269</v>
      </c>
      <c r="D652" s="217"/>
      <c r="E652" s="217"/>
      <c r="F652" s="217"/>
      <c r="G652" s="217"/>
      <c r="H652" s="217"/>
      <c r="I652" s="217"/>
      <c r="J652" s="217"/>
      <c r="K652" s="217"/>
      <c r="L652" s="217"/>
      <c r="M652" s="217"/>
      <c r="N652" s="217"/>
      <c r="O652" s="217"/>
      <c r="P652" s="217"/>
      <c r="Q652" s="217"/>
      <c r="R652" s="217"/>
      <c r="S652" s="217"/>
      <c r="T652" s="217"/>
      <c r="W652" s="1383">
        <v>6696148396</v>
      </c>
      <c r="X652" s="1383"/>
      <c r="Y652" s="1383"/>
      <c r="Z652" s="1383"/>
      <c r="AA652" s="1383"/>
      <c r="AB652" s="1383"/>
      <c r="AC652" s="240"/>
      <c r="AD652" s="1383">
        <v>7456713361</v>
      </c>
      <c r="AE652" s="1383"/>
      <c r="AF652" s="1383"/>
      <c r="AG652" s="1383"/>
      <c r="AH652" s="1383"/>
      <c r="AI652" s="1383"/>
      <c r="AJ652" s="240"/>
      <c r="AK652" s="1383">
        <v>7456713361</v>
      </c>
      <c r="AL652" s="1383"/>
      <c r="AM652" s="1383"/>
      <c r="AN652" s="1383"/>
      <c r="AO652" s="1383"/>
      <c r="AP652" s="1383"/>
      <c r="AQ652" s="234"/>
      <c r="AR652" s="526">
        <v>4797002375</v>
      </c>
      <c r="AS652" s="526">
        <v>199751792</v>
      </c>
      <c r="AT652" s="526">
        <v>0</v>
      </c>
      <c r="AU652" s="526">
        <v>373282280</v>
      </c>
      <c r="AV652" s="526">
        <v>714753726</v>
      </c>
      <c r="AW652" s="526">
        <v>0</v>
      </c>
      <c r="AX652" s="526">
        <v>611358223</v>
      </c>
      <c r="AY652" s="526">
        <v>0</v>
      </c>
      <c r="BA652" s="382">
        <v>1</v>
      </c>
      <c r="BB652" s="382">
        <v>0</v>
      </c>
      <c r="BD652" s="182"/>
      <c r="BE652" s="182"/>
      <c r="BF652" s="182"/>
      <c r="BG652" s="182"/>
      <c r="BH652" s="191"/>
      <c r="BI652" s="223"/>
      <c r="BJ652" s="223"/>
      <c r="BK652" s="223"/>
      <c r="BL652" s="223"/>
      <c r="BM652" s="223"/>
    </row>
    <row r="653" spans="1:65" ht="15" customHeight="1">
      <c r="A653" s="23" t="s">
        <v>1075</v>
      </c>
      <c r="C653" s="244" t="s">
        <v>270</v>
      </c>
      <c r="D653" s="217"/>
      <c r="E653" s="217"/>
      <c r="F653" s="217"/>
      <c r="G653" s="217"/>
      <c r="H653" s="217"/>
      <c r="I653" s="217"/>
      <c r="J653" s="217"/>
      <c r="K653" s="217"/>
      <c r="L653" s="217"/>
      <c r="M653" s="217"/>
      <c r="N653" s="217"/>
      <c r="O653" s="217"/>
      <c r="P653" s="217"/>
      <c r="Q653" s="217"/>
      <c r="R653" s="217"/>
      <c r="S653" s="217"/>
      <c r="T653" s="217"/>
      <c r="W653" s="1383">
        <v>267938027</v>
      </c>
      <c r="X653" s="1383"/>
      <c r="Y653" s="1383"/>
      <c r="Z653" s="1383"/>
      <c r="AA653" s="1383"/>
      <c r="AB653" s="1383"/>
      <c r="AC653" s="240"/>
      <c r="AD653" s="1383">
        <v>329864684</v>
      </c>
      <c r="AE653" s="1383"/>
      <c r="AF653" s="1383"/>
      <c r="AG653" s="1383"/>
      <c r="AH653" s="1383"/>
      <c r="AI653" s="1383"/>
      <c r="AJ653" s="240"/>
      <c r="AK653" s="1383">
        <v>329864684</v>
      </c>
      <c r="AL653" s="1383"/>
      <c r="AM653" s="1383"/>
      <c r="AN653" s="1383"/>
      <c r="AO653" s="1383"/>
      <c r="AP653" s="1383"/>
      <c r="AQ653" s="234"/>
      <c r="AR653" s="526">
        <v>206572839</v>
      </c>
      <c r="AS653" s="526">
        <v>0</v>
      </c>
      <c r="AT653" s="526">
        <v>0</v>
      </c>
      <c r="AU653" s="526">
        <v>0</v>
      </c>
      <c r="AV653" s="526">
        <v>39153356</v>
      </c>
      <c r="AW653" s="526">
        <v>0</v>
      </c>
      <c r="AX653" s="526">
        <v>22211832</v>
      </c>
      <c r="AY653" s="526">
        <v>0</v>
      </c>
      <c r="BA653" s="382">
        <v>1</v>
      </c>
      <c r="BB653" s="382">
        <v>0</v>
      </c>
      <c r="BD653" s="182"/>
      <c r="BE653" s="182"/>
      <c r="BF653" s="182"/>
      <c r="BG653" s="182"/>
      <c r="BH653" s="191"/>
      <c r="BI653" s="223"/>
      <c r="BJ653" s="223"/>
      <c r="BK653" s="223"/>
      <c r="BL653" s="223"/>
      <c r="BM653" s="223"/>
    </row>
    <row r="654" spans="1:65" ht="15" customHeight="1">
      <c r="A654" s="23" t="s">
        <v>1075</v>
      </c>
      <c r="C654" s="633" t="s">
        <v>292</v>
      </c>
      <c r="D654" s="217"/>
      <c r="E654" s="217"/>
      <c r="F654" s="217"/>
      <c r="G654" s="217"/>
      <c r="H654" s="217"/>
      <c r="I654" s="217"/>
      <c r="J654" s="217"/>
      <c r="K654" s="217"/>
      <c r="L654" s="217"/>
      <c r="M654" s="217"/>
      <c r="N654" s="217"/>
      <c r="O654" s="217"/>
      <c r="P654" s="217"/>
      <c r="Q654" s="217"/>
      <c r="R654" s="217"/>
      <c r="S654" s="217"/>
      <c r="T654" s="217"/>
      <c r="W654" s="1383">
        <v>266334002</v>
      </c>
      <c r="X654" s="1383"/>
      <c r="Y654" s="1383"/>
      <c r="Z654" s="1383"/>
      <c r="AA654" s="1383"/>
      <c r="AB654" s="1383"/>
      <c r="AC654" s="240"/>
      <c r="AD654" s="1383">
        <v>399393761</v>
      </c>
      <c r="AE654" s="1383"/>
      <c r="AF654" s="1383"/>
      <c r="AG654" s="1383"/>
      <c r="AH654" s="1383"/>
      <c r="AI654" s="1383"/>
      <c r="AJ654" s="240"/>
      <c r="AK654" s="1383">
        <v>399393761</v>
      </c>
      <c r="AL654" s="1383"/>
      <c r="AM654" s="1383"/>
      <c r="AN654" s="1383"/>
      <c r="AO654" s="1383"/>
      <c r="AP654" s="1383"/>
      <c r="AQ654" s="234"/>
      <c r="AR654" s="526">
        <v>0</v>
      </c>
      <c r="AS654" s="526">
        <v>256800505</v>
      </c>
      <c r="AT654" s="526">
        <v>0</v>
      </c>
      <c r="AU654" s="526">
        <v>1932070</v>
      </c>
      <c r="AV654" s="526">
        <v>5918435</v>
      </c>
      <c r="AW654" s="526">
        <v>0</v>
      </c>
      <c r="AX654" s="526">
        <v>1682992</v>
      </c>
      <c r="AY654" s="526">
        <v>0</v>
      </c>
      <c r="BA654" s="382">
        <v>1</v>
      </c>
      <c r="BB654" s="382">
        <v>0</v>
      </c>
      <c r="BD654" s="182"/>
      <c r="BE654" s="182"/>
      <c r="BF654" s="182"/>
      <c r="BG654" s="182"/>
      <c r="BH654" s="191"/>
      <c r="BI654" s="223"/>
      <c r="BJ654" s="223"/>
      <c r="BK654" s="223"/>
      <c r="BL654" s="223"/>
      <c r="BM654" s="223"/>
    </row>
    <row r="655" spans="1:65" ht="15" customHeight="1">
      <c r="A655" s="23" t="s">
        <v>1075</v>
      </c>
      <c r="C655" s="244" t="s">
        <v>291</v>
      </c>
      <c r="D655" s="217"/>
      <c r="E655" s="217"/>
      <c r="F655" s="217"/>
      <c r="G655" s="217"/>
      <c r="H655" s="217"/>
      <c r="I655" s="217"/>
      <c r="J655" s="217"/>
      <c r="K655" s="217"/>
      <c r="L655" s="217"/>
      <c r="M655" s="217"/>
      <c r="N655" s="217"/>
      <c r="O655" s="217"/>
      <c r="P655" s="217"/>
      <c r="Q655" s="217"/>
      <c r="R655" s="217"/>
      <c r="S655" s="217"/>
      <c r="T655" s="217"/>
      <c r="W655" s="1383">
        <v>1550224227</v>
      </c>
      <c r="X655" s="1383"/>
      <c r="Y655" s="1383"/>
      <c r="Z655" s="1383"/>
      <c r="AA655" s="1383"/>
      <c r="AB655" s="1383"/>
      <c r="AC655" s="240"/>
      <c r="AD655" s="1383">
        <v>8714494666</v>
      </c>
      <c r="AE655" s="1383"/>
      <c r="AF655" s="1383"/>
      <c r="AG655" s="1383"/>
      <c r="AH655" s="1383"/>
      <c r="AI655" s="1383"/>
      <c r="AJ655" s="240"/>
      <c r="AK655" s="1383">
        <v>8714494666</v>
      </c>
      <c r="AL655" s="1383"/>
      <c r="AM655" s="1383"/>
      <c r="AN655" s="1383"/>
      <c r="AO655" s="1383"/>
      <c r="AP655" s="1383"/>
      <c r="AQ655" s="234"/>
      <c r="AR655" s="526">
        <v>1550224227</v>
      </c>
      <c r="AS655" s="526">
        <v>0</v>
      </c>
      <c r="AT655" s="526">
        <v>0</v>
      </c>
      <c r="AU655" s="526">
        <v>0</v>
      </c>
      <c r="AV655" s="526">
        <v>0</v>
      </c>
      <c r="AW655" s="526">
        <v>0</v>
      </c>
      <c r="AX655" s="526">
        <v>0</v>
      </c>
      <c r="AY655" s="526">
        <v>0</v>
      </c>
      <c r="BA655" s="382">
        <v>1</v>
      </c>
      <c r="BB655" s="382">
        <v>0</v>
      </c>
      <c r="BD655" s="182"/>
      <c r="BE655" s="182"/>
      <c r="BF655" s="182"/>
      <c r="BG655" s="182"/>
      <c r="BH655" s="191"/>
      <c r="BI655" s="223"/>
      <c r="BJ655" s="223"/>
      <c r="BK655" s="223"/>
      <c r="BL655" s="223"/>
      <c r="BM655" s="223"/>
    </row>
    <row r="656" spans="1:65" ht="15" customHeight="1">
      <c r="A656" s="23" t="s">
        <v>1075</v>
      </c>
      <c r="C656" s="244" t="s">
        <v>271</v>
      </c>
      <c r="D656" s="217"/>
      <c r="E656" s="217"/>
      <c r="F656" s="217"/>
      <c r="G656" s="217"/>
      <c r="H656" s="217"/>
      <c r="I656" s="217"/>
      <c r="J656" s="217"/>
      <c r="K656" s="217"/>
      <c r="L656" s="217"/>
      <c r="M656" s="217"/>
      <c r="N656" s="217"/>
      <c r="O656" s="217"/>
      <c r="P656" s="217"/>
      <c r="Q656" s="217"/>
      <c r="R656" s="217"/>
      <c r="S656" s="217"/>
      <c r="T656" s="217"/>
      <c r="W656" s="1383">
        <v>6345965963</v>
      </c>
      <c r="X656" s="1383"/>
      <c r="Y656" s="1383"/>
      <c r="Z656" s="1383"/>
      <c r="AA656" s="1383"/>
      <c r="AB656" s="1383"/>
      <c r="AC656" s="240"/>
      <c r="AD656" s="1383">
        <v>4713209862</v>
      </c>
      <c r="AE656" s="1383"/>
      <c r="AF656" s="1383"/>
      <c r="AG656" s="1383"/>
      <c r="AH656" s="1383"/>
      <c r="AI656" s="1383"/>
      <c r="AJ656" s="240"/>
      <c r="AK656" s="1383">
        <v>4713209862</v>
      </c>
      <c r="AL656" s="1383"/>
      <c r="AM656" s="1383"/>
      <c r="AN656" s="1383"/>
      <c r="AO656" s="1383"/>
      <c r="AP656" s="1383"/>
      <c r="AQ656" s="234"/>
      <c r="AR656" s="526">
        <v>5649589092</v>
      </c>
      <c r="AS656" s="526">
        <v>0</v>
      </c>
      <c r="AT656" s="526">
        <v>0</v>
      </c>
      <c r="AU656" s="526">
        <v>452071228</v>
      </c>
      <c r="AV656" s="526">
        <v>4436000</v>
      </c>
      <c r="AW656" s="526">
        <v>0</v>
      </c>
      <c r="AX656" s="526">
        <v>239869643</v>
      </c>
      <c r="AY656" s="526">
        <v>0</v>
      </c>
      <c r="BA656" s="382">
        <v>1</v>
      </c>
      <c r="BB656" s="382">
        <v>0</v>
      </c>
      <c r="BD656" s="182"/>
      <c r="BE656" s="182"/>
      <c r="BF656" s="182"/>
      <c r="BG656" s="182"/>
      <c r="BH656" s="191"/>
      <c r="BI656" s="223"/>
      <c r="BJ656" s="223"/>
      <c r="BK656" s="223"/>
      <c r="BL656" s="223"/>
      <c r="BM656" s="223"/>
    </row>
    <row r="657" spans="1:65" ht="15" customHeight="1">
      <c r="A657" s="23" t="s">
        <v>1075</v>
      </c>
      <c r="C657" s="244" t="s">
        <v>272</v>
      </c>
      <c r="D657" s="217"/>
      <c r="E657" s="217"/>
      <c r="F657" s="217"/>
      <c r="G657" s="217"/>
      <c r="H657" s="217"/>
      <c r="I657" s="217"/>
      <c r="J657" s="217"/>
      <c r="K657" s="217"/>
      <c r="L657" s="217"/>
      <c r="M657" s="217"/>
      <c r="N657" s="217"/>
      <c r="O657" s="217"/>
      <c r="P657" s="217"/>
      <c r="Q657" s="217"/>
      <c r="R657" s="217"/>
      <c r="S657" s="217"/>
      <c r="T657" s="217"/>
      <c r="W657" s="1383">
        <v>1624818145</v>
      </c>
      <c r="X657" s="1383"/>
      <c r="Y657" s="1383"/>
      <c r="Z657" s="1383"/>
      <c r="AA657" s="1383"/>
      <c r="AB657" s="1383"/>
      <c r="AC657" s="240"/>
      <c r="AD657" s="1383">
        <v>1210082812</v>
      </c>
      <c r="AE657" s="1383"/>
      <c r="AF657" s="1383"/>
      <c r="AG657" s="1383"/>
      <c r="AH657" s="1383"/>
      <c r="AI657" s="1383"/>
      <c r="AJ657" s="240"/>
      <c r="AK657" s="1383">
        <v>1210082812</v>
      </c>
      <c r="AL657" s="1383"/>
      <c r="AM657" s="1383"/>
      <c r="AN657" s="1383"/>
      <c r="AO657" s="1383"/>
      <c r="AP657" s="1383"/>
      <c r="AQ657" s="234"/>
      <c r="AR657" s="526">
        <v>366328165</v>
      </c>
      <c r="AS657" s="526">
        <v>167677655</v>
      </c>
      <c r="AT657" s="526">
        <v>110000</v>
      </c>
      <c r="AU657" s="526">
        <v>4775000</v>
      </c>
      <c r="AV657" s="526">
        <v>442574567</v>
      </c>
      <c r="AW657" s="526">
        <v>0</v>
      </c>
      <c r="AX657" s="526">
        <v>643352758</v>
      </c>
      <c r="AY657" s="526">
        <v>0</v>
      </c>
      <c r="BA657" s="382">
        <v>1</v>
      </c>
      <c r="BB657" s="382">
        <v>0</v>
      </c>
      <c r="BD657" s="182"/>
      <c r="BE657" s="182"/>
      <c r="BF657" s="182"/>
      <c r="BG657" s="182"/>
      <c r="BH657" s="191"/>
      <c r="BI657" s="223"/>
      <c r="BJ657" s="223"/>
      <c r="BK657" s="223"/>
      <c r="BL657" s="223"/>
      <c r="BM657" s="223"/>
    </row>
    <row r="658" spans="1:65" ht="15" customHeight="1">
      <c r="A658" s="23" t="s">
        <v>1075</v>
      </c>
      <c r="C658" s="244"/>
      <c r="D658" s="217"/>
      <c r="E658" s="217"/>
      <c r="F658" s="217"/>
      <c r="G658" s="217"/>
      <c r="H658" s="217"/>
      <c r="I658" s="217"/>
      <c r="J658" s="217"/>
      <c r="K658" s="217"/>
      <c r="L658" s="217"/>
      <c r="M658" s="217"/>
      <c r="N658" s="217"/>
      <c r="O658" s="217"/>
      <c r="P658" s="217"/>
      <c r="Q658" s="217"/>
      <c r="R658" s="217"/>
      <c r="S658" s="217"/>
      <c r="T658" s="217"/>
      <c r="W658" s="240"/>
      <c r="X658" s="240"/>
      <c r="Y658" s="240"/>
      <c r="Z658" s="240"/>
      <c r="AA658" s="240"/>
      <c r="AB658" s="240"/>
      <c r="AC658" s="240"/>
      <c r="AD658" s="240"/>
      <c r="AE658" s="240"/>
      <c r="AF658" s="240"/>
      <c r="AG658" s="240"/>
      <c r="AH658" s="240"/>
      <c r="AI658" s="240"/>
      <c r="AJ658" s="240"/>
      <c r="AK658" s="240"/>
      <c r="AL658" s="240"/>
      <c r="AM658" s="240"/>
      <c r="AN658" s="240"/>
      <c r="AO658" s="240"/>
      <c r="AP658" s="240"/>
      <c r="AR658" s="629"/>
      <c r="AS658" s="629"/>
      <c r="AT658" s="629"/>
      <c r="AU658" s="629"/>
      <c r="AV658" s="629"/>
      <c r="AW658" s="629"/>
      <c r="AX658" s="629"/>
      <c r="AY658" s="629"/>
      <c r="BA658" s="382">
        <v>1</v>
      </c>
      <c r="BB658" s="382">
        <v>0</v>
      </c>
      <c r="BD658" s="182"/>
      <c r="BE658" s="182"/>
      <c r="BF658" s="182"/>
      <c r="BG658" s="182"/>
      <c r="BH658" s="191"/>
      <c r="BI658" s="223"/>
      <c r="BJ658" s="223"/>
      <c r="BK658" s="223"/>
      <c r="BL658" s="223"/>
      <c r="BM658" s="223"/>
    </row>
    <row r="659" spans="1:59" s="223" customFormat="1" ht="15" customHeight="1" thickBot="1">
      <c r="A659" s="23" t="s">
        <v>1075</v>
      </c>
      <c r="B659" s="216"/>
      <c r="C659" s="220"/>
      <c r="D659" s="225"/>
      <c r="E659" s="224"/>
      <c r="F659" s="224"/>
      <c r="G659" s="224"/>
      <c r="H659" s="224"/>
      <c r="I659" s="224"/>
      <c r="J659" s="224"/>
      <c r="K659" s="226"/>
      <c r="L659" s="226"/>
      <c r="M659" s="226"/>
      <c r="N659" s="226"/>
      <c r="O659" s="226"/>
      <c r="P659" s="226"/>
      <c r="Q659" s="226"/>
      <c r="R659" s="226"/>
      <c r="S659" s="226"/>
      <c r="T659" s="226"/>
      <c r="U659" s="226"/>
      <c r="V659" s="226"/>
      <c r="W659" s="1389">
        <v>16892351077</v>
      </c>
      <c r="X659" s="1389"/>
      <c r="Y659" s="1389"/>
      <c r="Z659" s="1389"/>
      <c r="AA659" s="1389"/>
      <c r="AB659" s="1389"/>
      <c r="AC659" s="812"/>
      <c r="AD659" s="1389">
        <v>22983257472</v>
      </c>
      <c r="AE659" s="1389"/>
      <c r="AF659" s="1389"/>
      <c r="AG659" s="1389"/>
      <c r="AH659" s="1389"/>
      <c r="AI659" s="1389"/>
      <c r="AJ659" s="812"/>
      <c r="AK659" s="1389">
        <v>22983257472</v>
      </c>
      <c r="AL659" s="1389"/>
      <c r="AM659" s="1389"/>
      <c r="AN659" s="1389"/>
      <c r="AO659" s="1389"/>
      <c r="AP659" s="1389"/>
      <c r="AQ659" s="813"/>
      <c r="AR659" s="712">
        <v>12569716698</v>
      </c>
      <c r="AS659" s="712">
        <v>631048133</v>
      </c>
      <c r="AT659" s="712">
        <v>110000</v>
      </c>
      <c r="AU659" s="712">
        <v>832060578</v>
      </c>
      <c r="AV659" s="712">
        <v>1235744812</v>
      </c>
      <c r="AW659" s="712">
        <v>0</v>
      </c>
      <c r="AX659" s="712">
        <v>1623670856</v>
      </c>
      <c r="AY659" s="712">
        <v>0</v>
      </c>
      <c r="BA659" s="810">
        <v>1</v>
      </c>
      <c r="BB659" s="810">
        <v>0</v>
      </c>
      <c r="BC659" s="810"/>
      <c r="BD659" s="812">
        <v>16892351077</v>
      </c>
      <c r="BE659" s="812">
        <v>22983257472</v>
      </c>
      <c r="BF659" s="812">
        <v>0</v>
      </c>
      <c r="BG659" s="812">
        <v>0</v>
      </c>
    </row>
    <row r="660" spans="1:65" ht="15" customHeight="1" thickTop="1">
      <c r="A660" s="23" t="s">
        <v>1075</v>
      </c>
      <c r="D660" s="217"/>
      <c r="E660" s="217"/>
      <c r="F660" s="217"/>
      <c r="G660" s="217"/>
      <c r="H660" s="217"/>
      <c r="I660" s="217"/>
      <c r="J660" s="217"/>
      <c r="K660" s="217"/>
      <c r="L660" s="217"/>
      <c r="M660" s="217"/>
      <c r="N660" s="217"/>
      <c r="O660" s="217"/>
      <c r="P660" s="217"/>
      <c r="Q660" s="217"/>
      <c r="R660" s="217"/>
      <c r="S660" s="217"/>
      <c r="T660" s="217"/>
      <c r="AJ660" s="240"/>
      <c r="AK660" s="240"/>
      <c r="AL660" s="240"/>
      <c r="AM660" s="240"/>
      <c r="AN660" s="240"/>
      <c r="AO660" s="240"/>
      <c r="AP660" s="240"/>
      <c r="AR660" s="571">
        <v>0</v>
      </c>
      <c r="AS660" s="571">
        <v>0</v>
      </c>
      <c r="AT660" s="571">
        <v>0</v>
      </c>
      <c r="AU660" s="571">
        <v>0</v>
      </c>
      <c r="AV660" s="571">
        <v>0</v>
      </c>
      <c r="AX660" s="571">
        <v>0</v>
      </c>
      <c r="AY660" s="571">
        <v>0</v>
      </c>
      <c r="BA660" s="382">
        <v>6</v>
      </c>
      <c r="BB660" s="382">
        <v>0</v>
      </c>
      <c r="BD660" s="607"/>
      <c r="BE660" s="607"/>
      <c r="BF660" s="607"/>
      <c r="BG660" s="607"/>
      <c r="BH660" s="223"/>
      <c r="BI660" s="223"/>
      <c r="BJ660" s="223"/>
      <c r="BK660" s="223"/>
      <c r="BL660" s="223"/>
      <c r="BM660" s="223"/>
    </row>
    <row r="661" spans="1:65" ht="15" customHeight="1">
      <c r="A661" s="23">
        <v>25</v>
      </c>
      <c r="B661" s="216" t="s">
        <v>197</v>
      </c>
      <c r="C661" s="243" t="s">
        <v>573</v>
      </c>
      <c r="D661" s="217"/>
      <c r="E661" s="217"/>
      <c r="F661" s="217"/>
      <c r="G661" s="217"/>
      <c r="H661" s="217"/>
      <c r="I661" s="217"/>
      <c r="J661" s="217"/>
      <c r="K661" s="217"/>
      <c r="L661" s="217"/>
      <c r="M661" s="217"/>
      <c r="N661" s="217"/>
      <c r="O661" s="217"/>
      <c r="P661" s="217"/>
      <c r="Q661" s="217"/>
      <c r="R661" s="217"/>
      <c r="S661" s="217"/>
      <c r="T661" s="217"/>
      <c r="BA661" s="382">
        <v>6</v>
      </c>
      <c r="BB661" s="382">
        <v>0</v>
      </c>
      <c r="BD661" s="182"/>
      <c r="BE661" s="182"/>
      <c r="BF661" s="184"/>
      <c r="BG661" s="184"/>
      <c r="BH661" s="61"/>
      <c r="BI661" s="223"/>
      <c r="BJ661" s="223"/>
      <c r="BK661" s="223"/>
      <c r="BL661" s="223"/>
      <c r="BM661" s="223"/>
    </row>
    <row r="662" spans="1:65" ht="15" customHeight="1">
      <c r="A662" s="23" t="s">
        <v>1075</v>
      </c>
      <c r="D662" s="207"/>
      <c r="E662" s="207"/>
      <c r="F662" s="207"/>
      <c r="G662" s="207"/>
      <c r="H662" s="207"/>
      <c r="I662" s="207"/>
      <c r="J662" s="207"/>
      <c r="K662" s="207"/>
      <c r="L662" s="207"/>
      <c r="M662" s="207"/>
      <c r="N662" s="207"/>
      <c r="O662" s="207"/>
      <c r="P662" s="207"/>
      <c r="Q662" s="207"/>
      <c r="R662" s="207"/>
      <c r="S662" s="207"/>
      <c r="T662" s="207"/>
      <c r="U662" s="207"/>
      <c r="V662" s="207"/>
      <c r="W662" s="1408" t="s">
        <v>773</v>
      </c>
      <c r="X662" s="1408"/>
      <c r="Y662" s="1408"/>
      <c r="Z662" s="1408"/>
      <c r="AA662" s="1408"/>
      <c r="AB662" s="1408"/>
      <c r="AC662" s="234"/>
      <c r="AD662" s="1408" t="s">
        <v>639</v>
      </c>
      <c r="AE662" s="1408"/>
      <c r="AF662" s="1408"/>
      <c r="AG662" s="1408"/>
      <c r="AH662" s="1408"/>
      <c r="AI662" s="1408"/>
      <c r="AJ662" s="234"/>
      <c r="AK662" s="1408" t="s">
        <v>640</v>
      </c>
      <c r="AL662" s="1408"/>
      <c r="AM662" s="1408"/>
      <c r="AN662" s="1408"/>
      <c r="AO662" s="1408"/>
      <c r="AP662" s="1408"/>
      <c r="AQ662" s="335"/>
      <c r="AR662" s="635" t="s">
        <v>781</v>
      </c>
      <c r="AS662" s="635" t="s">
        <v>930</v>
      </c>
      <c r="AT662" s="635" t="s">
        <v>931</v>
      </c>
      <c r="AU662" s="635" t="s">
        <v>932</v>
      </c>
      <c r="AV662" s="635" t="s">
        <v>933</v>
      </c>
      <c r="AW662" s="635" t="s">
        <v>539</v>
      </c>
      <c r="AX662" s="635" t="s">
        <v>540</v>
      </c>
      <c r="AY662" s="635" t="s">
        <v>6</v>
      </c>
      <c r="BA662" s="382">
        <v>6</v>
      </c>
      <c r="BB662" s="382">
        <v>0</v>
      </c>
      <c r="BD662" s="182"/>
      <c r="BE662" s="182"/>
      <c r="BF662" s="184"/>
      <c r="BG662" s="184"/>
      <c r="BH662" s="5"/>
      <c r="BI662" s="223"/>
      <c r="BJ662" s="223"/>
      <c r="BK662" s="223"/>
      <c r="BL662" s="223"/>
      <c r="BM662" s="223"/>
    </row>
    <row r="663" spans="1:54" ht="15" customHeight="1">
      <c r="A663" s="23" t="s">
        <v>1075</v>
      </c>
      <c r="D663" s="207"/>
      <c r="E663" s="207"/>
      <c r="F663" s="207"/>
      <c r="G663" s="207"/>
      <c r="H663" s="207"/>
      <c r="I663" s="207"/>
      <c r="J663" s="207"/>
      <c r="K663" s="207"/>
      <c r="L663" s="207"/>
      <c r="M663" s="207"/>
      <c r="N663" s="207"/>
      <c r="O663" s="207"/>
      <c r="P663" s="207"/>
      <c r="Q663" s="207"/>
      <c r="R663" s="207"/>
      <c r="S663" s="207"/>
      <c r="T663" s="207"/>
      <c r="U663" s="207"/>
      <c r="V663" s="207"/>
      <c r="W663" s="1381" t="s">
        <v>312</v>
      </c>
      <c r="X663" s="1382"/>
      <c r="Y663" s="1382"/>
      <c r="Z663" s="1382"/>
      <c r="AA663" s="1382"/>
      <c r="AB663" s="1382"/>
      <c r="AC663" s="234"/>
      <c r="AD663" s="1381" t="s">
        <v>312</v>
      </c>
      <c r="AE663" s="1382"/>
      <c r="AF663" s="1382"/>
      <c r="AG663" s="1382"/>
      <c r="AH663" s="1382"/>
      <c r="AI663" s="1382"/>
      <c r="AJ663" s="234"/>
      <c r="AK663" s="1381" t="s">
        <v>312</v>
      </c>
      <c r="AL663" s="1382"/>
      <c r="AM663" s="1382"/>
      <c r="AN663" s="1382"/>
      <c r="AO663" s="1382"/>
      <c r="AP663" s="1382"/>
      <c r="AQ663" s="335"/>
      <c r="AR663" s="526" t="s">
        <v>312</v>
      </c>
      <c r="AS663" s="526" t="s">
        <v>312</v>
      </c>
      <c r="AT663" s="526" t="s">
        <v>312</v>
      </c>
      <c r="AU663" s="526" t="s">
        <v>312</v>
      </c>
      <c r="AV663" s="526" t="s">
        <v>312</v>
      </c>
      <c r="AW663" s="526" t="s">
        <v>312</v>
      </c>
      <c r="AX663" s="526" t="s">
        <v>312</v>
      </c>
      <c r="AY663" s="526" t="s">
        <v>312</v>
      </c>
      <c r="BA663" s="382">
        <v>6</v>
      </c>
      <c r="BB663" s="382">
        <v>0</v>
      </c>
    </row>
    <row r="664" spans="1:65" ht="15" customHeight="1">
      <c r="A664" s="6" t="s">
        <v>1075</v>
      </c>
      <c r="C664" s="465" t="s">
        <v>575</v>
      </c>
      <c r="D664" s="217"/>
      <c r="E664" s="217"/>
      <c r="F664" s="217"/>
      <c r="G664" s="217"/>
      <c r="H664" s="217"/>
      <c r="I664" s="217"/>
      <c r="J664" s="217"/>
      <c r="K664" s="217"/>
      <c r="L664" s="217"/>
      <c r="M664" s="217"/>
      <c r="N664" s="217"/>
      <c r="O664" s="217"/>
      <c r="P664" s="217"/>
      <c r="Q664" s="217"/>
      <c r="R664" s="217"/>
      <c r="S664" s="217"/>
      <c r="T664" s="217"/>
      <c r="W664" s="1383">
        <v>500913981</v>
      </c>
      <c r="X664" s="1383"/>
      <c r="Y664" s="1383"/>
      <c r="Z664" s="1383"/>
      <c r="AA664" s="1383"/>
      <c r="AB664" s="1383"/>
      <c r="AC664" s="240"/>
      <c r="AD664" s="1383">
        <v>33818182</v>
      </c>
      <c r="AE664" s="1383"/>
      <c r="AF664" s="1383"/>
      <c r="AG664" s="1383"/>
      <c r="AH664" s="1383"/>
      <c r="AI664" s="1383"/>
      <c r="AJ664" s="240"/>
      <c r="AK664" s="1383">
        <v>33818182</v>
      </c>
      <c r="AL664" s="1383"/>
      <c r="AM664" s="1383"/>
      <c r="AN664" s="1383"/>
      <c r="AO664" s="1383"/>
      <c r="AP664" s="1383"/>
      <c r="AQ664" s="233"/>
      <c r="AR664" s="526">
        <v>500913981</v>
      </c>
      <c r="AS664" s="526">
        <v>0</v>
      </c>
      <c r="AT664" s="526">
        <v>0</v>
      </c>
      <c r="AU664" s="526">
        <v>0</v>
      </c>
      <c r="AV664" s="526">
        <v>0</v>
      </c>
      <c r="AW664" s="526">
        <v>0</v>
      </c>
      <c r="AX664" s="526">
        <v>0</v>
      </c>
      <c r="AY664" s="526">
        <v>0</v>
      </c>
      <c r="BA664" s="382">
        <v>1</v>
      </c>
      <c r="BB664" s="382">
        <v>0</v>
      </c>
      <c r="BD664" s="182"/>
      <c r="BE664" s="182"/>
      <c r="BF664" s="182"/>
      <c r="BG664" s="182"/>
      <c r="BH664" s="191"/>
      <c r="BI664" s="223"/>
      <c r="BJ664" s="223"/>
      <c r="BK664" s="223"/>
      <c r="BL664" s="223"/>
      <c r="BM664" s="223"/>
    </row>
    <row r="665" spans="1:65" ht="15" customHeight="1">
      <c r="A665" s="23" t="s">
        <v>1075</v>
      </c>
      <c r="C665" s="633" t="s">
        <v>1048</v>
      </c>
      <c r="D665" s="217"/>
      <c r="E665" s="217"/>
      <c r="F665" s="217"/>
      <c r="G665" s="217"/>
      <c r="H665" s="217"/>
      <c r="I665" s="217"/>
      <c r="J665" s="217"/>
      <c r="K665" s="217"/>
      <c r="L665" s="217"/>
      <c r="M665" s="217"/>
      <c r="N665" s="217"/>
      <c r="O665" s="217"/>
      <c r="P665" s="217"/>
      <c r="Q665" s="217"/>
      <c r="R665" s="217"/>
      <c r="S665" s="217"/>
      <c r="T665" s="217"/>
      <c r="W665" s="1383">
        <v>3736440918</v>
      </c>
      <c r="X665" s="1383"/>
      <c r="Y665" s="1383"/>
      <c r="Z665" s="1383"/>
      <c r="AA665" s="1383"/>
      <c r="AB665" s="1383"/>
      <c r="AC665" s="240"/>
      <c r="AD665" s="1383">
        <v>0</v>
      </c>
      <c r="AE665" s="1383"/>
      <c r="AF665" s="1383"/>
      <c r="AG665" s="1383"/>
      <c r="AH665" s="1383"/>
      <c r="AI665" s="1383"/>
      <c r="AJ665" s="240"/>
      <c r="AK665" s="1383">
        <v>0</v>
      </c>
      <c r="AL665" s="1383"/>
      <c r="AM665" s="1383"/>
      <c r="AN665" s="1383"/>
      <c r="AO665" s="1383"/>
      <c r="AP665" s="1383"/>
      <c r="AQ665" s="234"/>
      <c r="AR665" s="526">
        <v>3736440918</v>
      </c>
      <c r="AS665" s="526">
        <v>0</v>
      </c>
      <c r="AT665" s="526">
        <v>0</v>
      </c>
      <c r="AU665" s="526">
        <v>0</v>
      </c>
      <c r="AV665" s="526">
        <v>0</v>
      </c>
      <c r="AW665" s="526">
        <v>0</v>
      </c>
      <c r="AX665" s="526">
        <v>0</v>
      </c>
      <c r="AY665" s="526">
        <v>0</v>
      </c>
      <c r="BA665" s="382">
        <v>1</v>
      </c>
      <c r="BB665" s="382">
        <v>0</v>
      </c>
      <c r="BD665" s="182"/>
      <c r="BE665" s="182"/>
      <c r="BF665" s="182"/>
      <c r="BG665" s="182"/>
      <c r="BH665" s="191"/>
      <c r="BI665" s="223"/>
      <c r="BJ665" s="223"/>
      <c r="BK665" s="223"/>
      <c r="BL665" s="223"/>
      <c r="BM665" s="223"/>
    </row>
    <row r="666" spans="1:65" ht="15" customHeight="1">
      <c r="A666" s="23" t="s">
        <v>1075</v>
      </c>
      <c r="C666" s="633" t="s">
        <v>1049</v>
      </c>
      <c r="D666" s="217"/>
      <c r="E666" s="217"/>
      <c r="F666" s="217"/>
      <c r="G666" s="217"/>
      <c r="H666" s="217"/>
      <c r="I666" s="217"/>
      <c r="J666" s="217"/>
      <c r="K666" s="217"/>
      <c r="L666" s="217"/>
      <c r="M666" s="217"/>
      <c r="N666" s="217"/>
      <c r="O666" s="217"/>
      <c r="P666" s="217"/>
      <c r="Q666" s="217"/>
      <c r="R666" s="217"/>
      <c r="S666" s="217"/>
      <c r="T666" s="217"/>
      <c r="W666" s="1383">
        <v>530769700</v>
      </c>
      <c r="X666" s="1383"/>
      <c r="Y666" s="1383"/>
      <c r="Z666" s="1383"/>
      <c r="AA666" s="1383"/>
      <c r="AB666" s="1383"/>
      <c r="AC666" s="240"/>
      <c r="AD666" s="1383">
        <v>0</v>
      </c>
      <c r="AE666" s="1383"/>
      <c r="AF666" s="1383"/>
      <c r="AG666" s="1383"/>
      <c r="AH666" s="1383"/>
      <c r="AI666" s="1383"/>
      <c r="AJ666" s="240"/>
      <c r="AK666" s="1383">
        <v>0</v>
      </c>
      <c r="AL666" s="1383"/>
      <c r="AM666" s="1383"/>
      <c r="AN666" s="1383"/>
      <c r="AO666" s="1383"/>
      <c r="AP666" s="1383"/>
      <c r="AQ666" s="234"/>
      <c r="AR666" s="526">
        <v>530769700</v>
      </c>
      <c r="AS666" s="526">
        <v>0</v>
      </c>
      <c r="AT666" s="526">
        <v>0</v>
      </c>
      <c r="AU666" s="526">
        <v>0</v>
      </c>
      <c r="AV666" s="526">
        <v>0</v>
      </c>
      <c r="AW666" s="526">
        <v>0</v>
      </c>
      <c r="AX666" s="526">
        <v>0</v>
      </c>
      <c r="AY666" s="526">
        <v>0</v>
      </c>
      <c r="BA666" s="382">
        <v>1</v>
      </c>
      <c r="BB666" s="382">
        <v>0</v>
      </c>
      <c r="BD666" s="182"/>
      <c r="BE666" s="182"/>
      <c r="BF666" s="182"/>
      <c r="BG666" s="182"/>
      <c r="BH666" s="191"/>
      <c r="BI666" s="223"/>
      <c r="BJ666" s="223"/>
      <c r="BK666" s="223"/>
      <c r="BL666" s="223"/>
      <c r="BM666" s="223"/>
    </row>
    <row r="667" spans="1:65" ht="15" customHeight="1">
      <c r="A667" s="23" t="s">
        <v>1075</v>
      </c>
      <c r="C667" s="633" t="s">
        <v>110</v>
      </c>
      <c r="D667" s="217"/>
      <c r="E667" s="217"/>
      <c r="F667" s="217"/>
      <c r="G667" s="217"/>
      <c r="H667" s="217"/>
      <c r="I667" s="217"/>
      <c r="J667" s="217"/>
      <c r="K667" s="217"/>
      <c r="L667" s="217"/>
      <c r="M667" s="217"/>
      <c r="N667" s="217"/>
      <c r="O667" s="217"/>
      <c r="P667" s="217"/>
      <c r="Q667" s="217"/>
      <c r="R667" s="217"/>
      <c r="S667" s="217"/>
      <c r="T667" s="217"/>
      <c r="W667" s="1383">
        <v>380978122</v>
      </c>
      <c r="X667" s="1383"/>
      <c r="Y667" s="1383"/>
      <c r="Z667" s="1383"/>
      <c r="AA667" s="1383"/>
      <c r="AB667" s="1383"/>
      <c r="AC667" s="240"/>
      <c r="AD667" s="1383">
        <v>263014339</v>
      </c>
      <c r="AE667" s="1383"/>
      <c r="AF667" s="1383"/>
      <c r="AG667" s="1383"/>
      <c r="AH667" s="1383"/>
      <c r="AI667" s="1383"/>
      <c r="AJ667" s="240"/>
      <c r="AK667" s="1383">
        <v>263014339</v>
      </c>
      <c r="AL667" s="1383"/>
      <c r="AM667" s="1383"/>
      <c r="AN667" s="1383"/>
      <c r="AO667" s="1383"/>
      <c r="AP667" s="1383"/>
      <c r="AQ667" s="234"/>
      <c r="AR667" s="526">
        <v>225917337</v>
      </c>
      <c r="AS667" s="526">
        <v>1362</v>
      </c>
      <c r="AT667" s="526">
        <v>0</v>
      </c>
      <c r="AU667" s="526">
        <v>0</v>
      </c>
      <c r="AV667" s="526">
        <v>0</v>
      </c>
      <c r="AW667" s="526">
        <v>0</v>
      </c>
      <c r="AX667" s="526">
        <v>155059423</v>
      </c>
      <c r="AY667" s="526">
        <v>0</v>
      </c>
      <c r="BA667" s="382">
        <v>1</v>
      </c>
      <c r="BB667" s="382">
        <v>0</v>
      </c>
      <c r="BD667" s="182"/>
      <c r="BE667" s="182"/>
      <c r="BF667" s="182"/>
      <c r="BG667" s="182"/>
      <c r="BH667" s="191"/>
      <c r="BI667" s="223"/>
      <c r="BJ667" s="223"/>
      <c r="BK667" s="223"/>
      <c r="BL667" s="223"/>
      <c r="BM667" s="223"/>
    </row>
    <row r="668" spans="1:65" ht="15" customHeight="1">
      <c r="A668" s="23" t="s">
        <v>1075</v>
      </c>
      <c r="C668" s="244"/>
      <c r="D668" s="217"/>
      <c r="E668" s="217"/>
      <c r="F668" s="217"/>
      <c r="G668" s="217"/>
      <c r="H668" s="217"/>
      <c r="I668" s="217"/>
      <c r="J668" s="217"/>
      <c r="K668" s="217"/>
      <c r="L668" s="217"/>
      <c r="M668" s="217"/>
      <c r="N668" s="217"/>
      <c r="O668" s="217"/>
      <c r="P668" s="217"/>
      <c r="Q668" s="217"/>
      <c r="R668" s="217"/>
      <c r="S668" s="217"/>
      <c r="T668" s="217"/>
      <c r="W668" s="240"/>
      <c r="X668" s="240"/>
      <c r="Y668" s="240"/>
      <c r="Z668" s="240"/>
      <c r="AA668" s="240"/>
      <c r="AB668" s="240"/>
      <c r="AC668" s="240"/>
      <c r="AD668" s="240"/>
      <c r="AE668" s="240"/>
      <c r="AF668" s="240"/>
      <c r="AG668" s="240"/>
      <c r="AH668" s="240"/>
      <c r="AI668" s="240"/>
      <c r="AJ668" s="240"/>
      <c r="AK668" s="240"/>
      <c r="AL668" s="240"/>
      <c r="AM668" s="240"/>
      <c r="AN668" s="240"/>
      <c r="AO668" s="240"/>
      <c r="AP668" s="240"/>
      <c r="AR668" s="629"/>
      <c r="AS668" s="629"/>
      <c r="AT668" s="629"/>
      <c r="AU668" s="629"/>
      <c r="AV668" s="629"/>
      <c r="AW668" s="629"/>
      <c r="AX668" s="629"/>
      <c r="AY668" s="629"/>
      <c r="BA668" s="382">
        <v>1</v>
      </c>
      <c r="BB668" s="382">
        <v>0</v>
      </c>
      <c r="BD668" s="182"/>
      <c r="BE668" s="182"/>
      <c r="BF668" s="182"/>
      <c r="BG668" s="182"/>
      <c r="BH668" s="191"/>
      <c r="BI668" s="223"/>
      <c r="BJ668" s="223"/>
      <c r="BK668" s="223"/>
      <c r="BL668" s="223"/>
      <c r="BM668" s="223"/>
    </row>
    <row r="669" spans="1:59" s="223" customFormat="1" ht="15" customHeight="1" thickBot="1">
      <c r="A669" s="23" t="s">
        <v>1075</v>
      </c>
      <c r="B669" s="216"/>
      <c r="C669" s="220"/>
      <c r="D669" s="225"/>
      <c r="E669" s="224"/>
      <c r="F669" s="224"/>
      <c r="G669" s="224"/>
      <c r="H669" s="224"/>
      <c r="I669" s="224"/>
      <c r="J669" s="224"/>
      <c r="K669" s="226"/>
      <c r="L669" s="226"/>
      <c r="M669" s="226"/>
      <c r="N669" s="226"/>
      <c r="O669" s="226"/>
      <c r="P669" s="226"/>
      <c r="Q669" s="226"/>
      <c r="R669" s="226"/>
      <c r="S669" s="226"/>
      <c r="T669" s="226"/>
      <c r="U669" s="226"/>
      <c r="V669" s="226"/>
      <c r="W669" s="1389">
        <v>5149102721</v>
      </c>
      <c r="X669" s="1389"/>
      <c r="Y669" s="1389"/>
      <c r="Z669" s="1389"/>
      <c r="AA669" s="1389"/>
      <c r="AB669" s="1389"/>
      <c r="AC669" s="812"/>
      <c r="AD669" s="1389">
        <v>296832521</v>
      </c>
      <c r="AE669" s="1389"/>
      <c r="AF669" s="1389"/>
      <c r="AG669" s="1389"/>
      <c r="AH669" s="1389"/>
      <c r="AI669" s="1389"/>
      <c r="AJ669" s="812"/>
      <c r="AK669" s="1389">
        <v>296832521</v>
      </c>
      <c r="AL669" s="1389"/>
      <c r="AM669" s="1389"/>
      <c r="AN669" s="1389"/>
      <c r="AO669" s="1389"/>
      <c r="AP669" s="1389"/>
      <c r="AQ669" s="813"/>
      <c r="AR669" s="712">
        <v>4994041936</v>
      </c>
      <c r="AS669" s="712">
        <v>1362</v>
      </c>
      <c r="AT669" s="712">
        <v>0</v>
      </c>
      <c r="AU669" s="712">
        <v>0</v>
      </c>
      <c r="AV669" s="712">
        <v>0</v>
      </c>
      <c r="AW669" s="712">
        <v>0</v>
      </c>
      <c r="AX669" s="712">
        <v>155059423</v>
      </c>
      <c r="AY669" s="712">
        <v>0</v>
      </c>
      <c r="BA669" s="810">
        <v>1</v>
      </c>
      <c r="BB669" s="810">
        <v>0</v>
      </c>
      <c r="BC669" s="810"/>
      <c r="BD669" s="812">
        <v>5149102721</v>
      </c>
      <c r="BE669" s="812">
        <v>296832521</v>
      </c>
      <c r="BF669" s="812">
        <v>0</v>
      </c>
      <c r="BG669" s="812">
        <v>0</v>
      </c>
    </row>
    <row r="670" spans="1:65" ht="15" customHeight="1" thickTop="1">
      <c r="A670" s="23" t="s">
        <v>1075</v>
      </c>
      <c r="D670" s="217"/>
      <c r="E670" s="217"/>
      <c r="F670" s="217"/>
      <c r="G670" s="217"/>
      <c r="H670" s="217"/>
      <c r="I670" s="217"/>
      <c r="J670" s="217"/>
      <c r="K670" s="217"/>
      <c r="L670" s="217"/>
      <c r="M670" s="217"/>
      <c r="N670" s="217"/>
      <c r="O670" s="217"/>
      <c r="P670" s="217"/>
      <c r="Q670" s="217"/>
      <c r="R670" s="217"/>
      <c r="S670" s="217"/>
      <c r="T670" s="217"/>
      <c r="AJ670" s="240"/>
      <c r="AK670" s="240"/>
      <c r="AL670" s="240"/>
      <c r="AM670" s="240"/>
      <c r="AN670" s="240"/>
      <c r="AO670" s="240"/>
      <c r="AP670" s="240"/>
      <c r="AR670" s="571">
        <v>0</v>
      </c>
      <c r="AS670" s="571">
        <v>0</v>
      </c>
      <c r="AU670" s="571">
        <v>0</v>
      </c>
      <c r="AY670" s="571">
        <v>0</v>
      </c>
      <c r="BA670" s="382">
        <v>6</v>
      </c>
      <c r="BB670" s="382">
        <v>0</v>
      </c>
      <c r="BD670" s="607"/>
      <c r="BE670" s="607"/>
      <c r="BF670" s="607"/>
      <c r="BG670" s="607"/>
      <c r="BH670" s="223"/>
      <c r="BI670" s="223"/>
      <c r="BJ670" s="223"/>
      <c r="BK670" s="223"/>
      <c r="BL670" s="223"/>
      <c r="BM670" s="223"/>
    </row>
    <row r="671" spans="1:65" ht="15" customHeight="1">
      <c r="A671" s="23">
        <v>26</v>
      </c>
      <c r="B671" s="216" t="s">
        <v>197</v>
      </c>
      <c r="C671" s="243" t="s">
        <v>574</v>
      </c>
      <c r="D671" s="217"/>
      <c r="E671" s="217"/>
      <c r="F671" s="217"/>
      <c r="G671" s="217"/>
      <c r="H671" s="217"/>
      <c r="I671" s="217"/>
      <c r="J671" s="217"/>
      <c r="K671" s="217"/>
      <c r="L671" s="217"/>
      <c r="M671" s="217"/>
      <c r="N671" s="217"/>
      <c r="O671" s="217"/>
      <c r="P671" s="217"/>
      <c r="Q671" s="217"/>
      <c r="R671" s="217"/>
      <c r="S671" s="217"/>
      <c r="T671" s="217"/>
      <c r="BA671" s="382">
        <v>6</v>
      </c>
      <c r="BB671" s="382">
        <v>0</v>
      </c>
      <c r="BD671" s="182"/>
      <c r="BE671" s="182"/>
      <c r="BF671" s="184"/>
      <c r="BG671" s="184"/>
      <c r="BH671" s="61"/>
      <c r="BI671" s="223"/>
      <c r="BJ671" s="223"/>
      <c r="BK671" s="223"/>
      <c r="BL671" s="223"/>
      <c r="BM671" s="223"/>
    </row>
    <row r="672" spans="1:65" ht="15" customHeight="1">
      <c r="A672" s="23" t="s">
        <v>1075</v>
      </c>
      <c r="D672" s="207"/>
      <c r="E672" s="207"/>
      <c r="F672" s="207"/>
      <c r="G672" s="207"/>
      <c r="H672" s="207"/>
      <c r="I672" s="207"/>
      <c r="J672" s="207"/>
      <c r="K672" s="207"/>
      <c r="L672" s="207"/>
      <c r="M672" s="207"/>
      <c r="N672" s="207"/>
      <c r="O672" s="207"/>
      <c r="P672" s="207"/>
      <c r="Q672" s="207"/>
      <c r="R672" s="207"/>
      <c r="S672" s="207"/>
      <c r="T672" s="207"/>
      <c r="U672" s="207"/>
      <c r="V672" s="207"/>
      <c r="W672" s="1408" t="s">
        <v>773</v>
      </c>
      <c r="X672" s="1408"/>
      <c r="Y672" s="1408"/>
      <c r="Z672" s="1408"/>
      <c r="AA672" s="1408"/>
      <c r="AB672" s="1408"/>
      <c r="AC672" s="234"/>
      <c r="AD672" s="1408" t="s">
        <v>639</v>
      </c>
      <c r="AE672" s="1408"/>
      <c r="AF672" s="1408"/>
      <c r="AG672" s="1408"/>
      <c r="AH672" s="1408"/>
      <c r="AI672" s="1408"/>
      <c r="AJ672" s="234"/>
      <c r="AK672" s="1408" t="s">
        <v>640</v>
      </c>
      <c r="AL672" s="1408"/>
      <c r="AM672" s="1408"/>
      <c r="AN672" s="1408"/>
      <c r="AO672" s="1408"/>
      <c r="AP672" s="1408"/>
      <c r="AQ672" s="335"/>
      <c r="AR672" s="635" t="s">
        <v>781</v>
      </c>
      <c r="AS672" s="635" t="s">
        <v>930</v>
      </c>
      <c r="AT672" s="635" t="s">
        <v>931</v>
      </c>
      <c r="AU672" s="635" t="s">
        <v>932</v>
      </c>
      <c r="AV672" s="635" t="s">
        <v>933</v>
      </c>
      <c r="AW672" s="635" t="s">
        <v>539</v>
      </c>
      <c r="AX672" s="635" t="s">
        <v>540</v>
      </c>
      <c r="AY672" s="635" t="s">
        <v>6</v>
      </c>
      <c r="BA672" s="382">
        <v>6</v>
      </c>
      <c r="BB672" s="382">
        <v>0</v>
      </c>
      <c r="BD672" s="182"/>
      <c r="BE672" s="182"/>
      <c r="BF672" s="184"/>
      <c r="BG672" s="184"/>
      <c r="BH672" s="5"/>
      <c r="BI672" s="223"/>
      <c r="BJ672" s="223"/>
      <c r="BK672" s="223"/>
      <c r="BL672" s="223"/>
      <c r="BM672" s="223"/>
    </row>
    <row r="673" spans="1:54" ht="15" customHeight="1">
      <c r="A673" s="23" t="s">
        <v>1075</v>
      </c>
      <c r="D673" s="207"/>
      <c r="E673" s="207"/>
      <c r="F673" s="207"/>
      <c r="G673" s="207"/>
      <c r="H673" s="207"/>
      <c r="I673" s="207"/>
      <c r="J673" s="207"/>
      <c r="K673" s="207"/>
      <c r="L673" s="207"/>
      <c r="M673" s="207"/>
      <c r="N673" s="207"/>
      <c r="O673" s="207"/>
      <c r="P673" s="207"/>
      <c r="Q673" s="207"/>
      <c r="R673" s="207"/>
      <c r="S673" s="207"/>
      <c r="T673" s="207"/>
      <c r="U673" s="207"/>
      <c r="V673" s="207"/>
      <c r="W673" s="1381" t="s">
        <v>312</v>
      </c>
      <c r="X673" s="1382"/>
      <c r="Y673" s="1382"/>
      <c r="Z673" s="1382"/>
      <c r="AA673" s="1382"/>
      <c r="AB673" s="1382"/>
      <c r="AC673" s="234"/>
      <c r="AD673" s="1381" t="s">
        <v>312</v>
      </c>
      <c r="AE673" s="1382"/>
      <c r="AF673" s="1382"/>
      <c r="AG673" s="1382"/>
      <c r="AH673" s="1382"/>
      <c r="AI673" s="1382"/>
      <c r="AJ673" s="234"/>
      <c r="AK673" s="1381" t="s">
        <v>312</v>
      </c>
      <c r="AL673" s="1382"/>
      <c r="AM673" s="1382"/>
      <c r="AN673" s="1382"/>
      <c r="AO673" s="1382"/>
      <c r="AP673" s="1382"/>
      <c r="AQ673" s="335"/>
      <c r="AR673" s="526" t="s">
        <v>312</v>
      </c>
      <c r="AS673" s="526" t="s">
        <v>312</v>
      </c>
      <c r="AT673" s="526" t="s">
        <v>312</v>
      </c>
      <c r="AU673" s="526" t="s">
        <v>312</v>
      </c>
      <c r="AV673" s="526" t="s">
        <v>312</v>
      </c>
      <c r="AW673" s="526" t="s">
        <v>312</v>
      </c>
      <c r="AX673" s="526" t="s">
        <v>312</v>
      </c>
      <c r="AY673" s="526" t="s">
        <v>312</v>
      </c>
      <c r="BA673" s="382">
        <v>6</v>
      </c>
      <c r="BB673" s="382">
        <v>0</v>
      </c>
    </row>
    <row r="674" spans="1:65" ht="15" customHeight="1">
      <c r="A674" s="6" t="s">
        <v>1075</v>
      </c>
      <c r="C674" s="465" t="s">
        <v>576</v>
      </c>
      <c r="D674" s="217"/>
      <c r="E674" s="217"/>
      <c r="F674" s="217"/>
      <c r="G674" s="217"/>
      <c r="H674" s="217"/>
      <c r="I674" s="217"/>
      <c r="J674" s="217"/>
      <c r="K674" s="217"/>
      <c r="L674" s="217"/>
      <c r="M674" s="217"/>
      <c r="N674" s="217"/>
      <c r="O674" s="217"/>
      <c r="P674" s="217"/>
      <c r="Q674" s="217"/>
      <c r="R674" s="217"/>
      <c r="S674" s="217"/>
      <c r="T674" s="217"/>
      <c r="W674" s="1383">
        <v>497785146</v>
      </c>
      <c r="X674" s="1383"/>
      <c r="Y674" s="1383"/>
      <c r="Z674" s="1383"/>
      <c r="AA674" s="1383"/>
      <c r="AB674" s="1383"/>
      <c r="AC674" s="240"/>
      <c r="AD674" s="1383">
        <v>13584072</v>
      </c>
      <c r="AE674" s="1383"/>
      <c r="AF674" s="1383"/>
      <c r="AG674" s="1383"/>
      <c r="AH674" s="1383"/>
      <c r="AI674" s="1383"/>
      <c r="AJ674" s="240"/>
      <c r="AK674" s="1383">
        <v>13584072</v>
      </c>
      <c r="AL674" s="1383"/>
      <c r="AM674" s="1383"/>
      <c r="AN674" s="1383"/>
      <c r="AO674" s="1383"/>
      <c r="AP674" s="1383"/>
      <c r="AQ674" s="233"/>
      <c r="AR674" s="526">
        <v>497785146</v>
      </c>
      <c r="AS674" s="526">
        <v>0</v>
      </c>
      <c r="AT674" s="526">
        <v>0</v>
      </c>
      <c r="AU674" s="526">
        <v>0</v>
      </c>
      <c r="AV674" s="526">
        <v>0</v>
      </c>
      <c r="AW674" s="526">
        <v>0</v>
      </c>
      <c r="AX674" s="526">
        <v>0</v>
      </c>
      <c r="AY674" s="526">
        <v>0</v>
      </c>
      <c r="BA674" s="382">
        <v>1</v>
      </c>
      <c r="BB674" s="382">
        <v>0</v>
      </c>
      <c r="BD674" s="182"/>
      <c r="BE674" s="182"/>
      <c r="BF674" s="182"/>
      <c r="BG674" s="182"/>
      <c r="BH674" s="191"/>
      <c r="BI674" s="223"/>
      <c r="BJ674" s="223"/>
      <c r="BK674" s="223"/>
      <c r="BL674" s="223"/>
      <c r="BM674" s="223"/>
    </row>
    <row r="675" spans="1:65" ht="15" customHeight="1">
      <c r="A675" s="6" t="s">
        <v>1075</v>
      </c>
      <c r="C675" s="465" t="s">
        <v>1050</v>
      </c>
      <c r="D675" s="217"/>
      <c r="E675" s="217"/>
      <c r="F675" s="217"/>
      <c r="G675" s="217"/>
      <c r="H675" s="217"/>
      <c r="I675" s="217"/>
      <c r="J675" s="217"/>
      <c r="K675" s="217"/>
      <c r="L675" s="217"/>
      <c r="M675" s="217"/>
      <c r="N675" s="217"/>
      <c r="O675" s="217"/>
      <c r="P675" s="217"/>
      <c r="Q675" s="217"/>
      <c r="R675" s="217"/>
      <c r="S675" s="217"/>
      <c r="T675" s="217"/>
      <c r="W675" s="1383">
        <v>106220000</v>
      </c>
      <c r="X675" s="1383"/>
      <c r="Y675" s="1383"/>
      <c r="Z675" s="1383"/>
      <c r="AA675" s="1383"/>
      <c r="AB675" s="1383"/>
      <c r="AC675" s="240"/>
      <c r="AD675" s="1383">
        <v>106220000</v>
      </c>
      <c r="AE675" s="1383"/>
      <c r="AF675" s="1383"/>
      <c r="AG675" s="1383"/>
      <c r="AH675" s="1383"/>
      <c r="AI675" s="1383"/>
      <c r="AJ675" s="240"/>
      <c r="AK675" s="1383">
        <v>106220000</v>
      </c>
      <c r="AL675" s="1383"/>
      <c r="AM675" s="1383"/>
      <c r="AN675" s="1383"/>
      <c r="AO675" s="1383"/>
      <c r="AP675" s="1383"/>
      <c r="AQ675" s="233"/>
      <c r="AR675" s="526">
        <v>106220000</v>
      </c>
      <c r="AS675" s="526">
        <v>0</v>
      </c>
      <c r="AT675" s="526">
        <v>0</v>
      </c>
      <c r="AU675" s="526">
        <v>0</v>
      </c>
      <c r="AV675" s="526">
        <v>0</v>
      </c>
      <c r="AW675" s="526">
        <v>0</v>
      </c>
      <c r="AX675" s="526">
        <v>0</v>
      </c>
      <c r="AY675" s="526">
        <v>0</v>
      </c>
      <c r="BA675" s="382">
        <v>1</v>
      </c>
      <c r="BB675" s="382">
        <v>0</v>
      </c>
      <c r="BD675" s="182"/>
      <c r="BE675" s="182"/>
      <c r="BF675" s="182"/>
      <c r="BG675" s="182"/>
      <c r="BH675" s="191"/>
      <c r="BI675" s="223"/>
      <c r="BJ675" s="223"/>
      <c r="BK675" s="223"/>
      <c r="BL675" s="223"/>
      <c r="BM675" s="223"/>
    </row>
    <row r="676" spans="1:65" ht="15" customHeight="1">
      <c r="A676" s="6" t="s">
        <v>1075</v>
      </c>
      <c r="C676" s="465" t="s">
        <v>1051</v>
      </c>
      <c r="D676" s="217"/>
      <c r="E676" s="217"/>
      <c r="F676" s="217"/>
      <c r="G676" s="217"/>
      <c r="H676" s="217"/>
      <c r="I676" s="217"/>
      <c r="J676" s="217"/>
      <c r="K676" s="217"/>
      <c r="L676" s="217"/>
      <c r="M676" s="217"/>
      <c r="N676" s="217"/>
      <c r="O676" s="217"/>
      <c r="P676" s="217"/>
      <c r="Q676" s="217"/>
      <c r="R676" s="217"/>
      <c r="S676" s="217"/>
      <c r="T676" s="217"/>
      <c r="W676" s="1383">
        <v>572529627</v>
      </c>
      <c r="X676" s="1383"/>
      <c r="Y676" s="1383"/>
      <c r="Z676" s="1383"/>
      <c r="AA676" s="1383"/>
      <c r="AB676" s="1383"/>
      <c r="AC676" s="240"/>
      <c r="AD676" s="1383">
        <v>174982850</v>
      </c>
      <c r="AE676" s="1383"/>
      <c r="AF676" s="1383"/>
      <c r="AG676" s="1383"/>
      <c r="AH676" s="1383"/>
      <c r="AI676" s="1383"/>
      <c r="AJ676" s="240"/>
      <c r="AK676" s="1383">
        <v>174982850</v>
      </c>
      <c r="AL676" s="1383"/>
      <c r="AM676" s="1383"/>
      <c r="AN676" s="1383"/>
      <c r="AO676" s="1383"/>
      <c r="AP676" s="1383"/>
      <c r="AQ676" s="233"/>
      <c r="AR676" s="526">
        <v>572529627</v>
      </c>
      <c r="AS676" s="526">
        <v>0</v>
      </c>
      <c r="AT676" s="526">
        <v>0</v>
      </c>
      <c r="AU676" s="526">
        <v>0</v>
      </c>
      <c r="AV676" s="526">
        <v>0</v>
      </c>
      <c r="AW676" s="526">
        <v>0</v>
      </c>
      <c r="AX676" s="526">
        <v>0</v>
      </c>
      <c r="AY676" s="526">
        <v>0</v>
      </c>
      <c r="BA676" s="382">
        <v>1</v>
      </c>
      <c r="BB676" s="382">
        <v>0</v>
      </c>
      <c r="BD676" s="182"/>
      <c r="BE676" s="182"/>
      <c r="BF676" s="182"/>
      <c r="BG676" s="182"/>
      <c r="BH676" s="191"/>
      <c r="BI676" s="223"/>
      <c r="BJ676" s="223"/>
      <c r="BK676" s="223"/>
      <c r="BL676" s="223"/>
      <c r="BM676" s="223"/>
    </row>
    <row r="677" spans="1:65" ht="15" customHeight="1">
      <c r="A677" s="23" t="s">
        <v>1075</v>
      </c>
      <c r="C677" s="633" t="s">
        <v>111</v>
      </c>
      <c r="D677" s="217"/>
      <c r="E677" s="217"/>
      <c r="F677" s="217"/>
      <c r="G677" s="217"/>
      <c r="H677" s="217"/>
      <c r="I677" s="217"/>
      <c r="J677" s="217"/>
      <c r="K677" s="217"/>
      <c r="L677" s="217"/>
      <c r="M677" s="217"/>
      <c r="N677" s="217"/>
      <c r="O677" s="217"/>
      <c r="P677" s="217"/>
      <c r="Q677" s="217"/>
      <c r="R677" s="217"/>
      <c r="S677" s="217"/>
      <c r="T677" s="217"/>
      <c r="W677" s="1383">
        <v>229731867</v>
      </c>
      <c r="X677" s="1383"/>
      <c r="Y677" s="1383"/>
      <c r="Z677" s="1383"/>
      <c r="AA677" s="1383"/>
      <c r="AB677" s="1383"/>
      <c r="AC677" s="240"/>
      <c r="AD677" s="1383">
        <v>30715343</v>
      </c>
      <c r="AE677" s="1383"/>
      <c r="AF677" s="1383"/>
      <c r="AG677" s="1383"/>
      <c r="AH677" s="1383"/>
      <c r="AI677" s="1383"/>
      <c r="AJ677" s="240"/>
      <c r="AK677" s="1383">
        <v>30715343</v>
      </c>
      <c r="AL677" s="1383"/>
      <c r="AM677" s="1383"/>
      <c r="AN677" s="1383"/>
      <c r="AO677" s="1383"/>
      <c r="AP677" s="1383"/>
      <c r="AQ677" s="234"/>
      <c r="AR677" s="526">
        <v>213957273</v>
      </c>
      <c r="AS677" s="526">
        <v>6424594</v>
      </c>
      <c r="AT677" s="526">
        <v>0</v>
      </c>
      <c r="AU677" s="526">
        <v>0</v>
      </c>
      <c r="AV677" s="526">
        <v>5350000</v>
      </c>
      <c r="AW677" s="526">
        <v>0</v>
      </c>
      <c r="AX677" s="526">
        <v>1000000</v>
      </c>
      <c r="AY677" s="526">
        <v>0</v>
      </c>
      <c r="BA677" s="382">
        <v>1</v>
      </c>
      <c r="BB677" s="382">
        <v>0</v>
      </c>
      <c r="BD677" s="182"/>
      <c r="BE677" s="182"/>
      <c r="BF677" s="182" t="s">
        <v>1052</v>
      </c>
      <c r="BG677" s="182"/>
      <c r="BH677" s="191"/>
      <c r="BI677" s="223"/>
      <c r="BJ677" s="223"/>
      <c r="BK677" s="223"/>
      <c r="BL677" s="223"/>
      <c r="BM677" s="223"/>
    </row>
    <row r="678" spans="1:65" ht="15" customHeight="1">
      <c r="A678" s="23" t="s">
        <v>1075</v>
      </c>
      <c r="C678" s="244"/>
      <c r="D678" s="217"/>
      <c r="E678" s="217"/>
      <c r="F678" s="217"/>
      <c r="G678" s="217"/>
      <c r="H678" s="217"/>
      <c r="I678" s="217"/>
      <c r="J678" s="217"/>
      <c r="K678" s="217"/>
      <c r="L678" s="217"/>
      <c r="M678" s="217"/>
      <c r="N678" s="217"/>
      <c r="O678" s="217"/>
      <c r="P678" s="217"/>
      <c r="Q678" s="217"/>
      <c r="R678" s="217"/>
      <c r="S678" s="217"/>
      <c r="T678" s="217"/>
      <c r="W678" s="240"/>
      <c r="X678" s="240"/>
      <c r="Y678" s="240"/>
      <c r="Z678" s="240"/>
      <c r="AA678" s="240"/>
      <c r="AB678" s="240"/>
      <c r="AC678" s="240"/>
      <c r="AD678" s="240"/>
      <c r="AE678" s="240"/>
      <c r="AF678" s="240"/>
      <c r="AG678" s="240"/>
      <c r="AH678" s="240"/>
      <c r="AI678" s="240"/>
      <c r="AJ678" s="240"/>
      <c r="AK678" s="240"/>
      <c r="AL678" s="240"/>
      <c r="AM678" s="240"/>
      <c r="AN678" s="240"/>
      <c r="AO678" s="240"/>
      <c r="AP678" s="240"/>
      <c r="AR678" s="629"/>
      <c r="AS678" s="629"/>
      <c r="AT678" s="629"/>
      <c r="AU678" s="629"/>
      <c r="AV678" s="629"/>
      <c r="AW678" s="629"/>
      <c r="AX678" s="629"/>
      <c r="AY678" s="629"/>
      <c r="BA678" s="382">
        <v>1</v>
      </c>
      <c r="BB678" s="382">
        <v>0</v>
      </c>
      <c r="BD678" s="182"/>
      <c r="BE678" s="182"/>
      <c r="BF678" s="182"/>
      <c r="BG678" s="182"/>
      <c r="BH678" s="191"/>
      <c r="BI678" s="223"/>
      <c r="BJ678" s="223"/>
      <c r="BK678" s="223"/>
      <c r="BL678" s="223"/>
      <c r="BM678" s="223"/>
    </row>
    <row r="679" spans="1:59" s="223" customFormat="1" ht="15" customHeight="1" thickBot="1">
      <c r="A679" s="23" t="s">
        <v>1075</v>
      </c>
      <c r="B679" s="216"/>
      <c r="C679" s="220"/>
      <c r="D679" s="225"/>
      <c r="E679" s="224"/>
      <c r="F679" s="224"/>
      <c r="G679" s="224"/>
      <c r="H679" s="224"/>
      <c r="I679" s="224"/>
      <c r="J679" s="224"/>
      <c r="K679" s="226"/>
      <c r="L679" s="226"/>
      <c r="M679" s="226"/>
      <c r="N679" s="226"/>
      <c r="O679" s="226"/>
      <c r="P679" s="226"/>
      <c r="Q679" s="226"/>
      <c r="R679" s="226"/>
      <c r="S679" s="226"/>
      <c r="T679" s="226"/>
      <c r="U679" s="226"/>
      <c r="V679" s="226"/>
      <c r="W679" s="1389">
        <v>1406266640</v>
      </c>
      <c r="X679" s="1389"/>
      <c r="Y679" s="1389"/>
      <c r="Z679" s="1389"/>
      <c r="AA679" s="1389"/>
      <c r="AB679" s="1389"/>
      <c r="AC679" s="812"/>
      <c r="AD679" s="1389">
        <v>325502265</v>
      </c>
      <c r="AE679" s="1389"/>
      <c r="AF679" s="1389"/>
      <c r="AG679" s="1389"/>
      <c r="AH679" s="1389"/>
      <c r="AI679" s="1389"/>
      <c r="AJ679" s="812"/>
      <c r="AK679" s="1389">
        <v>325502265</v>
      </c>
      <c r="AL679" s="1389"/>
      <c r="AM679" s="1389"/>
      <c r="AN679" s="1389"/>
      <c r="AO679" s="1389"/>
      <c r="AP679" s="1389"/>
      <c r="AQ679" s="813"/>
      <c r="AR679" s="712">
        <v>1390492046</v>
      </c>
      <c r="AS679" s="712">
        <v>6424594</v>
      </c>
      <c r="AT679" s="712">
        <v>0</v>
      </c>
      <c r="AU679" s="712">
        <v>0</v>
      </c>
      <c r="AV679" s="712">
        <v>5350000</v>
      </c>
      <c r="AW679" s="712">
        <v>0</v>
      </c>
      <c r="AX679" s="712">
        <v>1000000</v>
      </c>
      <c r="AY679" s="712">
        <v>0</v>
      </c>
      <c r="BA679" s="810">
        <v>1</v>
      </c>
      <c r="BB679" s="810">
        <v>0</v>
      </c>
      <c r="BC679" s="810"/>
      <c r="BD679" s="812">
        <v>1406266640</v>
      </c>
      <c r="BE679" s="812">
        <v>325502265</v>
      </c>
      <c r="BF679" s="812">
        <v>0</v>
      </c>
      <c r="BG679" s="812">
        <v>0</v>
      </c>
    </row>
    <row r="680" spans="1:59" s="223" customFormat="1" ht="15" customHeight="1" thickTop="1">
      <c r="A680" s="23" t="s">
        <v>1075</v>
      </c>
      <c r="B680" s="216"/>
      <c r="C680" s="220"/>
      <c r="D680" s="227"/>
      <c r="E680" s="224"/>
      <c r="F680" s="224"/>
      <c r="G680" s="224"/>
      <c r="H680" s="224"/>
      <c r="I680" s="224"/>
      <c r="J680" s="224"/>
      <c r="K680" s="228"/>
      <c r="L680" s="228"/>
      <c r="M680" s="228"/>
      <c r="N680" s="228"/>
      <c r="O680" s="228"/>
      <c r="P680" s="228"/>
      <c r="Q680" s="228"/>
      <c r="R680" s="228"/>
      <c r="S680" s="228"/>
      <c r="T680" s="228"/>
      <c r="U680" s="228"/>
      <c r="V680" s="228"/>
      <c r="W680" s="190"/>
      <c r="X680" s="190"/>
      <c r="Y680" s="190"/>
      <c r="Z680" s="190"/>
      <c r="AA680" s="190"/>
      <c r="AB680" s="190"/>
      <c r="AC680" s="190"/>
      <c r="AD680" s="190"/>
      <c r="AE680" s="190"/>
      <c r="AF680" s="190"/>
      <c r="AG680" s="190"/>
      <c r="AH680" s="190"/>
      <c r="AI680" s="190"/>
      <c r="AJ680" s="190"/>
      <c r="AK680" s="190"/>
      <c r="AL680" s="190"/>
      <c r="AM680" s="190"/>
      <c r="AN680" s="190"/>
      <c r="AO680" s="190"/>
      <c r="AP680" s="190"/>
      <c r="AQ680" s="190"/>
      <c r="AR680" s="571">
        <v>0</v>
      </c>
      <c r="AS680" s="571">
        <v>0</v>
      </c>
      <c r="AT680" s="571">
        <v>0</v>
      </c>
      <c r="AU680" s="571">
        <v>0</v>
      </c>
      <c r="AV680" s="571">
        <v>0</v>
      </c>
      <c r="AW680" s="571"/>
      <c r="AX680" s="571">
        <v>-3000000</v>
      </c>
      <c r="AY680" s="571">
        <v>0</v>
      </c>
      <c r="AZ680" s="190"/>
      <c r="BA680" s="382">
        <v>10</v>
      </c>
      <c r="BB680" s="382">
        <v>0</v>
      </c>
      <c r="BC680" s="382"/>
      <c r="BD680" s="607"/>
      <c r="BE680" s="607"/>
      <c r="BF680" s="607"/>
      <c r="BG680" s="607"/>
    </row>
    <row r="681" spans="1:54" ht="15" customHeight="1">
      <c r="A681" s="23">
        <v>27</v>
      </c>
      <c r="B681" s="216" t="s">
        <v>197</v>
      </c>
      <c r="C681" s="243" t="s">
        <v>516</v>
      </c>
      <c r="D681" s="207"/>
      <c r="E681" s="207"/>
      <c r="F681" s="207"/>
      <c r="G681" s="207"/>
      <c r="H681" s="207"/>
      <c r="I681" s="207"/>
      <c r="J681" s="207"/>
      <c r="K681" s="207"/>
      <c r="L681" s="207"/>
      <c r="M681" s="207"/>
      <c r="N681" s="207"/>
      <c r="O681" s="207"/>
      <c r="P681" s="207"/>
      <c r="Q681" s="207"/>
      <c r="R681" s="207"/>
      <c r="S681" s="207"/>
      <c r="T681" s="207"/>
      <c r="U681" s="207"/>
      <c r="V681" s="207"/>
      <c r="BA681" s="382">
        <v>10</v>
      </c>
      <c r="BB681" s="382">
        <v>0</v>
      </c>
    </row>
    <row r="682" spans="1:54" ht="15" customHeight="1">
      <c r="A682" s="23" t="s">
        <v>1075</v>
      </c>
      <c r="C682" s="243" t="s">
        <v>517</v>
      </c>
      <c r="D682" s="207"/>
      <c r="E682" s="207"/>
      <c r="F682" s="207"/>
      <c r="G682" s="207"/>
      <c r="H682" s="207"/>
      <c r="I682" s="207"/>
      <c r="J682" s="207"/>
      <c r="K682" s="207"/>
      <c r="L682" s="207"/>
      <c r="M682" s="207"/>
      <c r="N682" s="207"/>
      <c r="O682" s="207"/>
      <c r="P682" s="207"/>
      <c r="Q682" s="207"/>
      <c r="R682" s="207"/>
      <c r="S682" s="207"/>
      <c r="T682" s="207"/>
      <c r="U682" s="207"/>
      <c r="V682" s="207"/>
      <c r="BA682" s="382">
        <v>10</v>
      </c>
      <c r="BB682" s="382">
        <v>0</v>
      </c>
    </row>
    <row r="683" spans="1:54" ht="15" customHeight="1">
      <c r="A683" s="23" t="s">
        <v>1075</v>
      </c>
      <c r="D683" s="207"/>
      <c r="E683" s="207"/>
      <c r="F683" s="207"/>
      <c r="G683" s="207"/>
      <c r="H683" s="207"/>
      <c r="I683" s="207"/>
      <c r="J683" s="207"/>
      <c r="K683" s="207"/>
      <c r="L683" s="207"/>
      <c r="M683" s="207"/>
      <c r="N683" s="207"/>
      <c r="O683" s="207"/>
      <c r="P683" s="207"/>
      <c r="Q683" s="207"/>
      <c r="R683" s="207"/>
      <c r="S683" s="207"/>
      <c r="T683" s="207"/>
      <c r="U683" s="207"/>
      <c r="V683" s="207"/>
      <c r="W683" s="1408" t="s">
        <v>773</v>
      </c>
      <c r="X683" s="1412"/>
      <c r="Y683" s="1412"/>
      <c r="Z683" s="1412"/>
      <c r="AA683" s="1412"/>
      <c r="AB683" s="1412"/>
      <c r="AC683" s="234"/>
      <c r="AD683" s="1408" t="s">
        <v>639</v>
      </c>
      <c r="AE683" s="1408"/>
      <c r="AF683" s="1408"/>
      <c r="AG683" s="1408"/>
      <c r="AH683" s="1408"/>
      <c r="AI683" s="1408"/>
      <c r="AJ683" s="234"/>
      <c r="AK683" s="1408" t="s">
        <v>640</v>
      </c>
      <c r="AL683" s="1408"/>
      <c r="AM683" s="1408"/>
      <c r="AN683" s="1408"/>
      <c r="AO683" s="1408"/>
      <c r="AP683" s="1408"/>
      <c r="AQ683" s="335"/>
      <c r="AR683" s="635" t="s">
        <v>781</v>
      </c>
      <c r="AS683" s="635" t="s">
        <v>930</v>
      </c>
      <c r="AT683" s="635" t="s">
        <v>931</v>
      </c>
      <c r="AU683" s="635" t="s">
        <v>932</v>
      </c>
      <c r="AV683" s="635" t="s">
        <v>933</v>
      </c>
      <c r="AW683" s="635" t="s">
        <v>539</v>
      </c>
      <c r="AX683" s="635" t="s">
        <v>540</v>
      </c>
      <c r="AY683" s="635" t="s">
        <v>6</v>
      </c>
      <c r="BA683" s="382">
        <v>10</v>
      </c>
      <c r="BB683" s="382">
        <v>0</v>
      </c>
    </row>
    <row r="684" spans="1:54" ht="15" customHeight="1">
      <c r="A684" s="23" t="s">
        <v>1075</v>
      </c>
      <c r="D684" s="207"/>
      <c r="E684" s="207"/>
      <c r="F684" s="207"/>
      <c r="G684" s="207"/>
      <c r="H684" s="207"/>
      <c r="I684" s="207"/>
      <c r="J684" s="207"/>
      <c r="K684" s="207"/>
      <c r="L684" s="207"/>
      <c r="M684" s="207"/>
      <c r="N684" s="207"/>
      <c r="O684" s="207"/>
      <c r="P684" s="207"/>
      <c r="Q684" s="207"/>
      <c r="R684" s="207"/>
      <c r="S684" s="207"/>
      <c r="T684" s="207"/>
      <c r="U684" s="207"/>
      <c r="V684" s="207"/>
      <c r="W684" s="1381" t="s">
        <v>312</v>
      </c>
      <c r="X684" s="1382"/>
      <c r="Y684" s="1382"/>
      <c r="Z684" s="1382"/>
      <c r="AA684" s="1382"/>
      <c r="AB684" s="1382"/>
      <c r="AC684" s="234"/>
      <c r="AD684" s="1381" t="s">
        <v>312</v>
      </c>
      <c r="AE684" s="1382"/>
      <c r="AF684" s="1382"/>
      <c r="AG684" s="1382"/>
      <c r="AH684" s="1382"/>
      <c r="AI684" s="1382"/>
      <c r="AJ684" s="240"/>
      <c r="AK684" s="1463" t="s">
        <v>312</v>
      </c>
      <c r="AL684" s="1464"/>
      <c r="AM684" s="1464"/>
      <c r="AN684" s="1464"/>
      <c r="AO684" s="1464"/>
      <c r="AP684" s="1464"/>
      <c r="AQ684" s="335"/>
      <c r="AR684" s="526" t="s">
        <v>312</v>
      </c>
      <c r="AS684" s="526" t="s">
        <v>312</v>
      </c>
      <c r="AT684" s="526" t="s">
        <v>312</v>
      </c>
      <c r="AU684" s="526" t="s">
        <v>312</v>
      </c>
      <c r="AV684" s="526" t="s">
        <v>312</v>
      </c>
      <c r="AW684" s="526" t="s">
        <v>312</v>
      </c>
      <c r="AX684" s="526" t="s">
        <v>312</v>
      </c>
      <c r="AY684" s="526" t="s">
        <v>312</v>
      </c>
      <c r="BA684" s="382">
        <v>10</v>
      </c>
      <c r="BB684" s="382">
        <v>0</v>
      </c>
    </row>
    <row r="685" spans="1:51" ht="15" customHeight="1">
      <c r="A685" s="23"/>
      <c r="C685" s="386" t="s">
        <v>1001</v>
      </c>
      <c r="D685" s="207"/>
      <c r="E685" s="207"/>
      <c r="F685" s="207"/>
      <c r="G685" s="207"/>
      <c r="H685" s="207"/>
      <c r="I685" s="207"/>
      <c r="J685" s="207"/>
      <c r="K685" s="207"/>
      <c r="L685" s="207"/>
      <c r="M685" s="207"/>
      <c r="N685" s="207"/>
      <c r="O685" s="207"/>
      <c r="P685" s="207"/>
      <c r="Q685" s="207"/>
      <c r="R685" s="207"/>
      <c r="S685" s="207"/>
      <c r="T685" s="207"/>
      <c r="U685" s="207"/>
      <c r="V685" s="207"/>
      <c r="W685" s="335"/>
      <c r="X685" s="290"/>
      <c r="Y685" s="290"/>
      <c r="Z685" s="290"/>
      <c r="AA685" s="290"/>
      <c r="AB685" s="290"/>
      <c r="AC685" s="234"/>
      <c r="AD685" s="335"/>
      <c r="AE685" s="290"/>
      <c r="AF685" s="290"/>
      <c r="AG685" s="290"/>
      <c r="AH685" s="290"/>
      <c r="AI685" s="290"/>
      <c r="AJ685" s="240"/>
      <c r="AK685" s="1228"/>
      <c r="AL685" s="1229"/>
      <c r="AM685" s="1229"/>
      <c r="AN685" s="1229"/>
      <c r="AO685" s="1229"/>
      <c r="AP685" s="1229"/>
      <c r="AQ685" s="335"/>
      <c r="AR685" s="526"/>
      <c r="AS685" s="526"/>
      <c r="AT685" s="526"/>
      <c r="AU685" s="526"/>
      <c r="AV685" s="526"/>
      <c r="AW685" s="526"/>
      <c r="AX685" s="526"/>
      <c r="AY685" s="526"/>
    </row>
    <row r="686" spans="1:59" s="561" customFormat="1" ht="15" customHeight="1">
      <c r="A686" s="441" t="s">
        <v>1075</v>
      </c>
      <c r="B686" s="425"/>
      <c r="C686" s="642" t="s">
        <v>113</v>
      </c>
      <c r="D686" s="211"/>
      <c r="E686" s="435"/>
      <c r="F686" s="435"/>
      <c r="G686" s="435"/>
      <c r="H686" s="435"/>
      <c r="I686" s="435"/>
      <c r="J686" s="435"/>
      <c r="K686" s="644"/>
      <c r="L686" s="644"/>
      <c r="M686" s="644"/>
      <c r="N686" s="644"/>
      <c r="O686" s="644"/>
      <c r="P686" s="644"/>
      <c r="Q686" s="644"/>
      <c r="R686" s="644"/>
      <c r="S686" s="644"/>
      <c r="T686" s="644"/>
      <c r="U686" s="644"/>
      <c r="V686" s="644"/>
      <c r="W686" s="1380">
        <v>5885054411</v>
      </c>
      <c r="X686" s="1380"/>
      <c r="Y686" s="1380"/>
      <c r="Z686" s="1380"/>
      <c r="AA686" s="1380"/>
      <c r="AB686" s="1380"/>
      <c r="AC686" s="815"/>
      <c r="AD686" s="1380">
        <v>11078332698</v>
      </c>
      <c r="AE686" s="1380"/>
      <c r="AF686" s="1380"/>
      <c r="AG686" s="1380"/>
      <c r="AH686" s="1380"/>
      <c r="AI686" s="1380"/>
      <c r="AJ686" s="815"/>
      <c r="AK686" s="1380">
        <v>11078332698</v>
      </c>
      <c r="AL686" s="1380"/>
      <c r="AM686" s="1380"/>
      <c r="AN686" s="1380"/>
      <c r="AO686" s="1380"/>
      <c r="AP686" s="1380"/>
      <c r="AQ686" s="816"/>
      <c r="AR686" s="701">
        <v>0</v>
      </c>
      <c r="AS686" s="701">
        <v>0</v>
      </c>
      <c r="AT686" s="701">
        <v>0</v>
      </c>
      <c r="AU686" s="701">
        <v>0</v>
      </c>
      <c r="AV686" s="701">
        <v>0</v>
      </c>
      <c r="AW686" s="701">
        <v>0</v>
      </c>
      <c r="AX686" s="701">
        <v>0</v>
      </c>
      <c r="AY686" s="701">
        <v>0</v>
      </c>
      <c r="BA686" s="810">
        <v>1</v>
      </c>
      <c r="BB686" s="810">
        <v>0</v>
      </c>
      <c r="BC686" s="810"/>
      <c r="BD686" s="812">
        <v>5885054411</v>
      </c>
      <c r="BE686" s="812">
        <v>11078332698</v>
      </c>
      <c r="BF686" s="812">
        <v>0</v>
      </c>
      <c r="BG686" s="812">
        <v>0</v>
      </c>
    </row>
    <row r="687" spans="1:60" s="630" customFormat="1" ht="15" customHeight="1">
      <c r="A687" s="23" t="s">
        <v>1075</v>
      </c>
      <c r="B687" s="216"/>
      <c r="C687" s="452" t="s">
        <v>514</v>
      </c>
      <c r="D687" s="1004"/>
      <c r="E687" s="1004"/>
      <c r="F687" s="1004"/>
      <c r="G687" s="1004"/>
      <c r="H687" s="1004"/>
      <c r="I687" s="1004"/>
      <c r="J687" s="1004"/>
      <c r="K687" s="1004"/>
      <c r="L687" s="1004"/>
      <c r="M687" s="1004"/>
      <c r="N687" s="1004"/>
      <c r="O687" s="1004"/>
      <c r="P687" s="1004"/>
      <c r="Q687" s="1004"/>
      <c r="R687" s="1004"/>
      <c r="S687" s="1004"/>
      <c r="T687" s="1004"/>
      <c r="U687" s="1004"/>
      <c r="V687" s="435"/>
      <c r="W687" s="1397">
        <v>998833012</v>
      </c>
      <c r="X687" s="1397"/>
      <c r="Y687" s="1397"/>
      <c r="Z687" s="1397"/>
      <c r="AA687" s="1397"/>
      <c r="AB687" s="1397"/>
      <c r="AC687" s="526"/>
      <c r="AD687" s="1397">
        <v>318179385</v>
      </c>
      <c r="AE687" s="1397"/>
      <c r="AF687" s="1397"/>
      <c r="AG687" s="1397"/>
      <c r="AH687" s="1397"/>
      <c r="AI687" s="1397"/>
      <c r="AJ687" s="629"/>
      <c r="AK687" s="1384">
        <v>318179385</v>
      </c>
      <c r="AL687" s="1384"/>
      <c r="AM687" s="1384"/>
      <c r="AN687" s="1384"/>
      <c r="AO687" s="1384"/>
      <c r="AP687" s="1384"/>
      <c r="AQ687" s="586"/>
      <c r="AR687" s="526">
        <v>998833012</v>
      </c>
      <c r="AS687" s="526">
        <v>0</v>
      </c>
      <c r="AT687" s="526">
        <v>0</v>
      </c>
      <c r="AU687" s="526">
        <v>0</v>
      </c>
      <c r="AV687" s="526">
        <v>0</v>
      </c>
      <c r="AW687" s="526">
        <v>0</v>
      </c>
      <c r="AX687" s="526">
        <v>0</v>
      </c>
      <c r="AY687" s="526">
        <v>0</v>
      </c>
      <c r="AZ687" s="190"/>
      <c r="BA687" s="382">
        <v>1</v>
      </c>
      <c r="BB687" s="382">
        <v>0</v>
      </c>
      <c r="BC687" s="382"/>
      <c r="BD687" s="689"/>
      <c r="BE687" s="689"/>
      <c r="BF687" s="689"/>
      <c r="BG687" s="689"/>
      <c r="BH687" s="561"/>
    </row>
    <row r="688" spans="1:60" s="630" customFormat="1" ht="15" customHeight="1">
      <c r="A688" s="23" t="s">
        <v>1075</v>
      </c>
      <c r="B688" s="216"/>
      <c r="C688" s="337" t="s">
        <v>266</v>
      </c>
      <c r="D688" s="246" t="s">
        <v>646</v>
      </c>
      <c r="E688" s="246"/>
      <c r="F688" s="246"/>
      <c r="G688" s="246"/>
      <c r="H688" s="246"/>
      <c r="I688" s="246"/>
      <c r="J688" s="246"/>
      <c r="K688" s="246"/>
      <c r="L688" s="246"/>
      <c r="M688" s="246"/>
      <c r="N688" s="246"/>
      <c r="O688" s="246"/>
      <c r="P688" s="246"/>
      <c r="Q688" s="246"/>
      <c r="R688" s="246"/>
      <c r="S688" s="246"/>
      <c r="T688" s="1005"/>
      <c r="U688" s="1005"/>
      <c r="V688" s="435"/>
      <c r="W688" s="1399">
        <v>908481494</v>
      </c>
      <c r="X688" s="1399"/>
      <c r="Y688" s="1399"/>
      <c r="Z688" s="1399"/>
      <c r="AA688" s="1399"/>
      <c r="AB688" s="1399"/>
      <c r="AC688" s="201"/>
      <c r="AD688" s="1400">
        <v>318179385</v>
      </c>
      <c r="AE688" s="1400"/>
      <c r="AF688" s="1400"/>
      <c r="AG688" s="1400"/>
      <c r="AH688" s="1400"/>
      <c r="AI688" s="1400"/>
      <c r="AJ688" s="95"/>
      <c r="AK688" s="1396">
        <v>318179385</v>
      </c>
      <c r="AL688" s="1396"/>
      <c r="AM688" s="1396"/>
      <c r="AN688" s="1396"/>
      <c r="AO688" s="1396"/>
      <c r="AP688" s="1396"/>
      <c r="AQ688" s="586"/>
      <c r="AR688" s="526">
        <v>908481494</v>
      </c>
      <c r="AS688" s="526">
        <v>0</v>
      </c>
      <c r="AT688" s="526">
        <v>0</v>
      </c>
      <c r="AU688" s="526">
        <v>0</v>
      </c>
      <c r="AV688" s="526">
        <v>0</v>
      </c>
      <c r="AW688" s="526">
        <v>0</v>
      </c>
      <c r="AX688" s="526">
        <v>0</v>
      </c>
      <c r="AY688" s="526">
        <v>0</v>
      </c>
      <c r="AZ688" s="190"/>
      <c r="BA688" s="382">
        <v>1</v>
      </c>
      <c r="BB688" s="382">
        <v>0</v>
      </c>
      <c r="BC688" s="382"/>
      <c r="BD688" s="689"/>
      <c r="BE688" s="689"/>
      <c r="BF688" s="689"/>
      <c r="BG688" s="689"/>
      <c r="BH688" s="561"/>
    </row>
    <row r="689" spans="1:60" s="801" customFormat="1" ht="40.5" customHeight="1">
      <c r="A689" s="400" t="s">
        <v>1075</v>
      </c>
      <c r="B689" s="406"/>
      <c r="C689" s="1269" t="s">
        <v>266</v>
      </c>
      <c r="D689" s="1548" t="s">
        <v>1012</v>
      </c>
      <c r="E689" s="1548"/>
      <c r="F689" s="1548"/>
      <c r="G689" s="1548"/>
      <c r="H689" s="1548"/>
      <c r="I689" s="1548"/>
      <c r="J689" s="1548"/>
      <c r="K689" s="1548"/>
      <c r="L689" s="1548"/>
      <c r="M689" s="1548"/>
      <c r="N689" s="1548"/>
      <c r="O689" s="1548"/>
      <c r="P689" s="1548"/>
      <c r="Q689" s="1548"/>
      <c r="R689" s="1548"/>
      <c r="S689" s="1548"/>
      <c r="T689" s="1548"/>
      <c r="U689" s="1548"/>
      <c r="V689" s="1270"/>
      <c r="W689" s="1399">
        <v>80379405</v>
      </c>
      <c r="X689" s="1399"/>
      <c r="Y689" s="1399"/>
      <c r="Z689" s="1399"/>
      <c r="AA689" s="1399"/>
      <c r="AB689" s="1399"/>
      <c r="AC689" s="1271"/>
      <c r="AD689" s="1399">
        <v>0</v>
      </c>
      <c r="AE689" s="1399"/>
      <c r="AF689" s="1399"/>
      <c r="AG689" s="1399"/>
      <c r="AH689" s="1399"/>
      <c r="AI689" s="1399"/>
      <c r="AJ689" s="1273"/>
      <c r="AK689" s="1402">
        <v>0</v>
      </c>
      <c r="AL689" s="1402"/>
      <c r="AM689" s="1402"/>
      <c r="AN689" s="1402"/>
      <c r="AO689" s="1402"/>
      <c r="AP689" s="1402"/>
      <c r="AQ689" s="1122"/>
      <c r="AR689" s="681">
        <v>80379405</v>
      </c>
      <c r="AS689" s="681">
        <v>0</v>
      </c>
      <c r="AT689" s="681">
        <v>0</v>
      </c>
      <c r="AU689" s="681">
        <v>0</v>
      </c>
      <c r="AV689" s="681">
        <v>0</v>
      </c>
      <c r="AW689" s="681">
        <v>0</v>
      </c>
      <c r="AX689" s="681">
        <v>0</v>
      </c>
      <c r="AY689" s="681">
        <v>0</v>
      </c>
      <c r="AZ689" s="981"/>
      <c r="BA689" s="562">
        <v>1</v>
      </c>
      <c r="BB689" s="562">
        <v>0</v>
      </c>
      <c r="BC689" s="562"/>
      <c r="BD689" s="709"/>
      <c r="BE689" s="709"/>
      <c r="BF689" s="709"/>
      <c r="BG689" s="709"/>
      <c r="BH689" s="563"/>
    </row>
    <row r="690" spans="1:60" s="630" customFormat="1" ht="15" customHeight="1">
      <c r="A690" s="23" t="s">
        <v>1075</v>
      </c>
      <c r="B690" s="216"/>
      <c r="C690" s="337" t="s">
        <v>266</v>
      </c>
      <c r="D690" s="246" t="s">
        <v>1018</v>
      </c>
      <c r="E690" s="246"/>
      <c r="F690" s="246"/>
      <c r="G690" s="246"/>
      <c r="H690" s="246"/>
      <c r="I690" s="246"/>
      <c r="J690" s="246"/>
      <c r="K690" s="246"/>
      <c r="L690" s="246"/>
      <c r="M690" s="246"/>
      <c r="N690" s="246"/>
      <c r="O690" s="246"/>
      <c r="P690" s="246"/>
      <c r="Q690" s="246"/>
      <c r="R690" s="246"/>
      <c r="S690" s="246"/>
      <c r="T690" s="1005"/>
      <c r="U690" s="1005"/>
      <c r="V690" s="435"/>
      <c r="W690" s="1400">
        <v>9972113</v>
      </c>
      <c r="X690" s="1400"/>
      <c r="Y690" s="1400"/>
      <c r="Z690" s="1400"/>
      <c r="AA690" s="1400"/>
      <c r="AB690" s="1400"/>
      <c r="AC690" s="201"/>
      <c r="AD690" s="1400">
        <v>0</v>
      </c>
      <c r="AE690" s="1400"/>
      <c r="AF690" s="1400"/>
      <c r="AG690" s="1400"/>
      <c r="AH690" s="1400"/>
      <c r="AI690" s="1400"/>
      <c r="AJ690" s="95"/>
      <c r="AK690" s="1396">
        <v>0</v>
      </c>
      <c r="AL690" s="1396"/>
      <c r="AM690" s="1396"/>
      <c r="AN690" s="1396"/>
      <c r="AO690" s="1396"/>
      <c r="AP690" s="1396"/>
      <c r="AQ690" s="586"/>
      <c r="AR690" s="526">
        <v>9972113</v>
      </c>
      <c r="AS690" s="526">
        <v>0</v>
      </c>
      <c r="AT690" s="526">
        <v>0</v>
      </c>
      <c r="AU690" s="526">
        <v>0</v>
      </c>
      <c r="AV690" s="526">
        <v>0</v>
      </c>
      <c r="AW690" s="526">
        <v>0</v>
      </c>
      <c r="AX690" s="526">
        <v>0</v>
      </c>
      <c r="AY690" s="526">
        <v>0</v>
      </c>
      <c r="AZ690" s="190"/>
      <c r="BA690" s="382">
        <v>1</v>
      </c>
      <c r="BB690" s="382">
        <v>0</v>
      </c>
      <c r="BC690" s="382"/>
      <c r="BD690" s="689"/>
      <c r="BE690" s="689"/>
      <c r="BF690" s="689"/>
      <c r="BG690" s="689"/>
      <c r="BH690" s="561"/>
    </row>
    <row r="691" spans="1:60" s="630" customFormat="1" ht="15" customHeight="1">
      <c r="A691" s="23" t="s">
        <v>1075</v>
      </c>
      <c r="B691" s="216"/>
      <c r="C691" s="452" t="s">
        <v>515</v>
      </c>
      <c r="D691" s="1004"/>
      <c r="E691" s="1004"/>
      <c r="F691" s="1004"/>
      <c r="G691" s="1004"/>
      <c r="H691" s="1004"/>
      <c r="I691" s="1004"/>
      <c r="J691" s="1004"/>
      <c r="K691" s="1004"/>
      <c r="L691" s="1004"/>
      <c r="M691" s="1004"/>
      <c r="N691" s="1004"/>
      <c r="O691" s="1004"/>
      <c r="P691" s="1004"/>
      <c r="Q691" s="1004"/>
      <c r="R691" s="1004"/>
      <c r="S691" s="1004"/>
      <c r="T691" s="1004"/>
      <c r="U691" s="1004"/>
      <c r="V691" s="435"/>
      <c r="W691" s="1390">
        <v>-69699794022</v>
      </c>
      <c r="X691" s="1390"/>
      <c r="Y691" s="1390"/>
      <c r="Z691" s="1390"/>
      <c r="AA691" s="1390"/>
      <c r="AB691" s="1390"/>
      <c r="AC691" s="1289"/>
      <c r="AD691" s="1390">
        <v>-54489113505</v>
      </c>
      <c r="AE691" s="1390"/>
      <c r="AF691" s="1390"/>
      <c r="AG691" s="1390"/>
      <c r="AH691" s="1390"/>
      <c r="AI691" s="1390"/>
      <c r="AJ691" s="629"/>
      <c r="AK691" s="1384">
        <v>-54489113505</v>
      </c>
      <c r="AL691" s="1384"/>
      <c r="AM691" s="1384"/>
      <c r="AN691" s="1384"/>
      <c r="AO691" s="1384"/>
      <c r="AP691" s="1384"/>
      <c r="AQ691" s="586"/>
      <c r="AR691" s="526">
        <v>-69699794022</v>
      </c>
      <c r="AS691" s="526">
        <v>0</v>
      </c>
      <c r="AT691" s="526">
        <v>0</v>
      </c>
      <c r="AU691" s="526">
        <v>0</v>
      </c>
      <c r="AV691" s="526">
        <v>0</v>
      </c>
      <c r="AW691" s="526">
        <v>0</v>
      </c>
      <c r="AX691" s="526">
        <v>0</v>
      </c>
      <c r="AY691" s="526">
        <v>0</v>
      </c>
      <c r="AZ691" s="190"/>
      <c r="BA691" s="382">
        <v>1</v>
      </c>
      <c r="BB691" s="382">
        <v>0</v>
      </c>
      <c r="BC691" s="382"/>
      <c r="BD691" s="689"/>
      <c r="BE691" s="689"/>
      <c r="BF691" s="689"/>
      <c r="BG691" s="689"/>
      <c r="BH691" s="561"/>
    </row>
    <row r="692" spans="1:60" s="630" customFormat="1" ht="15" customHeight="1">
      <c r="A692" s="23" t="s">
        <v>1075</v>
      </c>
      <c r="B692" s="216"/>
      <c r="C692" s="337" t="s">
        <v>266</v>
      </c>
      <c r="D692" s="246" t="s">
        <v>43</v>
      </c>
      <c r="E692" s="246"/>
      <c r="F692" s="246"/>
      <c r="G692" s="246"/>
      <c r="H692" s="246"/>
      <c r="I692" s="246"/>
      <c r="J692" s="246"/>
      <c r="K692" s="246"/>
      <c r="L692" s="246"/>
      <c r="M692" s="246"/>
      <c r="N692" s="246"/>
      <c r="O692" s="246"/>
      <c r="P692" s="246"/>
      <c r="Q692" s="246"/>
      <c r="R692" s="246"/>
      <c r="S692" s="246"/>
      <c r="T692" s="1005"/>
      <c r="U692" s="1005"/>
      <c r="V692" s="435"/>
      <c r="W692" s="1398">
        <v>-26607192600</v>
      </c>
      <c r="X692" s="1398"/>
      <c r="Y692" s="1398"/>
      <c r="Z692" s="1398"/>
      <c r="AA692" s="1398"/>
      <c r="AB692" s="1398"/>
      <c r="AC692" s="1290"/>
      <c r="AD692" s="1398">
        <v>-32907389860</v>
      </c>
      <c r="AE692" s="1398"/>
      <c r="AF692" s="1398"/>
      <c r="AG692" s="1398"/>
      <c r="AH692" s="1398"/>
      <c r="AI692" s="1398"/>
      <c r="AJ692" s="95"/>
      <c r="AK692" s="1396">
        <v>-32907389860</v>
      </c>
      <c r="AL692" s="1396"/>
      <c r="AM692" s="1396"/>
      <c r="AN692" s="1396"/>
      <c r="AO692" s="1396"/>
      <c r="AP692" s="1396"/>
      <c r="AQ692" s="586"/>
      <c r="AR692" s="526">
        <v>-26607192600</v>
      </c>
      <c r="AS692" s="526">
        <v>0</v>
      </c>
      <c r="AT692" s="526">
        <v>0</v>
      </c>
      <c r="AU692" s="526">
        <v>0</v>
      </c>
      <c r="AV692" s="526">
        <v>0</v>
      </c>
      <c r="AW692" s="526">
        <v>0</v>
      </c>
      <c r="AX692" s="526">
        <v>0</v>
      </c>
      <c r="AY692" s="526">
        <v>0</v>
      </c>
      <c r="AZ692" s="190"/>
      <c r="BA692" s="382">
        <v>1</v>
      </c>
      <c r="BB692" s="382">
        <v>0</v>
      </c>
      <c r="BC692" s="382"/>
      <c r="BD692" s="689"/>
      <c r="BE692" s="689"/>
      <c r="BF692" s="689"/>
      <c r="BG692" s="689"/>
      <c r="BH692" s="561"/>
    </row>
    <row r="693" spans="1:60" s="630" customFormat="1" ht="15" customHeight="1">
      <c r="A693" s="23" t="s">
        <v>1075</v>
      </c>
      <c r="B693" s="216"/>
      <c r="C693" s="337" t="s">
        <v>266</v>
      </c>
      <c r="D693" s="246" t="s">
        <v>647</v>
      </c>
      <c r="E693" s="246"/>
      <c r="F693" s="246"/>
      <c r="G693" s="246"/>
      <c r="H693" s="246"/>
      <c r="I693" s="246"/>
      <c r="J693" s="246"/>
      <c r="K693" s="246"/>
      <c r="L693" s="246"/>
      <c r="M693" s="246"/>
      <c r="N693" s="246"/>
      <c r="O693" s="246"/>
      <c r="P693" s="246"/>
      <c r="Q693" s="246"/>
      <c r="R693" s="246"/>
      <c r="S693" s="246"/>
      <c r="T693" s="1005"/>
      <c r="U693" s="1005"/>
      <c r="V693" s="435"/>
      <c r="W693" s="1398">
        <v>-43092601422</v>
      </c>
      <c r="X693" s="1398"/>
      <c r="Y693" s="1398"/>
      <c r="Z693" s="1398"/>
      <c r="AA693" s="1398"/>
      <c r="AB693" s="1398"/>
      <c r="AC693" s="1290"/>
      <c r="AD693" s="1398">
        <v>-21501344240</v>
      </c>
      <c r="AE693" s="1398"/>
      <c r="AF693" s="1398"/>
      <c r="AG693" s="1398"/>
      <c r="AH693" s="1398"/>
      <c r="AI693" s="1398"/>
      <c r="AJ693" s="95"/>
      <c r="AK693" s="1396">
        <v>-21501344240</v>
      </c>
      <c r="AL693" s="1396"/>
      <c r="AM693" s="1396"/>
      <c r="AN693" s="1396"/>
      <c r="AO693" s="1396"/>
      <c r="AP693" s="1396"/>
      <c r="AQ693" s="586"/>
      <c r="AR693" s="526">
        <v>-43092601422</v>
      </c>
      <c r="AS693" s="526">
        <v>0</v>
      </c>
      <c r="AT693" s="526">
        <v>0</v>
      </c>
      <c r="AU693" s="526">
        <v>0</v>
      </c>
      <c r="AV693" s="526">
        <v>0</v>
      </c>
      <c r="AW693" s="526">
        <v>0</v>
      </c>
      <c r="AX693" s="526">
        <v>0</v>
      </c>
      <c r="AY693" s="526">
        <v>0</v>
      </c>
      <c r="AZ693" s="190"/>
      <c r="BA693" s="382">
        <v>1</v>
      </c>
      <c r="BB693" s="382">
        <v>0</v>
      </c>
      <c r="BC693" s="382"/>
      <c r="BD693" s="689"/>
      <c r="BE693" s="689"/>
      <c r="BF693" s="689"/>
      <c r="BG693" s="689"/>
      <c r="BH693" s="561"/>
    </row>
    <row r="694" spans="1:60" s="801" customFormat="1" ht="40.5" customHeight="1">
      <c r="A694" s="400" t="s">
        <v>1075</v>
      </c>
      <c r="B694" s="406"/>
      <c r="C694" s="1269" t="s">
        <v>266</v>
      </c>
      <c r="D694" s="1548" t="s">
        <v>1011</v>
      </c>
      <c r="E694" s="1548"/>
      <c r="F694" s="1548"/>
      <c r="G694" s="1548"/>
      <c r="H694" s="1548"/>
      <c r="I694" s="1548"/>
      <c r="J694" s="1548"/>
      <c r="K694" s="1548"/>
      <c r="L694" s="1548"/>
      <c r="M694" s="1548"/>
      <c r="N694" s="1548"/>
      <c r="O694" s="1548"/>
      <c r="P694" s="1548"/>
      <c r="Q694" s="1548"/>
      <c r="R694" s="1548"/>
      <c r="S694" s="1548"/>
      <c r="T694" s="1548"/>
      <c r="U694" s="1548"/>
      <c r="V694" s="1270"/>
      <c r="W694" s="1401">
        <v>0</v>
      </c>
      <c r="X694" s="1401"/>
      <c r="Y694" s="1401"/>
      <c r="Z694" s="1401"/>
      <c r="AA694" s="1401"/>
      <c r="AB694" s="1401"/>
      <c r="AC694" s="1291"/>
      <c r="AD694" s="1401">
        <v>-80379405</v>
      </c>
      <c r="AE694" s="1401"/>
      <c r="AF694" s="1401"/>
      <c r="AG694" s="1401"/>
      <c r="AH694" s="1401"/>
      <c r="AI694" s="1401"/>
      <c r="AJ694" s="1273"/>
      <c r="AK694" s="1402">
        <v>-80379405</v>
      </c>
      <c r="AL694" s="1402"/>
      <c r="AM694" s="1402"/>
      <c r="AN694" s="1402"/>
      <c r="AO694" s="1402"/>
      <c r="AP694" s="1402"/>
      <c r="AQ694" s="1122"/>
      <c r="AR694" s="681">
        <v>0</v>
      </c>
      <c r="AS694" s="681">
        <v>0</v>
      </c>
      <c r="AT694" s="681">
        <v>0</v>
      </c>
      <c r="AU694" s="681">
        <v>0</v>
      </c>
      <c r="AV694" s="681">
        <v>0</v>
      </c>
      <c r="AW694" s="681">
        <v>0</v>
      </c>
      <c r="AX694" s="681">
        <v>0</v>
      </c>
      <c r="AY694" s="681">
        <v>0</v>
      </c>
      <c r="AZ694" s="981"/>
      <c r="BA694" s="562">
        <v>1</v>
      </c>
      <c r="BB694" s="562">
        <v>0</v>
      </c>
      <c r="BC694" s="562"/>
      <c r="BD694" s="709"/>
      <c r="BE694" s="709"/>
      <c r="BF694" s="709"/>
      <c r="BG694" s="709"/>
      <c r="BH694" s="563"/>
    </row>
    <row r="695" spans="1:60" s="630" customFormat="1" ht="15" customHeight="1">
      <c r="A695" s="23" t="s">
        <v>1075</v>
      </c>
      <c r="B695" s="216"/>
      <c r="C695" s="561" t="s">
        <v>648</v>
      </c>
      <c r="D695" s="561"/>
      <c r="E695" s="561"/>
      <c r="F695" s="561"/>
      <c r="G695" s="561"/>
      <c r="H695" s="561"/>
      <c r="I695" s="561"/>
      <c r="J695" s="561"/>
      <c r="K695" s="561"/>
      <c r="L695" s="561"/>
      <c r="M695" s="561"/>
      <c r="N695" s="561"/>
      <c r="O695" s="561"/>
      <c r="P695" s="561"/>
      <c r="Q695" s="561"/>
      <c r="R695" s="561"/>
      <c r="S695" s="561"/>
      <c r="T695" s="1005"/>
      <c r="U695" s="1005"/>
      <c r="V695" s="435"/>
      <c r="W695" s="1390">
        <v>-62815906599</v>
      </c>
      <c r="X695" s="1390"/>
      <c r="Y695" s="1390"/>
      <c r="Z695" s="1390"/>
      <c r="AA695" s="1390"/>
      <c r="AB695" s="1390"/>
      <c r="AC695" s="1289"/>
      <c r="AD695" s="1390">
        <v>-43092601422</v>
      </c>
      <c r="AE695" s="1390"/>
      <c r="AF695" s="1390"/>
      <c r="AG695" s="1390"/>
      <c r="AH695" s="1390"/>
      <c r="AI695" s="1390"/>
      <c r="AJ695" s="629"/>
      <c r="AK695" s="1384">
        <v>-43092601422</v>
      </c>
      <c r="AL695" s="1384"/>
      <c r="AM695" s="1384"/>
      <c r="AN695" s="1384"/>
      <c r="AO695" s="1384"/>
      <c r="AP695" s="1384"/>
      <c r="AQ695" s="586"/>
      <c r="AR695" s="526">
        <v>-68700961010</v>
      </c>
      <c r="AS695" s="526">
        <v>0</v>
      </c>
      <c r="AT695" s="526">
        <v>0</v>
      </c>
      <c r="AU695" s="526">
        <v>0</v>
      </c>
      <c r="AV695" s="526">
        <v>0</v>
      </c>
      <c r="AW695" s="526">
        <v>0</v>
      </c>
      <c r="AX695" s="526">
        <v>0</v>
      </c>
      <c r="AY695" s="526">
        <v>0</v>
      </c>
      <c r="AZ695" s="190"/>
      <c r="BA695" s="382">
        <v>1</v>
      </c>
      <c r="BB695" s="382">
        <v>0</v>
      </c>
      <c r="BC695" s="382"/>
      <c r="BD695" s="689"/>
      <c r="BE695" s="689"/>
      <c r="BF695" s="689"/>
      <c r="BG695" s="689"/>
      <c r="BH695" s="561"/>
    </row>
    <row r="696" spans="1:60" s="349" customFormat="1" ht="15" customHeight="1">
      <c r="A696" s="23" t="s">
        <v>1075</v>
      </c>
      <c r="B696" s="386"/>
      <c r="C696" s="349" t="s">
        <v>266</v>
      </c>
      <c r="D696" s="218" t="s">
        <v>649</v>
      </c>
      <c r="E696" s="218"/>
      <c r="F696" s="218"/>
      <c r="G696" s="218"/>
      <c r="H696" s="218"/>
      <c r="I696" s="218"/>
      <c r="J696" s="218"/>
      <c r="K696" s="218"/>
      <c r="L696" s="218"/>
      <c r="M696" s="218"/>
      <c r="N696" s="218"/>
      <c r="O696" s="218"/>
      <c r="P696" s="218"/>
      <c r="Q696" s="218"/>
      <c r="R696" s="218"/>
      <c r="S696" s="218"/>
      <c r="T696" s="1006"/>
      <c r="U696" s="1006"/>
      <c r="V696" s="246"/>
      <c r="W696" s="1400">
        <v>0</v>
      </c>
      <c r="X696" s="1400"/>
      <c r="Y696" s="1400"/>
      <c r="Z696" s="1400"/>
      <c r="AA696" s="1400"/>
      <c r="AB696" s="1400"/>
      <c r="AC696" s="201"/>
      <c r="AD696" s="1400">
        <v>0</v>
      </c>
      <c r="AE696" s="1400"/>
      <c r="AF696" s="1400"/>
      <c r="AG696" s="1400"/>
      <c r="AH696" s="1400"/>
      <c r="AI696" s="1400"/>
      <c r="AJ696" s="95"/>
      <c r="AK696" s="1396">
        <v>0</v>
      </c>
      <c r="AL696" s="1396"/>
      <c r="AM696" s="1396"/>
      <c r="AN696" s="1396"/>
      <c r="AO696" s="1396"/>
      <c r="AP696" s="1396"/>
      <c r="AQ696" s="274"/>
      <c r="AR696" s="201">
        <v>0</v>
      </c>
      <c r="AS696" s="201">
        <v>0</v>
      </c>
      <c r="AT696" s="201">
        <v>0</v>
      </c>
      <c r="AU696" s="201">
        <v>0</v>
      </c>
      <c r="AV696" s="201">
        <v>0</v>
      </c>
      <c r="AW696" s="201">
        <v>0</v>
      </c>
      <c r="AX696" s="201">
        <v>0</v>
      </c>
      <c r="AY696" s="201">
        <v>0</v>
      </c>
      <c r="AZ696" s="329"/>
      <c r="BA696" s="382">
        <v>0</v>
      </c>
      <c r="BB696" s="1007">
        <v>0</v>
      </c>
      <c r="BC696" s="1007"/>
      <c r="BD696" s="609"/>
      <c r="BE696" s="609"/>
      <c r="BF696" s="609"/>
      <c r="BG696" s="609"/>
      <c r="BH696" s="218"/>
    </row>
    <row r="697" spans="1:60" s="349" customFormat="1" ht="15" customHeight="1">
      <c r="A697" s="23" t="s">
        <v>1075</v>
      </c>
      <c r="B697" s="386"/>
      <c r="C697" s="349" t="s">
        <v>266</v>
      </c>
      <c r="D697" s="218" t="s">
        <v>650</v>
      </c>
      <c r="E697" s="218"/>
      <c r="F697" s="218"/>
      <c r="G697" s="218"/>
      <c r="H697" s="218"/>
      <c r="I697" s="218"/>
      <c r="J697" s="218"/>
      <c r="K697" s="218"/>
      <c r="L697" s="218"/>
      <c r="M697" s="218"/>
      <c r="N697" s="218"/>
      <c r="O697" s="218"/>
      <c r="P697" s="218"/>
      <c r="Q697" s="218"/>
      <c r="R697" s="218"/>
      <c r="S697" s="218"/>
      <c r="T697" s="1006"/>
      <c r="U697" s="1006"/>
      <c r="V697" s="246"/>
      <c r="W697" s="1400">
        <v>-62815906599</v>
      </c>
      <c r="X697" s="1400"/>
      <c r="Y697" s="1400"/>
      <c r="Z697" s="1400"/>
      <c r="AA697" s="1400"/>
      <c r="AB697" s="1400"/>
      <c r="AC697" s="201"/>
      <c r="AD697" s="1400">
        <v>-43092601422</v>
      </c>
      <c r="AE697" s="1400"/>
      <c r="AF697" s="1400"/>
      <c r="AG697" s="1400"/>
      <c r="AH697" s="1400"/>
      <c r="AI697" s="1400"/>
      <c r="AJ697" s="95"/>
      <c r="AK697" s="1396">
        <v>-43092601422</v>
      </c>
      <c r="AL697" s="1396"/>
      <c r="AM697" s="1396"/>
      <c r="AN697" s="1396"/>
      <c r="AO697" s="1396"/>
      <c r="AP697" s="1396"/>
      <c r="AQ697" s="274"/>
      <c r="AR697" s="201">
        <v>-68700961010</v>
      </c>
      <c r="AS697" s="201">
        <v>0</v>
      </c>
      <c r="AT697" s="201">
        <v>0</v>
      </c>
      <c r="AU697" s="201">
        <v>0</v>
      </c>
      <c r="AV697" s="201">
        <v>0</v>
      </c>
      <c r="AW697" s="201">
        <v>0</v>
      </c>
      <c r="AX697" s="201">
        <v>0</v>
      </c>
      <c r="AY697" s="201">
        <v>0</v>
      </c>
      <c r="AZ697" s="329"/>
      <c r="BA697" s="382">
        <v>0</v>
      </c>
      <c r="BB697" s="1007">
        <v>0</v>
      </c>
      <c r="BC697" s="1007"/>
      <c r="BD697" s="609"/>
      <c r="BE697" s="609"/>
      <c r="BF697" s="609"/>
      <c r="BG697" s="609"/>
      <c r="BH697" s="218"/>
    </row>
    <row r="698" spans="1:60" s="630" customFormat="1" ht="15" customHeight="1">
      <c r="A698" s="23" t="s">
        <v>1075</v>
      </c>
      <c r="B698" s="216"/>
      <c r="C698" s="423" t="s">
        <v>817</v>
      </c>
      <c r="D698" s="435"/>
      <c r="E698" s="435"/>
      <c r="F698" s="435"/>
      <c r="G698" s="435"/>
      <c r="H698" s="435"/>
      <c r="I698" s="435"/>
      <c r="J698" s="435"/>
      <c r="K698" s="435"/>
      <c r="L698" s="435"/>
      <c r="M698" s="435"/>
      <c r="N698" s="435"/>
      <c r="O698" s="435"/>
      <c r="P698" s="435"/>
      <c r="Q698" s="435"/>
      <c r="R698" s="435"/>
      <c r="S698" s="435"/>
      <c r="T698" s="1005"/>
      <c r="U698" s="1005"/>
      <c r="V698" s="435"/>
      <c r="W698" s="1403">
        <v>0.25</v>
      </c>
      <c r="X698" s="1403"/>
      <c r="Y698" s="1403"/>
      <c r="Z698" s="1403"/>
      <c r="AA698" s="1403"/>
      <c r="AB698" s="1403"/>
      <c r="AC698" s="631"/>
      <c r="AD698" s="1403">
        <v>0.25</v>
      </c>
      <c r="AE698" s="1403"/>
      <c r="AF698" s="1403"/>
      <c r="AG698" s="1403"/>
      <c r="AH698" s="1403"/>
      <c r="AI698" s="1403"/>
      <c r="AJ698" s="632"/>
      <c r="AK698" s="1404">
        <v>0.25</v>
      </c>
      <c r="AL698" s="1404"/>
      <c r="AM698" s="1404"/>
      <c r="AN698" s="1404"/>
      <c r="AO698" s="1404"/>
      <c r="AP698" s="1404"/>
      <c r="AQ698" s="586"/>
      <c r="AR698" s="713">
        <v>0.25</v>
      </c>
      <c r="AS698" s="631">
        <v>0.25</v>
      </c>
      <c r="AT698" s="631">
        <v>0.25</v>
      </c>
      <c r="AU698" s="631">
        <v>0.25</v>
      </c>
      <c r="AV698" s="631">
        <v>0.25</v>
      </c>
      <c r="AW698" s="631">
        <v>0.25</v>
      </c>
      <c r="AX698" s="631">
        <v>0.25</v>
      </c>
      <c r="AY698" s="631">
        <v>0.25</v>
      </c>
      <c r="AZ698" s="190"/>
      <c r="BA698" s="382">
        <v>1</v>
      </c>
      <c r="BB698" s="382">
        <v>0</v>
      </c>
      <c r="BC698" s="382"/>
      <c r="BD698" s="689"/>
      <c r="BE698" s="689"/>
      <c r="BF698" s="689"/>
      <c r="BG698" s="689"/>
      <c r="BH698" s="561"/>
    </row>
    <row r="699" spans="1:60" s="630" customFormat="1" ht="27.75" customHeight="1">
      <c r="A699" s="23" t="s">
        <v>1075</v>
      </c>
      <c r="B699" s="216"/>
      <c r="C699" s="1405" t="s">
        <v>818</v>
      </c>
      <c r="D699" s="1406"/>
      <c r="E699" s="1406"/>
      <c r="F699" s="1406"/>
      <c r="G699" s="1406"/>
      <c r="H699" s="1406"/>
      <c r="I699" s="1406"/>
      <c r="J699" s="1406"/>
      <c r="K699" s="1406"/>
      <c r="L699" s="1406"/>
      <c r="M699" s="1406"/>
      <c r="N699" s="1406"/>
      <c r="O699" s="1406"/>
      <c r="P699" s="1406"/>
      <c r="Q699" s="1406"/>
      <c r="R699" s="1406"/>
      <c r="S699" s="1406"/>
      <c r="T699" s="1406"/>
      <c r="U699" s="1406"/>
      <c r="V699" s="435"/>
      <c r="W699" s="1397">
        <v>0</v>
      </c>
      <c r="X699" s="1397"/>
      <c r="Y699" s="1397"/>
      <c r="Z699" s="1397"/>
      <c r="AA699" s="1397"/>
      <c r="AB699" s="1397"/>
      <c r="AC699" s="526"/>
      <c r="AD699" s="1397">
        <v>0</v>
      </c>
      <c r="AE699" s="1397"/>
      <c r="AF699" s="1397"/>
      <c r="AG699" s="1397"/>
      <c r="AH699" s="1397"/>
      <c r="AI699" s="1397"/>
      <c r="AJ699" s="629"/>
      <c r="AK699" s="1384">
        <v>0</v>
      </c>
      <c r="AL699" s="1384"/>
      <c r="AM699" s="1384"/>
      <c r="AN699" s="1384"/>
      <c r="AO699" s="1384"/>
      <c r="AP699" s="1384"/>
      <c r="AQ699" s="586"/>
      <c r="AR699" s="526">
        <v>0</v>
      </c>
      <c r="AS699" s="526">
        <v>0</v>
      </c>
      <c r="AT699" s="526">
        <v>0</v>
      </c>
      <c r="AU699" s="526">
        <v>0</v>
      </c>
      <c r="AV699" s="526">
        <v>0</v>
      </c>
      <c r="AW699" s="526">
        <v>0</v>
      </c>
      <c r="AX699" s="526">
        <v>0</v>
      </c>
      <c r="AY699" s="526">
        <v>0</v>
      </c>
      <c r="AZ699" s="190"/>
      <c r="BA699" s="382">
        <v>1</v>
      </c>
      <c r="BB699" s="382">
        <v>0</v>
      </c>
      <c r="BC699" s="382"/>
      <c r="BD699" s="689"/>
      <c r="BE699" s="689"/>
      <c r="BF699" s="689"/>
      <c r="BG699" s="689"/>
      <c r="BH699" s="561"/>
    </row>
    <row r="700" spans="1:54" ht="15" customHeight="1">
      <c r="A700" s="23" t="s">
        <v>1075</v>
      </c>
      <c r="C700" s="244"/>
      <c r="W700" s="240"/>
      <c r="X700" s="240"/>
      <c r="Y700" s="240"/>
      <c r="Z700" s="240"/>
      <c r="AA700" s="240"/>
      <c r="AB700" s="240"/>
      <c r="AC700" s="240"/>
      <c r="AD700" s="240"/>
      <c r="AE700" s="240"/>
      <c r="AF700" s="240"/>
      <c r="AG700" s="240"/>
      <c r="AH700" s="240"/>
      <c r="AI700" s="240"/>
      <c r="AJ700" s="240"/>
      <c r="AK700" s="1383"/>
      <c r="AL700" s="1383"/>
      <c r="AM700" s="1383"/>
      <c r="AN700" s="1383"/>
      <c r="AO700" s="1383"/>
      <c r="AP700" s="1383"/>
      <c r="BA700" s="382">
        <v>1</v>
      </c>
      <c r="BB700" s="382">
        <v>0</v>
      </c>
    </row>
    <row r="701" spans="1:59" s="223" customFormat="1" ht="15" customHeight="1" thickBot="1">
      <c r="A701" s="23" t="s">
        <v>1075</v>
      </c>
      <c r="B701" s="216"/>
      <c r="C701" s="220" t="s">
        <v>1031</v>
      </c>
      <c r="D701" s="225"/>
      <c r="E701" s="224"/>
      <c r="F701" s="224"/>
      <c r="G701" s="224"/>
      <c r="H701" s="224"/>
      <c r="I701" s="224"/>
      <c r="J701" s="224"/>
      <c r="K701" s="226"/>
      <c r="L701" s="226"/>
      <c r="M701" s="226"/>
      <c r="N701" s="226"/>
      <c r="O701" s="226"/>
      <c r="P701" s="226"/>
      <c r="Q701" s="226"/>
      <c r="R701" s="226"/>
      <c r="S701" s="226"/>
      <c r="T701" s="226"/>
      <c r="U701" s="226"/>
      <c r="V701" s="226"/>
      <c r="W701" s="1389">
        <v>0</v>
      </c>
      <c r="X701" s="1389"/>
      <c r="Y701" s="1389"/>
      <c r="Z701" s="1389"/>
      <c r="AA701" s="1389"/>
      <c r="AB701" s="1389"/>
      <c r="AC701" s="812"/>
      <c r="AD701" s="1389">
        <v>0</v>
      </c>
      <c r="AE701" s="1389"/>
      <c r="AF701" s="1389"/>
      <c r="AG701" s="1389"/>
      <c r="AH701" s="1389"/>
      <c r="AI701" s="1389"/>
      <c r="AJ701" s="812"/>
      <c r="AK701" s="1389">
        <v>0</v>
      </c>
      <c r="AL701" s="1389"/>
      <c r="AM701" s="1389"/>
      <c r="AN701" s="1389"/>
      <c r="AO701" s="1389"/>
      <c r="AP701" s="1389"/>
      <c r="AQ701" s="813"/>
      <c r="AR701" s="712">
        <v>0</v>
      </c>
      <c r="AS701" s="712">
        <v>0</v>
      </c>
      <c r="AT701" s="712">
        <v>0</v>
      </c>
      <c r="AU701" s="712">
        <v>0</v>
      </c>
      <c r="AV701" s="712">
        <v>0</v>
      </c>
      <c r="AW701" s="712">
        <v>0</v>
      </c>
      <c r="AX701" s="712">
        <v>0</v>
      </c>
      <c r="AY701" s="712">
        <v>0</v>
      </c>
      <c r="BA701" s="810">
        <v>1</v>
      </c>
      <c r="BB701" s="810">
        <v>0</v>
      </c>
      <c r="BC701" s="810"/>
      <c r="BD701" s="812">
        <v>0</v>
      </c>
      <c r="BE701" s="812">
        <v>0</v>
      </c>
      <c r="BF701" s="812">
        <v>0</v>
      </c>
      <c r="BG701" s="812">
        <v>0</v>
      </c>
    </row>
    <row r="702" spans="1:59" s="223" customFormat="1" ht="15" customHeight="1" thickTop="1">
      <c r="A702" s="23" t="s">
        <v>1075</v>
      </c>
      <c r="B702" s="216"/>
      <c r="C702" s="220"/>
      <c r="D702" s="225"/>
      <c r="E702" s="224"/>
      <c r="F702" s="224"/>
      <c r="G702" s="224"/>
      <c r="H702" s="224"/>
      <c r="I702" s="224"/>
      <c r="J702" s="224"/>
      <c r="K702" s="226"/>
      <c r="L702" s="226"/>
      <c r="M702" s="226"/>
      <c r="N702" s="226"/>
      <c r="O702" s="226"/>
      <c r="P702" s="226"/>
      <c r="Q702" s="226"/>
      <c r="R702" s="226"/>
      <c r="S702" s="226"/>
      <c r="T702" s="226"/>
      <c r="U702" s="226"/>
      <c r="V702" s="226"/>
      <c r="W702" s="812"/>
      <c r="X702" s="812"/>
      <c r="Y702" s="812"/>
      <c r="Z702" s="812"/>
      <c r="AA702" s="812"/>
      <c r="AB702" s="812"/>
      <c r="AC702" s="812"/>
      <c r="AD702" s="812"/>
      <c r="AE702" s="812"/>
      <c r="AF702" s="812"/>
      <c r="AG702" s="812"/>
      <c r="AH702" s="812"/>
      <c r="AI702" s="812"/>
      <c r="AJ702" s="812"/>
      <c r="AK702" s="812"/>
      <c r="AL702" s="812"/>
      <c r="AM702" s="812"/>
      <c r="AN702" s="812"/>
      <c r="AO702" s="812"/>
      <c r="AP702" s="812"/>
      <c r="AQ702" s="813"/>
      <c r="AR702" s="692">
        <v>0</v>
      </c>
      <c r="AS702" s="692">
        <v>0</v>
      </c>
      <c r="AT702" s="692">
        <v>0</v>
      </c>
      <c r="AU702" s="692">
        <v>0</v>
      </c>
      <c r="AV702" s="692">
        <v>0</v>
      </c>
      <c r="AW702" s="692">
        <v>0</v>
      </c>
      <c r="AX702" s="692">
        <v>0</v>
      </c>
      <c r="AY702" s="692">
        <v>0</v>
      </c>
      <c r="BA702" s="810">
        <v>3</v>
      </c>
      <c r="BB702" s="810">
        <v>0</v>
      </c>
      <c r="BC702" s="810"/>
      <c r="BD702" s="812"/>
      <c r="BE702" s="812"/>
      <c r="BF702" s="812"/>
      <c r="BG702" s="812"/>
    </row>
    <row r="703" spans="1:60" s="630" customFormat="1" ht="15" customHeight="1">
      <c r="A703" s="23" t="s">
        <v>1075</v>
      </c>
      <c r="B703" s="216"/>
      <c r="C703" s="975" t="s">
        <v>1188</v>
      </c>
      <c r="D703" s="435"/>
      <c r="E703" s="435"/>
      <c r="F703" s="435"/>
      <c r="G703" s="435"/>
      <c r="H703" s="435"/>
      <c r="I703" s="435"/>
      <c r="J703" s="435"/>
      <c r="K703" s="435"/>
      <c r="L703" s="435"/>
      <c r="M703" s="435"/>
      <c r="N703" s="435"/>
      <c r="O703" s="435"/>
      <c r="P703" s="435"/>
      <c r="Q703" s="435"/>
      <c r="R703" s="435"/>
      <c r="S703" s="435"/>
      <c r="T703" s="622"/>
      <c r="U703" s="622"/>
      <c r="V703" s="435"/>
      <c r="W703" s="1390">
        <v>-359564642</v>
      </c>
      <c r="X703" s="1390"/>
      <c r="Y703" s="1390"/>
      <c r="Z703" s="1390"/>
      <c r="AA703" s="1390"/>
      <c r="AB703" s="1390"/>
      <c r="AC703" s="1289"/>
      <c r="AD703" s="1390">
        <v>-523927480</v>
      </c>
      <c r="AE703" s="1390"/>
      <c r="AF703" s="1390"/>
      <c r="AG703" s="1390"/>
      <c r="AH703" s="1390"/>
      <c r="AI703" s="1390"/>
      <c r="AJ703" s="629"/>
      <c r="AK703" s="1384">
        <v>-523927480</v>
      </c>
      <c r="AL703" s="1384"/>
      <c r="AM703" s="1384"/>
      <c r="AN703" s="1384"/>
      <c r="AO703" s="1384"/>
      <c r="AP703" s="1384"/>
      <c r="AQ703" s="586"/>
      <c r="AR703" s="705">
        <v>-359564642</v>
      </c>
      <c r="AS703" s="705">
        <v>0</v>
      </c>
      <c r="AT703" s="705">
        <v>0</v>
      </c>
      <c r="AU703" s="705">
        <v>0</v>
      </c>
      <c r="AV703" s="705">
        <v>0</v>
      </c>
      <c r="AW703" s="705">
        <v>0</v>
      </c>
      <c r="AX703" s="705">
        <v>0</v>
      </c>
      <c r="AY703" s="705">
        <v>0</v>
      </c>
      <c r="BA703" s="382">
        <v>1</v>
      </c>
      <c r="BB703" s="810">
        <v>0</v>
      </c>
      <c r="BC703" s="382"/>
      <c r="BD703" s="182"/>
      <c r="BE703" s="182"/>
      <c r="BF703" s="182"/>
      <c r="BG703" s="182"/>
      <c r="BH703" s="561"/>
    </row>
    <row r="704" spans="1:60" s="630" customFormat="1" ht="15" customHeight="1">
      <c r="A704" s="23" t="s">
        <v>1075</v>
      </c>
      <c r="B704" s="216"/>
      <c r="C704" s="425" t="s">
        <v>1189</v>
      </c>
      <c r="D704" s="425"/>
      <c r="E704" s="425"/>
      <c r="F704" s="425"/>
      <c r="G704" s="425"/>
      <c r="H704" s="425"/>
      <c r="I704" s="425"/>
      <c r="J704" s="425"/>
      <c r="K704" s="425"/>
      <c r="L704" s="425"/>
      <c r="M704" s="425"/>
      <c r="N704" s="425"/>
      <c r="O704" s="425"/>
      <c r="P704" s="425"/>
      <c r="Q704" s="425"/>
      <c r="R704" s="425"/>
      <c r="S704" s="425"/>
      <c r="T704" s="627"/>
      <c r="U704" s="627"/>
      <c r="V704" s="435"/>
      <c r="W704" s="1390">
        <v>-43152917</v>
      </c>
      <c r="X704" s="1390"/>
      <c r="Y704" s="1390"/>
      <c r="Z704" s="1390"/>
      <c r="AA704" s="1390"/>
      <c r="AB704" s="1390"/>
      <c r="AC704" s="1289"/>
      <c r="AD704" s="1390">
        <v>-347389732</v>
      </c>
      <c r="AE704" s="1390"/>
      <c r="AF704" s="1390"/>
      <c r="AG704" s="1390"/>
      <c r="AH704" s="1390"/>
      <c r="AI704" s="1390"/>
      <c r="AJ704" s="629"/>
      <c r="AK704" s="1384">
        <v>-347389732</v>
      </c>
      <c r="AL704" s="1384"/>
      <c r="AM704" s="1384"/>
      <c r="AN704" s="1384"/>
      <c r="AO704" s="1384"/>
      <c r="AP704" s="1384"/>
      <c r="AQ704" s="586"/>
      <c r="AR704" s="705">
        <v>-43152917</v>
      </c>
      <c r="AS704" s="705">
        <v>0</v>
      </c>
      <c r="AT704" s="705">
        <v>0</v>
      </c>
      <c r="AU704" s="705">
        <v>0</v>
      </c>
      <c r="AV704" s="705">
        <v>0</v>
      </c>
      <c r="AW704" s="705">
        <v>0</v>
      </c>
      <c r="AX704" s="705">
        <v>0</v>
      </c>
      <c r="AY704" s="705">
        <v>0</v>
      </c>
      <c r="BA704" s="382">
        <v>1</v>
      </c>
      <c r="BB704" s="382">
        <v>0</v>
      </c>
      <c r="BC704" s="382"/>
      <c r="BD704" s="182"/>
      <c r="BE704" s="182"/>
      <c r="BF704" s="182"/>
      <c r="BG704" s="182"/>
      <c r="BH704" s="561"/>
    </row>
    <row r="705" spans="1:60" s="801" customFormat="1" ht="27.75" customHeight="1">
      <c r="A705" s="400" t="s">
        <v>1075</v>
      </c>
      <c r="B705" s="406"/>
      <c r="C705" s="1385" t="s">
        <v>1017</v>
      </c>
      <c r="D705" s="1385"/>
      <c r="E705" s="1385"/>
      <c r="F705" s="1385"/>
      <c r="G705" s="1385"/>
      <c r="H705" s="1385"/>
      <c r="I705" s="1385"/>
      <c r="J705" s="1385"/>
      <c r="K705" s="1385"/>
      <c r="L705" s="1385"/>
      <c r="M705" s="1385"/>
      <c r="N705" s="1385"/>
      <c r="O705" s="1385"/>
      <c r="P705" s="1385"/>
      <c r="Q705" s="1385"/>
      <c r="R705" s="1385"/>
      <c r="S705" s="1385"/>
      <c r="T705" s="1385"/>
      <c r="U705" s="1385"/>
      <c r="V705" s="1270"/>
      <c r="W705" s="1526">
        <v>0</v>
      </c>
      <c r="X705" s="1526"/>
      <c r="Y705" s="1526"/>
      <c r="Z705" s="1526"/>
      <c r="AA705" s="1526"/>
      <c r="AB705" s="1526"/>
      <c r="AC705" s="681"/>
      <c r="AD705" s="1526">
        <v>511752570</v>
      </c>
      <c r="AE705" s="1526"/>
      <c r="AF705" s="1526"/>
      <c r="AG705" s="1526"/>
      <c r="AH705" s="1526"/>
      <c r="AI705" s="1526"/>
      <c r="AJ705" s="698"/>
      <c r="AK705" s="1435">
        <v>511752570</v>
      </c>
      <c r="AL705" s="1435"/>
      <c r="AM705" s="1435"/>
      <c r="AN705" s="1435"/>
      <c r="AO705" s="1435"/>
      <c r="AP705" s="1435"/>
      <c r="AQ705" s="1122"/>
      <c r="AR705" s="802">
        <v>0</v>
      </c>
      <c r="AS705" s="802">
        <v>0</v>
      </c>
      <c r="AT705" s="802">
        <v>0</v>
      </c>
      <c r="AU705" s="802">
        <v>0</v>
      </c>
      <c r="AV705" s="802">
        <v>0</v>
      </c>
      <c r="AW705" s="802">
        <v>0</v>
      </c>
      <c r="AX705" s="802">
        <v>0</v>
      </c>
      <c r="AY705" s="802">
        <v>0</v>
      </c>
      <c r="BA705" s="562">
        <v>1</v>
      </c>
      <c r="BB705" s="562">
        <v>0</v>
      </c>
      <c r="BC705" s="562"/>
      <c r="BD705" s="988"/>
      <c r="BE705" s="988"/>
      <c r="BF705" s="988"/>
      <c r="BG705" s="988"/>
      <c r="BH705" s="563"/>
    </row>
    <row r="706" spans="1:59" s="561" customFormat="1" ht="15" customHeight="1">
      <c r="A706" s="23" t="s">
        <v>1075</v>
      </c>
      <c r="B706" s="216"/>
      <c r="C706" s="633"/>
      <c r="W706" s="1289"/>
      <c r="X706" s="1289"/>
      <c r="Y706" s="1289"/>
      <c r="Z706" s="1289"/>
      <c r="AA706" s="1289"/>
      <c r="AB706" s="1289"/>
      <c r="AC706" s="1289"/>
      <c r="AD706" s="1289"/>
      <c r="AE706" s="1289"/>
      <c r="AF706" s="1289"/>
      <c r="AG706" s="1289"/>
      <c r="AH706" s="1289"/>
      <c r="AI706" s="1289"/>
      <c r="AJ706" s="629"/>
      <c r="AK706" s="629"/>
      <c r="AL706" s="629"/>
      <c r="AM706" s="629"/>
      <c r="AN706" s="629"/>
      <c r="AO706" s="629"/>
      <c r="AP706" s="629"/>
      <c r="AQ706" s="426"/>
      <c r="AR706" s="701"/>
      <c r="AS706" s="701"/>
      <c r="AT706" s="701"/>
      <c r="AU706" s="701"/>
      <c r="AV706" s="701"/>
      <c r="AW706" s="701"/>
      <c r="AX706" s="701"/>
      <c r="AY706" s="701"/>
      <c r="BA706" s="382">
        <v>1</v>
      </c>
      <c r="BB706" s="382">
        <v>0</v>
      </c>
      <c r="BC706" s="382"/>
      <c r="BD706" s="182"/>
      <c r="BE706" s="182"/>
      <c r="BF706" s="182"/>
      <c r="BG706" s="182"/>
    </row>
    <row r="707" spans="1:59" s="223" customFormat="1" ht="15" customHeight="1" thickBot="1">
      <c r="A707" s="23" t="s">
        <v>1075</v>
      </c>
      <c r="B707" s="216"/>
      <c r="C707" s="220" t="s">
        <v>1015</v>
      </c>
      <c r="D707" s="225"/>
      <c r="E707" s="224"/>
      <c r="F707" s="224"/>
      <c r="G707" s="224"/>
      <c r="H707" s="224"/>
      <c r="I707" s="224"/>
      <c r="J707" s="224"/>
      <c r="K707" s="226"/>
      <c r="L707" s="226"/>
      <c r="M707" s="226"/>
      <c r="N707" s="226"/>
      <c r="O707" s="226"/>
      <c r="P707" s="226"/>
      <c r="Q707" s="226"/>
      <c r="R707" s="226"/>
      <c r="S707" s="226"/>
      <c r="T707" s="226"/>
      <c r="U707" s="226"/>
      <c r="V707" s="226"/>
      <c r="W707" s="1392">
        <v>-402717559</v>
      </c>
      <c r="X707" s="1392"/>
      <c r="Y707" s="1392"/>
      <c r="Z707" s="1392"/>
      <c r="AA707" s="1392"/>
      <c r="AB707" s="1392"/>
      <c r="AC707" s="1283"/>
      <c r="AD707" s="1392">
        <v>-359564642</v>
      </c>
      <c r="AE707" s="1392"/>
      <c r="AF707" s="1392"/>
      <c r="AG707" s="1392"/>
      <c r="AH707" s="1392"/>
      <c r="AI707" s="1392"/>
      <c r="AJ707" s="812"/>
      <c r="AK707" s="1389">
        <v>-359564642</v>
      </c>
      <c r="AL707" s="1389"/>
      <c r="AM707" s="1389"/>
      <c r="AN707" s="1389"/>
      <c r="AO707" s="1389"/>
      <c r="AP707" s="1389"/>
      <c r="AQ707" s="813"/>
      <c r="AR707" s="712">
        <v>-402717559</v>
      </c>
      <c r="AS707" s="712">
        <v>0</v>
      </c>
      <c r="AT707" s="712">
        <v>0</v>
      </c>
      <c r="AU707" s="712">
        <v>0</v>
      </c>
      <c r="AV707" s="712">
        <v>0</v>
      </c>
      <c r="AW707" s="712">
        <v>0</v>
      </c>
      <c r="AX707" s="712">
        <v>0</v>
      </c>
      <c r="AY707" s="712">
        <v>0</v>
      </c>
      <c r="BA707" s="810">
        <v>1</v>
      </c>
      <c r="BB707" s="810">
        <v>0</v>
      </c>
      <c r="BC707" s="810"/>
      <c r="BD707" s="812"/>
      <c r="BE707" s="812"/>
      <c r="BF707" s="812"/>
      <c r="BG707" s="812"/>
    </row>
    <row r="708" spans="1:59" s="223" customFormat="1" ht="15" customHeight="1" thickTop="1">
      <c r="A708" s="23" t="s">
        <v>1075</v>
      </c>
      <c r="B708" s="216"/>
      <c r="C708" s="220"/>
      <c r="D708" s="227"/>
      <c r="E708" s="224"/>
      <c r="F708" s="224"/>
      <c r="G708" s="224"/>
      <c r="H708" s="224"/>
      <c r="I708" s="224"/>
      <c r="J708" s="224"/>
      <c r="K708" s="228"/>
      <c r="L708" s="228"/>
      <c r="M708" s="228"/>
      <c r="N708" s="228"/>
      <c r="O708" s="228"/>
      <c r="P708" s="228"/>
      <c r="Q708" s="228"/>
      <c r="R708" s="228"/>
      <c r="S708" s="228"/>
      <c r="T708" s="228"/>
      <c r="U708" s="228"/>
      <c r="V708" s="228"/>
      <c r="W708" s="190"/>
      <c r="X708" s="190"/>
      <c r="Y708" s="190"/>
      <c r="Z708" s="190"/>
      <c r="AA708" s="190"/>
      <c r="AB708" s="190"/>
      <c r="AC708" s="190"/>
      <c r="AD708" s="190"/>
      <c r="AE708" s="190"/>
      <c r="AF708" s="190"/>
      <c r="AG708" s="190"/>
      <c r="AH708" s="190"/>
      <c r="AI708" s="190"/>
      <c r="AJ708" s="190"/>
      <c r="AK708" s="190"/>
      <c r="AL708" s="190"/>
      <c r="AM708" s="190"/>
      <c r="AN708" s="190"/>
      <c r="AO708" s="190"/>
      <c r="AP708" s="190"/>
      <c r="AQ708" s="190"/>
      <c r="AR708" s="571">
        <v>-402717559</v>
      </c>
      <c r="AS708" s="571">
        <v>0</v>
      </c>
      <c r="AT708" s="571">
        <v>0</v>
      </c>
      <c r="AU708" s="571">
        <v>0</v>
      </c>
      <c r="AV708" s="571">
        <v>0</v>
      </c>
      <c r="AW708" s="571">
        <v>0</v>
      </c>
      <c r="AX708" s="571">
        <v>0</v>
      </c>
      <c r="AY708" s="571">
        <v>0</v>
      </c>
      <c r="AZ708" s="190"/>
      <c r="BA708" s="382">
        <v>1</v>
      </c>
      <c r="BB708" s="382">
        <v>0</v>
      </c>
      <c r="BC708" s="382"/>
      <c r="BD708" s="607"/>
      <c r="BE708" s="607"/>
      <c r="BF708" s="607"/>
      <c r="BG708" s="607"/>
    </row>
    <row r="709" spans="1:59" s="223" customFormat="1" ht="15" customHeight="1">
      <c r="A709" s="23"/>
      <c r="B709" s="216"/>
      <c r="C709" s="1262" t="s">
        <v>1002</v>
      </c>
      <c r="D709" s="227"/>
      <c r="E709" s="224"/>
      <c r="F709" s="224"/>
      <c r="G709" s="224"/>
      <c r="H709" s="224"/>
      <c r="I709" s="224"/>
      <c r="J709" s="224"/>
      <c r="K709" s="228"/>
      <c r="L709" s="228"/>
      <c r="M709" s="228"/>
      <c r="N709" s="228"/>
      <c r="O709" s="228"/>
      <c r="P709" s="228"/>
      <c r="Q709" s="228"/>
      <c r="R709" s="228"/>
      <c r="S709" s="228"/>
      <c r="T709" s="228"/>
      <c r="U709" s="228"/>
      <c r="V709" s="228"/>
      <c r="W709" s="190"/>
      <c r="X709" s="190"/>
      <c r="Y709" s="190"/>
      <c r="Z709" s="190"/>
      <c r="AA709" s="190"/>
      <c r="AB709" s="190"/>
      <c r="AC709" s="190"/>
      <c r="AD709" s="190"/>
      <c r="AE709" s="190"/>
      <c r="AF709" s="190"/>
      <c r="AG709" s="190"/>
      <c r="AH709" s="190"/>
      <c r="AI709" s="190"/>
      <c r="AJ709" s="190"/>
      <c r="AK709" s="190"/>
      <c r="AL709" s="190"/>
      <c r="AM709" s="190"/>
      <c r="AN709" s="190"/>
      <c r="AO709" s="190"/>
      <c r="AP709" s="190"/>
      <c r="AQ709" s="190"/>
      <c r="AR709" s="571"/>
      <c r="AS709" s="571"/>
      <c r="AT709" s="571"/>
      <c r="AU709" s="571"/>
      <c r="AV709" s="571"/>
      <c r="AW709" s="571"/>
      <c r="AX709" s="571"/>
      <c r="AY709" s="571"/>
      <c r="AZ709" s="190"/>
      <c r="BA709" s="382"/>
      <c r="BB709" s="382"/>
      <c r="BC709" s="382"/>
      <c r="BD709" s="607"/>
      <c r="BE709" s="607"/>
      <c r="BF709" s="607"/>
      <c r="BG709" s="607"/>
    </row>
    <row r="710" spans="1:59" s="561" customFormat="1" ht="15" customHeight="1">
      <c r="A710" s="441" t="s">
        <v>1075</v>
      </c>
      <c r="B710" s="425"/>
      <c r="C710" s="642" t="s">
        <v>1003</v>
      </c>
      <c r="D710" s="211"/>
      <c r="E710" s="435"/>
      <c r="F710" s="435"/>
      <c r="G710" s="435"/>
      <c r="H710" s="435"/>
      <c r="I710" s="435"/>
      <c r="J710" s="435"/>
      <c r="K710" s="644"/>
      <c r="L710" s="644"/>
      <c r="M710" s="644"/>
      <c r="N710" s="644"/>
      <c r="O710" s="644"/>
      <c r="P710" s="644"/>
      <c r="Q710" s="644"/>
      <c r="R710" s="644"/>
      <c r="S710" s="644"/>
      <c r="T710" s="644"/>
      <c r="U710" s="644"/>
      <c r="V710" s="644"/>
      <c r="W710" s="1380">
        <v>1993094124</v>
      </c>
      <c r="X710" s="1380"/>
      <c r="Y710" s="1380"/>
      <c r="Z710" s="1380"/>
      <c r="AA710" s="1380"/>
      <c r="AB710" s="1380"/>
      <c r="AC710" s="815"/>
      <c r="AD710" s="1380">
        <v>0</v>
      </c>
      <c r="AE710" s="1380"/>
      <c r="AF710" s="1380"/>
      <c r="AG710" s="1380"/>
      <c r="AH710" s="1380"/>
      <c r="AI710" s="1380"/>
      <c r="AJ710" s="815"/>
      <c r="AK710" s="1380">
        <v>0</v>
      </c>
      <c r="AL710" s="1380"/>
      <c r="AM710" s="1380"/>
      <c r="AN710" s="1380"/>
      <c r="AO710" s="1380"/>
      <c r="AP710" s="1380"/>
      <c r="AQ710" s="816"/>
      <c r="AR710" s="701">
        <v>1993094124</v>
      </c>
      <c r="AS710" s="701">
        <v>0</v>
      </c>
      <c r="AT710" s="701">
        <v>0</v>
      </c>
      <c r="AU710" s="701">
        <v>0</v>
      </c>
      <c r="AV710" s="701"/>
      <c r="AW710" s="701"/>
      <c r="AX710" s="701"/>
      <c r="AY710" s="701">
        <v>0</v>
      </c>
      <c r="BA710" s="810">
        <v>1</v>
      </c>
      <c r="BB710" s="810">
        <v>0</v>
      </c>
      <c r="BC710" s="810"/>
      <c r="BD710" s="812">
        <v>1993094124</v>
      </c>
      <c r="BE710" s="812">
        <v>0</v>
      </c>
      <c r="BF710" s="812">
        <v>0</v>
      </c>
      <c r="BG710" s="812">
        <v>0</v>
      </c>
    </row>
    <row r="711" spans="1:60" s="630" customFormat="1" ht="15" customHeight="1">
      <c r="A711" s="23" t="s">
        <v>1075</v>
      </c>
      <c r="B711" s="216"/>
      <c r="C711" s="452" t="s">
        <v>514</v>
      </c>
      <c r="D711" s="1004"/>
      <c r="E711" s="1004"/>
      <c r="F711" s="1004"/>
      <c r="G711" s="1004"/>
      <c r="H711" s="1004"/>
      <c r="I711" s="1004"/>
      <c r="J711" s="1004"/>
      <c r="K711" s="1004"/>
      <c r="L711" s="1004"/>
      <c r="M711" s="1004"/>
      <c r="N711" s="1004"/>
      <c r="O711" s="1004"/>
      <c r="P711" s="1004"/>
      <c r="Q711" s="1004"/>
      <c r="R711" s="1004"/>
      <c r="S711" s="1004"/>
      <c r="T711" s="1004"/>
      <c r="U711" s="1004"/>
      <c r="V711" s="435"/>
      <c r="W711" s="1397">
        <v>0</v>
      </c>
      <c r="X711" s="1397"/>
      <c r="Y711" s="1397"/>
      <c r="Z711" s="1397"/>
      <c r="AA711" s="1397"/>
      <c r="AB711" s="1397"/>
      <c r="AC711" s="526"/>
      <c r="AD711" s="1397">
        <v>0</v>
      </c>
      <c r="AE711" s="1397"/>
      <c r="AF711" s="1397"/>
      <c r="AG711" s="1397"/>
      <c r="AH711" s="1397"/>
      <c r="AI711" s="1397"/>
      <c r="AJ711" s="629"/>
      <c r="AK711" s="1384">
        <v>0</v>
      </c>
      <c r="AL711" s="1384"/>
      <c r="AM711" s="1384"/>
      <c r="AN711" s="1384"/>
      <c r="AO711" s="1384"/>
      <c r="AP711" s="1384"/>
      <c r="AQ711" s="586"/>
      <c r="AR711" s="526">
        <v>0</v>
      </c>
      <c r="AS711" s="526">
        <v>0</v>
      </c>
      <c r="AT711" s="526">
        <v>0</v>
      </c>
      <c r="AU711" s="526">
        <v>0</v>
      </c>
      <c r="AV711" s="526">
        <v>0</v>
      </c>
      <c r="AW711" s="526">
        <v>0</v>
      </c>
      <c r="AX711" s="526">
        <v>0</v>
      </c>
      <c r="AY711" s="526">
        <v>0</v>
      </c>
      <c r="AZ711" s="190"/>
      <c r="BA711" s="382">
        <v>1</v>
      </c>
      <c r="BB711" s="382">
        <v>0</v>
      </c>
      <c r="BC711" s="382"/>
      <c r="BD711" s="689"/>
      <c r="BE711" s="689"/>
      <c r="BF711" s="689"/>
      <c r="BG711" s="689"/>
      <c r="BH711" s="561"/>
    </row>
    <row r="712" spans="1:60" s="630" customFormat="1" ht="15" customHeight="1">
      <c r="A712" s="23" t="s">
        <v>1075</v>
      </c>
      <c r="B712" s="216"/>
      <c r="C712" s="452" t="s">
        <v>515</v>
      </c>
      <c r="D712" s="1004"/>
      <c r="E712" s="1004"/>
      <c r="F712" s="1004"/>
      <c r="G712" s="1004"/>
      <c r="H712" s="1004"/>
      <c r="I712" s="1004"/>
      <c r="J712" s="1004"/>
      <c r="K712" s="1004"/>
      <c r="L712" s="1004"/>
      <c r="M712" s="1004"/>
      <c r="N712" s="1004"/>
      <c r="O712" s="1004"/>
      <c r="P712" s="1004"/>
      <c r="Q712" s="1004"/>
      <c r="R712" s="1004"/>
      <c r="S712" s="1004"/>
      <c r="T712" s="1004"/>
      <c r="U712" s="1004"/>
      <c r="V712" s="435"/>
      <c r="W712" s="1397">
        <v>0</v>
      </c>
      <c r="X712" s="1397"/>
      <c r="Y712" s="1397"/>
      <c r="Z712" s="1397"/>
      <c r="AA712" s="1397"/>
      <c r="AB712" s="1397"/>
      <c r="AC712" s="526"/>
      <c r="AD712" s="1397">
        <v>0</v>
      </c>
      <c r="AE712" s="1397"/>
      <c r="AF712" s="1397"/>
      <c r="AG712" s="1397"/>
      <c r="AH712" s="1397"/>
      <c r="AI712" s="1397"/>
      <c r="AJ712" s="629"/>
      <c r="AK712" s="1384">
        <v>0</v>
      </c>
      <c r="AL712" s="1384"/>
      <c r="AM712" s="1384"/>
      <c r="AN712" s="1384"/>
      <c r="AO712" s="1384"/>
      <c r="AP712" s="1384"/>
      <c r="AQ712" s="586"/>
      <c r="AR712" s="526">
        <v>0</v>
      </c>
      <c r="AS712" s="526">
        <v>0</v>
      </c>
      <c r="AT712" s="526">
        <v>0</v>
      </c>
      <c r="AU712" s="526">
        <v>0</v>
      </c>
      <c r="AV712" s="526">
        <v>0</v>
      </c>
      <c r="AW712" s="526">
        <v>0</v>
      </c>
      <c r="AX712" s="526">
        <v>0</v>
      </c>
      <c r="AY712" s="526">
        <v>0</v>
      </c>
      <c r="AZ712" s="190"/>
      <c r="BA712" s="382">
        <v>1</v>
      </c>
      <c r="BB712" s="382">
        <v>0</v>
      </c>
      <c r="BC712" s="382"/>
      <c r="BD712" s="689"/>
      <c r="BE712" s="689"/>
      <c r="BF712" s="689"/>
      <c r="BG712" s="689"/>
      <c r="BH712" s="561"/>
    </row>
    <row r="713" spans="1:60" s="630" customFormat="1" ht="15" customHeight="1">
      <c r="A713" s="23" t="s">
        <v>1075</v>
      </c>
      <c r="B713" s="216"/>
      <c r="C713" s="561" t="s">
        <v>648</v>
      </c>
      <c r="D713" s="561"/>
      <c r="E713" s="561"/>
      <c r="F713" s="561"/>
      <c r="G713" s="561"/>
      <c r="H713" s="561"/>
      <c r="I713" s="561"/>
      <c r="J713" s="561"/>
      <c r="K713" s="561"/>
      <c r="L713" s="561"/>
      <c r="M713" s="561"/>
      <c r="N713" s="561"/>
      <c r="O713" s="561"/>
      <c r="P713" s="561"/>
      <c r="Q713" s="561"/>
      <c r="R713" s="561"/>
      <c r="S713" s="561"/>
      <c r="T713" s="1005"/>
      <c r="U713" s="1005"/>
      <c r="V713" s="435"/>
      <c r="W713" s="1397">
        <v>1993094124</v>
      </c>
      <c r="X713" s="1397"/>
      <c r="Y713" s="1397"/>
      <c r="Z713" s="1397"/>
      <c r="AA713" s="1397"/>
      <c r="AB713" s="1397"/>
      <c r="AC713" s="526"/>
      <c r="AD713" s="1397">
        <v>51175257000</v>
      </c>
      <c r="AE713" s="1397"/>
      <c r="AF713" s="1397"/>
      <c r="AG713" s="1397"/>
      <c r="AH713" s="1397"/>
      <c r="AI713" s="1397"/>
      <c r="AJ713" s="629"/>
      <c r="AK713" s="1384">
        <v>0</v>
      </c>
      <c r="AL713" s="1384"/>
      <c r="AM713" s="1384"/>
      <c r="AN713" s="1384"/>
      <c r="AO713" s="1384"/>
      <c r="AP713" s="1384"/>
      <c r="AQ713" s="586"/>
      <c r="AR713" s="526">
        <v>1993094124</v>
      </c>
      <c r="AS713" s="526">
        <v>0</v>
      </c>
      <c r="AT713" s="526">
        <v>0</v>
      </c>
      <c r="AU713" s="526">
        <v>0</v>
      </c>
      <c r="AV713" s="526">
        <v>0</v>
      </c>
      <c r="AW713" s="526">
        <v>0</v>
      </c>
      <c r="AX713" s="526">
        <v>0</v>
      </c>
      <c r="AY713" s="526">
        <v>0</v>
      </c>
      <c r="AZ713" s="190"/>
      <c r="BA713" s="382">
        <v>1</v>
      </c>
      <c r="BB713" s="382">
        <v>0</v>
      </c>
      <c r="BC713" s="382"/>
      <c r="BD713" s="689"/>
      <c r="BE713" s="689"/>
      <c r="BF713" s="689"/>
      <c r="BG713" s="689"/>
      <c r="BH713" s="561"/>
    </row>
    <row r="714" spans="1:60" s="1275" customFormat="1" ht="27.75" customHeight="1">
      <c r="A714" s="400" t="s">
        <v>1075</v>
      </c>
      <c r="B714" s="1274"/>
      <c r="C714" s="1275" t="s">
        <v>266</v>
      </c>
      <c r="D714" s="1387" t="s">
        <v>1014</v>
      </c>
      <c r="E714" s="1387"/>
      <c r="F714" s="1387"/>
      <c r="G714" s="1387"/>
      <c r="H714" s="1387"/>
      <c r="I714" s="1387"/>
      <c r="J714" s="1387"/>
      <c r="K714" s="1387"/>
      <c r="L714" s="1387"/>
      <c r="M714" s="1387"/>
      <c r="N714" s="1387"/>
      <c r="O714" s="1387"/>
      <c r="P714" s="1387"/>
      <c r="Q714" s="1387"/>
      <c r="R714" s="1387"/>
      <c r="S714" s="1387"/>
      <c r="T714" s="1387"/>
      <c r="U714" s="1387"/>
      <c r="V714" s="1272"/>
      <c r="W714" s="1399">
        <v>0</v>
      </c>
      <c r="X714" s="1399"/>
      <c r="Y714" s="1399"/>
      <c r="Z714" s="1399"/>
      <c r="AA714" s="1399"/>
      <c r="AB714" s="1399"/>
      <c r="AC714" s="1271"/>
      <c r="AD714" s="1399">
        <v>51175257000</v>
      </c>
      <c r="AE714" s="1399"/>
      <c r="AF714" s="1399"/>
      <c r="AG714" s="1399"/>
      <c r="AH714" s="1399"/>
      <c r="AI714" s="1399"/>
      <c r="AJ714" s="1273"/>
      <c r="AK714" s="1402">
        <v>51175257000</v>
      </c>
      <c r="AL714" s="1402"/>
      <c r="AM714" s="1402"/>
      <c r="AN714" s="1402"/>
      <c r="AO714" s="1402"/>
      <c r="AP714" s="1402"/>
      <c r="AQ714" s="1277"/>
      <c r="AR714" s="1271">
        <v>0</v>
      </c>
      <c r="AS714" s="1271">
        <v>0</v>
      </c>
      <c r="AT714" s="1271">
        <v>0</v>
      </c>
      <c r="AU714" s="1271">
        <v>0</v>
      </c>
      <c r="AV714" s="1271">
        <v>0</v>
      </c>
      <c r="AW714" s="1271">
        <v>0</v>
      </c>
      <c r="AX714" s="1271">
        <v>0</v>
      </c>
      <c r="AY714" s="1271">
        <v>0</v>
      </c>
      <c r="AZ714" s="1278"/>
      <c r="BA714" s="562">
        <v>1</v>
      </c>
      <c r="BB714" s="1279">
        <v>0</v>
      </c>
      <c r="BC714" s="1279"/>
      <c r="BD714" s="1280"/>
      <c r="BE714" s="1280"/>
      <c r="BF714" s="1280"/>
      <c r="BG714" s="1280"/>
      <c r="BH714" s="1276"/>
    </row>
    <row r="715" spans="1:60" s="349" customFormat="1" ht="15" customHeight="1">
      <c r="A715" s="23" t="s">
        <v>1075</v>
      </c>
      <c r="B715" s="386"/>
      <c r="C715" s="349" t="s">
        <v>266</v>
      </c>
      <c r="D715" s="218" t="s">
        <v>650</v>
      </c>
      <c r="E715" s="218"/>
      <c r="F715" s="218"/>
      <c r="G715" s="218"/>
      <c r="H715" s="218"/>
      <c r="I715" s="218"/>
      <c r="J715" s="218"/>
      <c r="K715" s="218"/>
      <c r="L715" s="218"/>
      <c r="M715" s="218"/>
      <c r="N715" s="218"/>
      <c r="O715" s="218"/>
      <c r="P715" s="218"/>
      <c r="Q715" s="218"/>
      <c r="R715" s="218"/>
      <c r="S715" s="218"/>
      <c r="T715" s="1006"/>
      <c r="U715" s="1006"/>
      <c r="V715" s="246"/>
      <c r="W715" s="1400">
        <v>1993094124</v>
      </c>
      <c r="X715" s="1400"/>
      <c r="Y715" s="1400"/>
      <c r="Z715" s="1400"/>
      <c r="AA715" s="1400"/>
      <c r="AB715" s="1400"/>
      <c r="AC715" s="201"/>
      <c r="AD715" s="1400">
        <v>51175257000</v>
      </c>
      <c r="AE715" s="1400"/>
      <c r="AF715" s="1400"/>
      <c r="AG715" s="1400"/>
      <c r="AH715" s="1400"/>
      <c r="AI715" s="1400"/>
      <c r="AJ715" s="95"/>
      <c r="AK715" s="1396">
        <v>-51175257000</v>
      </c>
      <c r="AL715" s="1396"/>
      <c r="AM715" s="1396"/>
      <c r="AN715" s="1396"/>
      <c r="AO715" s="1396"/>
      <c r="AP715" s="1396"/>
      <c r="AQ715" s="274"/>
      <c r="AR715" s="201">
        <v>1993094124</v>
      </c>
      <c r="AS715" s="201">
        <v>0</v>
      </c>
      <c r="AT715" s="201">
        <v>0</v>
      </c>
      <c r="AU715" s="201">
        <v>0</v>
      </c>
      <c r="AV715" s="201">
        <v>0</v>
      </c>
      <c r="AW715" s="201">
        <v>0</v>
      </c>
      <c r="AX715" s="201">
        <v>0</v>
      </c>
      <c r="AY715" s="201">
        <v>0</v>
      </c>
      <c r="AZ715" s="329"/>
      <c r="BA715" s="382">
        <v>1</v>
      </c>
      <c r="BB715" s="1007">
        <v>102350514000</v>
      </c>
      <c r="BC715" s="1007"/>
      <c r="BD715" s="609"/>
      <c r="BE715" s="609"/>
      <c r="BF715" s="609"/>
      <c r="BG715" s="609"/>
      <c r="BH715" s="218"/>
    </row>
    <row r="716" spans="1:60" s="630" customFormat="1" ht="15" customHeight="1">
      <c r="A716" s="23" t="s">
        <v>1075</v>
      </c>
      <c r="B716" s="216"/>
      <c r="C716" s="423" t="s">
        <v>817</v>
      </c>
      <c r="D716" s="435"/>
      <c r="E716" s="435"/>
      <c r="F716" s="435"/>
      <c r="G716" s="435"/>
      <c r="H716" s="435"/>
      <c r="I716" s="435"/>
      <c r="J716" s="435"/>
      <c r="K716" s="435"/>
      <c r="L716" s="435"/>
      <c r="M716" s="435"/>
      <c r="N716" s="435"/>
      <c r="O716" s="435"/>
      <c r="P716" s="435"/>
      <c r="Q716" s="435"/>
      <c r="R716" s="435"/>
      <c r="S716" s="435"/>
      <c r="T716" s="1005"/>
      <c r="U716" s="1005"/>
      <c r="V716" s="435"/>
      <c r="W716" s="1403">
        <v>0.25</v>
      </c>
      <c r="X716" s="1403"/>
      <c r="Y716" s="1403"/>
      <c r="Z716" s="1403"/>
      <c r="AA716" s="1403"/>
      <c r="AB716" s="1403"/>
      <c r="AC716" s="631"/>
      <c r="AD716" s="1403">
        <v>0.01</v>
      </c>
      <c r="AE716" s="1403"/>
      <c r="AF716" s="1403"/>
      <c r="AG716" s="1403"/>
      <c r="AH716" s="1403"/>
      <c r="AI716" s="1403"/>
      <c r="AJ716" s="632"/>
      <c r="AK716" s="1404">
        <v>0.01</v>
      </c>
      <c r="AL716" s="1404"/>
      <c r="AM716" s="1404"/>
      <c r="AN716" s="1404"/>
      <c r="AO716" s="1404"/>
      <c r="AP716" s="1404"/>
      <c r="AQ716" s="586"/>
      <c r="AR716" s="713">
        <v>0.25</v>
      </c>
      <c r="AS716" s="631">
        <v>0.25</v>
      </c>
      <c r="AT716" s="631">
        <v>0.25</v>
      </c>
      <c r="AU716" s="631">
        <v>0.25</v>
      </c>
      <c r="AV716" s="631">
        <v>0.25</v>
      </c>
      <c r="AW716" s="631">
        <v>0.25</v>
      </c>
      <c r="AX716" s="631">
        <v>0.25</v>
      </c>
      <c r="AY716" s="631">
        <v>0.25</v>
      </c>
      <c r="AZ716" s="190"/>
      <c r="BA716" s="382">
        <v>1</v>
      </c>
      <c r="BB716" s="382">
        <v>0</v>
      </c>
      <c r="BC716" s="382"/>
      <c r="BD716" s="689"/>
      <c r="BE716" s="689"/>
      <c r="BF716" s="689"/>
      <c r="BG716" s="689"/>
      <c r="BH716" s="561"/>
    </row>
    <row r="717" spans="1:60" s="630" customFormat="1" ht="27.75" customHeight="1">
      <c r="A717" s="23" t="s">
        <v>1075</v>
      </c>
      <c r="B717" s="216"/>
      <c r="C717" s="1405" t="s">
        <v>818</v>
      </c>
      <c r="D717" s="1406"/>
      <c r="E717" s="1406"/>
      <c r="F717" s="1406"/>
      <c r="G717" s="1406"/>
      <c r="H717" s="1406"/>
      <c r="I717" s="1406"/>
      <c r="J717" s="1406"/>
      <c r="K717" s="1406"/>
      <c r="L717" s="1406"/>
      <c r="M717" s="1406"/>
      <c r="N717" s="1406"/>
      <c r="O717" s="1406"/>
      <c r="P717" s="1406"/>
      <c r="Q717" s="1406"/>
      <c r="R717" s="1406"/>
      <c r="S717" s="1406"/>
      <c r="T717" s="1406"/>
      <c r="U717" s="1406"/>
      <c r="V717" s="435"/>
      <c r="W717" s="1397">
        <v>498273531</v>
      </c>
      <c r="X717" s="1397"/>
      <c r="Y717" s="1397"/>
      <c r="Z717" s="1397"/>
      <c r="AA717" s="1397"/>
      <c r="AB717" s="1397"/>
      <c r="AC717" s="526"/>
      <c r="AD717" s="1397">
        <v>511752570</v>
      </c>
      <c r="AE717" s="1397"/>
      <c r="AF717" s="1397"/>
      <c r="AG717" s="1397"/>
      <c r="AH717" s="1397"/>
      <c r="AI717" s="1397"/>
      <c r="AJ717" s="629"/>
      <c r="AK717" s="1384">
        <v>511752570</v>
      </c>
      <c r="AL717" s="1384"/>
      <c r="AM717" s="1384"/>
      <c r="AN717" s="1384"/>
      <c r="AO717" s="1384"/>
      <c r="AP717" s="1384"/>
      <c r="AQ717" s="586"/>
      <c r="AR717" s="526">
        <v>498273531</v>
      </c>
      <c r="AS717" s="526">
        <v>0</v>
      </c>
      <c r="AT717" s="526">
        <v>0</v>
      </c>
      <c r="AU717" s="526">
        <v>0</v>
      </c>
      <c r="AV717" s="526">
        <v>0</v>
      </c>
      <c r="AW717" s="526">
        <v>0</v>
      </c>
      <c r="AX717" s="526">
        <v>0</v>
      </c>
      <c r="AY717" s="526">
        <v>0</v>
      </c>
      <c r="AZ717" s="190"/>
      <c r="BA717" s="382">
        <v>1</v>
      </c>
      <c r="BB717" s="382">
        <v>0</v>
      </c>
      <c r="BC717" s="382"/>
      <c r="BD717" s="689">
        <v>13479039</v>
      </c>
      <c r="BE717" s="689"/>
      <c r="BF717" s="689"/>
      <c r="BG717" s="689"/>
      <c r="BH717" s="561"/>
    </row>
    <row r="718" spans="1:54" ht="15" customHeight="1">
      <c r="A718" s="23" t="s">
        <v>1075</v>
      </c>
      <c r="C718" s="244"/>
      <c r="W718" s="240"/>
      <c r="X718" s="240"/>
      <c r="Y718" s="240"/>
      <c r="Z718" s="240"/>
      <c r="AA718" s="240"/>
      <c r="AB718" s="240"/>
      <c r="AC718" s="240"/>
      <c r="AD718" s="240"/>
      <c r="AE718" s="240"/>
      <c r="AF718" s="240"/>
      <c r="AG718" s="240"/>
      <c r="AH718" s="240"/>
      <c r="AI718" s="240"/>
      <c r="AJ718" s="240"/>
      <c r="AK718" s="1383"/>
      <c r="AL718" s="1383"/>
      <c r="AM718" s="1383"/>
      <c r="AN718" s="1383"/>
      <c r="AO718" s="1383"/>
      <c r="AP718" s="1383"/>
      <c r="BA718" s="382">
        <v>1</v>
      </c>
      <c r="BB718" s="382">
        <v>0</v>
      </c>
    </row>
    <row r="719" spans="1:59" s="223" customFormat="1" ht="15" customHeight="1" thickBot="1">
      <c r="A719" s="23" t="s">
        <v>1075</v>
      </c>
      <c r="B719" s="216"/>
      <c r="C719" s="220" t="s">
        <v>1032</v>
      </c>
      <c r="D719" s="225"/>
      <c r="E719" s="224"/>
      <c r="F719" s="224"/>
      <c r="G719" s="224"/>
      <c r="H719" s="224"/>
      <c r="I719" s="224"/>
      <c r="J719" s="224"/>
      <c r="K719" s="226"/>
      <c r="L719" s="226"/>
      <c r="M719" s="226"/>
      <c r="N719" s="226"/>
      <c r="O719" s="226"/>
      <c r="P719" s="226"/>
      <c r="Q719" s="226"/>
      <c r="R719" s="226"/>
      <c r="S719" s="226"/>
      <c r="T719" s="226"/>
      <c r="U719" s="226"/>
      <c r="V719" s="226"/>
      <c r="W719" s="1389">
        <v>498273531</v>
      </c>
      <c r="X719" s="1389"/>
      <c r="Y719" s="1389"/>
      <c r="Z719" s="1389"/>
      <c r="AA719" s="1389"/>
      <c r="AB719" s="1389"/>
      <c r="AC719" s="812"/>
      <c r="AD719" s="1389">
        <v>511752570</v>
      </c>
      <c r="AE719" s="1389"/>
      <c r="AF719" s="1389"/>
      <c r="AG719" s="1389"/>
      <c r="AH719" s="1389"/>
      <c r="AI719" s="1389"/>
      <c r="AJ719" s="812"/>
      <c r="AK719" s="1389">
        <v>511752570</v>
      </c>
      <c r="AL719" s="1389"/>
      <c r="AM719" s="1389"/>
      <c r="AN719" s="1389"/>
      <c r="AO719" s="1389"/>
      <c r="AP719" s="1389"/>
      <c r="AQ719" s="813"/>
      <c r="AR719" s="712">
        <v>498273531</v>
      </c>
      <c r="AS719" s="712">
        <v>0</v>
      </c>
      <c r="AT719" s="712">
        <v>0</v>
      </c>
      <c r="AU719" s="712">
        <v>0</v>
      </c>
      <c r="AV719" s="712">
        <v>0</v>
      </c>
      <c r="AW719" s="712">
        <v>0</v>
      </c>
      <c r="AX719" s="712">
        <v>0</v>
      </c>
      <c r="AY719" s="712">
        <v>0</v>
      </c>
      <c r="BA719" s="810">
        <v>1</v>
      </c>
      <c r="BB719" s="810">
        <v>0</v>
      </c>
      <c r="BC719" s="810"/>
      <c r="BD719" s="812">
        <v>498273531</v>
      </c>
      <c r="BE719" s="812">
        <v>511752570</v>
      </c>
      <c r="BF719" s="812">
        <v>0</v>
      </c>
      <c r="BG719" s="812">
        <v>0</v>
      </c>
    </row>
    <row r="720" spans="1:59" s="223" customFormat="1" ht="15" customHeight="1" thickTop="1">
      <c r="A720" s="23" t="s">
        <v>1075</v>
      </c>
      <c r="B720" s="216"/>
      <c r="C720" s="220"/>
      <c r="D720" s="225"/>
      <c r="E720" s="224"/>
      <c r="F720" s="224"/>
      <c r="G720" s="224"/>
      <c r="H720" s="224"/>
      <c r="I720" s="224"/>
      <c r="J720" s="224"/>
      <c r="K720" s="226"/>
      <c r="L720" s="226"/>
      <c r="M720" s="226"/>
      <c r="N720" s="226"/>
      <c r="O720" s="226"/>
      <c r="P720" s="226"/>
      <c r="Q720" s="226"/>
      <c r="R720" s="226"/>
      <c r="S720" s="226"/>
      <c r="T720" s="226"/>
      <c r="U720" s="226"/>
      <c r="V720" s="226"/>
      <c r="W720" s="812"/>
      <c r="X720" s="812"/>
      <c r="Y720" s="812"/>
      <c r="Z720" s="812"/>
      <c r="AA720" s="812"/>
      <c r="AB720" s="812"/>
      <c r="AC720" s="812"/>
      <c r="AD720" s="812"/>
      <c r="AE720" s="812"/>
      <c r="AF720" s="812"/>
      <c r="AG720" s="812"/>
      <c r="AH720" s="812"/>
      <c r="AI720" s="812"/>
      <c r="AJ720" s="812"/>
      <c r="AK720" s="812"/>
      <c r="AL720" s="812"/>
      <c r="AM720" s="812"/>
      <c r="AN720" s="812"/>
      <c r="AO720" s="812"/>
      <c r="AP720" s="812"/>
      <c r="AQ720" s="813"/>
      <c r="AR720" s="692"/>
      <c r="AS720" s="692">
        <v>0</v>
      </c>
      <c r="AT720" s="692">
        <v>-27</v>
      </c>
      <c r="AU720" s="692">
        <v>0</v>
      </c>
      <c r="AV720" s="692">
        <v>13479039</v>
      </c>
      <c r="AW720" s="692">
        <v>0</v>
      </c>
      <c r="AX720" s="692">
        <v>0</v>
      </c>
      <c r="AY720" s="692">
        <v>0</v>
      </c>
      <c r="BA720" s="810">
        <v>1</v>
      </c>
      <c r="BB720" s="810">
        <v>0</v>
      </c>
      <c r="BC720" s="810"/>
      <c r="BD720" s="812"/>
      <c r="BE720" s="812"/>
      <c r="BF720" s="812"/>
      <c r="BG720" s="812"/>
    </row>
    <row r="721" spans="1:60" s="630" customFormat="1" ht="15" customHeight="1">
      <c r="A721" s="23" t="s">
        <v>1075</v>
      </c>
      <c r="B721" s="216"/>
      <c r="C721" s="975" t="s">
        <v>1010</v>
      </c>
      <c r="D721" s="435"/>
      <c r="E721" s="435"/>
      <c r="F721" s="435"/>
      <c r="G721" s="435"/>
      <c r="H721" s="435"/>
      <c r="I721" s="435"/>
      <c r="J721" s="435"/>
      <c r="K721" s="435"/>
      <c r="L721" s="435"/>
      <c r="M721" s="435"/>
      <c r="N721" s="435"/>
      <c r="O721" s="435"/>
      <c r="P721" s="435"/>
      <c r="Q721" s="435"/>
      <c r="R721" s="435"/>
      <c r="S721" s="435"/>
      <c r="T721" s="622"/>
      <c r="U721" s="622"/>
      <c r="V721" s="435"/>
      <c r="W721" s="1545">
        <v>-511752570</v>
      </c>
      <c r="X721" s="1545"/>
      <c r="Y721" s="1545"/>
      <c r="Z721" s="1545"/>
      <c r="AA721" s="1545"/>
      <c r="AB721" s="1545"/>
      <c r="AC721" s="526"/>
      <c r="AD721" s="1397">
        <v>0</v>
      </c>
      <c r="AE721" s="1397"/>
      <c r="AF721" s="1397"/>
      <c r="AG721" s="1397"/>
      <c r="AH721" s="1397"/>
      <c r="AI721" s="1397"/>
      <c r="AJ721" s="629"/>
      <c r="AK721" s="1384">
        <v>0</v>
      </c>
      <c r="AL721" s="1384"/>
      <c r="AM721" s="1384"/>
      <c r="AN721" s="1384"/>
      <c r="AO721" s="1384"/>
      <c r="AP721" s="1384"/>
      <c r="AQ721" s="586"/>
      <c r="AR721" s="705">
        <v>-511752570</v>
      </c>
      <c r="AS721" s="705">
        <v>0</v>
      </c>
      <c r="AT721" s="705">
        <v>0</v>
      </c>
      <c r="AU721" s="705">
        <v>0</v>
      </c>
      <c r="AV721" s="705">
        <v>0</v>
      </c>
      <c r="AW721" s="705">
        <v>0</v>
      </c>
      <c r="AX721" s="705">
        <v>0</v>
      </c>
      <c r="AY721" s="705">
        <v>0</v>
      </c>
      <c r="BA721" s="382">
        <v>1</v>
      </c>
      <c r="BB721" s="810">
        <v>0</v>
      </c>
      <c r="BC721" s="382"/>
      <c r="BD721" s="182"/>
      <c r="BE721" s="182"/>
      <c r="BF721" s="182"/>
      <c r="BG721" s="182"/>
      <c r="BH721" s="561"/>
    </row>
    <row r="722" spans="1:60" s="801" customFormat="1" ht="28.5" customHeight="1">
      <c r="A722" s="400" t="s">
        <v>1075</v>
      </c>
      <c r="B722" s="406"/>
      <c r="C722" s="1388" t="s">
        <v>1016</v>
      </c>
      <c r="D722" s="1388"/>
      <c r="E722" s="1388"/>
      <c r="F722" s="1388"/>
      <c r="G722" s="1388"/>
      <c r="H722" s="1388"/>
      <c r="I722" s="1388"/>
      <c r="J722" s="1388"/>
      <c r="K722" s="1388"/>
      <c r="L722" s="1388"/>
      <c r="M722" s="1388"/>
      <c r="N722" s="1388"/>
      <c r="O722" s="1388"/>
      <c r="P722" s="1388"/>
      <c r="Q722" s="1388"/>
      <c r="R722" s="1388"/>
      <c r="S722" s="1388"/>
      <c r="T722" s="1388"/>
      <c r="U722" s="1388"/>
      <c r="V722" s="1388"/>
      <c r="W722" s="1526">
        <v>0</v>
      </c>
      <c r="X722" s="1526"/>
      <c r="Y722" s="1526"/>
      <c r="Z722" s="1526"/>
      <c r="AA722" s="1526"/>
      <c r="AB722" s="1526"/>
      <c r="AC722" s="681"/>
      <c r="AD722" s="1525">
        <v>-511752570</v>
      </c>
      <c r="AE722" s="1525"/>
      <c r="AF722" s="1525"/>
      <c r="AG722" s="1525"/>
      <c r="AH722" s="1525"/>
      <c r="AI722" s="1525"/>
      <c r="AJ722" s="698"/>
      <c r="AK722" s="1435">
        <v>-511752570</v>
      </c>
      <c r="AL722" s="1435"/>
      <c r="AM722" s="1435"/>
      <c r="AN722" s="1435"/>
      <c r="AO722" s="1435"/>
      <c r="AP722" s="1435"/>
      <c r="AQ722" s="1122"/>
      <c r="AR722" s="802">
        <v>0</v>
      </c>
      <c r="AS722" s="802">
        <v>0</v>
      </c>
      <c r="AT722" s="802">
        <v>0</v>
      </c>
      <c r="AU722" s="802">
        <v>0</v>
      </c>
      <c r="AV722" s="802">
        <v>0</v>
      </c>
      <c r="AW722" s="802">
        <v>0</v>
      </c>
      <c r="AX722" s="802">
        <v>0</v>
      </c>
      <c r="AY722" s="802">
        <v>0</v>
      </c>
      <c r="BA722" s="562">
        <v>1</v>
      </c>
      <c r="BB722" s="562">
        <v>0</v>
      </c>
      <c r="BC722" s="562"/>
      <c r="BD722" s="988"/>
      <c r="BE722" s="988"/>
      <c r="BF722" s="988"/>
      <c r="BG722" s="988"/>
      <c r="BH722" s="563"/>
    </row>
    <row r="723" spans="1:59" s="561" customFormat="1" ht="15" customHeight="1">
      <c r="A723" s="23" t="s">
        <v>1075</v>
      </c>
      <c r="B723" s="216"/>
      <c r="C723" s="633"/>
      <c r="W723" s="526"/>
      <c r="X723" s="526"/>
      <c r="Y723" s="526"/>
      <c r="Z723" s="526"/>
      <c r="AA723" s="526"/>
      <c r="AB723" s="526"/>
      <c r="AC723" s="526"/>
      <c r="AD723" s="526"/>
      <c r="AE723" s="526"/>
      <c r="AF723" s="526"/>
      <c r="AG723" s="526"/>
      <c r="AH723" s="526"/>
      <c r="AI723" s="526"/>
      <c r="AJ723" s="629"/>
      <c r="AK723" s="629"/>
      <c r="AL723" s="629"/>
      <c r="AM723" s="629"/>
      <c r="AN723" s="629"/>
      <c r="AO723" s="629"/>
      <c r="AP723" s="629"/>
      <c r="AQ723" s="426"/>
      <c r="AR723" s="701"/>
      <c r="AS723" s="701"/>
      <c r="AT723" s="701"/>
      <c r="AU723" s="701"/>
      <c r="AV723" s="701"/>
      <c r="AW723" s="701"/>
      <c r="AX723" s="701"/>
      <c r="AY723" s="701"/>
      <c r="BA723" s="382">
        <v>1</v>
      </c>
      <c r="BB723" s="382">
        <v>0</v>
      </c>
      <c r="BC723" s="382"/>
      <c r="BD723" s="182"/>
      <c r="BE723" s="182"/>
      <c r="BF723" s="182"/>
      <c r="BG723" s="182"/>
    </row>
    <row r="724" spans="1:59" s="223" customFormat="1" ht="15" customHeight="1" thickBot="1">
      <c r="A724" s="23" t="s">
        <v>1075</v>
      </c>
      <c r="B724" s="216"/>
      <c r="C724" s="220" t="s">
        <v>1190</v>
      </c>
      <c r="D724" s="225"/>
      <c r="E724" s="224"/>
      <c r="F724" s="224"/>
      <c r="G724" s="224"/>
      <c r="H724" s="224"/>
      <c r="I724" s="224"/>
      <c r="J724" s="224"/>
      <c r="K724" s="226"/>
      <c r="L724" s="226"/>
      <c r="M724" s="226"/>
      <c r="N724" s="226"/>
      <c r="O724" s="226"/>
      <c r="P724" s="226"/>
      <c r="Q724" s="226"/>
      <c r="R724" s="226"/>
      <c r="S724" s="226"/>
      <c r="T724" s="226"/>
      <c r="U724" s="226"/>
      <c r="V724" s="226"/>
      <c r="W724" s="1392">
        <v>-13479039</v>
      </c>
      <c r="X724" s="1392"/>
      <c r="Y724" s="1392"/>
      <c r="Z724" s="1392"/>
      <c r="AA724" s="1392"/>
      <c r="AB724" s="1392"/>
      <c r="AC724" s="812"/>
      <c r="AD724" s="1389">
        <v>0</v>
      </c>
      <c r="AE724" s="1389"/>
      <c r="AF724" s="1389"/>
      <c r="AG724" s="1389"/>
      <c r="AH724" s="1389"/>
      <c r="AI724" s="1389"/>
      <c r="AJ724" s="812"/>
      <c r="AK724" s="1389">
        <v>-51175256999.99</v>
      </c>
      <c r="AL724" s="1389"/>
      <c r="AM724" s="1389"/>
      <c r="AN724" s="1389"/>
      <c r="AO724" s="1389"/>
      <c r="AP724" s="1389"/>
      <c r="AQ724" s="813"/>
      <c r="AR724" s="712">
        <v>1979615085.25</v>
      </c>
      <c r="AS724" s="712">
        <v>0.25</v>
      </c>
      <c r="AT724" s="712">
        <v>-26.75</v>
      </c>
      <c r="AU724" s="712">
        <v>0.25</v>
      </c>
      <c r="AV724" s="712">
        <v>13479039.25</v>
      </c>
      <c r="AW724" s="712">
        <v>0.25</v>
      </c>
      <c r="AX724" s="712">
        <v>0.25</v>
      </c>
      <c r="AY724" s="712">
        <v>0.25</v>
      </c>
      <c r="BA724" s="810">
        <v>1</v>
      </c>
      <c r="BB724" s="810">
        <v>0</v>
      </c>
      <c r="BC724" s="810"/>
      <c r="BD724" s="812">
        <v>-13479039</v>
      </c>
      <c r="BE724" s="812">
        <v>0</v>
      </c>
      <c r="BF724" s="812">
        <v>0</v>
      </c>
      <c r="BG724" s="812">
        <v>0</v>
      </c>
    </row>
    <row r="725" spans="1:59" s="561" customFormat="1" ht="15" customHeight="1" thickTop="1">
      <c r="A725" s="23" t="s">
        <v>1075</v>
      </c>
      <c r="B725" s="216"/>
      <c r="C725" s="633"/>
      <c r="W725" s="526"/>
      <c r="X725" s="526"/>
      <c r="Y725" s="526"/>
      <c r="Z725" s="526"/>
      <c r="AA725" s="526"/>
      <c r="AB725" s="526"/>
      <c r="AC725" s="526"/>
      <c r="AD725" s="526"/>
      <c r="AE725" s="526"/>
      <c r="AF725" s="526"/>
      <c r="AG725" s="526"/>
      <c r="AH725" s="526"/>
      <c r="AI725" s="526"/>
      <c r="AJ725" s="629"/>
      <c r="AK725" s="629"/>
      <c r="AL725" s="629"/>
      <c r="AM725" s="629"/>
      <c r="AN725" s="629"/>
      <c r="AO725" s="629"/>
      <c r="AP725" s="629"/>
      <c r="AQ725" s="426"/>
      <c r="AR725" s="701"/>
      <c r="AS725" s="701"/>
      <c r="AT725" s="701"/>
      <c r="AU725" s="701"/>
      <c r="AV725" s="701"/>
      <c r="AW725" s="701"/>
      <c r="AX725" s="701"/>
      <c r="AY725" s="701"/>
      <c r="BA725" s="382">
        <v>1</v>
      </c>
      <c r="BB725" s="382">
        <v>0</v>
      </c>
      <c r="BC725" s="382"/>
      <c r="BD725" s="182"/>
      <c r="BE725" s="182"/>
      <c r="BF725" s="182"/>
      <c r="BG725" s="182"/>
    </row>
    <row r="726" spans="1:59" s="223" customFormat="1" ht="15" customHeight="1" thickBot="1">
      <c r="A726" s="23" t="s">
        <v>1075</v>
      </c>
      <c r="B726" s="216"/>
      <c r="C726" s="220" t="s">
        <v>1013</v>
      </c>
      <c r="D726" s="225"/>
      <c r="E726" s="224"/>
      <c r="F726" s="224"/>
      <c r="G726" s="224"/>
      <c r="H726" s="224"/>
      <c r="I726" s="224"/>
      <c r="J726" s="224"/>
      <c r="K726" s="226"/>
      <c r="L726" s="226"/>
      <c r="M726" s="226"/>
      <c r="N726" s="226"/>
      <c r="O726" s="226"/>
      <c r="P726" s="226"/>
      <c r="Q726" s="226"/>
      <c r="R726" s="226"/>
      <c r="S726" s="226"/>
      <c r="T726" s="226"/>
      <c r="U726" s="226"/>
      <c r="V726" s="226"/>
      <c r="W726" s="1392">
        <v>-416196598</v>
      </c>
      <c r="X726" s="1392"/>
      <c r="Y726" s="1392"/>
      <c r="Z726" s="1392"/>
      <c r="AA726" s="1392"/>
      <c r="AB726" s="1392"/>
      <c r="AC726" s="1283"/>
      <c r="AD726" s="1392">
        <v>-359564642</v>
      </c>
      <c r="AE726" s="1392"/>
      <c r="AF726" s="1392"/>
      <c r="AG726" s="1392"/>
      <c r="AH726" s="1392"/>
      <c r="AI726" s="1392"/>
      <c r="AJ726" s="812"/>
      <c r="AK726" s="1389">
        <v>0</v>
      </c>
      <c r="AL726" s="1389"/>
      <c r="AM726" s="1389"/>
      <c r="AN726" s="1389"/>
      <c r="AO726" s="1389"/>
      <c r="AP726" s="1389"/>
      <c r="AQ726" s="813"/>
      <c r="AR726" s="712">
        <v>-13479039</v>
      </c>
      <c r="AS726" s="712">
        <v>0</v>
      </c>
      <c r="AT726" s="712">
        <v>-27</v>
      </c>
      <c r="AU726" s="712">
        <v>0</v>
      </c>
      <c r="AV726" s="712">
        <v>13479039</v>
      </c>
      <c r="AW726" s="712">
        <v>0</v>
      </c>
      <c r="AX726" s="712">
        <v>0</v>
      </c>
      <c r="AY726" s="712">
        <v>0</v>
      </c>
      <c r="BA726" s="810">
        <v>1</v>
      </c>
      <c r="BB726" s="810">
        <v>0</v>
      </c>
      <c r="BC726" s="810"/>
      <c r="BD726" s="812">
        <v>-416196598</v>
      </c>
      <c r="BE726" s="812">
        <v>-359564642</v>
      </c>
      <c r="BF726" s="812">
        <v>0</v>
      </c>
      <c r="BG726" s="812">
        <v>0</v>
      </c>
    </row>
    <row r="727" spans="1:59" s="223" customFormat="1" ht="15" customHeight="1" thickTop="1">
      <c r="A727" s="23" t="s">
        <v>1075</v>
      </c>
      <c r="B727" s="216"/>
      <c r="C727" s="220"/>
      <c r="D727" s="227"/>
      <c r="E727" s="224"/>
      <c r="F727" s="224"/>
      <c r="G727" s="224"/>
      <c r="H727" s="224"/>
      <c r="I727" s="224"/>
      <c r="J727" s="224"/>
      <c r="K727" s="228"/>
      <c r="L727" s="228"/>
      <c r="M727" s="228"/>
      <c r="N727" s="228"/>
      <c r="O727" s="228"/>
      <c r="P727" s="228"/>
      <c r="Q727" s="228"/>
      <c r="R727" s="228"/>
      <c r="S727" s="228"/>
      <c r="T727" s="228"/>
      <c r="U727" s="228"/>
      <c r="V727" s="228"/>
      <c r="W727" s="190"/>
      <c r="X727" s="190"/>
      <c r="Y727" s="190"/>
      <c r="Z727" s="190"/>
      <c r="AA727" s="190"/>
      <c r="AB727" s="190"/>
      <c r="AC727" s="190"/>
      <c r="AD727" s="190"/>
      <c r="AE727" s="190"/>
      <c r="AF727" s="190"/>
      <c r="AG727" s="190"/>
      <c r="AH727" s="190"/>
      <c r="AI727" s="190"/>
      <c r="AJ727" s="190"/>
      <c r="AK727" s="190"/>
      <c r="AL727" s="190"/>
      <c r="AM727" s="190"/>
      <c r="AN727" s="190"/>
      <c r="AO727" s="190"/>
      <c r="AP727" s="190"/>
      <c r="AQ727" s="190"/>
      <c r="AR727" s="571">
        <v>402717559</v>
      </c>
      <c r="AS727" s="571">
        <v>0</v>
      </c>
      <c r="AT727" s="571">
        <v>-27</v>
      </c>
      <c r="AU727" s="571">
        <v>0</v>
      </c>
      <c r="AV727" s="571">
        <v>13479039</v>
      </c>
      <c r="AW727" s="571">
        <v>0</v>
      </c>
      <c r="AX727" s="571">
        <v>0</v>
      </c>
      <c r="AY727" s="571">
        <v>0</v>
      </c>
      <c r="AZ727" s="190"/>
      <c r="BA727" s="382">
        <v>5</v>
      </c>
      <c r="BB727" s="382">
        <v>0</v>
      </c>
      <c r="BC727" s="382"/>
      <c r="BD727" s="607"/>
      <c r="BE727" s="607"/>
      <c r="BF727" s="607"/>
      <c r="BG727" s="607"/>
    </row>
    <row r="728" spans="1:54" ht="15" customHeight="1">
      <c r="A728" s="23" t="s">
        <v>1075</v>
      </c>
      <c r="C728" s="243" t="s">
        <v>518</v>
      </c>
      <c r="D728" s="207"/>
      <c r="E728" s="207"/>
      <c r="F728" s="207"/>
      <c r="G728" s="207"/>
      <c r="H728" s="207"/>
      <c r="I728" s="207"/>
      <c r="J728" s="207"/>
      <c r="K728" s="207"/>
      <c r="L728" s="207"/>
      <c r="M728" s="207"/>
      <c r="N728" s="207"/>
      <c r="O728" s="207"/>
      <c r="P728" s="207"/>
      <c r="Q728" s="207"/>
      <c r="R728" s="207"/>
      <c r="S728" s="207"/>
      <c r="T728" s="207"/>
      <c r="U728" s="207"/>
      <c r="V728" s="207"/>
      <c r="BA728" s="382">
        <v>5</v>
      </c>
      <c r="BB728" s="382">
        <v>0</v>
      </c>
    </row>
    <row r="729" spans="1:54" ht="15" customHeight="1">
      <c r="A729" s="23" t="s">
        <v>1075</v>
      </c>
      <c r="D729" s="207"/>
      <c r="E729" s="207"/>
      <c r="F729" s="207"/>
      <c r="G729" s="207"/>
      <c r="H729" s="207"/>
      <c r="I729" s="207"/>
      <c r="J729" s="207"/>
      <c r="K729" s="207"/>
      <c r="L729" s="207"/>
      <c r="M729" s="207"/>
      <c r="N729" s="207"/>
      <c r="O729" s="207"/>
      <c r="P729" s="207"/>
      <c r="Q729" s="207"/>
      <c r="R729" s="207"/>
      <c r="S729" s="207"/>
      <c r="T729" s="207"/>
      <c r="U729" s="207"/>
      <c r="V729" s="207"/>
      <c r="W729" s="1408" t="s">
        <v>772</v>
      </c>
      <c r="X729" s="1412"/>
      <c r="Y729" s="1412"/>
      <c r="Z729" s="1412"/>
      <c r="AA729" s="1412"/>
      <c r="AB729" s="1412"/>
      <c r="AC729" s="234"/>
      <c r="AD729" s="1408" t="s">
        <v>774</v>
      </c>
      <c r="AE729" s="1408"/>
      <c r="AF729" s="1408"/>
      <c r="AG729" s="1408"/>
      <c r="AH729" s="1408"/>
      <c r="AI729" s="1408"/>
      <c r="AJ729" s="234"/>
      <c r="AK729" s="1408" t="s">
        <v>774</v>
      </c>
      <c r="AL729" s="1408"/>
      <c r="AM729" s="1408"/>
      <c r="AN729" s="1408"/>
      <c r="AO729" s="1408"/>
      <c r="AP729" s="1408"/>
      <c r="AQ729" s="335"/>
      <c r="AR729" s="635" t="s">
        <v>781</v>
      </c>
      <c r="AS729" s="635" t="s">
        <v>930</v>
      </c>
      <c r="AT729" s="635" t="s">
        <v>931</v>
      </c>
      <c r="AU729" s="635" t="s">
        <v>932</v>
      </c>
      <c r="AV729" s="635" t="s">
        <v>933</v>
      </c>
      <c r="AW729" s="635" t="s">
        <v>539</v>
      </c>
      <c r="AX729" s="635" t="s">
        <v>540</v>
      </c>
      <c r="AY729" s="635" t="s">
        <v>6</v>
      </c>
      <c r="BA729" s="382">
        <v>5</v>
      </c>
      <c r="BB729" s="382">
        <v>0</v>
      </c>
    </row>
    <row r="730" spans="1:60" s="595" customFormat="1" ht="15" customHeight="1">
      <c r="A730" s="23" t="s">
        <v>1075</v>
      </c>
      <c r="B730" s="216"/>
      <c r="D730" s="596"/>
      <c r="E730" s="596"/>
      <c r="F730" s="596"/>
      <c r="G730" s="596"/>
      <c r="H730" s="596"/>
      <c r="I730" s="596"/>
      <c r="J730" s="596"/>
      <c r="K730" s="596"/>
      <c r="L730" s="596"/>
      <c r="M730" s="596"/>
      <c r="N730" s="596"/>
      <c r="O730" s="596"/>
      <c r="P730" s="596"/>
      <c r="Q730" s="596"/>
      <c r="R730" s="596"/>
      <c r="S730" s="596"/>
      <c r="T730" s="596"/>
      <c r="W730" s="1439" t="s">
        <v>312</v>
      </c>
      <c r="X730" s="1440"/>
      <c r="Y730" s="1440"/>
      <c r="Z730" s="1440"/>
      <c r="AA730" s="1440"/>
      <c r="AB730" s="1440"/>
      <c r="AC730" s="597"/>
      <c r="AD730" s="1439" t="s">
        <v>312</v>
      </c>
      <c r="AE730" s="1440"/>
      <c r="AF730" s="1440"/>
      <c r="AG730" s="1440"/>
      <c r="AH730" s="1440"/>
      <c r="AI730" s="1440"/>
      <c r="AJ730" s="597"/>
      <c r="AK730" s="1439" t="s">
        <v>312</v>
      </c>
      <c r="AL730" s="1440"/>
      <c r="AM730" s="1440"/>
      <c r="AN730" s="1440"/>
      <c r="AO730" s="1440"/>
      <c r="AP730" s="1440"/>
      <c r="AQ730" s="290"/>
      <c r="AR730" s="526" t="s">
        <v>312</v>
      </c>
      <c r="AS730" s="526" t="s">
        <v>312</v>
      </c>
      <c r="AT730" s="526" t="s">
        <v>312</v>
      </c>
      <c r="AU730" s="526" t="s">
        <v>312</v>
      </c>
      <c r="AV730" s="526" t="s">
        <v>312</v>
      </c>
      <c r="AW730" s="526" t="s">
        <v>312</v>
      </c>
      <c r="AX730" s="526" t="s">
        <v>312</v>
      </c>
      <c r="AY730" s="526" t="s">
        <v>312</v>
      </c>
      <c r="AZ730" s="597"/>
      <c r="BA730" s="615">
        <v>5</v>
      </c>
      <c r="BB730" s="382">
        <v>0</v>
      </c>
      <c r="BC730" s="382"/>
      <c r="BD730" s="689"/>
      <c r="BE730" s="689"/>
      <c r="BF730" s="689"/>
      <c r="BG730" s="689"/>
      <c r="BH730" s="639"/>
    </row>
    <row r="731" spans="1:54" ht="15" customHeight="1">
      <c r="A731" s="23" t="s">
        <v>1075</v>
      </c>
      <c r="C731" s="243" t="s">
        <v>119</v>
      </c>
      <c r="D731" s="207"/>
      <c r="E731" s="207"/>
      <c r="F731" s="207"/>
      <c r="G731" s="207"/>
      <c r="H731" s="207"/>
      <c r="I731" s="207"/>
      <c r="J731" s="207"/>
      <c r="K731" s="207"/>
      <c r="L731" s="207"/>
      <c r="M731" s="207"/>
      <c r="N731" s="207"/>
      <c r="O731" s="207"/>
      <c r="P731" s="207"/>
      <c r="Q731" s="207"/>
      <c r="R731" s="207"/>
      <c r="S731" s="207"/>
      <c r="T731" s="207"/>
      <c r="U731" s="207"/>
      <c r="V731" s="207"/>
      <c r="BA731" s="382">
        <v>1</v>
      </c>
      <c r="BB731" s="382">
        <v>0</v>
      </c>
    </row>
    <row r="732" spans="1:60" s="346" customFormat="1" ht="15" customHeight="1">
      <c r="A732" s="23" t="s">
        <v>1075</v>
      </c>
      <c r="B732" s="216"/>
      <c r="C732" s="1521" t="s">
        <v>519</v>
      </c>
      <c r="D732" s="1522"/>
      <c r="E732" s="1522"/>
      <c r="F732" s="1522"/>
      <c r="G732" s="1522"/>
      <c r="H732" s="1522"/>
      <c r="I732" s="1522"/>
      <c r="J732" s="1522"/>
      <c r="K732" s="1522"/>
      <c r="L732" s="1522"/>
      <c r="M732" s="1522"/>
      <c r="N732" s="1522"/>
      <c r="O732" s="1522"/>
      <c r="P732" s="1522"/>
      <c r="Q732" s="1522"/>
      <c r="R732" s="1522"/>
      <c r="S732" s="1522"/>
      <c r="T732" s="1522"/>
      <c r="U732" s="1522"/>
      <c r="V732" s="207"/>
      <c r="W732" s="1383">
        <v>511752570</v>
      </c>
      <c r="X732" s="1383"/>
      <c r="Y732" s="1383"/>
      <c r="Z732" s="1383"/>
      <c r="AA732" s="1383"/>
      <c r="AB732" s="1383"/>
      <c r="AC732" s="240"/>
      <c r="AD732" s="1383">
        <v>511752570</v>
      </c>
      <c r="AE732" s="1383"/>
      <c r="AF732" s="1383"/>
      <c r="AG732" s="1383"/>
      <c r="AH732" s="1383"/>
      <c r="AI732" s="1383"/>
      <c r="AJ732" s="240"/>
      <c r="AK732" s="1383">
        <v>511752570</v>
      </c>
      <c r="AL732" s="1383"/>
      <c r="AM732" s="1383"/>
      <c r="AN732" s="1383"/>
      <c r="AO732" s="1383"/>
      <c r="AP732" s="1383"/>
      <c r="AQ732" s="234"/>
      <c r="AR732" s="526">
        <v>511752570</v>
      </c>
      <c r="AS732" s="526">
        <v>0</v>
      </c>
      <c r="AT732" s="526">
        <v>0</v>
      </c>
      <c r="AU732" s="526">
        <v>0</v>
      </c>
      <c r="AV732" s="526">
        <v>0</v>
      </c>
      <c r="AW732" s="526">
        <v>0</v>
      </c>
      <c r="AX732" s="526">
        <v>0</v>
      </c>
      <c r="AY732" s="526">
        <v>0</v>
      </c>
      <c r="AZ732" s="192"/>
      <c r="BA732" s="382">
        <v>1</v>
      </c>
      <c r="BB732" s="382">
        <v>0</v>
      </c>
      <c r="BC732" s="382"/>
      <c r="BD732" s="689"/>
      <c r="BE732" s="689"/>
      <c r="BF732" s="689"/>
      <c r="BG732" s="689"/>
      <c r="BH732" s="561"/>
    </row>
    <row r="733" spans="1:60" s="1318" customFormat="1" ht="30" customHeight="1">
      <c r="A733" s="400" t="s">
        <v>1075</v>
      </c>
      <c r="B733" s="406"/>
      <c r="C733" s="1329" t="s">
        <v>1191</v>
      </c>
      <c r="D733" s="1457"/>
      <c r="E733" s="1457"/>
      <c r="F733" s="1457"/>
      <c r="G733" s="1457"/>
      <c r="H733" s="1457"/>
      <c r="I733" s="1457"/>
      <c r="J733" s="1457"/>
      <c r="K733" s="1457"/>
      <c r="L733" s="1457"/>
      <c r="M733" s="1457"/>
      <c r="N733" s="1457"/>
      <c r="O733" s="1457"/>
      <c r="P733" s="1457"/>
      <c r="Q733" s="1457"/>
      <c r="R733" s="1457"/>
      <c r="S733" s="1457"/>
      <c r="T733" s="1457"/>
      <c r="U733" s="1457"/>
      <c r="V733" s="1317"/>
      <c r="W733" s="1456">
        <v>-511752570</v>
      </c>
      <c r="X733" s="1456"/>
      <c r="Y733" s="1456"/>
      <c r="Z733" s="1456"/>
      <c r="AA733" s="1456"/>
      <c r="AB733" s="1456"/>
      <c r="AC733" s="819"/>
      <c r="AD733" s="1391">
        <v>0</v>
      </c>
      <c r="AE733" s="1391"/>
      <c r="AF733" s="1391"/>
      <c r="AG733" s="1391"/>
      <c r="AH733" s="1391"/>
      <c r="AI733" s="1391"/>
      <c r="AJ733" s="240"/>
      <c r="AK733" s="1383">
        <v>0</v>
      </c>
      <c r="AL733" s="1383"/>
      <c r="AM733" s="1383"/>
      <c r="AN733" s="1383"/>
      <c r="AO733" s="1383"/>
      <c r="AP733" s="1383"/>
      <c r="AQ733" s="410"/>
      <c r="AR733" s="681">
        <v>-511752570</v>
      </c>
      <c r="AS733" s="681">
        <v>0</v>
      </c>
      <c r="AT733" s="681">
        <v>0</v>
      </c>
      <c r="AU733" s="681">
        <v>0</v>
      </c>
      <c r="AV733" s="681">
        <v>0</v>
      </c>
      <c r="AW733" s="681">
        <v>0</v>
      </c>
      <c r="AX733" s="681">
        <v>0</v>
      </c>
      <c r="AY733" s="681">
        <v>0</v>
      </c>
      <c r="AZ733" s="407"/>
      <c r="BA733" s="562">
        <v>1</v>
      </c>
      <c r="BB733" s="562">
        <v>0</v>
      </c>
      <c r="BC733" s="562"/>
      <c r="BD733" s="709"/>
      <c r="BE733" s="709"/>
      <c r="BF733" s="709"/>
      <c r="BG733" s="709"/>
      <c r="BH733" s="563"/>
    </row>
    <row r="734" spans="1:54" ht="15" customHeight="1">
      <c r="A734" s="23" t="s">
        <v>1075</v>
      </c>
      <c r="C734" s="244"/>
      <c r="W734" s="240"/>
      <c r="X734" s="240"/>
      <c r="Y734" s="240"/>
      <c r="Z734" s="240"/>
      <c r="AA734" s="240"/>
      <c r="AB734" s="240"/>
      <c r="AC734" s="240"/>
      <c r="AD734" s="240"/>
      <c r="AE734" s="240"/>
      <c r="AF734" s="240"/>
      <c r="AG734" s="240"/>
      <c r="AH734" s="240"/>
      <c r="AI734" s="240"/>
      <c r="AJ734" s="240"/>
      <c r="AK734" s="1383"/>
      <c r="AL734" s="1383"/>
      <c r="AM734" s="1383"/>
      <c r="AN734" s="1383"/>
      <c r="AO734" s="1383"/>
      <c r="AP734" s="1383"/>
      <c r="BA734" s="382">
        <v>1</v>
      </c>
      <c r="BB734" s="382">
        <v>0</v>
      </c>
    </row>
    <row r="735" spans="1:59" s="223" customFormat="1" ht="15" customHeight="1" thickBot="1">
      <c r="A735" s="23" t="s">
        <v>1075</v>
      </c>
      <c r="B735" s="216"/>
      <c r="C735" s="220"/>
      <c r="D735" s="225"/>
      <c r="E735" s="224"/>
      <c r="F735" s="224"/>
      <c r="G735" s="224"/>
      <c r="H735" s="224"/>
      <c r="I735" s="224"/>
      <c r="J735" s="224"/>
      <c r="K735" s="226"/>
      <c r="L735" s="226"/>
      <c r="M735" s="226"/>
      <c r="N735" s="226"/>
      <c r="O735" s="226"/>
      <c r="P735" s="226"/>
      <c r="Q735" s="226"/>
      <c r="R735" s="226"/>
      <c r="S735" s="226"/>
      <c r="T735" s="226"/>
      <c r="U735" s="226"/>
      <c r="V735" s="226"/>
      <c r="W735" s="1389">
        <v>0</v>
      </c>
      <c r="X735" s="1389"/>
      <c r="Y735" s="1389"/>
      <c r="Z735" s="1389"/>
      <c r="AA735" s="1389"/>
      <c r="AB735" s="1389"/>
      <c r="AC735" s="812"/>
      <c r="AD735" s="1389">
        <v>511752570</v>
      </c>
      <c r="AE735" s="1389"/>
      <c r="AF735" s="1389"/>
      <c r="AG735" s="1389"/>
      <c r="AH735" s="1389"/>
      <c r="AI735" s="1389"/>
      <c r="AJ735" s="812"/>
      <c r="AK735" s="1389">
        <v>511752570</v>
      </c>
      <c r="AL735" s="1389"/>
      <c r="AM735" s="1389"/>
      <c r="AN735" s="1389"/>
      <c r="AO735" s="1389"/>
      <c r="AP735" s="1389"/>
      <c r="AQ735" s="813"/>
      <c r="AR735" s="712">
        <v>0</v>
      </c>
      <c r="AS735" s="712">
        <v>0</v>
      </c>
      <c r="AT735" s="712">
        <v>0</v>
      </c>
      <c r="AU735" s="712">
        <v>0</v>
      </c>
      <c r="AV735" s="712">
        <v>0</v>
      </c>
      <c r="AW735" s="712">
        <v>0</v>
      </c>
      <c r="AX735" s="712">
        <v>0</v>
      </c>
      <c r="AY735" s="712">
        <v>0</v>
      </c>
      <c r="BA735" s="810">
        <v>1</v>
      </c>
      <c r="BB735" s="810">
        <v>0</v>
      </c>
      <c r="BC735" s="810"/>
      <c r="BD735" s="812">
        <v>0</v>
      </c>
      <c r="BE735" s="812">
        <v>511752570</v>
      </c>
      <c r="BF735" s="812">
        <v>0</v>
      </c>
      <c r="BG735" s="812">
        <v>0</v>
      </c>
    </row>
    <row r="736" spans="1:59" s="223" customFormat="1" ht="15" customHeight="1" thickTop="1">
      <c r="A736" s="23" t="s">
        <v>1075</v>
      </c>
      <c r="B736" s="216"/>
      <c r="C736" s="220"/>
      <c r="D736" s="227"/>
      <c r="E736" s="224"/>
      <c r="F736" s="224"/>
      <c r="G736" s="224"/>
      <c r="H736" s="224"/>
      <c r="I736" s="224"/>
      <c r="J736" s="224"/>
      <c r="K736" s="224"/>
      <c r="L736" s="180"/>
      <c r="M736" s="180"/>
      <c r="N736" s="180"/>
      <c r="O736" s="180"/>
      <c r="P736" s="180"/>
      <c r="Q736" s="180"/>
      <c r="R736" s="180"/>
      <c r="S736" s="180"/>
      <c r="T736" s="393"/>
      <c r="U736" s="180"/>
      <c r="V736" s="180"/>
      <c r="W736" s="180"/>
      <c r="X736" s="180"/>
      <c r="Y736" s="180"/>
      <c r="Z736" s="180"/>
      <c r="AA736" s="180"/>
      <c r="AB736" s="180"/>
      <c r="AC736" s="180"/>
      <c r="AD736" s="180"/>
      <c r="AE736" s="180"/>
      <c r="AF736" s="180"/>
      <c r="AG736" s="180"/>
      <c r="AH736" s="180"/>
      <c r="AI736" s="180"/>
      <c r="AJ736" s="180"/>
      <c r="AK736" s="180"/>
      <c r="AL736" s="180"/>
      <c r="AM736" s="180"/>
      <c r="AN736" s="180"/>
      <c r="AO736" s="180"/>
      <c r="AP736" s="180"/>
      <c r="AQ736" s="190"/>
      <c r="AR736" s="571">
        <v>-511752570</v>
      </c>
      <c r="AS736" s="571">
        <v>0</v>
      </c>
      <c r="AT736" s="571" t="e">
        <v>#VALUE!</v>
      </c>
      <c r="AU736" s="571">
        <v>0</v>
      </c>
      <c r="AV736" s="571">
        <v>-511752570</v>
      </c>
      <c r="AW736" s="571">
        <v>0</v>
      </c>
      <c r="AX736" s="571">
        <v>0</v>
      </c>
      <c r="AY736" s="571">
        <v>0</v>
      </c>
      <c r="AZ736" s="190"/>
      <c r="BA736" s="382">
        <v>7</v>
      </c>
      <c r="BB736" s="382">
        <v>0</v>
      </c>
      <c r="BC736" s="382"/>
      <c r="BD736" s="607"/>
      <c r="BE736" s="607"/>
      <c r="BF736" s="607"/>
      <c r="BG736" s="607"/>
    </row>
    <row r="737" spans="1:59" s="223" customFormat="1" ht="15" customHeight="1">
      <c r="A737" s="23">
        <v>28</v>
      </c>
      <c r="B737" s="216" t="s">
        <v>197</v>
      </c>
      <c r="C737" s="220" t="s">
        <v>152</v>
      </c>
      <c r="D737" s="227"/>
      <c r="E737" s="224"/>
      <c r="F737" s="224"/>
      <c r="G737" s="224"/>
      <c r="H737" s="224"/>
      <c r="I737" s="224"/>
      <c r="J737" s="224"/>
      <c r="K737" s="224"/>
      <c r="L737" s="180"/>
      <c r="M737" s="180"/>
      <c r="N737" s="180"/>
      <c r="O737" s="180"/>
      <c r="P737" s="180"/>
      <c r="Q737" s="180"/>
      <c r="R737" s="180"/>
      <c r="S737" s="180"/>
      <c r="T737" s="180"/>
      <c r="U737" s="180"/>
      <c r="V737" s="180"/>
      <c r="W737" s="180"/>
      <c r="X737" s="180"/>
      <c r="Y737" s="180"/>
      <c r="Z737" s="180"/>
      <c r="AA737" s="180"/>
      <c r="AB737" s="180"/>
      <c r="AC737" s="180"/>
      <c r="AD737" s="180"/>
      <c r="AE737" s="180"/>
      <c r="AF737" s="180"/>
      <c r="AG737" s="180"/>
      <c r="AH737" s="180"/>
      <c r="AI737" s="180"/>
      <c r="AJ737" s="180"/>
      <c r="AK737" s="1393"/>
      <c r="AL737" s="1393"/>
      <c r="AM737" s="1393"/>
      <c r="AN737" s="1393"/>
      <c r="AO737" s="1393"/>
      <c r="AP737" s="1393"/>
      <c r="AQ737" s="190"/>
      <c r="AR737" s="571"/>
      <c r="AS737" s="571"/>
      <c r="AT737" s="571"/>
      <c r="AU737" s="571"/>
      <c r="AV737" s="571"/>
      <c r="AW737" s="571"/>
      <c r="AX737" s="571"/>
      <c r="AY737" s="571"/>
      <c r="AZ737" s="190"/>
      <c r="BA737" s="382">
        <v>7</v>
      </c>
      <c r="BB737" s="382">
        <v>0</v>
      </c>
      <c r="BC737" s="382"/>
      <c r="BD737" s="607"/>
      <c r="BE737" s="607"/>
      <c r="BF737" s="607"/>
      <c r="BG737" s="607"/>
    </row>
    <row r="738" spans="1:59" s="223" customFormat="1" ht="13.5">
      <c r="A738" s="23" t="s">
        <v>1075</v>
      </c>
      <c r="B738" s="216"/>
      <c r="C738" s="220"/>
      <c r="D738" s="227"/>
      <c r="E738" s="224"/>
      <c r="F738" s="224"/>
      <c r="G738" s="224"/>
      <c r="H738" s="224"/>
      <c r="I738" s="224"/>
      <c r="J738" s="224"/>
      <c r="K738" s="224"/>
      <c r="L738" s="180"/>
      <c r="M738" s="180"/>
      <c r="N738" s="180"/>
      <c r="O738" s="180"/>
      <c r="P738" s="180"/>
      <c r="Q738" s="180"/>
      <c r="R738" s="180"/>
      <c r="S738" s="180"/>
      <c r="T738" s="180"/>
      <c r="U738" s="180"/>
      <c r="V738" s="180"/>
      <c r="W738" s="180"/>
      <c r="X738" s="180"/>
      <c r="Y738" s="180"/>
      <c r="Z738" s="180"/>
      <c r="AA738" s="180"/>
      <c r="AB738" s="180"/>
      <c r="AC738" s="180"/>
      <c r="AD738" s="180"/>
      <c r="AE738" s="180"/>
      <c r="AF738" s="180"/>
      <c r="AG738" s="180"/>
      <c r="AH738" s="180"/>
      <c r="AI738" s="180"/>
      <c r="AJ738" s="180"/>
      <c r="AK738" s="1393"/>
      <c r="AL738" s="1393"/>
      <c r="AM738" s="1393"/>
      <c r="AN738" s="1393"/>
      <c r="AO738" s="1393"/>
      <c r="AP738" s="1393"/>
      <c r="AQ738" s="190"/>
      <c r="AR738" s="571"/>
      <c r="AS738" s="571"/>
      <c r="AT738" s="571"/>
      <c r="AU738" s="571"/>
      <c r="AV738" s="571"/>
      <c r="AW738" s="571"/>
      <c r="AX738" s="571"/>
      <c r="AY738" s="571"/>
      <c r="AZ738" s="190"/>
      <c r="BA738" s="382"/>
      <c r="BB738" s="382"/>
      <c r="BC738" s="382"/>
      <c r="BD738" s="607"/>
      <c r="BE738" s="607"/>
      <c r="BF738" s="607"/>
      <c r="BG738" s="607"/>
    </row>
    <row r="739" spans="1:59" s="969" customFormat="1" ht="27" customHeight="1">
      <c r="A739" s="400" t="s">
        <v>1075</v>
      </c>
      <c r="B739" s="406"/>
      <c r="C739" s="1434" t="s">
        <v>246</v>
      </c>
      <c r="D739" s="1434"/>
      <c r="E739" s="1434"/>
      <c r="F739" s="1434"/>
      <c r="G739" s="1434"/>
      <c r="H739" s="1434"/>
      <c r="I739" s="1434"/>
      <c r="J739" s="1434"/>
      <c r="K739" s="1434"/>
      <c r="L739" s="1434"/>
      <c r="M739" s="1434"/>
      <c r="N739" s="1434"/>
      <c r="O739" s="1434"/>
      <c r="P739" s="1434"/>
      <c r="Q739" s="1434"/>
      <c r="R739" s="1434"/>
      <c r="S739" s="1434"/>
      <c r="T739" s="1434"/>
      <c r="U739" s="1434"/>
      <c r="V739" s="1434"/>
      <c r="W739" s="1434"/>
      <c r="X739" s="1434"/>
      <c r="Y739" s="1434"/>
      <c r="Z739" s="1434"/>
      <c r="AA739" s="1434"/>
      <c r="AB739" s="1434"/>
      <c r="AC739" s="1434"/>
      <c r="AD739" s="1434"/>
      <c r="AE739" s="1434"/>
      <c r="AF739" s="1434"/>
      <c r="AG739" s="1434"/>
      <c r="AH739" s="1434"/>
      <c r="AI739" s="1434"/>
      <c r="AJ739" s="1434"/>
      <c r="AK739" s="1434"/>
      <c r="AL739" s="1434"/>
      <c r="AM739" s="1434"/>
      <c r="AN739" s="1434"/>
      <c r="AO739" s="1434"/>
      <c r="AP739" s="1434"/>
      <c r="AQ739" s="981"/>
      <c r="AR739" s="697"/>
      <c r="AS739" s="697"/>
      <c r="AT739" s="697"/>
      <c r="AU739" s="697"/>
      <c r="AV739" s="697"/>
      <c r="AW739" s="697"/>
      <c r="AX739" s="697"/>
      <c r="AY739" s="697"/>
      <c r="AZ739" s="981"/>
      <c r="BA739" s="562">
        <v>7</v>
      </c>
      <c r="BB739" s="562">
        <v>0</v>
      </c>
      <c r="BC739" s="562"/>
      <c r="BD739" s="982"/>
      <c r="BE739" s="982"/>
      <c r="BF739" s="982"/>
      <c r="BG739" s="982"/>
    </row>
    <row r="740" spans="1:54" ht="15" customHeight="1">
      <c r="A740" s="23" t="s">
        <v>1075</v>
      </c>
      <c r="D740" s="207"/>
      <c r="E740" s="207"/>
      <c r="F740" s="207"/>
      <c r="G740" s="207"/>
      <c r="H740" s="207"/>
      <c r="I740" s="207"/>
      <c r="J740" s="207"/>
      <c r="K740" s="207"/>
      <c r="L740" s="207"/>
      <c r="M740" s="207"/>
      <c r="N740" s="207"/>
      <c r="O740" s="207"/>
      <c r="P740" s="207"/>
      <c r="Q740" s="207"/>
      <c r="R740" s="207"/>
      <c r="S740" s="207"/>
      <c r="T740" s="207"/>
      <c r="U740" s="207"/>
      <c r="V740" s="207"/>
      <c r="W740" s="1408" t="s">
        <v>773</v>
      </c>
      <c r="X740" s="1412"/>
      <c r="Y740" s="1412"/>
      <c r="Z740" s="1412"/>
      <c r="AA740" s="1412"/>
      <c r="AB740" s="1412"/>
      <c r="AC740" s="234"/>
      <c r="AD740" s="1408" t="s">
        <v>639</v>
      </c>
      <c r="AE740" s="1408"/>
      <c r="AF740" s="1408"/>
      <c r="AG740" s="1408"/>
      <c r="AH740" s="1408"/>
      <c r="AI740" s="1408"/>
      <c r="AJ740" s="234"/>
      <c r="AK740" s="1408" t="s">
        <v>640</v>
      </c>
      <c r="AL740" s="1408"/>
      <c r="AM740" s="1408"/>
      <c r="AN740" s="1408"/>
      <c r="AO740" s="1408"/>
      <c r="AP740" s="1408"/>
      <c r="AQ740" s="335"/>
      <c r="AR740" s="526"/>
      <c r="AS740" s="526"/>
      <c r="AT740" s="526"/>
      <c r="AU740" s="526"/>
      <c r="AV740" s="526"/>
      <c r="AW740" s="526"/>
      <c r="AX740" s="526"/>
      <c r="AY740" s="526"/>
      <c r="AZ740" s="190"/>
      <c r="BA740" s="382">
        <v>7</v>
      </c>
      <c r="BB740" s="382">
        <v>0</v>
      </c>
    </row>
    <row r="741" spans="1:54" ht="15" customHeight="1">
      <c r="A741" s="23" t="s">
        <v>1075</v>
      </c>
      <c r="D741" s="207"/>
      <c r="E741" s="207"/>
      <c r="F741" s="207"/>
      <c r="G741" s="207"/>
      <c r="H741" s="207"/>
      <c r="I741" s="207"/>
      <c r="J741" s="207"/>
      <c r="K741" s="207"/>
      <c r="L741" s="207"/>
      <c r="M741" s="207"/>
      <c r="N741" s="207"/>
      <c r="O741" s="207"/>
      <c r="P741" s="207"/>
      <c r="Q741" s="207"/>
      <c r="R741" s="207"/>
      <c r="S741" s="207"/>
      <c r="T741" s="207"/>
      <c r="U741" s="207"/>
      <c r="V741" s="207"/>
      <c r="W741" s="1381" t="s">
        <v>312</v>
      </c>
      <c r="X741" s="1382"/>
      <c r="Y741" s="1382"/>
      <c r="Z741" s="1382"/>
      <c r="AA741" s="1382"/>
      <c r="AB741" s="1382"/>
      <c r="AC741" s="234"/>
      <c r="AD741" s="1381" t="s">
        <v>312</v>
      </c>
      <c r="AE741" s="1382"/>
      <c r="AF741" s="1382"/>
      <c r="AG741" s="1382"/>
      <c r="AH741" s="1382"/>
      <c r="AI741" s="1382"/>
      <c r="AJ741" s="234"/>
      <c r="AK741" s="1381" t="s">
        <v>312</v>
      </c>
      <c r="AL741" s="1382"/>
      <c r="AM741" s="1382"/>
      <c r="AN741" s="1382"/>
      <c r="AO741" s="1382"/>
      <c r="AP741" s="1382"/>
      <c r="AQ741" s="335"/>
      <c r="AR741" s="526"/>
      <c r="AS741" s="526"/>
      <c r="AT741" s="526"/>
      <c r="AU741" s="526"/>
      <c r="AV741" s="526"/>
      <c r="AW741" s="526"/>
      <c r="AX741" s="526"/>
      <c r="AY741" s="526"/>
      <c r="BA741" s="382">
        <v>7</v>
      </c>
      <c r="BB741" s="382">
        <v>0</v>
      </c>
    </row>
    <row r="742" spans="1:59" s="561" customFormat="1" ht="15" customHeight="1">
      <c r="A742" s="441" t="s">
        <v>1075</v>
      </c>
      <c r="B742" s="425"/>
      <c r="C742" s="642" t="s">
        <v>153</v>
      </c>
      <c r="D742" s="211"/>
      <c r="E742" s="435"/>
      <c r="F742" s="435"/>
      <c r="G742" s="435"/>
      <c r="H742" s="435"/>
      <c r="I742" s="435"/>
      <c r="J742" s="435"/>
      <c r="K742" s="644"/>
      <c r="L742" s="644"/>
      <c r="M742" s="644"/>
      <c r="N742" s="644"/>
      <c r="O742" s="644"/>
      <c r="P742" s="644"/>
      <c r="Q742" s="644"/>
      <c r="R742" s="644"/>
      <c r="S742" s="644"/>
      <c r="T742" s="644"/>
      <c r="U742" s="644"/>
      <c r="V742" s="644"/>
      <c r="W742" s="1380">
        <v>7379875004</v>
      </c>
      <c r="X742" s="1380"/>
      <c r="Y742" s="1380"/>
      <c r="Z742" s="1380"/>
      <c r="AA742" s="1380"/>
      <c r="AB742" s="1380"/>
      <c r="AC742" s="815"/>
      <c r="AD742" s="1380">
        <v>11078332698</v>
      </c>
      <c r="AE742" s="1380"/>
      <c r="AF742" s="1380"/>
      <c r="AG742" s="1380"/>
      <c r="AH742" s="1380"/>
      <c r="AI742" s="1380"/>
      <c r="AJ742" s="815"/>
      <c r="AK742" s="1380">
        <v>11078332698</v>
      </c>
      <c r="AL742" s="1380"/>
      <c r="AM742" s="1380"/>
      <c r="AN742" s="1380"/>
      <c r="AO742" s="1380"/>
      <c r="AP742" s="1380"/>
      <c r="AQ742" s="816"/>
      <c r="AR742" s="701"/>
      <c r="AS742" s="701"/>
      <c r="AT742" s="701"/>
      <c r="AU742" s="701"/>
      <c r="AV742" s="701"/>
      <c r="AW742" s="701"/>
      <c r="AX742" s="701"/>
      <c r="AY742" s="701"/>
      <c r="BA742" s="810">
        <v>1</v>
      </c>
      <c r="BB742" s="810">
        <v>0</v>
      </c>
      <c r="BC742" s="810"/>
      <c r="BD742" s="812">
        <v>7379875004</v>
      </c>
      <c r="BE742" s="812">
        <v>11078332698</v>
      </c>
      <c r="BF742" s="812">
        <v>0</v>
      </c>
      <c r="BG742" s="812">
        <v>0</v>
      </c>
    </row>
    <row r="743" spans="1:54" ht="15" customHeight="1">
      <c r="A743" s="23" t="s">
        <v>1075</v>
      </c>
      <c r="C743" s="209" t="s">
        <v>644</v>
      </c>
      <c r="T743" s="207"/>
      <c r="U743" s="207"/>
      <c r="V743" s="207"/>
      <c r="W743" s="1460">
        <v>-560210648</v>
      </c>
      <c r="X743" s="1460"/>
      <c r="Y743" s="1460"/>
      <c r="Z743" s="1460"/>
      <c r="AA743" s="1460"/>
      <c r="AB743" s="1460"/>
      <c r="AC743" s="240"/>
      <c r="AD743" s="1460">
        <v>-421762184</v>
      </c>
      <c r="AE743" s="1460"/>
      <c r="AF743" s="1460"/>
      <c r="AG743" s="1460"/>
      <c r="AH743" s="1460"/>
      <c r="AI743" s="1460"/>
      <c r="AJ743" s="240"/>
      <c r="AK743" s="1383">
        <v>-421762184</v>
      </c>
      <c r="AL743" s="1383"/>
      <c r="AM743" s="1383"/>
      <c r="AN743" s="1383"/>
      <c r="AO743" s="1383"/>
      <c r="AP743" s="1383"/>
      <c r="AQ743" s="234"/>
      <c r="AR743" s="526"/>
      <c r="AS743" s="526"/>
      <c r="AT743" s="526"/>
      <c r="AU743" s="526"/>
      <c r="AV743" s="526"/>
      <c r="AW743" s="526"/>
      <c r="AX743" s="526"/>
      <c r="AY743" s="526"/>
      <c r="AZ743" s="351"/>
      <c r="BA743" s="382">
        <v>1</v>
      </c>
      <c r="BB743" s="382">
        <v>0</v>
      </c>
    </row>
    <row r="744" spans="1:59" s="218" customFormat="1" ht="15" customHeight="1">
      <c r="A744" s="23" t="s">
        <v>1075</v>
      </c>
      <c r="B744" s="386"/>
      <c r="C744" s="337" t="s">
        <v>266</v>
      </c>
      <c r="D744" s="246" t="s">
        <v>1033</v>
      </c>
      <c r="E744" s="246"/>
      <c r="F744" s="246"/>
      <c r="G744" s="246"/>
      <c r="H744" s="246"/>
      <c r="I744" s="246"/>
      <c r="J744" s="246"/>
      <c r="K744" s="246"/>
      <c r="L744" s="246"/>
      <c r="M744" s="246"/>
      <c r="N744" s="246"/>
      <c r="O744" s="246"/>
      <c r="P744" s="246"/>
      <c r="Q744" s="246"/>
      <c r="R744" s="246"/>
      <c r="S744" s="246"/>
      <c r="T744" s="246"/>
      <c r="U744" s="246"/>
      <c r="V744" s="246"/>
      <c r="W744" s="1398">
        <v>-560210648</v>
      </c>
      <c r="X744" s="1398"/>
      <c r="Y744" s="1398"/>
      <c r="Z744" s="1398"/>
      <c r="AA744" s="1398"/>
      <c r="AB744" s="1398"/>
      <c r="AC744" s="201"/>
      <c r="AD744" s="1398">
        <v>-421762184</v>
      </c>
      <c r="AE744" s="1398"/>
      <c r="AF744" s="1398"/>
      <c r="AG744" s="1398"/>
      <c r="AH744" s="1398"/>
      <c r="AI744" s="1398"/>
      <c r="AJ744" s="201"/>
      <c r="AK744" s="1400">
        <v>-421762184</v>
      </c>
      <c r="AL744" s="1400"/>
      <c r="AM744" s="1400"/>
      <c r="AN744" s="1400"/>
      <c r="AO744" s="1400"/>
      <c r="AP744" s="1400"/>
      <c r="AQ744" s="274"/>
      <c r="AR744" s="526"/>
      <c r="AS744" s="526"/>
      <c r="AT744" s="526"/>
      <c r="AU744" s="526"/>
      <c r="AV744" s="526"/>
      <c r="AW744" s="526"/>
      <c r="AX744" s="526"/>
      <c r="AY744" s="526"/>
      <c r="AZ744" s="394"/>
      <c r="BA744" s="382">
        <v>1</v>
      </c>
      <c r="BB744" s="382">
        <v>0</v>
      </c>
      <c r="BC744" s="382"/>
      <c r="BD744" s="609"/>
      <c r="BE744" s="609"/>
      <c r="BF744" s="609"/>
      <c r="BG744" s="609"/>
    </row>
    <row r="745" spans="1:60" s="346" customFormat="1" ht="15" customHeight="1">
      <c r="A745" s="23" t="s">
        <v>1075</v>
      </c>
      <c r="B745" s="216"/>
      <c r="C745" s="209" t="s">
        <v>645</v>
      </c>
      <c r="D745" s="209"/>
      <c r="E745" s="209"/>
      <c r="F745" s="209"/>
      <c r="G745" s="209"/>
      <c r="H745" s="209"/>
      <c r="I745" s="209"/>
      <c r="J745" s="209"/>
      <c r="K745" s="209"/>
      <c r="L745" s="209"/>
      <c r="M745" s="209"/>
      <c r="N745" s="209"/>
      <c r="O745" s="209"/>
      <c r="P745" s="209"/>
      <c r="Q745" s="209"/>
      <c r="R745" s="209"/>
      <c r="S745" s="209"/>
      <c r="T745" s="207"/>
      <c r="U745" s="207"/>
      <c r="V745" s="207"/>
      <c r="W745" s="1383">
        <v>6819664356</v>
      </c>
      <c r="X745" s="1383"/>
      <c r="Y745" s="1383"/>
      <c r="Z745" s="1383"/>
      <c r="AA745" s="1383"/>
      <c r="AB745" s="1383"/>
      <c r="AC745" s="240"/>
      <c r="AD745" s="1383">
        <v>10656570514</v>
      </c>
      <c r="AE745" s="1383"/>
      <c r="AF745" s="1383"/>
      <c r="AG745" s="1383"/>
      <c r="AH745" s="1383"/>
      <c r="AI745" s="1383"/>
      <c r="AJ745" s="240"/>
      <c r="AK745" s="1383">
        <v>10656570514</v>
      </c>
      <c r="AL745" s="1383"/>
      <c r="AM745" s="1383"/>
      <c r="AN745" s="1383"/>
      <c r="AO745" s="1383"/>
      <c r="AP745" s="1383"/>
      <c r="AQ745" s="234"/>
      <c r="AR745" s="526"/>
      <c r="AS745" s="526"/>
      <c r="AT745" s="526"/>
      <c r="AU745" s="526"/>
      <c r="AV745" s="526"/>
      <c r="AW745" s="526"/>
      <c r="AX745" s="526"/>
      <c r="AY745" s="526"/>
      <c r="AZ745" s="351"/>
      <c r="BA745" s="382">
        <v>1</v>
      </c>
      <c r="BB745" s="382">
        <v>0</v>
      </c>
      <c r="BC745" s="382"/>
      <c r="BD745" s="689"/>
      <c r="BE745" s="689"/>
      <c r="BF745" s="689"/>
      <c r="BG745" s="689"/>
      <c r="BH745" s="561"/>
    </row>
    <row r="746" spans="1:60" s="346" customFormat="1" ht="15" customHeight="1">
      <c r="A746" s="23" t="s">
        <v>1075</v>
      </c>
      <c r="B746" s="216"/>
      <c r="C746" s="975" t="s">
        <v>1192</v>
      </c>
      <c r="D746" s="207"/>
      <c r="E746" s="207"/>
      <c r="F746" s="207"/>
      <c r="G746" s="207"/>
      <c r="H746" s="207"/>
      <c r="I746" s="207"/>
      <c r="J746" s="207"/>
      <c r="K746" s="207"/>
      <c r="L746" s="207"/>
      <c r="M746" s="207"/>
      <c r="N746" s="207"/>
      <c r="O746" s="207"/>
      <c r="P746" s="207"/>
      <c r="Q746" s="207"/>
      <c r="R746" s="207"/>
      <c r="S746" s="207"/>
      <c r="T746" s="207"/>
      <c r="U746" s="207"/>
      <c r="V746" s="207"/>
      <c r="W746" s="1383">
        <v>12594816</v>
      </c>
      <c r="X746" s="1383"/>
      <c r="Y746" s="1383"/>
      <c r="Z746" s="1383"/>
      <c r="AA746" s="1383"/>
      <c r="AB746" s="1383"/>
      <c r="AC746" s="240"/>
      <c r="AD746" s="1383">
        <v>12367714.356164383</v>
      </c>
      <c r="AE746" s="1383"/>
      <c r="AF746" s="1383"/>
      <c r="AG746" s="1383"/>
      <c r="AH746" s="1383"/>
      <c r="AI746" s="1383"/>
      <c r="AJ746" s="240"/>
      <c r="AK746" s="1383">
        <v>12367714.356164383</v>
      </c>
      <c r="AL746" s="1383"/>
      <c r="AM746" s="1383"/>
      <c r="AN746" s="1383"/>
      <c r="AO746" s="1383"/>
      <c r="AP746" s="1383"/>
      <c r="AQ746" s="234"/>
      <c r="AR746" s="526"/>
      <c r="AS746" s="526"/>
      <c r="AT746" s="526"/>
      <c r="AU746" s="526"/>
      <c r="AV746" s="526"/>
      <c r="AW746" s="526"/>
      <c r="AX746" s="526"/>
      <c r="AY746" s="526"/>
      <c r="AZ746" s="351"/>
      <c r="BA746" s="382">
        <v>1</v>
      </c>
      <c r="BB746" s="382">
        <v>0</v>
      </c>
      <c r="BC746" s="382"/>
      <c r="BD746" s="689"/>
      <c r="BE746" s="689"/>
      <c r="BF746" s="689"/>
      <c r="BG746" s="689"/>
      <c r="BH746" s="561"/>
    </row>
    <row r="747" spans="1:60" s="346" customFormat="1" ht="15" customHeight="1">
      <c r="A747" s="23" t="s">
        <v>1075</v>
      </c>
      <c r="B747" s="216"/>
      <c r="C747" s="193"/>
      <c r="D747" s="207"/>
      <c r="E747" s="207"/>
      <c r="F747" s="207"/>
      <c r="G747" s="207"/>
      <c r="H747" s="207"/>
      <c r="I747" s="207"/>
      <c r="J747" s="207"/>
      <c r="K747" s="207"/>
      <c r="L747" s="207"/>
      <c r="M747" s="207"/>
      <c r="N747" s="207"/>
      <c r="O747" s="207"/>
      <c r="P747" s="207"/>
      <c r="Q747" s="207"/>
      <c r="R747" s="207"/>
      <c r="S747" s="207"/>
      <c r="T747" s="207"/>
      <c r="U747" s="207"/>
      <c r="V747" s="207"/>
      <c r="W747" s="240"/>
      <c r="X747" s="240"/>
      <c r="Y747" s="240"/>
      <c r="Z747" s="240"/>
      <c r="AA747" s="240"/>
      <c r="AB747" s="240"/>
      <c r="AC747" s="240"/>
      <c r="AD747" s="240"/>
      <c r="AE747" s="240"/>
      <c r="AF747" s="240"/>
      <c r="AG747" s="240"/>
      <c r="AH747" s="240"/>
      <c r="AI747" s="240"/>
      <c r="AJ747" s="240"/>
      <c r="AK747" s="240"/>
      <c r="AL747" s="240"/>
      <c r="AM747" s="240"/>
      <c r="AN747" s="240"/>
      <c r="AO747" s="240"/>
      <c r="AP747" s="240"/>
      <c r="AQ747" s="234"/>
      <c r="AR747" s="571"/>
      <c r="AS747" s="571"/>
      <c r="AT747" s="571"/>
      <c r="AU747" s="571"/>
      <c r="AV747" s="571"/>
      <c r="AW747" s="571"/>
      <c r="AX747" s="571"/>
      <c r="AY747" s="571"/>
      <c r="AZ747" s="351"/>
      <c r="BA747" s="382">
        <v>1</v>
      </c>
      <c r="BB747" s="382">
        <v>0</v>
      </c>
      <c r="BC747" s="382"/>
      <c r="BD747" s="689"/>
      <c r="BE747" s="689"/>
      <c r="BF747" s="689"/>
      <c r="BG747" s="689"/>
      <c r="BH747" s="561"/>
    </row>
    <row r="748" spans="1:59" s="223" customFormat="1" ht="15" customHeight="1" collapsed="1" thickBot="1">
      <c r="A748" s="23" t="s">
        <v>1075</v>
      </c>
      <c r="B748" s="216"/>
      <c r="C748" s="220" t="s">
        <v>194</v>
      </c>
      <c r="D748" s="225"/>
      <c r="E748" s="224"/>
      <c r="F748" s="224"/>
      <c r="G748" s="224"/>
      <c r="H748" s="224"/>
      <c r="I748" s="224"/>
      <c r="J748" s="224"/>
      <c r="K748" s="226"/>
      <c r="L748" s="226"/>
      <c r="M748" s="226"/>
      <c r="N748" s="226"/>
      <c r="O748" s="226"/>
      <c r="P748" s="226"/>
      <c r="Q748" s="226"/>
      <c r="R748" s="226"/>
      <c r="S748" s="226"/>
      <c r="T748" s="226"/>
      <c r="U748" s="226"/>
      <c r="V748" s="226"/>
      <c r="W748" s="1389">
        <v>541</v>
      </c>
      <c r="X748" s="1389"/>
      <c r="Y748" s="1389"/>
      <c r="Z748" s="1389"/>
      <c r="AA748" s="1389"/>
      <c r="AB748" s="1389"/>
      <c r="AC748" s="812"/>
      <c r="AD748" s="1389">
        <v>862</v>
      </c>
      <c r="AE748" s="1389"/>
      <c r="AF748" s="1389"/>
      <c r="AG748" s="1389"/>
      <c r="AH748" s="1389"/>
      <c r="AI748" s="1389"/>
      <c r="AJ748" s="812"/>
      <c r="AK748" s="1389">
        <v>896</v>
      </c>
      <c r="AL748" s="1389"/>
      <c r="AM748" s="1389"/>
      <c r="AN748" s="1389"/>
      <c r="AO748" s="1389"/>
      <c r="AP748" s="1389"/>
      <c r="AQ748" s="813"/>
      <c r="AR748" s="692"/>
      <c r="AS748" s="692"/>
      <c r="AT748" s="692"/>
      <c r="AU748" s="692"/>
      <c r="AV748" s="692"/>
      <c r="AW748" s="692"/>
      <c r="AX748" s="692"/>
      <c r="AY748" s="692"/>
      <c r="BA748" s="810">
        <v>1</v>
      </c>
      <c r="BB748" s="810">
        <v>0</v>
      </c>
      <c r="BC748" s="810"/>
      <c r="BD748" s="812">
        <v>541</v>
      </c>
      <c r="BE748" s="812">
        <v>862</v>
      </c>
      <c r="BF748" s="812">
        <v>0</v>
      </c>
      <c r="BG748" s="812">
        <v>0</v>
      </c>
    </row>
    <row r="749" spans="1:59" s="346" customFormat="1" ht="15" customHeight="1" thickTop="1">
      <c r="A749" s="23" t="s">
        <v>1075</v>
      </c>
      <c r="B749" s="216"/>
      <c r="C749" s="193"/>
      <c r="D749" s="207"/>
      <c r="E749" s="207"/>
      <c r="F749" s="207"/>
      <c r="G749" s="207"/>
      <c r="H749" s="207"/>
      <c r="I749" s="207"/>
      <c r="J749" s="207"/>
      <c r="K749" s="207"/>
      <c r="L749" s="207"/>
      <c r="M749" s="207"/>
      <c r="N749" s="207"/>
      <c r="O749" s="207"/>
      <c r="P749" s="207"/>
      <c r="Q749" s="207"/>
      <c r="R749" s="207"/>
      <c r="S749" s="207"/>
      <c r="T749" s="207"/>
      <c r="U749" s="207"/>
      <c r="V749" s="207"/>
      <c r="W749" s="234"/>
      <c r="X749" s="234"/>
      <c r="Y749" s="234"/>
      <c r="Z749" s="234"/>
      <c r="AA749" s="234"/>
      <c r="AB749" s="234"/>
      <c r="AC749" s="192"/>
      <c r="AD749" s="234"/>
      <c r="AE749" s="234"/>
      <c r="AF749" s="234"/>
      <c r="AG749" s="234"/>
      <c r="AH749" s="234"/>
      <c r="AI749" s="234"/>
      <c r="AJ749" s="192"/>
      <c r="AK749" s="1469"/>
      <c r="AL749" s="1469"/>
      <c r="AM749" s="1469"/>
      <c r="AN749" s="1469"/>
      <c r="AO749" s="1469"/>
      <c r="AP749" s="1469"/>
      <c r="AQ749" s="234"/>
      <c r="AR749" s="571"/>
      <c r="AS749" s="571"/>
      <c r="AT749" s="571"/>
      <c r="AU749" s="571"/>
      <c r="AV749" s="571"/>
      <c r="AW749" s="571"/>
      <c r="AX749" s="571"/>
      <c r="AY749" s="571"/>
      <c r="AZ749" s="351"/>
      <c r="BA749" s="382">
        <v>7</v>
      </c>
      <c r="BB749" s="382">
        <v>0</v>
      </c>
      <c r="BC749" s="382"/>
      <c r="BD749" s="606"/>
      <c r="BE749" s="606"/>
      <c r="BF749" s="606"/>
      <c r="BG749" s="606"/>
    </row>
    <row r="750" spans="1:59" s="561" customFormat="1" ht="15" customHeight="1">
      <c r="A750" s="23">
        <v>29</v>
      </c>
      <c r="B750" s="216" t="s">
        <v>197</v>
      </c>
      <c r="C750" s="243" t="s">
        <v>745</v>
      </c>
      <c r="D750" s="435"/>
      <c r="E750" s="435"/>
      <c r="F750" s="435"/>
      <c r="G750" s="435"/>
      <c r="H750" s="435"/>
      <c r="I750" s="435"/>
      <c r="J750" s="435"/>
      <c r="K750" s="435"/>
      <c r="L750" s="435"/>
      <c r="M750" s="435"/>
      <c r="N750" s="435"/>
      <c r="O750" s="435"/>
      <c r="P750" s="435"/>
      <c r="Q750" s="435"/>
      <c r="R750" s="435"/>
      <c r="S750" s="435"/>
      <c r="T750" s="435"/>
      <c r="U750" s="435"/>
      <c r="V750" s="435"/>
      <c r="W750" s="816"/>
      <c r="X750" s="816"/>
      <c r="Y750" s="816"/>
      <c r="Z750" s="816"/>
      <c r="AA750" s="816"/>
      <c r="AB750" s="816"/>
      <c r="AC750" s="816"/>
      <c r="AD750" s="816"/>
      <c r="AE750" s="816"/>
      <c r="AF750" s="816"/>
      <c r="AG750" s="816"/>
      <c r="AH750" s="816"/>
      <c r="AI750" s="816"/>
      <c r="AJ750" s="816"/>
      <c r="AK750" s="1466"/>
      <c r="AL750" s="1466"/>
      <c r="AM750" s="1466"/>
      <c r="AN750" s="1466"/>
      <c r="AO750" s="1466"/>
      <c r="AP750" s="1466"/>
      <c r="AQ750" s="816"/>
      <c r="AR750" s="815"/>
      <c r="AS750" s="815"/>
      <c r="AT750" s="815"/>
      <c r="AU750" s="815"/>
      <c r="AV750" s="815"/>
      <c r="AW750" s="815"/>
      <c r="AX750" s="815"/>
      <c r="AY750" s="815"/>
      <c r="AZ750" s="810"/>
      <c r="BA750" s="810">
        <v>7</v>
      </c>
      <c r="BB750" s="810">
        <v>0</v>
      </c>
      <c r="BC750" s="810"/>
      <c r="BD750" s="812"/>
      <c r="BE750" s="812"/>
      <c r="BF750" s="812"/>
      <c r="BG750" s="812"/>
    </row>
    <row r="751" spans="1:59" s="561" customFormat="1" ht="15" customHeight="1">
      <c r="A751" s="385" t="s">
        <v>1075</v>
      </c>
      <c r="B751" s="216"/>
      <c r="C751" s="974"/>
      <c r="D751" s="435"/>
      <c r="E751" s="435"/>
      <c r="F751" s="435"/>
      <c r="G751" s="435"/>
      <c r="H751" s="435"/>
      <c r="I751" s="435"/>
      <c r="J751" s="435"/>
      <c r="K751" s="435"/>
      <c r="L751" s="435"/>
      <c r="M751" s="435"/>
      <c r="N751" s="435"/>
      <c r="O751" s="435"/>
      <c r="P751" s="435"/>
      <c r="Q751" s="435"/>
      <c r="R751" s="435"/>
      <c r="S751" s="435"/>
      <c r="T751" s="435"/>
      <c r="U751" s="435"/>
      <c r="V751" s="435"/>
      <c r="W751" s="1430" t="s">
        <v>773</v>
      </c>
      <c r="X751" s="1431"/>
      <c r="Y751" s="1431"/>
      <c r="Z751" s="1431"/>
      <c r="AA751" s="1431"/>
      <c r="AB751" s="1431"/>
      <c r="AC751" s="1009"/>
      <c r="AD751" s="1430" t="s">
        <v>639</v>
      </c>
      <c r="AE751" s="1431"/>
      <c r="AF751" s="1431"/>
      <c r="AG751" s="1431"/>
      <c r="AH751" s="1431"/>
      <c r="AI751" s="1431"/>
      <c r="AJ751" s="1009"/>
      <c r="AK751" s="1430" t="s">
        <v>640</v>
      </c>
      <c r="AL751" s="1431"/>
      <c r="AM751" s="1431"/>
      <c r="AN751" s="1431"/>
      <c r="AO751" s="1431"/>
      <c r="AP751" s="1431"/>
      <c r="AQ751" s="1008"/>
      <c r="AR751" s="635" t="s">
        <v>781</v>
      </c>
      <c r="AS751" s="635" t="s">
        <v>930</v>
      </c>
      <c r="AT751" s="635" t="s">
        <v>931</v>
      </c>
      <c r="AU751" s="635" t="s">
        <v>932</v>
      </c>
      <c r="AV751" s="635" t="s">
        <v>933</v>
      </c>
      <c r="AW751" s="635" t="s">
        <v>539</v>
      </c>
      <c r="AX751" s="635" t="s">
        <v>540</v>
      </c>
      <c r="AY751" s="635" t="s">
        <v>6</v>
      </c>
      <c r="AZ751" s="810"/>
      <c r="BA751" s="810">
        <v>7</v>
      </c>
      <c r="BB751" s="810">
        <v>0</v>
      </c>
      <c r="BC751" s="810"/>
      <c r="BD751" s="812"/>
      <c r="BE751" s="812"/>
      <c r="BF751" s="812"/>
      <c r="BG751" s="812"/>
    </row>
    <row r="752" spans="1:59" s="561" customFormat="1" ht="15" customHeight="1">
      <c r="A752" s="385" t="s">
        <v>1075</v>
      </c>
      <c r="B752" s="216"/>
      <c r="C752" s="974"/>
      <c r="D752" s="435"/>
      <c r="E752" s="435"/>
      <c r="F752" s="435"/>
      <c r="G752" s="435"/>
      <c r="H752" s="435"/>
      <c r="I752" s="435"/>
      <c r="J752" s="435"/>
      <c r="K752" s="435"/>
      <c r="L752" s="435"/>
      <c r="M752" s="435"/>
      <c r="N752" s="435"/>
      <c r="O752" s="435"/>
      <c r="P752" s="435"/>
      <c r="Q752" s="435"/>
      <c r="R752" s="435"/>
      <c r="S752" s="435"/>
      <c r="T752" s="435"/>
      <c r="U752" s="435"/>
      <c r="V752" s="435"/>
      <c r="W752" s="1432" t="s">
        <v>312</v>
      </c>
      <c r="X752" s="1433"/>
      <c r="Y752" s="1433"/>
      <c r="Z752" s="1433"/>
      <c r="AA752" s="1433"/>
      <c r="AB752" s="1433"/>
      <c r="AC752" s="1009"/>
      <c r="AD752" s="1432" t="s">
        <v>312</v>
      </c>
      <c r="AE752" s="1433"/>
      <c r="AF752" s="1433"/>
      <c r="AG752" s="1433"/>
      <c r="AH752" s="1433"/>
      <c r="AI752" s="1433"/>
      <c r="AJ752" s="1009"/>
      <c r="AK752" s="1432" t="s">
        <v>312</v>
      </c>
      <c r="AL752" s="1433"/>
      <c r="AM752" s="1433"/>
      <c r="AN752" s="1433"/>
      <c r="AO752" s="1433"/>
      <c r="AP752" s="1433"/>
      <c r="AQ752" s="1008"/>
      <c r="AR752" s="526" t="s">
        <v>312</v>
      </c>
      <c r="AS752" s="526" t="s">
        <v>312</v>
      </c>
      <c r="AT752" s="526" t="s">
        <v>312</v>
      </c>
      <c r="AU752" s="526" t="s">
        <v>312</v>
      </c>
      <c r="AV752" s="526" t="s">
        <v>312</v>
      </c>
      <c r="AW752" s="526" t="s">
        <v>312</v>
      </c>
      <c r="AX752" s="526" t="s">
        <v>312</v>
      </c>
      <c r="AY752" s="526" t="s">
        <v>312</v>
      </c>
      <c r="AZ752" s="810"/>
      <c r="BA752" s="810">
        <v>7</v>
      </c>
      <c r="BB752" s="810">
        <v>0</v>
      </c>
      <c r="BC752" s="810"/>
      <c r="BD752" s="812"/>
      <c r="BE752" s="812"/>
      <c r="BF752" s="812"/>
      <c r="BG752" s="812"/>
    </row>
    <row r="753" spans="1:59" s="630" customFormat="1" ht="15" customHeight="1">
      <c r="A753" s="23" t="s">
        <v>1075</v>
      </c>
      <c r="B753" s="216"/>
      <c r="C753" s="423" t="s">
        <v>652</v>
      </c>
      <c r="D753" s="212"/>
      <c r="E753" s="435"/>
      <c r="F753" s="435"/>
      <c r="G753" s="435"/>
      <c r="H753" s="435"/>
      <c r="I753" s="435"/>
      <c r="J753" s="435"/>
      <c r="K753" s="222"/>
      <c r="L753" s="222"/>
      <c r="M753" s="222"/>
      <c r="N753" s="222"/>
      <c r="O753" s="222"/>
      <c r="P753" s="222"/>
      <c r="Q753" s="222"/>
      <c r="R753" s="222"/>
      <c r="S753" s="222"/>
      <c r="T753" s="222"/>
      <c r="U753" s="222"/>
      <c r="V753" s="222"/>
      <c r="W753" s="1380">
        <v>216994134</v>
      </c>
      <c r="X753" s="1380"/>
      <c r="Y753" s="1380"/>
      <c r="Z753" s="1380"/>
      <c r="AA753" s="1380"/>
      <c r="AB753" s="1380"/>
      <c r="AC753" s="815"/>
      <c r="AD753" s="1380">
        <v>2718806711</v>
      </c>
      <c r="AE753" s="1380"/>
      <c r="AF753" s="1380"/>
      <c r="AG753" s="1380"/>
      <c r="AH753" s="1380"/>
      <c r="AI753" s="1380"/>
      <c r="AJ753" s="818"/>
      <c r="AK753" s="1465">
        <v>2718806711</v>
      </c>
      <c r="AL753" s="1465"/>
      <c r="AM753" s="1465"/>
      <c r="AN753" s="1465"/>
      <c r="AO753" s="1465"/>
      <c r="AP753" s="1465"/>
      <c r="AQ753" s="814"/>
      <c r="AR753" s="526">
        <v>0</v>
      </c>
      <c r="AS753" s="526">
        <v>6818181</v>
      </c>
      <c r="AT753" s="526">
        <v>0</v>
      </c>
      <c r="AU753" s="526">
        <v>0</v>
      </c>
      <c r="AV753" s="526">
        <v>28908728</v>
      </c>
      <c r="AW753" s="526">
        <v>0</v>
      </c>
      <c r="AX753" s="526">
        <v>181267225</v>
      </c>
      <c r="AY753" s="526">
        <v>0</v>
      </c>
      <c r="AZ753" s="810"/>
      <c r="BA753" s="810">
        <v>1</v>
      </c>
      <c r="BB753" s="810">
        <v>0</v>
      </c>
      <c r="BC753" s="810"/>
      <c r="BD753" s="812"/>
      <c r="BE753" s="812"/>
      <c r="BF753" s="812"/>
      <c r="BG753" s="812"/>
    </row>
    <row r="754" spans="1:59" s="630" customFormat="1" ht="15" customHeight="1">
      <c r="A754" s="23" t="s">
        <v>1075</v>
      </c>
      <c r="B754" s="216"/>
      <c r="C754" s="423" t="s">
        <v>269</v>
      </c>
      <c r="D754" s="212"/>
      <c r="E754" s="435"/>
      <c r="F754" s="435"/>
      <c r="G754" s="435"/>
      <c r="H754" s="435"/>
      <c r="I754" s="435"/>
      <c r="J754" s="435"/>
      <c r="K754" s="222"/>
      <c r="L754" s="222"/>
      <c r="M754" s="222"/>
      <c r="N754" s="222"/>
      <c r="O754" s="222"/>
      <c r="P754" s="222"/>
      <c r="Q754" s="222"/>
      <c r="R754" s="222"/>
      <c r="S754" s="222"/>
      <c r="T754" s="222"/>
      <c r="U754" s="222"/>
      <c r="V754" s="222"/>
      <c r="W754" s="1380">
        <v>15505920786</v>
      </c>
      <c r="X754" s="1380"/>
      <c r="Y754" s="1380"/>
      <c r="Z754" s="1380"/>
      <c r="AA754" s="1380"/>
      <c r="AB754" s="1380"/>
      <c r="AC754" s="815"/>
      <c r="AD754" s="1380">
        <v>26710989219</v>
      </c>
      <c r="AE754" s="1380"/>
      <c r="AF754" s="1380"/>
      <c r="AG754" s="1380"/>
      <c r="AH754" s="1380"/>
      <c r="AI754" s="1380"/>
      <c r="AJ754" s="818"/>
      <c r="AK754" s="1465">
        <v>26710989219</v>
      </c>
      <c r="AL754" s="1465"/>
      <c r="AM754" s="1465"/>
      <c r="AN754" s="1465"/>
      <c r="AO754" s="1465"/>
      <c r="AP754" s="1465"/>
      <c r="AQ754" s="814"/>
      <c r="AR754" s="526">
        <v>11890218772</v>
      </c>
      <c r="AS754" s="526">
        <v>407589833</v>
      </c>
      <c r="AT754" s="526">
        <v>0</v>
      </c>
      <c r="AU754" s="526">
        <v>724760280</v>
      </c>
      <c r="AV754" s="526">
        <v>859603185</v>
      </c>
      <c r="AW754" s="526">
        <v>0</v>
      </c>
      <c r="AX754" s="526">
        <v>1623748716</v>
      </c>
      <c r="AY754" s="526">
        <v>0</v>
      </c>
      <c r="AZ754" s="810"/>
      <c r="BA754" s="810">
        <v>1</v>
      </c>
      <c r="BB754" s="810">
        <v>0</v>
      </c>
      <c r="BC754" s="810"/>
      <c r="BD754" s="812"/>
      <c r="BE754" s="812"/>
      <c r="BF754" s="812"/>
      <c r="BG754" s="812"/>
    </row>
    <row r="755" spans="1:59" s="630" customFormat="1" ht="15" customHeight="1">
      <c r="A755" s="23" t="s">
        <v>1075</v>
      </c>
      <c r="B755" s="216"/>
      <c r="C755" s="423" t="s">
        <v>270</v>
      </c>
      <c r="D755" s="212"/>
      <c r="E755" s="435"/>
      <c r="F755" s="435"/>
      <c r="G755" s="435"/>
      <c r="H755" s="435"/>
      <c r="I755" s="435"/>
      <c r="J755" s="435"/>
      <c r="K755" s="222"/>
      <c r="L755" s="222"/>
      <c r="M755" s="222"/>
      <c r="N755" s="222"/>
      <c r="O755" s="222"/>
      <c r="P755" s="222"/>
      <c r="Q755" s="222"/>
      <c r="R755" s="222"/>
      <c r="S755" s="222"/>
      <c r="T755" s="222"/>
      <c r="U755" s="222"/>
      <c r="V755" s="222"/>
      <c r="W755" s="1380">
        <v>4223739018</v>
      </c>
      <c r="X755" s="1380"/>
      <c r="Y755" s="1380"/>
      <c r="Z755" s="1380"/>
      <c r="AA755" s="1380"/>
      <c r="AB755" s="1380"/>
      <c r="AC755" s="815"/>
      <c r="AD755" s="1380">
        <v>2198878697</v>
      </c>
      <c r="AE755" s="1380"/>
      <c r="AF755" s="1380"/>
      <c r="AG755" s="1380"/>
      <c r="AH755" s="1380"/>
      <c r="AI755" s="1380"/>
      <c r="AJ755" s="818"/>
      <c r="AK755" s="1465">
        <v>2198878697</v>
      </c>
      <c r="AL755" s="1465"/>
      <c r="AM755" s="1465"/>
      <c r="AN755" s="1465"/>
      <c r="AO755" s="1465"/>
      <c r="AP755" s="1465"/>
      <c r="AQ755" s="814"/>
      <c r="AR755" s="526">
        <v>3670072488</v>
      </c>
      <c r="AS755" s="526">
        <v>190756296</v>
      </c>
      <c r="AT755" s="526">
        <v>0</v>
      </c>
      <c r="AU755" s="526">
        <v>301545046</v>
      </c>
      <c r="AV755" s="526">
        <v>39153356</v>
      </c>
      <c r="AW755" s="526">
        <v>0</v>
      </c>
      <c r="AX755" s="526">
        <v>22211832</v>
      </c>
      <c r="AY755" s="526">
        <v>0</v>
      </c>
      <c r="AZ755" s="810"/>
      <c r="BA755" s="810">
        <v>1</v>
      </c>
      <c r="BB755" s="810">
        <v>0</v>
      </c>
      <c r="BC755" s="810"/>
      <c r="BD755" s="812"/>
      <c r="BE755" s="812"/>
      <c r="BF755" s="812"/>
      <c r="BG755" s="812"/>
    </row>
    <row r="756" spans="1:59" s="630" customFormat="1" ht="15" customHeight="1">
      <c r="A756" s="23" t="s">
        <v>1075</v>
      </c>
      <c r="B756" s="216"/>
      <c r="C756" s="423" t="s">
        <v>271</v>
      </c>
      <c r="D756" s="212"/>
      <c r="E756" s="435"/>
      <c r="F756" s="435"/>
      <c r="G756" s="435"/>
      <c r="H756" s="435"/>
      <c r="I756" s="435"/>
      <c r="J756" s="435"/>
      <c r="K756" s="222"/>
      <c r="L756" s="222"/>
      <c r="M756" s="222"/>
      <c r="N756" s="222"/>
      <c r="O756" s="222"/>
      <c r="P756" s="222"/>
      <c r="Q756" s="222"/>
      <c r="R756" s="222"/>
      <c r="S756" s="222"/>
      <c r="T756" s="222"/>
      <c r="U756" s="222"/>
      <c r="V756" s="222"/>
      <c r="W756" s="1380">
        <v>26477856032</v>
      </c>
      <c r="X756" s="1380"/>
      <c r="Y756" s="1380"/>
      <c r="Z756" s="1380"/>
      <c r="AA756" s="1380"/>
      <c r="AB756" s="1380"/>
      <c r="AC756" s="815"/>
      <c r="AD756" s="1380">
        <v>25727309554</v>
      </c>
      <c r="AE756" s="1380"/>
      <c r="AF756" s="1380"/>
      <c r="AG756" s="1380"/>
      <c r="AH756" s="1380"/>
      <c r="AI756" s="1380"/>
      <c r="AJ756" s="818"/>
      <c r="AK756" s="1465">
        <v>25727309554</v>
      </c>
      <c r="AL756" s="1465"/>
      <c r="AM756" s="1465"/>
      <c r="AN756" s="1465"/>
      <c r="AO756" s="1465"/>
      <c r="AP756" s="1465"/>
      <c r="AQ756" s="814"/>
      <c r="AR756" s="526">
        <v>27686621677</v>
      </c>
      <c r="AS756" s="526">
        <v>0</v>
      </c>
      <c r="AT756" s="526">
        <v>0</v>
      </c>
      <c r="AU756" s="526">
        <v>666336593</v>
      </c>
      <c r="AV756" s="526">
        <v>4436000</v>
      </c>
      <c r="AW756" s="526">
        <v>0</v>
      </c>
      <c r="AX756" s="526">
        <v>1986689897</v>
      </c>
      <c r="AY756" s="526">
        <v>-3866228135</v>
      </c>
      <c r="AZ756" s="810"/>
      <c r="BA756" s="810">
        <v>1</v>
      </c>
      <c r="BB756" s="810">
        <v>0</v>
      </c>
      <c r="BC756" s="810"/>
      <c r="BD756" s="812"/>
      <c r="BE756" s="812"/>
      <c r="BF756" s="812"/>
      <c r="BG756" s="812"/>
    </row>
    <row r="757" spans="1:59" s="630" customFormat="1" ht="15" customHeight="1">
      <c r="A757" s="23" t="s">
        <v>1075</v>
      </c>
      <c r="B757" s="216"/>
      <c r="C757" s="423" t="s">
        <v>272</v>
      </c>
      <c r="D757" s="212"/>
      <c r="E757" s="435"/>
      <c r="F757" s="435"/>
      <c r="G757" s="435"/>
      <c r="H757" s="435"/>
      <c r="I757" s="435"/>
      <c r="J757" s="435"/>
      <c r="K757" s="222"/>
      <c r="L757" s="222"/>
      <c r="M757" s="222"/>
      <c r="N757" s="222"/>
      <c r="O757" s="222"/>
      <c r="P757" s="222"/>
      <c r="Q757" s="222"/>
      <c r="R757" s="222"/>
      <c r="S757" s="222"/>
      <c r="T757" s="222"/>
      <c r="U757" s="222"/>
      <c r="V757" s="222"/>
      <c r="W757" s="1380">
        <v>9545081403</v>
      </c>
      <c r="X757" s="1380"/>
      <c r="Y757" s="1380"/>
      <c r="Z757" s="1380"/>
      <c r="AA757" s="1380"/>
      <c r="AB757" s="1380"/>
      <c r="AC757" s="815"/>
      <c r="AD757" s="1380">
        <v>4202381548</v>
      </c>
      <c r="AE757" s="1380"/>
      <c r="AF757" s="1380"/>
      <c r="AG757" s="1380"/>
      <c r="AH757" s="1380"/>
      <c r="AI757" s="1380"/>
      <c r="AJ757" s="818"/>
      <c r="AK757" s="1465">
        <v>4202381548</v>
      </c>
      <c r="AL757" s="1465"/>
      <c r="AM757" s="1465"/>
      <c r="AN757" s="1465"/>
      <c r="AO757" s="1465"/>
      <c r="AP757" s="1465"/>
      <c r="AQ757" s="814"/>
      <c r="AR757" s="526">
        <v>1576275876</v>
      </c>
      <c r="AS757" s="526">
        <v>633112695</v>
      </c>
      <c r="AT757" s="526">
        <v>6059072</v>
      </c>
      <c r="AU757" s="526">
        <v>5659936542</v>
      </c>
      <c r="AV757" s="526">
        <v>448493002</v>
      </c>
      <c r="AW757" s="526">
        <v>0</v>
      </c>
      <c r="AX757" s="526">
        <v>1221204216</v>
      </c>
      <c r="AY757" s="526">
        <v>0</v>
      </c>
      <c r="AZ757" s="810"/>
      <c r="BA757" s="810">
        <v>1</v>
      </c>
      <c r="BB757" s="810">
        <v>0</v>
      </c>
      <c r="BC757" s="810"/>
      <c r="BD757" s="812"/>
      <c r="BE757" s="812"/>
      <c r="BF757" s="812"/>
      <c r="BG757" s="812"/>
    </row>
    <row r="758" spans="1:59" s="561" customFormat="1" ht="15" customHeight="1">
      <c r="A758" s="23" t="s">
        <v>1075</v>
      </c>
      <c r="B758" s="216"/>
      <c r="C758" s="633"/>
      <c r="W758" s="815"/>
      <c r="X758" s="815"/>
      <c r="Y758" s="815"/>
      <c r="Z758" s="815"/>
      <c r="AA758" s="815"/>
      <c r="AB758" s="815"/>
      <c r="AC758" s="815"/>
      <c r="AD758" s="815"/>
      <c r="AE758" s="815"/>
      <c r="AF758" s="815"/>
      <c r="AG758" s="815"/>
      <c r="AH758" s="815"/>
      <c r="AI758" s="815"/>
      <c r="AJ758" s="818"/>
      <c r="AK758" s="818"/>
      <c r="AL758" s="818"/>
      <c r="AM758" s="818"/>
      <c r="AN758" s="818"/>
      <c r="AO758" s="818"/>
      <c r="AP758" s="818"/>
      <c r="AQ758" s="816"/>
      <c r="AR758" s="571"/>
      <c r="AS758" s="571"/>
      <c r="AT758" s="571"/>
      <c r="AU758" s="571"/>
      <c r="AV758" s="571"/>
      <c r="AW758" s="571"/>
      <c r="AX758" s="571"/>
      <c r="AY758" s="571"/>
      <c r="AZ758" s="810"/>
      <c r="BA758" s="810">
        <v>1</v>
      </c>
      <c r="BB758" s="810">
        <v>0</v>
      </c>
      <c r="BC758" s="810"/>
      <c r="BD758" s="812"/>
      <c r="BE758" s="812"/>
      <c r="BF758" s="812"/>
      <c r="BG758" s="812"/>
    </row>
    <row r="759" spans="1:59" s="223" customFormat="1" ht="15" customHeight="1" thickBot="1">
      <c r="A759" s="23" t="s">
        <v>1075</v>
      </c>
      <c r="B759" s="216"/>
      <c r="C759" s="220"/>
      <c r="D759" s="225"/>
      <c r="E759" s="224"/>
      <c r="F759" s="224"/>
      <c r="G759" s="224"/>
      <c r="H759" s="224"/>
      <c r="I759" s="224"/>
      <c r="J759" s="224"/>
      <c r="K759" s="226"/>
      <c r="L759" s="226"/>
      <c r="M759" s="226"/>
      <c r="N759" s="226"/>
      <c r="O759" s="226"/>
      <c r="P759" s="226"/>
      <c r="Q759" s="226"/>
      <c r="R759" s="226"/>
      <c r="S759" s="226"/>
      <c r="T759" s="226"/>
      <c r="U759" s="226"/>
      <c r="V759" s="226"/>
      <c r="W759" s="1389">
        <v>55969591373</v>
      </c>
      <c r="X759" s="1389"/>
      <c r="Y759" s="1389"/>
      <c r="Z759" s="1389"/>
      <c r="AA759" s="1389"/>
      <c r="AB759" s="1389"/>
      <c r="AC759" s="812"/>
      <c r="AD759" s="1389">
        <v>61558365729</v>
      </c>
      <c r="AE759" s="1389"/>
      <c r="AF759" s="1389"/>
      <c r="AG759" s="1389"/>
      <c r="AH759" s="1389"/>
      <c r="AI759" s="1389"/>
      <c r="AJ759" s="812"/>
      <c r="AK759" s="1389">
        <v>61558365729</v>
      </c>
      <c r="AL759" s="1389"/>
      <c r="AM759" s="1389"/>
      <c r="AN759" s="1389"/>
      <c r="AO759" s="1389"/>
      <c r="AP759" s="1389"/>
      <c r="AQ759" s="813"/>
      <c r="AR759" s="712">
        <v>44823188813</v>
      </c>
      <c r="AS759" s="712">
        <v>1238277005</v>
      </c>
      <c r="AT759" s="712">
        <v>6059072</v>
      </c>
      <c r="AU759" s="712">
        <v>7352578461</v>
      </c>
      <c r="AV759" s="712">
        <v>1380594271</v>
      </c>
      <c r="AW759" s="712">
        <v>0</v>
      </c>
      <c r="AX759" s="712">
        <v>5035121886</v>
      </c>
      <c r="AY759" s="712">
        <v>-3866228135</v>
      </c>
      <c r="AZ759" s="810"/>
      <c r="BA759" s="810">
        <v>1</v>
      </c>
      <c r="BB759" s="810">
        <v>0</v>
      </c>
      <c r="BC759" s="810"/>
      <c r="BD759" s="812">
        <v>55969591373</v>
      </c>
      <c r="BE759" s="812">
        <v>61558365729</v>
      </c>
      <c r="BF759" s="812">
        <v>0</v>
      </c>
      <c r="BG759" s="812">
        <v>0</v>
      </c>
    </row>
    <row r="760" spans="1:59" s="223" customFormat="1" ht="15" customHeight="1" thickTop="1">
      <c r="A760" s="23" t="s">
        <v>1075</v>
      </c>
      <c r="B760" s="216"/>
      <c r="C760" s="220"/>
      <c r="D760" s="227"/>
      <c r="E760" s="224"/>
      <c r="F760" s="224"/>
      <c r="G760" s="224"/>
      <c r="H760" s="224"/>
      <c r="I760" s="224"/>
      <c r="J760" s="224"/>
      <c r="K760" s="228"/>
      <c r="L760" s="228"/>
      <c r="M760" s="228"/>
      <c r="N760" s="228"/>
      <c r="O760" s="228"/>
      <c r="P760" s="228"/>
      <c r="Q760" s="228"/>
      <c r="R760" s="228"/>
      <c r="S760" s="228"/>
      <c r="T760" s="228"/>
      <c r="U760" s="228"/>
      <c r="V760" s="228"/>
      <c r="W760" s="813"/>
      <c r="X760" s="813"/>
      <c r="Y760" s="813"/>
      <c r="Z760" s="813"/>
      <c r="AA760" s="813"/>
      <c r="AB760" s="813"/>
      <c r="AC760" s="813"/>
      <c r="AD760" s="813"/>
      <c r="AE760" s="813"/>
      <c r="AF760" s="813"/>
      <c r="AG760" s="813"/>
      <c r="AH760" s="813"/>
      <c r="AI760" s="813"/>
      <c r="AJ760" s="813"/>
      <c r="AK760" s="813"/>
      <c r="AL760" s="813"/>
      <c r="AM760" s="813"/>
      <c r="AN760" s="813"/>
      <c r="AO760" s="813"/>
      <c r="AP760" s="813"/>
      <c r="AQ760" s="813"/>
      <c r="AR760" s="815"/>
      <c r="AS760" s="815"/>
      <c r="AT760" s="815"/>
      <c r="AU760" s="815"/>
      <c r="AV760" s="815"/>
      <c r="AW760" s="815"/>
      <c r="AX760" s="815"/>
      <c r="AY760" s="815"/>
      <c r="AZ760" s="810"/>
      <c r="BA760" s="810">
        <v>22</v>
      </c>
      <c r="BB760" s="810">
        <v>0</v>
      </c>
      <c r="BC760" s="810"/>
      <c r="BD760" s="812"/>
      <c r="BE760" s="812"/>
      <c r="BF760" s="812"/>
      <c r="BG760" s="812"/>
    </row>
    <row r="761" spans="1:54" ht="15" customHeight="1">
      <c r="A761" s="23">
        <v>30</v>
      </c>
      <c r="B761" s="216" t="s">
        <v>197</v>
      </c>
      <c r="C761" s="336" t="s">
        <v>616</v>
      </c>
      <c r="D761" s="207"/>
      <c r="E761" s="207"/>
      <c r="F761" s="207"/>
      <c r="G761" s="207"/>
      <c r="H761" s="207"/>
      <c r="I761" s="207"/>
      <c r="J761" s="207"/>
      <c r="K761" s="207"/>
      <c r="L761" s="207"/>
      <c r="M761" s="207"/>
      <c r="N761" s="207"/>
      <c r="O761" s="207"/>
      <c r="P761" s="207"/>
      <c r="Q761" s="207"/>
      <c r="R761" s="207"/>
      <c r="S761" s="207"/>
      <c r="T761" s="207"/>
      <c r="U761" s="207"/>
      <c r="V761" s="207"/>
      <c r="W761" s="234"/>
      <c r="X761" s="234"/>
      <c r="Y761" s="234"/>
      <c r="Z761" s="234"/>
      <c r="AA761" s="234"/>
      <c r="AB761" s="234"/>
      <c r="AD761" s="234"/>
      <c r="AE761" s="234"/>
      <c r="AF761" s="234"/>
      <c r="AG761" s="234"/>
      <c r="AH761" s="234"/>
      <c r="AI761" s="234"/>
      <c r="AK761" s="234"/>
      <c r="AL761" s="234"/>
      <c r="AM761" s="234"/>
      <c r="AN761" s="234"/>
      <c r="AO761" s="234"/>
      <c r="AP761" s="234"/>
      <c r="AQ761" s="234"/>
      <c r="AZ761" s="351"/>
      <c r="BA761" s="382">
        <v>22</v>
      </c>
      <c r="BB761" s="382">
        <v>0</v>
      </c>
    </row>
    <row r="762" spans="1:59" s="561" customFormat="1" ht="15" customHeight="1">
      <c r="A762" s="442" t="s">
        <v>1075</v>
      </c>
      <c r="B762" s="425"/>
      <c r="C762" s="422" t="s">
        <v>806</v>
      </c>
      <c r="D762" s="435"/>
      <c r="E762" s="435"/>
      <c r="F762" s="435"/>
      <c r="G762" s="435"/>
      <c r="H762" s="435"/>
      <c r="I762" s="435"/>
      <c r="J762" s="435"/>
      <c r="K762" s="435"/>
      <c r="L762" s="435"/>
      <c r="M762" s="435"/>
      <c r="N762" s="435"/>
      <c r="O762" s="435"/>
      <c r="P762" s="435"/>
      <c r="Q762" s="435"/>
      <c r="R762" s="435"/>
      <c r="S762" s="435"/>
      <c r="T762" s="435"/>
      <c r="U762" s="435"/>
      <c r="V762" s="435"/>
      <c r="W762" s="586"/>
      <c r="X762" s="586"/>
      <c r="Y762" s="586"/>
      <c r="Z762" s="586"/>
      <c r="AA762" s="586"/>
      <c r="AB762" s="586"/>
      <c r="AC762" s="426"/>
      <c r="AD762" s="586"/>
      <c r="AE762" s="586"/>
      <c r="AF762" s="586"/>
      <c r="AG762" s="586"/>
      <c r="AH762" s="586"/>
      <c r="AI762" s="586"/>
      <c r="AJ762" s="426"/>
      <c r="AK762" s="586"/>
      <c r="AL762" s="586"/>
      <c r="AM762" s="586"/>
      <c r="AN762" s="586"/>
      <c r="AO762" s="586"/>
      <c r="AP762" s="586"/>
      <c r="AQ762" s="586"/>
      <c r="AR762" s="629"/>
      <c r="AS762" s="629"/>
      <c r="AT762" s="629"/>
      <c r="AU762" s="629"/>
      <c r="AV762" s="629"/>
      <c r="AW762" s="629"/>
      <c r="AX762" s="629"/>
      <c r="AY762" s="629"/>
      <c r="AZ762" s="1193"/>
      <c r="BA762" s="382">
        <v>12</v>
      </c>
      <c r="BB762" s="382">
        <v>0</v>
      </c>
      <c r="BC762" s="382"/>
      <c r="BD762" s="689"/>
      <c r="BE762" s="689"/>
      <c r="BF762" s="689"/>
      <c r="BG762" s="689"/>
    </row>
    <row r="763" spans="1:59" s="561" customFormat="1" ht="15" customHeight="1">
      <c r="A763" s="23" t="s">
        <v>1075</v>
      </c>
      <c r="C763" s="243"/>
      <c r="D763" s="212"/>
      <c r="E763" s="435"/>
      <c r="F763" s="435"/>
      <c r="G763" s="435"/>
      <c r="H763" s="435"/>
      <c r="I763" s="1467" t="s">
        <v>617</v>
      </c>
      <c r="J763" s="1467"/>
      <c r="K763" s="1467"/>
      <c r="L763" s="1467"/>
      <c r="M763" s="1467"/>
      <c r="N763" s="1467"/>
      <c r="O763" s="1467"/>
      <c r="P763" s="1467"/>
      <c r="Q763" s="1467"/>
      <c r="R763" s="1467"/>
      <c r="S763" s="1467"/>
      <c r="T763" s="1467"/>
      <c r="U763" s="1467"/>
      <c r="V763" s="1467"/>
      <c r="W763" s="1467"/>
      <c r="X763" s="1467"/>
      <c r="Y763" s="1467"/>
      <c r="Z763" s="1467"/>
      <c r="AA763" s="1467"/>
      <c r="AB763" s="1467"/>
      <c r="AC763" s="1467"/>
      <c r="AD763" s="1467"/>
      <c r="AE763" s="1467"/>
      <c r="AF763" s="1467"/>
      <c r="AG763" s="1467"/>
      <c r="AH763" s="1467"/>
      <c r="AI763" s="1467"/>
      <c r="AJ763" s="1467"/>
      <c r="AK763" s="1467"/>
      <c r="AL763" s="1467"/>
      <c r="AM763" s="1467"/>
      <c r="AN763" s="1467"/>
      <c r="AO763" s="1467"/>
      <c r="AP763" s="1467"/>
      <c r="AQ763" s="190"/>
      <c r="AR763" s="571"/>
      <c r="AS763" s="571"/>
      <c r="AT763" s="571"/>
      <c r="AU763" s="571"/>
      <c r="AV763" s="571"/>
      <c r="AW763" s="571"/>
      <c r="AX763" s="571"/>
      <c r="AY763" s="571"/>
      <c r="AZ763" s="190"/>
      <c r="BA763" s="382">
        <v>12</v>
      </c>
      <c r="BB763" s="382">
        <v>0</v>
      </c>
      <c r="BC763" s="382"/>
      <c r="BD763" s="689"/>
      <c r="BE763" s="689"/>
      <c r="BF763" s="689"/>
      <c r="BG763" s="689"/>
    </row>
    <row r="764" spans="1:59" s="561" customFormat="1" ht="15" customHeight="1">
      <c r="A764" s="23" t="s">
        <v>1075</v>
      </c>
      <c r="B764" s="216"/>
      <c r="C764" s="425"/>
      <c r="D764" s="212"/>
      <c r="E764" s="435"/>
      <c r="H764" s="1001"/>
      <c r="I764" s="1538" t="s">
        <v>772</v>
      </c>
      <c r="J764" s="1538"/>
      <c r="K764" s="1538"/>
      <c r="L764" s="1538"/>
      <c r="M764" s="1538"/>
      <c r="N764" s="1538"/>
      <c r="O764" s="1538"/>
      <c r="P764" s="1538"/>
      <c r="Q764" s="1538"/>
      <c r="R764" s="1538"/>
      <c r="S764" s="1538"/>
      <c r="T764" s="1538"/>
      <c r="U764" s="1538"/>
      <c r="V764" s="1002"/>
      <c r="W764" s="1538" t="s">
        <v>774</v>
      </c>
      <c r="X764" s="1538"/>
      <c r="Y764" s="1538"/>
      <c r="Z764" s="1538"/>
      <c r="AA764" s="1538"/>
      <c r="AB764" s="1538"/>
      <c r="AC764" s="1538"/>
      <c r="AD764" s="1538"/>
      <c r="AE764" s="1538"/>
      <c r="AF764" s="1538"/>
      <c r="AG764" s="1538"/>
      <c r="AH764" s="1538"/>
      <c r="AI764" s="1538"/>
      <c r="AJ764" s="1538"/>
      <c r="AK764" s="1538"/>
      <c r="AL764" s="1538"/>
      <c r="AM764" s="1538"/>
      <c r="AN764" s="1538"/>
      <c r="AO764" s="1538"/>
      <c r="AP764" s="1538"/>
      <c r="AQ764" s="653"/>
      <c r="AR764" s="571"/>
      <c r="AS764" s="571"/>
      <c r="AT764" s="571"/>
      <c r="AU764" s="571"/>
      <c r="AV764" s="571"/>
      <c r="AW764" s="571"/>
      <c r="AX764" s="571"/>
      <c r="AY764" s="571"/>
      <c r="AZ764" s="190"/>
      <c r="BA764" s="382">
        <v>12</v>
      </c>
      <c r="BB764" s="382">
        <v>0</v>
      </c>
      <c r="BC764" s="382"/>
      <c r="BD764" s="689"/>
      <c r="BE764" s="689"/>
      <c r="BF764" s="689"/>
      <c r="BG764" s="689"/>
    </row>
    <row r="765" spans="1:59" s="639" customFormat="1" ht="15" customHeight="1">
      <c r="A765" s="362" t="s">
        <v>1075</v>
      </c>
      <c r="C765" s="651"/>
      <c r="D765" s="660"/>
      <c r="E765" s="660"/>
      <c r="H765" s="1000"/>
      <c r="I765" s="1444" t="s">
        <v>618</v>
      </c>
      <c r="J765" s="1431"/>
      <c r="K765" s="1431"/>
      <c r="L765" s="1431"/>
      <c r="M765" s="1431"/>
      <c r="N765" s="1431"/>
      <c r="O765" s="818"/>
      <c r="P765" s="1444" t="s">
        <v>619</v>
      </c>
      <c r="Q765" s="1431"/>
      <c r="R765" s="1431"/>
      <c r="S765" s="1431"/>
      <c r="T765" s="1431"/>
      <c r="U765" s="1431"/>
      <c r="V765" s="818"/>
      <c r="W765" s="1444" t="s">
        <v>618</v>
      </c>
      <c r="X765" s="1431"/>
      <c r="Y765" s="1431"/>
      <c r="Z765" s="1431"/>
      <c r="AA765" s="1431"/>
      <c r="AB765" s="1431"/>
      <c r="AC765" s="818"/>
      <c r="AD765" s="1444" t="s">
        <v>619</v>
      </c>
      <c r="AE765" s="1431"/>
      <c r="AF765" s="1431"/>
      <c r="AG765" s="1431"/>
      <c r="AH765" s="1431"/>
      <c r="AI765" s="1431"/>
      <c r="AJ765" s="818"/>
      <c r="AK765" s="1444" t="s">
        <v>637</v>
      </c>
      <c r="AL765" s="1431"/>
      <c r="AM765" s="1431"/>
      <c r="AN765" s="1431"/>
      <c r="AO765" s="1431"/>
      <c r="AP765" s="1431"/>
      <c r="AQ765" s="655"/>
      <c r="AR765" s="182"/>
      <c r="AS765" s="182"/>
      <c r="AT765" s="182"/>
      <c r="AU765" s="182"/>
      <c r="AV765" s="182"/>
      <c r="AW765" s="182"/>
      <c r="AX765" s="182"/>
      <c r="AY765" s="182"/>
      <c r="AZ765" s="180"/>
      <c r="BA765" s="382">
        <v>12</v>
      </c>
      <c r="BB765" s="382">
        <v>0</v>
      </c>
      <c r="BC765" s="382"/>
      <c r="BD765" s="689"/>
      <c r="BE765" s="689"/>
      <c r="BF765" s="689"/>
      <c r="BG765" s="689"/>
    </row>
    <row r="766" spans="1:59" s="561" customFormat="1" ht="15" customHeight="1">
      <c r="A766" s="6" t="s">
        <v>1075</v>
      </c>
      <c r="D766" s="654"/>
      <c r="E766" s="654"/>
      <c r="H766" s="1000"/>
      <c r="I766" s="1439" t="s">
        <v>312</v>
      </c>
      <c r="J766" s="1470"/>
      <c r="K766" s="1470"/>
      <c r="L766" s="1470"/>
      <c r="M766" s="1470"/>
      <c r="N766" s="1470"/>
      <c r="O766" s="818"/>
      <c r="P766" s="1439" t="s">
        <v>312</v>
      </c>
      <c r="Q766" s="1470"/>
      <c r="R766" s="1470"/>
      <c r="S766" s="1470"/>
      <c r="T766" s="1470"/>
      <c r="U766" s="1470"/>
      <c r="V766" s="818"/>
      <c r="W766" s="1439" t="s">
        <v>312</v>
      </c>
      <c r="X766" s="1470"/>
      <c r="Y766" s="1470"/>
      <c r="Z766" s="1470"/>
      <c r="AA766" s="1470"/>
      <c r="AB766" s="1470"/>
      <c r="AC766" s="818"/>
      <c r="AD766" s="1439" t="s">
        <v>312</v>
      </c>
      <c r="AE766" s="1470"/>
      <c r="AF766" s="1470"/>
      <c r="AG766" s="1470"/>
      <c r="AH766" s="1470"/>
      <c r="AI766" s="1470"/>
      <c r="AJ766" s="818"/>
      <c r="AK766" s="1439" t="s">
        <v>312</v>
      </c>
      <c r="AL766" s="1470"/>
      <c r="AM766" s="1470"/>
      <c r="AN766" s="1470"/>
      <c r="AO766" s="1470"/>
      <c r="AP766" s="1470"/>
      <c r="AQ766" s="655"/>
      <c r="AR766" s="571"/>
      <c r="AS766" s="571"/>
      <c r="AT766" s="571"/>
      <c r="AU766" s="571"/>
      <c r="AV766" s="571"/>
      <c r="AW766" s="571"/>
      <c r="AX766" s="571"/>
      <c r="AY766" s="571"/>
      <c r="AZ766" s="190"/>
      <c r="BA766" s="382">
        <v>12</v>
      </c>
      <c r="BB766" s="382">
        <v>0</v>
      </c>
      <c r="BC766" s="382"/>
      <c r="BD766" s="689"/>
      <c r="BE766" s="689"/>
      <c r="BF766" s="689"/>
      <c r="BG766" s="689"/>
    </row>
    <row r="767" spans="1:59" s="561" customFormat="1" ht="15" customHeight="1">
      <c r="A767" s="23" t="s">
        <v>1075</v>
      </c>
      <c r="C767" s="63" t="s">
        <v>611</v>
      </c>
      <c r="D767" s="422"/>
      <c r="E767" s="422"/>
      <c r="H767" s="629"/>
      <c r="I767" s="816"/>
      <c r="J767" s="816"/>
      <c r="K767" s="816"/>
      <c r="L767" s="816"/>
      <c r="M767" s="816"/>
      <c r="N767" s="816"/>
      <c r="O767" s="818"/>
      <c r="P767" s="816"/>
      <c r="Q767" s="816"/>
      <c r="R767" s="816"/>
      <c r="S767" s="816"/>
      <c r="T767" s="816"/>
      <c r="U767" s="816"/>
      <c r="V767" s="818"/>
      <c r="W767" s="816"/>
      <c r="X767" s="816"/>
      <c r="Y767" s="816"/>
      <c r="Z767" s="816"/>
      <c r="AA767" s="816"/>
      <c r="AB767" s="816"/>
      <c r="AC767" s="818"/>
      <c r="AD767" s="816"/>
      <c r="AE767" s="816"/>
      <c r="AF767" s="816"/>
      <c r="AG767" s="816"/>
      <c r="AH767" s="816"/>
      <c r="AI767" s="816"/>
      <c r="AJ767" s="818"/>
      <c r="AK767" s="816"/>
      <c r="AL767" s="816"/>
      <c r="AM767" s="816"/>
      <c r="AN767" s="816"/>
      <c r="AO767" s="816"/>
      <c r="AP767" s="816"/>
      <c r="AQ767" s="586"/>
      <c r="AR767" s="571"/>
      <c r="AS767" s="571"/>
      <c r="AT767" s="571"/>
      <c r="AU767" s="571"/>
      <c r="AV767" s="571"/>
      <c r="AW767" s="571"/>
      <c r="AX767" s="571"/>
      <c r="AY767" s="571"/>
      <c r="AZ767" s="190"/>
      <c r="BA767" s="382">
        <v>6</v>
      </c>
      <c r="BB767" s="382">
        <v>0</v>
      </c>
      <c r="BC767" s="382"/>
      <c r="BD767" s="689"/>
      <c r="BE767" s="689"/>
      <c r="BF767" s="689"/>
      <c r="BG767" s="689"/>
    </row>
    <row r="768" spans="1:59" s="563" customFormat="1" ht="27.75" customHeight="1">
      <c r="A768" s="400" t="s">
        <v>1075</v>
      </c>
      <c r="C768" s="1455" t="s">
        <v>173</v>
      </c>
      <c r="D768" s="1455"/>
      <c r="E768" s="1455"/>
      <c r="F768" s="1455"/>
      <c r="G768" s="1455"/>
      <c r="H768" s="1455"/>
      <c r="I768" s="1377">
        <v>64314277690</v>
      </c>
      <c r="J768" s="1377"/>
      <c r="K768" s="1377"/>
      <c r="L768" s="1377"/>
      <c r="M768" s="1377"/>
      <c r="N768" s="1377"/>
      <c r="O768" s="1014"/>
      <c r="P768" s="1377">
        <v>0</v>
      </c>
      <c r="Q768" s="1377"/>
      <c r="R768" s="1377"/>
      <c r="S768" s="1377"/>
      <c r="T768" s="1377"/>
      <c r="U768" s="1377"/>
      <c r="V768" s="1014"/>
      <c r="W768" s="1377">
        <v>102568408772</v>
      </c>
      <c r="X768" s="1377"/>
      <c r="Y768" s="1377"/>
      <c r="Z768" s="1377"/>
      <c r="AA768" s="1377"/>
      <c r="AB768" s="1377"/>
      <c r="AC768" s="1014"/>
      <c r="AD768" s="1377">
        <v>0</v>
      </c>
      <c r="AE768" s="1377"/>
      <c r="AF768" s="1377"/>
      <c r="AG768" s="1377"/>
      <c r="AH768" s="1377"/>
      <c r="AI768" s="1377"/>
      <c r="AJ768" s="1014"/>
      <c r="AK768" s="1377">
        <v>0</v>
      </c>
      <c r="AL768" s="1377"/>
      <c r="AM768" s="1377"/>
      <c r="AN768" s="1377"/>
      <c r="AO768" s="1377"/>
      <c r="AP768" s="1377"/>
      <c r="AQ768" s="1122"/>
      <c r="AR768" s="697"/>
      <c r="AS768" s="697"/>
      <c r="AT768" s="697"/>
      <c r="AU768" s="697"/>
      <c r="AV768" s="697"/>
      <c r="AW768" s="697"/>
      <c r="AX768" s="697"/>
      <c r="AY768" s="697"/>
      <c r="AZ768" s="981"/>
      <c r="BA768" s="562">
        <v>1</v>
      </c>
      <c r="BB768" s="562">
        <v>0</v>
      </c>
      <c r="BC768" s="562"/>
      <c r="BD768" s="709"/>
      <c r="BE768" s="709"/>
      <c r="BF768" s="709"/>
      <c r="BG768" s="709"/>
    </row>
    <row r="769" spans="1:59" s="563" customFormat="1" ht="27.75" customHeight="1">
      <c r="A769" s="400" t="s">
        <v>1075</v>
      </c>
      <c r="C769" s="1455" t="s">
        <v>758</v>
      </c>
      <c r="D769" s="1455"/>
      <c r="E769" s="1455"/>
      <c r="F769" s="1455"/>
      <c r="G769" s="1455"/>
      <c r="H769" s="1455"/>
      <c r="I769" s="1377">
        <v>177713027472</v>
      </c>
      <c r="J769" s="1377"/>
      <c r="K769" s="1377"/>
      <c r="L769" s="1377"/>
      <c r="M769" s="1377"/>
      <c r="N769" s="1377"/>
      <c r="O769" s="1014"/>
      <c r="P769" s="1547">
        <v>-25065813822</v>
      </c>
      <c r="Q769" s="1547"/>
      <c r="R769" s="1547"/>
      <c r="S769" s="1547"/>
      <c r="T769" s="1547"/>
      <c r="U769" s="1547"/>
      <c r="V769" s="1014"/>
      <c r="W769" s="1377">
        <v>245936160675</v>
      </c>
      <c r="X769" s="1377"/>
      <c r="Y769" s="1377"/>
      <c r="Z769" s="1377"/>
      <c r="AA769" s="1377"/>
      <c r="AB769" s="1377"/>
      <c r="AC769" s="1014"/>
      <c r="AD769" s="1547">
        <v>-23515589595</v>
      </c>
      <c r="AE769" s="1547"/>
      <c r="AF769" s="1547"/>
      <c r="AG769" s="1547"/>
      <c r="AH769" s="1547"/>
      <c r="AI769" s="1547"/>
      <c r="AJ769" s="1014"/>
      <c r="AK769" s="1377">
        <v>-23515589595</v>
      </c>
      <c r="AL769" s="1377"/>
      <c r="AM769" s="1377"/>
      <c r="AN769" s="1377"/>
      <c r="AO769" s="1377"/>
      <c r="AP769" s="1377"/>
      <c r="AQ769" s="1122"/>
      <c r="AR769" s="697"/>
      <c r="AS769" s="697"/>
      <c r="AT769" s="697"/>
      <c r="AU769" s="697"/>
      <c r="AV769" s="697"/>
      <c r="AW769" s="697"/>
      <c r="AX769" s="697"/>
      <c r="AY769" s="697"/>
      <c r="AZ769" s="981"/>
      <c r="BA769" s="562">
        <v>1</v>
      </c>
      <c r="BB769" s="562">
        <v>0</v>
      </c>
      <c r="BC769" s="562"/>
      <c r="BD769" s="709"/>
      <c r="BE769" s="709"/>
      <c r="BF769" s="709"/>
      <c r="BG769" s="709"/>
    </row>
    <row r="770" spans="1:59" s="561" customFormat="1" ht="15" customHeight="1">
      <c r="A770" s="23" t="s">
        <v>1075</v>
      </c>
      <c r="C770" s="656" t="s">
        <v>176</v>
      </c>
      <c r="D770" s="657"/>
      <c r="E770" s="435"/>
      <c r="H770" s="526"/>
      <c r="I770" s="1380">
        <v>14369559743</v>
      </c>
      <c r="J770" s="1380"/>
      <c r="K770" s="1380"/>
      <c r="L770" s="1380"/>
      <c r="M770" s="1380"/>
      <c r="N770" s="1380"/>
      <c r="O770" s="818"/>
      <c r="P770" s="1541">
        <v>-5811291864</v>
      </c>
      <c r="Q770" s="1541"/>
      <c r="R770" s="1541"/>
      <c r="S770" s="1541"/>
      <c r="T770" s="1541"/>
      <c r="U770" s="1541"/>
      <c r="V770" s="818"/>
      <c r="W770" s="1380">
        <v>14575551664</v>
      </c>
      <c r="X770" s="1380"/>
      <c r="Y770" s="1380"/>
      <c r="Z770" s="1380"/>
      <c r="AA770" s="1380"/>
      <c r="AB770" s="1380"/>
      <c r="AC770" s="818"/>
      <c r="AD770" s="1541">
        <v>-5707914921</v>
      </c>
      <c r="AE770" s="1541"/>
      <c r="AF770" s="1541"/>
      <c r="AG770" s="1541"/>
      <c r="AH770" s="1541"/>
      <c r="AI770" s="1541"/>
      <c r="AJ770" s="818"/>
      <c r="AK770" s="1380">
        <v>-5707914921</v>
      </c>
      <c r="AL770" s="1380"/>
      <c r="AM770" s="1380"/>
      <c r="AN770" s="1380"/>
      <c r="AO770" s="1380"/>
      <c r="AP770" s="1380"/>
      <c r="AQ770" s="586"/>
      <c r="AR770" s="571"/>
      <c r="AS770" s="571"/>
      <c r="AT770" s="571"/>
      <c r="AU770" s="571"/>
      <c r="AV770" s="571"/>
      <c r="AW770" s="571"/>
      <c r="AX770" s="571"/>
      <c r="AY770" s="571"/>
      <c r="AZ770" s="190"/>
      <c r="BA770" s="382">
        <v>1</v>
      </c>
      <c r="BB770" s="382">
        <v>0</v>
      </c>
      <c r="BC770" s="382"/>
      <c r="BD770" s="689"/>
      <c r="BE770" s="689"/>
      <c r="BF770" s="689"/>
      <c r="BG770" s="689"/>
    </row>
    <row r="771" spans="1:59" s="561" customFormat="1" ht="15" customHeight="1">
      <c r="A771" s="23" t="s">
        <v>1075</v>
      </c>
      <c r="C771" s="656" t="s">
        <v>620</v>
      </c>
      <c r="D771" s="657"/>
      <c r="E771" s="435"/>
      <c r="H771" s="526"/>
      <c r="I771" s="1380">
        <v>164077449141</v>
      </c>
      <c r="J771" s="1380"/>
      <c r="K771" s="1380"/>
      <c r="L771" s="1380"/>
      <c r="M771" s="1380"/>
      <c r="N771" s="1380"/>
      <c r="O771" s="818"/>
      <c r="P771" s="1541">
        <v>0</v>
      </c>
      <c r="Q771" s="1541"/>
      <c r="R771" s="1541"/>
      <c r="S771" s="1541"/>
      <c r="T771" s="1541"/>
      <c r="U771" s="1541"/>
      <c r="V771" s="818"/>
      <c r="W771" s="1380">
        <v>164077449141</v>
      </c>
      <c r="X771" s="1380"/>
      <c r="Y771" s="1380"/>
      <c r="Z771" s="1380"/>
      <c r="AA771" s="1380"/>
      <c r="AB771" s="1380"/>
      <c r="AC771" s="818"/>
      <c r="AD771" s="1541">
        <v>0</v>
      </c>
      <c r="AE771" s="1541"/>
      <c r="AF771" s="1541"/>
      <c r="AG771" s="1541"/>
      <c r="AH771" s="1541"/>
      <c r="AI771" s="1541"/>
      <c r="AJ771" s="818"/>
      <c r="AK771" s="1380">
        <v>0</v>
      </c>
      <c r="AL771" s="1380"/>
      <c r="AM771" s="1380"/>
      <c r="AN771" s="1380"/>
      <c r="AO771" s="1380"/>
      <c r="AP771" s="1380"/>
      <c r="AQ771" s="586"/>
      <c r="AR771" s="571"/>
      <c r="AS771" s="571"/>
      <c r="AT771" s="571"/>
      <c r="AU771" s="571"/>
      <c r="AV771" s="571"/>
      <c r="AW771" s="571"/>
      <c r="AX771" s="571"/>
      <c r="AY771" s="571"/>
      <c r="AZ771" s="190"/>
      <c r="BA771" s="382">
        <v>1</v>
      </c>
      <c r="BB771" s="382">
        <v>0</v>
      </c>
      <c r="BC771" s="382"/>
      <c r="BD771" s="689"/>
      <c r="BE771" s="689"/>
      <c r="BF771" s="689"/>
      <c r="BG771" s="689"/>
    </row>
    <row r="772" spans="1:59" s="561" customFormat="1" ht="15" customHeight="1">
      <c r="A772" s="23" t="s">
        <v>1075</v>
      </c>
      <c r="C772" s="656"/>
      <c r="D772" s="657"/>
      <c r="E772" s="435"/>
      <c r="H772" s="526"/>
      <c r="I772" s="1380"/>
      <c r="J772" s="1380"/>
      <c r="K772" s="1380"/>
      <c r="L772" s="1380"/>
      <c r="M772" s="1380"/>
      <c r="N772" s="1380"/>
      <c r="O772" s="818"/>
      <c r="P772" s="1541"/>
      <c r="Q772" s="1541"/>
      <c r="R772" s="1541"/>
      <c r="S772" s="1541"/>
      <c r="T772" s="1541"/>
      <c r="U772" s="1541"/>
      <c r="V772" s="818"/>
      <c r="W772" s="1380"/>
      <c r="X772" s="1380"/>
      <c r="Y772" s="1380"/>
      <c r="Z772" s="1380"/>
      <c r="AA772" s="1380"/>
      <c r="AB772" s="1380"/>
      <c r="AC772" s="818"/>
      <c r="AD772" s="1541"/>
      <c r="AE772" s="1541"/>
      <c r="AF772" s="1541"/>
      <c r="AG772" s="1541"/>
      <c r="AH772" s="1541"/>
      <c r="AI772" s="1541"/>
      <c r="AJ772" s="818"/>
      <c r="AK772" s="1380"/>
      <c r="AL772" s="1380"/>
      <c r="AM772" s="1380"/>
      <c r="AN772" s="1380"/>
      <c r="AO772" s="1380"/>
      <c r="AP772" s="1380"/>
      <c r="AQ772" s="586"/>
      <c r="AR772" s="571"/>
      <c r="AS772" s="571"/>
      <c r="AT772" s="571"/>
      <c r="AU772" s="571"/>
      <c r="AV772" s="571"/>
      <c r="AW772" s="571"/>
      <c r="AX772" s="571"/>
      <c r="AY772" s="571"/>
      <c r="AZ772" s="190"/>
      <c r="BA772" s="382">
        <v>1</v>
      </c>
      <c r="BB772" s="382">
        <v>0</v>
      </c>
      <c r="BC772" s="382"/>
      <c r="BD772" s="689"/>
      <c r="BE772" s="689"/>
      <c r="BF772" s="689"/>
      <c r="BG772" s="689"/>
    </row>
    <row r="773" spans="1:59" s="223" customFormat="1" ht="15" customHeight="1" thickBot="1">
      <c r="A773" s="23" t="s">
        <v>1075</v>
      </c>
      <c r="C773" s="336"/>
      <c r="D773" s="336"/>
      <c r="E773" s="224"/>
      <c r="H773" s="571"/>
      <c r="I773" s="1389">
        <v>420474314046</v>
      </c>
      <c r="J773" s="1389"/>
      <c r="K773" s="1389"/>
      <c r="L773" s="1389"/>
      <c r="M773" s="1389"/>
      <c r="N773" s="1389"/>
      <c r="O773" s="817"/>
      <c r="P773" s="1392">
        <v>-30877105686</v>
      </c>
      <c r="Q773" s="1392"/>
      <c r="R773" s="1392"/>
      <c r="S773" s="1392"/>
      <c r="T773" s="1392"/>
      <c r="U773" s="1392"/>
      <c r="V773" s="817"/>
      <c r="W773" s="1389">
        <v>527157570252</v>
      </c>
      <c r="X773" s="1389"/>
      <c r="Y773" s="1389"/>
      <c r="Z773" s="1389"/>
      <c r="AA773" s="1389"/>
      <c r="AB773" s="1389"/>
      <c r="AC773" s="817"/>
      <c r="AD773" s="1392">
        <v>-29223504516</v>
      </c>
      <c r="AE773" s="1392"/>
      <c r="AF773" s="1392"/>
      <c r="AG773" s="1392"/>
      <c r="AH773" s="1392"/>
      <c r="AI773" s="1392"/>
      <c r="AJ773" s="817"/>
      <c r="AK773" s="1389">
        <v>-29223504516</v>
      </c>
      <c r="AL773" s="1389"/>
      <c r="AM773" s="1389"/>
      <c r="AN773" s="1389"/>
      <c r="AO773" s="1389"/>
      <c r="AP773" s="1389"/>
      <c r="AQ773" s="180"/>
      <c r="AR773" s="571"/>
      <c r="AS773" s="571"/>
      <c r="AT773" s="571"/>
      <c r="AU773" s="571"/>
      <c r="AV773" s="571"/>
      <c r="AW773" s="571"/>
      <c r="AX773" s="571"/>
      <c r="AY773" s="571"/>
      <c r="AZ773" s="190"/>
      <c r="BA773" s="382">
        <v>1</v>
      </c>
      <c r="BB773" s="382">
        <v>0</v>
      </c>
      <c r="BC773" s="382"/>
      <c r="BD773" s="607">
        <v>420474314046</v>
      </c>
      <c r="BE773" s="607">
        <v>527157570252</v>
      </c>
      <c r="BF773" s="607">
        <v>0</v>
      </c>
      <c r="BG773" s="607">
        <v>0</v>
      </c>
    </row>
    <row r="774" spans="1:59" s="223" customFormat="1" ht="15" customHeight="1" thickTop="1">
      <c r="A774" s="23" t="s">
        <v>1075</v>
      </c>
      <c r="B774" s="216"/>
      <c r="C774" s="243"/>
      <c r="D774" s="227"/>
      <c r="E774" s="224"/>
      <c r="F774" s="224"/>
      <c r="G774" s="224"/>
      <c r="H774" s="224"/>
      <c r="I774" s="224"/>
      <c r="J774" s="224"/>
      <c r="K774" s="228"/>
      <c r="L774" s="228"/>
      <c r="M774" s="228"/>
      <c r="N774" s="228"/>
      <c r="O774" s="228"/>
      <c r="P774" s="228"/>
      <c r="Q774" s="228"/>
      <c r="R774" s="228"/>
      <c r="S774" s="228"/>
      <c r="T774" s="228"/>
      <c r="U774" s="228"/>
      <c r="V774" s="228"/>
      <c r="W774" s="190"/>
      <c r="X774" s="190"/>
      <c r="Y774" s="190"/>
      <c r="Z774" s="190"/>
      <c r="AA774" s="190"/>
      <c r="AB774" s="190"/>
      <c r="AC774" s="190"/>
      <c r="AD774" s="190"/>
      <c r="AE774" s="190"/>
      <c r="AF774" s="190"/>
      <c r="AG774" s="190"/>
      <c r="AH774" s="190"/>
      <c r="AI774" s="190"/>
      <c r="AJ774" s="182"/>
      <c r="AK774" s="182"/>
      <c r="AL774" s="182"/>
      <c r="AM774" s="182"/>
      <c r="AN774" s="182"/>
      <c r="AO774" s="182"/>
      <c r="AP774" s="182"/>
      <c r="AQ774" s="190"/>
      <c r="AR774" s="571"/>
      <c r="AS774" s="571"/>
      <c r="AT774" s="571"/>
      <c r="AU774" s="571"/>
      <c r="AV774" s="571"/>
      <c r="AW774" s="571"/>
      <c r="AX774" s="571"/>
      <c r="AY774" s="571"/>
      <c r="AZ774" s="190"/>
      <c r="BA774" s="382">
        <v>10</v>
      </c>
      <c r="BB774" s="382">
        <v>0</v>
      </c>
      <c r="BC774" s="382"/>
      <c r="BD774" s="607"/>
      <c r="BE774" s="607"/>
      <c r="BF774" s="607"/>
      <c r="BG774" s="607"/>
    </row>
    <row r="775" spans="1:59" s="561" customFormat="1" ht="15" customHeight="1">
      <c r="A775" s="23" t="s">
        <v>1075</v>
      </c>
      <c r="B775" s="216"/>
      <c r="C775" s="425"/>
      <c r="D775" s="435"/>
      <c r="E775" s="435"/>
      <c r="F775" s="435"/>
      <c r="G775" s="435"/>
      <c r="H775" s="435"/>
      <c r="I775" s="435"/>
      <c r="J775" s="435"/>
      <c r="K775" s="435"/>
      <c r="L775" s="435"/>
      <c r="M775" s="435"/>
      <c r="N775" s="435"/>
      <c r="O775" s="435"/>
      <c r="P775" s="435"/>
      <c r="Q775" s="435"/>
      <c r="R775" s="435"/>
      <c r="S775" s="435"/>
      <c r="T775" s="435"/>
      <c r="U775" s="435"/>
      <c r="V775" s="435"/>
      <c r="W775" s="1546" t="s">
        <v>617</v>
      </c>
      <c r="X775" s="1442"/>
      <c r="Y775" s="1442"/>
      <c r="Z775" s="1442"/>
      <c r="AA775" s="1442"/>
      <c r="AB775" s="1442"/>
      <c r="AC775" s="1442"/>
      <c r="AD775" s="1442"/>
      <c r="AE775" s="1442"/>
      <c r="AF775" s="1442"/>
      <c r="AG775" s="1442"/>
      <c r="AH775" s="1442"/>
      <c r="AI775" s="1442"/>
      <c r="AJ775" s="1442"/>
      <c r="AK775" s="1442">
        <v>359564642</v>
      </c>
      <c r="AL775" s="1442"/>
      <c r="AM775" s="1442"/>
      <c r="AN775" s="1442"/>
      <c r="AO775" s="1442"/>
      <c r="AP775" s="1442"/>
      <c r="AQ775" s="538"/>
      <c r="AR775" s="526"/>
      <c r="AS775" s="526"/>
      <c r="AT775" s="526"/>
      <c r="AU775" s="526"/>
      <c r="AV775" s="526"/>
      <c r="AW775" s="526"/>
      <c r="AX775" s="526"/>
      <c r="AY775" s="526"/>
      <c r="AZ775" s="426"/>
      <c r="BA775" s="382">
        <v>10</v>
      </c>
      <c r="BB775" s="382">
        <v>0</v>
      </c>
      <c r="BC775" s="382"/>
      <c r="BD775" s="689"/>
      <c r="BE775" s="689"/>
      <c r="BF775" s="689"/>
      <c r="BG775" s="689"/>
    </row>
    <row r="776" spans="1:59" s="561" customFormat="1" ht="15" customHeight="1">
      <c r="A776" s="23" t="s">
        <v>1075</v>
      </c>
      <c r="B776" s="216"/>
      <c r="C776" s="425"/>
      <c r="D776" s="435"/>
      <c r="E776" s="435"/>
      <c r="F776" s="435"/>
      <c r="G776" s="435"/>
      <c r="H776" s="435"/>
      <c r="I776" s="435"/>
      <c r="J776" s="435"/>
      <c r="K776" s="435"/>
      <c r="L776" s="435"/>
      <c r="M776" s="435"/>
      <c r="N776" s="435"/>
      <c r="O776" s="435"/>
      <c r="P776" s="435"/>
      <c r="Q776" s="435"/>
      <c r="R776" s="435"/>
      <c r="S776" s="435"/>
      <c r="T776" s="435"/>
      <c r="U776" s="435"/>
      <c r="V776" s="435"/>
      <c r="W776" s="1444" t="s">
        <v>772</v>
      </c>
      <c r="X776" s="1431"/>
      <c r="Y776" s="1431"/>
      <c r="Z776" s="1431"/>
      <c r="AA776" s="1431"/>
      <c r="AB776" s="1431"/>
      <c r="AC776" s="586"/>
      <c r="AD776" s="1444" t="s">
        <v>774</v>
      </c>
      <c r="AE776" s="1430"/>
      <c r="AF776" s="1430"/>
      <c r="AG776" s="1430"/>
      <c r="AH776" s="1430"/>
      <c r="AI776" s="1430"/>
      <c r="AJ776" s="586"/>
      <c r="AK776" s="1444" t="s">
        <v>774</v>
      </c>
      <c r="AL776" s="1430"/>
      <c r="AM776" s="1430"/>
      <c r="AN776" s="1430"/>
      <c r="AO776" s="1430"/>
      <c r="AP776" s="1430"/>
      <c r="AQ776" s="538"/>
      <c r="AR776" s="526"/>
      <c r="AS776" s="526"/>
      <c r="AT776" s="526"/>
      <c r="AU776" s="526"/>
      <c r="AV776" s="526"/>
      <c r="AW776" s="526"/>
      <c r="AX776" s="526"/>
      <c r="AY776" s="526"/>
      <c r="AZ776" s="426"/>
      <c r="BA776" s="382">
        <v>10</v>
      </c>
      <c r="BB776" s="382">
        <v>0</v>
      </c>
      <c r="BC776" s="382"/>
      <c r="BD776" s="689"/>
      <c r="BE776" s="689"/>
      <c r="BF776" s="689"/>
      <c r="BG776" s="689"/>
    </row>
    <row r="777" spans="1:59" s="639" customFormat="1" ht="15" customHeight="1">
      <c r="A777" s="599" t="s">
        <v>1075</v>
      </c>
      <c r="B777" s="330"/>
      <c r="D777" s="596"/>
      <c r="E777" s="596"/>
      <c r="F777" s="596"/>
      <c r="G777" s="596"/>
      <c r="H777" s="596"/>
      <c r="I777" s="596"/>
      <c r="J777" s="596"/>
      <c r="K777" s="596"/>
      <c r="L777" s="596"/>
      <c r="M777" s="596"/>
      <c r="N777" s="596"/>
      <c r="O777" s="596"/>
      <c r="P777" s="596"/>
      <c r="Q777" s="596"/>
      <c r="R777" s="596"/>
      <c r="S777" s="596"/>
      <c r="T777" s="596"/>
      <c r="W777" s="1439" t="s">
        <v>312</v>
      </c>
      <c r="X777" s="1470"/>
      <c r="Y777" s="1470"/>
      <c r="Z777" s="1470"/>
      <c r="AA777" s="1470"/>
      <c r="AB777" s="1470"/>
      <c r="AC777" s="1109"/>
      <c r="AD777" s="1439" t="s">
        <v>312</v>
      </c>
      <c r="AE777" s="1470"/>
      <c r="AF777" s="1470"/>
      <c r="AG777" s="1470"/>
      <c r="AH777" s="1470"/>
      <c r="AI777" s="1470"/>
      <c r="AJ777" s="1109"/>
      <c r="AK777" s="1439" t="s">
        <v>312</v>
      </c>
      <c r="AL777" s="1470"/>
      <c r="AM777" s="1470"/>
      <c r="AN777" s="1470"/>
      <c r="AO777" s="1470"/>
      <c r="AP777" s="1470"/>
      <c r="AQ777" s="1008"/>
      <c r="AR777" s="526"/>
      <c r="AS777" s="526"/>
      <c r="AT777" s="526"/>
      <c r="AU777" s="526"/>
      <c r="AV777" s="526"/>
      <c r="AW777" s="526"/>
      <c r="AX777" s="526"/>
      <c r="AY777" s="526"/>
      <c r="AZ777" s="1109"/>
      <c r="BA777" s="615">
        <v>10</v>
      </c>
      <c r="BB777" s="382">
        <v>0</v>
      </c>
      <c r="BC777" s="382"/>
      <c r="BD777" s="689"/>
      <c r="BE777" s="689"/>
      <c r="BF777" s="689"/>
      <c r="BG777" s="689"/>
    </row>
    <row r="778" spans="1:59" s="561" customFormat="1" ht="15" customHeight="1">
      <c r="A778" s="23" t="s">
        <v>1075</v>
      </c>
      <c r="B778" s="216"/>
      <c r="C778" s="243" t="s">
        <v>613</v>
      </c>
      <c r="D778" s="435"/>
      <c r="E778" s="435"/>
      <c r="F778" s="435"/>
      <c r="G778" s="435"/>
      <c r="H778" s="435"/>
      <c r="I778" s="435"/>
      <c r="J778" s="435"/>
      <c r="K778" s="435"/>
      <c r="L778" s="435"/>
      <c r="M778" s="435"/>
      <c r="N778" s="435"/>
      <c r="O778" s="435"/>
      <c r="P778" s="435"/>
      <c r="Q778" s="435"/>
      <c r="R778" s="435"/>
      <c r="S778" s="435"/>
      <c r="T778" s="435"/>
      <c r="U778" s="435"/>
      <c r="V778" s="435"/>
      <c r="W778" s="426"/>
      <c r="X778" s="426"/>
      <c r="Y778" s="426"/>
      <c r="Z778" s="426"/>
      <c r="AA778" s="426"/>
      <c r="AB778" s="426"/>
      <c r="AC778" s="426"/>
      <c r="AD778" s="426"/>
      <c r="AE778" s="426"/>
      <c r="AF778" s="426"/>
      <c r="AG778" s="426"/>
      <c r="AH778" s="426"/>
      <c r="AI778" s="426"/>
      <c r="AJ778" s="426"/>
      <c r="AK778" s="426"/>
      <c r="AL778" s="426"/>
      <c r="AM778" s="426"/>
      <c r="AN778" s="426"/>
      <c r="AO778" s="426"/>
      <c r="AP778" s="426"/>
      <c r="AQ778" s="426"/>
      <c r="AR778" s="571"/>
      <c r="AS778" s="571"/>
      <c r="AT778" s="571"/>
      <c r="AU778" s="571"/>
      <c r="AV778" s="571"/>
      <c r="AW778" s="571"/>
      <c r="AX778" s="571"/>
      <c r="AY778" s="571"/>
      <c r="AZ778" s="426"/>
      <c r="BA778" s="382">
        <v>5</v>
      </c>
      <c r="BB778" s="382">
        <v>0</v>
      </c>
      <c r="BC778" s="382"/>
      <c r="BD778" s="689"/>
      <c r="BE778" s="689"/>
      <c r="BF778" s="689"/>
      <c r="BG778" s="689"/>
    </row>
    <row r="779" spans="1:59" s="561" customFormat="1" ht="15" customHeight="1">
      <c r="A779" s="23" t="s">
        <v>1075</v>
      </c>
      <c r="B779" s="216"/>
      <c r="C779" s="633" t="s">
        <v>621</v>
      </c>
      <c r="D779" s="1110"/>
      <c r="E779" s="1110"/>
      <c r="F779" s="1110"/>
      <c r="G779" s="1110"/>
      <c r="H779" s="1110"/>
      <c r="I779" s="1110"/>
      <c r="J779" s="1110"/>
      <c r="K779" s="1110"/>
      <c r="L779" s="1110"/>
      <c r="M779" s="1110"/>
      <c r="N779" s="1110"/>
      <c r="O779" s="1110"/>
      <c r="P779" s="1110"/>
      <c r="Q779" s="1110"/>
      <c r="R779" s="1110"/>
      <c r="S779" s="1110"/>
      <c r="T779" s="1110"/>
      <c r="U779" s="1110"/>
      <c r="V779" s="435"/>
      <c r="W779" s="1397">
        <v>576070268018</v>
      </c>
      <c r="X779" s="1397"/>
      <c r="Y779" s="1397"/>
      <c r="Z779" s="1397"/>
      <c r="AA779" s="1397"/>
      <c r="AB779" s="1397"/>
      <c r="AC779" s="526"/>
      <c r="AD779" s="1397">
        <v>533175511812</v>
      </c>
      <c r="AE779" s="1397"/>
      <c r="AF779" s="1397"/>
      <c r="AG779" s="1397"/>
      <c r="AH779" s="1397"/>
      <c r="AI779" s="1397"/>
      <c r="AJ779" s="526"/>
      <c r="AK779" s="1397">
        <v>533175511812</v>
      </c>
      <c r="AL779" s="1397"/>
      <c r="AM779" s="1397"/>
      <c r="AN779" s="1397"/>
      <c r="AO779" s="1397"/>
      <c r="AP779" s="1397"/>
      <c r="AQ779" s="586"/>
      <c r="AR779" s="526"/>
      <c r="AS779" s="526"/>
      <c r="AT779" s="526"/>
      <c r="AU779" s="526"/>
      <c r="AV779" s="526"/>
      <c r="AW779" s="526"/>
      <c r="AX779" s="526"/>
      <c r="AY779" s="526"/>
      <c r="AZ779" s="426"/>
      <c r="BA779" s="382">
        <v>1</v>
      </c>
      <c r="BB779" s="382">
        <v>0</v>
      </c>
      <c r="BC779" s="382"/>
      <c r="BD779" s="689"/>
      <c r="BE779" s="689"/>
      <c r="BF779" s="689"/>
      <c r="BG779" s="689"/>
    </row>
    <row r="780" spans="1:59" s="561" customFormat="1" ht="15" customHeight="1">
      <c r="A780" s="23" t="s">
        <v>1075</v>
      </c>
      <c r="B780" s="216"/>
      <c r="C780" s="633" t="s">
        <v>759</v>
      </c>
      <c r="D780" s="1110"/>
      <c r="E780" s="1110"/>
      <c r="F780" s="1110"/>
      <c r="G780" s="1110"/>
      <c r="H780" s="1110"/>
      <c r="I780" s="1110"/>
      <c r="J780" s="1110"/>
      <c r="K780" s="1110"/>
      <c r="L780" s="1110"/>
      <c r="M780" s="1110"/>
      <c r="N780" s="1110"/>
      <c r="O780" s="1110"/>
      <c r="P780" s="1110"/>
      <c r="Q780" s="1110"/>
      <c r="R780" s="1110"/>
      <c r="S780" s="1110"/>
      <c r="T780" s="1110"/>
      <c r="U780" s="1110"/>
      <c r="V780" s="435"/>
      <c r="W780" s="1397">
        <v>21150419057</v>
      </c>
      <c r="X780" s="1397"/>
      <c r="Y780" s="1397"/>
      <c r="Z780" s="1397"/>
      <c r="AA780" s="1397"/>
      <c r="AB780" s="1397"/>
      <c r="AC780" s="526"/>
      <c r="AD780" s="1397">
        <v>100076768554</v>
      </c>
      <c r="AE780" s="1397"/>
      <c r="AF780" s="1397"/>
      <c r="AG780" s="1397"/>
      <c r="AH780" s="1397"/>
      <c r="AI780" s="1397"/>
      <c r="AJ780" s="526"/>
      <c r="AK780" s="1397">
        <v>100076768554</v>
      </c>
      <c r="AL780" s="1397"/>
      <c r="AM780" s="1397"/>
      <c r="AN780" s="1397"/>
      <c r="AO780" s="1397"/>
      <c r="AP780" s="1397"/>
      <c r="AQ780" s="586"/>
      <c r="AR780" s="526"/>
      <c r="AS780" s="526"/>
      <c r="AT780" s="526"/>
      <c r="AU780" s="526"/>
      <c r="AV780" s="526"/>
      <c r="AW780" s="526"/>
      <c r="AX780" s="526"/>
      <c r="AY780" s="526"/>
      <c r="AZ780" s="426"/>
      <c r="BA780" s="382">
        <v>1</v>
      </c>
      <c r="BB780" s="382">
        <v>0</v>
      </c>
      <c r="BC780" s="382"/>
      <c r="BD780" s="689"/>
      <c r="BE780" s="689"/>
      <c r="BF780" s="689"/>
      <c r="BG780" s="689"/>
    </row>
    <row r="781" spans="1:59" s="561" customFormat="1" ht="15" customHeight="1">
      <c r="A781" s="23" t="s">
        <v>1075</v>
      </c>
      <c r="B781" s="216"/>
      <c r="C781" s="633" t="s">
        <v>394</v>
      </c>
      <c r="D781" s="1110"/>
      <c r="E781" s="1110"/>
      <c r="F781" s="1110"/>
      <c r="G781" s="1110"/>
      <c r="H781" s="1110"/>
      <c r="I781" s="1110"/>
      <c r="J781" s="1110"/>
      <c r="K781" s="1110"/>
      <c r="L781" s="1110"/>
      <c r="M781" s="1110"/>
      <c r="N781" s="1110"/>
      <c r="O781" s="1110"/>
      <c r="P781" s="1110"/>
      <c r="Q781" s="1110"/>
      <c r="R781" s="1110"/>
      <c r="S781" s="1110"/>
      <c r="T781" s="1110"/>
      <c r="U781" s="1110"/>
      <c r="V781" s="435"/>
      <c r="W781" s="1397">
        <v>0</v>
      </c>
      <c r="X781" s="1397"/>
      <c r="Y781" s="1397"/>
      <c r="Z781" s="1397"/>
      <c r="AA781" s="1397"/>
      <c r="AB781" s="1397"/>
      <c r="AC781" s="526"/>
      <c r="AD781" s="1397">
        <v>459118623</v>
      </c>
      <c r="AE781" s="1397"/>
      <c r="AF781" s="1397"/>
      <c r="AG781" s="1397"/>
      <c r="AH781" s="1397"/>
      <c r="AI781" s="1397"/>
      <c r="AJ781" s="526"/>
      <c r="AK781" s="1397">
        <v>459118623</v>
      </c>
      <c r="AL781" s="1397"/>
      <c r="AM781" s="1397"/>
      <c r="AN781" s="1397"/>
      <c r="AO781" s="1397"/>
      <c r="AP781" s="1397"/>
      <c r="AQ781" s="586"/>
      <c r="AR781" s="526"/>
      <c r="AS781" s="526"/>
      <c r="AT781" s="526"/>
      <c r="AU781" s="526"/>
      <c r="AV781" s="526"/>
      <c r="AW781" s="526"/>
      <c r="AX781" s="526"/>
      <c r="AY781" s="526"/>
      <c r="AZ781" s="426"/>
      <c r="BA781" s="382">
        <v>1</v>
      </c>
      <c r="BB781" s="382">
        <v>0</v>
      </c>
      <c r="BC781" s="382"/>
      <c r="BD781" s="689"/>
      <c r="BE781" s="689"/>
      <c r="BF781" s="689"/>
      <c r="BG781" s="689"/>
    </row>
    <row r="782" spans="1:59" s="561" customFormat="1" ht="15" customHeight="1">
      <c r="A782" s="23" t="s">
        <v>1075</v>
      </c>
      <c r="B782" s="216"/>
      <c r="C782" s="633"/>
      <c r="W782" s="526"/>
      <c r="X782" s="526"/>
      <c r="Y782" s="526"/>
      <c r="Z782" s="526"/>
      <c r="AA782" s="526"/>
      <c r="AB782" s="526"/>
      <c r="AC782" s="526"/>
      <c r="AD782" s="526"/>
      <c r="AE782" s="526"/>
      <c r="AF782" s="526"/>
      <c r="AG782" s="526"/>
      <c r="AH782" s="526"/>
      <c r="AI782" s="526"/>
      <c r="AJ782" s="526"/>
      <c r="AK782" s="526"/>
      <c r="AL782" s="526"/>
      <c r="AM782" s="526"/>
      <c r="AN782" s="526"/>
      <c r="AO782" s="526"/>
      <c r="AP782" s="526"/>
      <c r="AQ782" s="426"/>
      <c r="AR782" s="571"/>
      <c r="AS782" s="571"/>
      <c r="AT782" s="571"/>
      <c r="AU782" s="571"/>
      <c r="AV782" s="571"/>
      <c r="AW782" s="571"/>
      <c r="AX782" s="571"/>
      <c r="AY782" s="571"/>
      <c r="AZ782" s="426"/>
      <c r="BA782" s="382">
        <v>1</v>
      </c>
      <c r="BB782" s="382">
        <v>0</v>
      </c>
      <c r="BC782" s="382"/>
      <c r="BD782" s="689"/>
      <c r="BE782" s="689"/>
      <c r="BF782" s="689"/>
      <c r="BG782" s="689"/>
    </row>
    <row r="783" spans="1:59" s="223" customFormat="1" ht="15" customHeight="1" thickBot="1">
      <c r="A783" s="23" t="s">
        <v>1075</v>
      </c>
      <c r="B783" s="216"/>
      <c r="C783" s="220"/>
      <c r="D783" s="225"/>
      <c r="E783" s="224"/>
      <c r="F783" s="224"/>
      <c r="G783" s="224"/>
      <c r="H783" s="224"/>
      <c r="I783" s="224"/>
      <c r="J783" s="224"/>
      <c r="K783" s="226"/>
      <c r="L783" s="226"/>
      <c r="M783" s="226"/>
      <c r="N783" s="226"/>
      <c r="O783" s="226"/>
      <c r="P783" s="226"/>
      <c r="Q783" s="226"/>
      <c r="R783" s="226"/>
      <c r="S783" s="226"/>
      <c r="T783" s="226"/>
      <c r="U783" s="226"/>
      <c r="V783" s="226"/>
      <c r="W783" s="1389">
        <v>597220687075</v>
      </c>
      <c r="X783" s="1389"/>
      <c r="Y783" s="1389"/>
      <c r="Z783" s="1389"/>
      <c r="AA783" s="1389"/>
      <c r="AB783" s="1389"/>
      <c r="AC783" s="812"/>
      <c r="AD783" s="1389">
        <v>633711398989</v>
      </c>
      <c r="AE783" s="1389"/>
      <c r="AF783" s="1389"/>
      <c r="AG783" s="1389"/>
      <c r="AH783" s="1389"/>
      <c r="AI783" s="1389"/>
      <c r="AJ783" s="812"/>
      <c r="AK783" s="1389">
        <v>633711398989</v>
      </c>
      <c r="AL783" s="1389"/>
      <c r="AM783" s="1389"/>
      <c r="AN783" s="1389"/>
      <c r="AO783" s="1389"/>
      <c r="AP783" s="1389"/>
      <c r="AQ783" s="813"/>
      <c r="AR783" s="692"/>
      <c r="AS783" s="692"/>
      <c r="AT783" s="692"/>
      <c r="AU783" s="692"/>
      <c r="AV783" s="692"/>
      <c r="AW783" s="692"/>
      <c r="AX783" s="692"/>
      <c r="AY783" s="692"/>
      <c r="BA783" s="810">
        <v>1</v>
      </c>
      <c r="BB783" s="810">
        <v>0</v>
      </c>
      <c r="BC783" s="810"/>
      <c r="BD783" s="812">
        <v>597220687075</v>
      </c>
      <c r="BE783" s="812">
        <v>633711398989</v>
      </c>
      <c r="BF783" s="812">
        <v>0</v>
      </c>
      <c r="BG783" s="812">
        <v>0</v>
      </c>
    </row>
    <row r="784" spans="1:59" s="223" customFormat="1" ht="15" customHeight="1" thickTop="1">
      <c r="A784" s="23" t="s">
        <v>1075</v>
      </c>
      <c r="B784" s="216"/>
      <c r="C784" s="220"/>
      <c r="D784" s="227"/>
      <c r="E784" s="224"/>
      <c r="F784" s="224"/>
      <c r="G784" s="224"/>
      <c r="H784" s="224"/>
      <c r="I784" s="224"/>
      <c r="J784" s="224"/>
      <c r="K784" s="228"/>
      <c r="L784" s="228"/>
      <c r="M784" s="228"/>
      <c r="N784" s="228"/>
      <c r="O784" s="228"/>
      <c r="P784" s="228"/>
      <c r="Q784" s="228"/>
      <c r="R784" s="228"/>
      <c r="S784" s="228"/>
      <c r="T784" s="228"/>
      <c r="U784" s="228"/>
      <c r="V784" s="228"/>
      <c r="W784" s="190"/>
      <c r="X784" s="190"/>
      <c r="Y784" s="190"/>
      <c r="Z784" s="190"/>
      <c r="AA784" s="190"/>
      <c r="AB784" s="190"/>
      <c r="AC784" s="190"/>
      <c r="AD784" s="190"/>
      <c r="AE784" s="190"/>
      <c r="AF784" s="190"/>
      <c r="AG784" s="190"/>
      <c r="AH784" s="190"/>
      <c r="AI784" s="190"/>
      <c r="AJ784" s="190"/>
      <c r="AK784" s="190"/>
      <c r="AL784" s="190"/>
      <c r="AM784" s="190"/>
      <c r="AN784" s="190"/>
      <c r="AO784" s="190"/>
      <c r="AP784" s="190"/>
      <c r="AQ784" s="190"/>
      <c r="AR784" s="571"/>
      <c r="AS784" s="571"/>
      <c r="AT784" s="571"/>
      <c r="AU784" s="571"/>
      <c r="AV784" s="571"/>
      <c r="AW784" s="571"/>
      <c r="AX784" s="571"/>
      <c r="AY784" s="571"/>
      <c r="AZ784" s="190"/>
      <c r="BA784" s="382">
        <v>22</v>
      </c>
      <c r="BB784" s="382">
        <v>0</v>
      </c>
      <c r="BC784" s="382"/>
      <c r="BD784" s="607"/>
      <c r="BE784" s="607"/>
      <c r="BF784" s="607"/>
      <c r="BG784" s="607"/>
    </row>
    <row r="785" spans="1:59" s="563" customFormat="1" ht="67.5" customHeight="1">
      <c r="A785" s="400" t="s">
        <v>1075</v>
      </c>
      <c r="B785" s="406"/>
      <c r="C785" s="1330" t="s">
        <v>816</v>
      </c>
      <c r="D785" s="1330"/>
      <c r="E785" s="1330"/>
      <c r="F785" s="1330"/>
      <c r="G785" s="1330"/>
      <c r="H785" s="1330"/>
      <c r="I785" s="1330"/>
      <c r="J785" s="1330"/>
      <c r="K785" s="1330"/>
      <c r="L785" s="1330"/>
      <c r="M785" s="1330"/>
      <c r="N785" s="1330"/>
      <c r="O785" s="1330"/>
      <c r="P785" s="1330"/>
      <c r="Q785" s="1330"/>
      <c r="R785" s="1330"/>
      <c r="S785" s="1330"/>
      <c r="T785" s="1330"/>
      <c r="U785" s="1330"/>
      <c r="V785" s="1330"/>
      <c r="W785" s="1330"/>
      <c r="X785" s="1330"/>
      <c r="Y785" s="1330"/>
      <c r="Z785" s="1330"/>
      <c r="AA785" s="1330"/>
      <c r="AB785" s="1330"/>
      <c r="AC785" s="1330"/>
      <c r="AD785" s="1330"/>
      <c r="AE785" s="1330"/>
      <c r="AF785" s="1330"/>
      <c r="AG785" s="1330"/>
      <c r="AH785" s="1330"/>
      <c r="AI785" s="1330"/>
      <c r="AJ785" s="1330"/>
      <c r="AK785" s="1330"/>
      <c r="AL785" s="1330"/>
      <c r="AM785" s="1330"/>
      <c r="AN785" s="1330"/>
      <c r="AO785" s="1330"/>
      <c r="AP785" s="1330"/>
      <c r="AQ785" s="1127"/>
      <c r="AR785" s="697"/>
      <c r="AS785" s="697"/>
      <c r="AT785" s="697"/>
      <c r="AU785" s="697"/>
      <c r="AV785" s="697"/>
      <c r="AW785" s="697"/>
      <c r="AX785" s="697"/>
      <c r="AY785" s="697"/>
      <c r="AZ785" s="981"/>
      <c r="BA785" s="562">
        <v>22</v>
      </c>
      <c r="BB785" s="562">
        <v>0</v>
      </c>
      <c r="BC785" s="562"/>
      <c r="BD785" s="709"/>
      <c r="BE785" s="709"/>
      <c r="BF785" s="709"/>
      <c r="BG785" s="709"/>
    </row>
    <row r="786" spans="1:59" s="563" customFormat="1" ht="12.75">
      <c r="A786" s="400" t="s">
        <v>1075</v>
      </c>
      <c r="B786" s="406"/>
      <c r="C786" s="1136"/>
      <c r="D786" s="961"/>
      <c r="E786" s="961"/>
      <c r="F786" s="961"/>
      <c r="G786" s="961"/>
      <c r="H786" s="961"/>
      <c r="I786" s="961"/>
      <c r="J786" s="961"/>
      <c r="K786" s="961"/>
      <c r="L786" s="961"/>
      <c r="M786" s="961"/>
      <c r="N786" s="961"/>
      <c r="O786" s="961"/>
      <c r="P786" s="961"/>
      <c r="Q786" s="961"/>
      <c r="R786" s="961"/>
      <c r="S786" s="961"/>
      <c r="T786" s="961"/>
      <c r="W786" s="991"/>
      <c r="X786" s="991"/>
      <c r="Y786" s="991"/>
      <c r="Z786" s="991"/>
      <c r="AA786" s="991"/>
      <c r="AB786" s="991"/>
      <c r="AC786" s="991"/>
      <c r="AD786" s="991"/>
      <c r="AE786" s="991"/>
      <c r="AF786" s="991"/>
      <c r="AG786" s="991"/>
      <c r="AH786" s="991"/>
      <c r="AI786" s="991"/>
      <c r="AJ786" s="991"/>
      <c r="AK786" s="991"/>
      <c r="AL786" s="991"/>
      <c r="AM786" s="991"/>
      <c r="AN786" s="991"/>
      <c r="AO786" s="991"/>
      <c r="AP786" s="991"/>
      <c r="AQ786" s="991"/>
      <c r="AR786" s="697"/>
      <c r="AS786" s="697"/>
      <c r="AT786" s="697"/>
      <c r="AU786" s="697"/>
      <c r="AV786" s="697"/>
      <c r="AW786" s="697"/>
      <c r="AX786" s="697"/>
      <c r="AY786" s="697"/>
      <c r="AZ786" s="991"/>
      <c r="BA786" s="562"/>
      <c r="BB786" s="562"/>
      <c r="BC786" s="562"/>
      <c r="BD786" s="709"/>
      <c r="BE786" s="709"/>
      <c r="BF786" s="709"/>
      <c r="BG786" s="709"/>
    </row>
    <row r="787" spans="1:59" s="563" customFormat="1" ht="15" customHeight="1">
      <c r="A787" s="400" t="s">
        <v>1075</v>
      </c>
      <c r="B787" s="406"/>
      <c r="C787" s="990" t="s">
        <v>622</v>
      </c>
      <c r="D787" s="961"/>
      <c r="E787" s="961"/>
      <c r="F787" s="961"/>
      <c r="G787" s="961"/>
      <c r="H787" s="961"/>
      <c r="I787" s="961"/>
      <c r="J787" s="961"/>
      <c r="K787" s="961"/>
      <c r="L787" s="961"/>
      <c r="M787" s="961"/>
      <c r="N787" s="961"/>
      <c r="O787" s="961"/>
      <c r="P787" s="961"/>
      <c r="Q787" s="961"/>
      <c r="R787" s="961"/>
      <c r="S787" s="961"/>
      <c r="T787" s="961"/>
      <c r="W787" s="991"/>
      <c r="X787" s="991"/>
      <c r="Y787" s="991"/>
      <c r="Z787" s="991"/>
      <c r="AA787" s="991"/>
      <c r="AB787" s="991"/>
      <c r="AC787" s="991"/>
      <c r="AD787" s="991"/>
      <c r="AE787" s="991"/>
      <c r="AF787" s="991"/>
      <c r="AG787" s="991"/>
      <c r="AH787" s="991"/>
      <c r="AI787" s="991"/>
      <c r="AJ787" s="991"/>
      <c r="AK787" s="991"/>
      <c r="AL787" s="991"/>
      <c r="AM787" s="991"/>
      <c r="AN787" s="991"/>
      <c r="AO787" s="991"/>
      <c r="AP787" s="991"/>
      <c r="AQ787" s="991"/>
      <c r="AR787" s="697"/>
      <c r="AS787" s="697"/>
      <c r="AT787" s="697"/>
      <c r="AU787" s="697"/>
      <c r="AV787" s="697"/>
      <c r="AW787" s="697"/>
      <c r="AX787" s="697"/>
      <c r="AY787" s="697"/>
      <c r="AZ787" s="991"/>
      <c r="BA787" s="562"/>
      <c r="BB787" s="562"/>
      <c r="BC787" s="562"/>
      <c r="BD787" s="709"/>
      <c r="BE787" s="709"/>
      <c r="BF787" s="709"/>
      <c r="BG787" s="709"/>
    </row>
    <row r="788" spans="1:59" s="563" customFormat="1" ht="12.75">
      <c r="A788" s="400" t="s">
        <v>1075</v>
      </c>
      <c r="B788" s="406"/>
      <c r="C788" s="990"/>
      <c r="D788" s="961"/>
      <c r="E788" s="961"/>
      <c r="F788" s="961"/>
      <c r="G788" s="961"/>
      <c r="H788" s="961"/>
      <c r="I788" s="961"/>
      <c r="J788" s="961"/>
      <c r="K788" s="961"/>
      <c r="L788" s="961"/>
      <c r="M788" s="961"/>
      <c r="N788" s="961"/>
      <c r="O788" s="961"/>
      <c r="P788" s="961"/>
      <c r="Q788" s="961"/>
      <c r="R788" s="961"/>
      <c r="S788" s="961"/>
      <c r="T788" s="961"/>
      <c r="W788" s="991"/>
      <c r="X788" s="991"/>
      <c r="Y788" s="991"/>
      <c r="Z788" s="991"/>
      <c r="AA788" s="991"/>
      <c r="AB788" s="991"/>
      <c r="AC788" s="991"/>
      <c r="AD788" s="991"/>
      <c r="AE788" s="991"/>
      <c r="AF788" s="991"/>
      <c r="AG788" s="991"/>
      <c r="AH788" s="991"/>
      <c r="AI788" s="991"/>
      <c r="AJ788" s="991"/>
      <c r="AK788" s="991"/>
      <c r="AL788" s="991"/>
      <c r="AM788" s="991"/>
      <c r="AN788" s="991"/>
      <c r="AO788" s="991"/>
      <c r="AP788" s="991"/>
      <c r="AQ788" s="991"/>
      <c r="AR788" s="697"/>
      <c r="AS788" s="697"/>
      <c r="AT788" s="697"/>
      <c r="AU788" s="697"/>
      <c r="AV788" s="697"/>
      <c r="AW788" s="697"/>
      <c r="AX788" s="697"/>
      <c r="AY788" s="697"/>
      <c r="AZ788" s="991"/>
      <c r="BA788" s="562"/>
      <c r="BB788" s="562"/>
      <c r="BC788" s="562"/>
      <c r="BD788" s="709"/>
      <c r="BE788" s="709"/>
      <c r="BF788" s="709"/>
      <c r="BG788" s="709"/>
    </row>
    <row r="789" spans="1:59" s="563" customFormat="1" ht="51.75" customHeight="1">
      <c r="A789" s="400" t="s">
        <v>1075</v>
      </c>
      <c r="B789" s="406"/>
      <c r="C789" s="1330" t="s">
        <v>623</v>
      </c>
      <c r="D789" s="1330"/>
      <c r="E789" s="1330"/>
      <c r="F789" s="1330"/>
      <c r="G789" s="1330"/>
      <c r="H789" s="1330"/>
      <c r="I789" s="1330"/>
      <c r="J789" s="1330"/>
      <c r="K789" s="1330"/>
      <c r="L789" s="1330"/>
      <c r="M789" s="1330"/>
      <c r="N789" s="1330"/>
      <c r="O789" s="1330"/>
      <c r="P789" s="1330"/>
      <c r="Q789" s="1330"/>
      <c r="R789" s="1330"/>
      <c r="S789" s="1330"/>
      <c r="T789" s="1330"/>
      <c r="U789" s="1330"/>
      <c r="V789" s="1330"/>
      <c r="W789" s="1330"/>
      <c r="X789" s="1330"/>
      <c r="Y789" s="1330"/>
      <c r="Z789" s="1330"/>
      <c r="AA789" s="1330"/>
      <c r="AB789" s="1330"/>
      <c r="AC789" s="1330"/>
      <c r="AD789" s="1330"/>
      <c r="AE789" s="1330"/>
      <c r="AF789" s="1330"/>
      <c r="AG789" s="1330"/>
      <c r="AH789" s="1330"/>
      <c r="AI789" s="1330"/>
      <c r="AJ789" s="1330"/>
      <c r="AK789" s="1330"/>
      <c r="AL789" s="1330"/>
      <c r="AM789" s="1330"/>
      <c r="AN789" s="1330"/>
      <c r="AO789" s="1330"/>
      <c r="AP789" s="1330"/>
      <c r="AQ789" s="991"/>
      <c r="AR789" s="697"/>
      <c r="AS789" s="697"/>
      <c r="AT789" s="697"/>
      <c r="AU789" s="697"/>
      <c r="AV789" s="697"/>
      <c r="AW789" s="697"/>
      <c r="AX789" s="697"/>
      <c r="AY789" s="697"/>
      <c r="AZ789" s="991"/>
      <c r="BA789" s="562"/>
      <c r="BB789" s="562"/>
      <c r="BC789" s="562"/>
      <c r="BD789" s="709"/>
      <c r="BE789" s="709"/>
      <c r="BF789" s="709"/>
      <c r="BG789" s="709"/>
    </row>
    <row r="790" spans="1:59" s="563" customFormat="1" ht="12.75">
      <c r="A790" s="400" t="s">
        <v>1075</v>
      </c>
      <c r="B790" s="406"/>
      <c r="C790" s="1136"/>
      <c r="D790" s="961"/>
      <c r="E790" s="961"/>
      <c r="F790" s="961"/>
      <c r="G790" s="961"/>
      <c r="H790" s="961"/>
      <c r="I790" s="961"/>
      <c r="J790" s="961"/>
      <c r="K790" s="961"/>
      <c r="L790" s="961"/>
      <c r="M790" s="961"/>
      <c r="N790" s="961"/>
      <c r="O790" s="961"/>
      <c r="P790" s="961"/>
      <c r="Q790" s="961"/>
      <c r="R790" s="961"/>
      <c r="S790" s="961"/>
      <c r="T790" s="961"/>
      <c r="W790" s="991"/>
      <c r="X790" s="991"/>
      <c r="Y790" s="991"/>
      <c r="Z790" s="991"/>
      <c r="AA790" s="991"/>
      <c r="AB790" s="991"/>
      <c r="AC790" s="991"/>
      <c r="AD790" s="991"/>
      <c r="AE790" s="991"/>
      <c r="AF790" s="991"/>
      <c r="AG790" s="991"/>
      <c r="AH790" s="991"/>
      <c r="AI790" s="991"/>
      <c r="AJ790" s="991"/>
      <c r="AK790" s="991"/>
      <c r="AL790" s="991"/>
      <c r="AM790" s="991"/>
      <c r="AN790" s="991"/>
      <c r="AO790" s="991"/>
      <c r="AP790" s="991"/>
      <c r="AQ790" s="991"/>
      <c r="AR790" s="697"/>
      <c r="AS790" s="697"/>
      <c r="AT790" s="697"/>
      <c r="AU790" s="697"/>
      <c r="AV790" s="697"/>
      <c r="AW790" s="697"/>
      <c r="AX790" s="697"/>
      <c r="AY790" s="697"/>
      <c r="AZ790" s="991"/>
      <c r="BA790" s="562"/>
      <c r="BB790" s="562"/>
      <c r="BC790" s="562"/>
      <c r="BD790" s="709"/>
      <c r="BE790" s="709"/>
      <c r="BF790" s="709"/>
      <c r="BG790" s="709"/>
    </row>
    <row r="791" spans="1:59" s="563" customFormat="1" ht="15" customHeight="1">
      <c r="A791" s="400" t="s">
        <v>1075</v>
      </c>
      <c r="B791" s="406"/>
      <c r="C791" s="1144" t="s">
        <v>624</v>
      </c>
      <c r="D791" s="961"/>
      <c r="E791" s="961"/>
      <c r="F791" s="961"/>
      <c r="G791" s="961"/>
      <c r="H791" s="961"/>
      <c r="I791" s="961"/>
      <c r="J791" s="961"/>
      <c r="K791" s="961"/>
      <c r="L791" s="961"/>
      <c r="M791" s="961"/>
      <c r="N791" s="961"/>
      <c r="O791" s="961"/>
      <c r="P791" s="961"/>
      <c r="Q791" s="961"/>
      <c r="R791" s="961"/>
      <c r="S791" s="961"/>
      <c r="T791" s="961"/>
      <c r="W791" s="991"/>
      <c r="X791" s="991"/>
      <c r="Y791" s="991"/>
      <c r="Z791" s="991"/>
      <c r="AA791" s="991"/>
      <c r="AB791" s="991"/>
      <c r="AC791" s="991"/>
      <c r="AD791" s="991"/>
      <c r="AE791" s="991"/>
      <c r="AF791" s="991"/>
      <c r="AG791" s="991"/>
      <c r="AH791" s="991"/>
      <c r="AI791" s="991"/>
      <c r="AJ791" s="991"/>
      <c r="AK791" s="991"/>
      <c r="AL791" s="991"/>
      <c r="AM791" s="991"/>
      <c r="AN791" s="991"/>
      <c r="AO791" s="991"/>
      <c r="AP791" s="991"/>
      <c r="AQ791" s="991"/>
      <c r="AR791" s="697"/>
      <c r="AS791" s="697"/>
      <c r="AT791" s="697"/>
      <c r="AU791" s="697"/>
      <c r="AV791" s="697"/>
      <c r="AW791" s="697"/>
      <c r="AX791" s="697"/>
      <c r="AY791" s="697"/>
      <c r="AZ791" s="991"/>
      <c r="BA791" s="562"/>
      <c r="BB791" s="562"/>
      <c r="BC791" s="562"/>
      <c r="BD791" s="709"/>
      <c r="BE791" s="709"/>
      <c r="BF791" s="709"/>
      <c r="BG791" s="709"/>
    </row>
    <row r="792" spans="1:59" s="563" customFormat="1" ht="13.5">
      <c r="A792" s="400" t="s">
        <v>1075</v>
      </c>
      <c r="B792" s="406"/>
      <c r="C792" s="1144"/>
      <c r="D792" s="961"/>
      <c r="E792" s="961"/>
      <c r="F792" s="961"/>
      <c r="G792" s="961"/>
      <c r="H792" s="961"/>
      <c r="I792" s="961"/>
      <c r="J792" s="961"/>
      <c r="K792" s="961"/>
      <c r="L792" s="961"/>
      <c r="M792" s="961"/>
      <c r="N792" s="961"/>
      <c r="O792" s="961"/>
      <c r="P792" s="961"/>
      <c r="Q792" s="961"/>
      <c r="R792" s="961"/>
      <c r="S792" s="961"/>
      <c r="T792" s="961"/>
      <c r="W792" s="991"/>
      <c r="X792" s="991"/>
      <c r="Y792" s="991"/>
      <c r="Z792" s="991"/>
      <c r="AA792" s="991"/>
      <c r="AB792" s="991"/>
      <c r="AC792" s="991"/>
      <c r="AD792" s="991"/>
      <c r="AE792" s="991"/>
      <c r="AF792" s="991"/>
      <c r="AG792" s="991"/>
      <c r="AH792" s="991"/>
      <c r="AI792" s="991"/>
      <c r="AJ792" s="991"/>
      <c r="AK792" s="991"/>
      <c r="AL792" s="991"/>
      <c r="AM792" s="991"/>
      <c r="AN792" s="991"/>
      <c r="AO792" s="991"/>
      <c r="AP792" s="991"/>
      <c r="AQ792" s="991"/>
      <c r="AR792" s="697"/>
      <c r="AS792" s="697"/>
      <c r="AT792" s="697"/>
      <c r="AU792" s="697"/>
      <c r="AV792" s="697"/>
      <c r="AW792" s="697"/>
      <c r="AX792" s="697"/>
      <c r="AY792" s="697"/>
      <c r="AZ792" s="991"/>
      <c r="BA792" s="562"/>
      <c r="BB792" s="562"/>
      <c r="BC792" s="562"/>
      <c r="BD792" s="709"/>
      <c r="BE792" s="709"/>
      <c r="BF792" s="709"/>
      <c r="BG792" s="709"/>
    </row>
    <row r="793" spans="1:59" s="563" customFormat="1" ht="15" customHeight="1">
      <c r="A793" s="400" t="s">
        <v>1075</v>
      </c>
      <c r="B793" s="406"/>
      <c r="C793" s="1330" t="s">
        <v>625</v>
      </c>
      <c r="D793" s="1330"/>
      <c r="E793" s="1330"/>
      <c r="F793" s="1330"/>
      <c r="G793" s="1330"/>
      <c r="H793" s="1330"/>
      <c r="I793" s="1330"/>
      <c r="J793" s="1330"/>
      <c r="K793" s="1330"/>
      <c r="L793" s="1330"/>
      <c r="M793" s="1330"/>
      <c r="N793" s="1330"/>
      <c r="O793" s="1330"/>
      <c r="P793" s="1330"/>
      <c r="Q793" s="1330"/>
      <c r="R793" s="1330"/>
      <c r="S793" s="1330"/>
      <c r="T793" s="1330"/>
      <c r="U793" s="1330"/>
      <c r="V793" s="1330"/>
      <c r="W793" s="1330"/>
      <c r="X793" s="1330"/>
      <c r="Y793" s="1330"/>
      <c r="Z793" s="1330"/>
      <c r="AA793" s="1330"/>
      <c r="AB793" s="1330"/>
      <c r="AC793" s="1330"/>
      <c r="AD793" s="1330"/>
      <c r="AE793" s="1330"/>
      <c r="AF793" s="1330"/>
      <c r="AG793" s="1330"/>
      <c r="AH793" s="1330"/>
      <c r="AI793" s="1330"/>
      <c r="AJ793" s="1330"/>
      <c r="AK793" s="1330"/>
      <c r="AL793" s="1330"/>
      <c r="AM793" s="1330"/>
      <c r="AN793" s="1330"/>
      <c r="AO793" s="1330"/>
      <c r="AP793" s="1330"/>
      <c r="AQ793" s="991"/>
      <c r="AR793" s="697"/>
      <c r="AS793" s="697"/>
      <c r="AT793" s="697"/>
      <c r="AU793" s="697"/>
      <c r="AV793" s="697"/>
      <c r="AW793" s="697"/>
      <c r="AX793" s="697"/>
      <c r="AY793" s="697"/>
      <c r="AZ793" s="991"/>
      <c r="BA793" s="562"/>
      <c r="BB793" s="562"/>
      <c r="BC793" s="562"/>
      <c r="BD793" s="709"/>
      <c r="BE793" s="709"/>
      <c r="BF793" s="709"/>
      <c r="BG793" s="709"/>
    </row>
    <row r="794" spans="1:59" s="563" customFormat="1" ht="12" customHeight="1">
      <c r="A794" s="400" t="s">
        <v>1075</v>
      </c>
      <c r="B794" s="406"/>
      <c r="C794" s="1136"/>
      <c r="D794" s="961"/>
      <c r="E794" s="961"/>
      <c r="F794" s="961"/>
      <c r="G794" s="961"/>
      <c r="H794" s="961"/>
      <c r="I794" s="961"/>
      <c r="J794" s="961"/>
      <c r="K794" s="961"/>
      <c r="L794" s="961"/>
      <c r="M794" s="961"/>
      <c r="N794" s="961"/>
      <c r="O794" s="961"/>
      <c r="P794" s="961"/>
      <c r="Q794" s="961"/>
      <c r="R794" s="961"/>
      <c r="S794" s="961"/>
      <c r="T794" s="961"/>
      <c r="W794" s="991"/>
      <c r="X794" s="991"/>
      <c r="Y794" s="991"/>
      <c r="Z794" s="991"/>
      <c r="AA794" s="991"/>
      <c r="AB794" s="991"/>
      <c r="AC794" s="991"/>
      <c r="AD794" s="991"/>
      <c r="AE794" s="991"/>
      <c r="AF794" s="991"/>
      <c r="AG794" s="991"/>
      <c r="AH794" s="991"/>
      <c r="AI794" s="991"/>
      <c r="AJ794" s="991"/>
      <c r="AK794" s="991"/>
      <c r="AL794" s="991"/>
      <c r="AM794" s="991"/>
      <c r="AN794" s="991"/>
      <c r="AO794" s="991"/>
      <c r="AP794" s="991"/>
      <c r="AQ794" s="991"/>
      <c r="AR794" s="697"/>
      <c r="AS794" s="697"/>
      <c r="AT794" s="697"/>
      <c r="AU794" s="697"/>
      <c r="AV794" s="697"/>
      <c r="AW794" s="697"/>
      <c r="AX794" s="697"/>
      <c r="AY794" s="697"/>
      <c r="AZ794" s="991"/>
      <c r="BA794" s="562"/>
      <c r="BB794" s="562"/>
      <c r="BC794" s="562"/>
      <c r="BD794" s="709"/>
      <c r="BE794" s="709"/>
      <c r="BF794" s="709"/>
      <c r="BG794" s="709"/>
    </row>
    <row r="795" spans="1:59" s="563" customFormat="1" ht="15" customHeight="1">
      <c r="A795" s="400" t="s">
        <v>1075</v>
      </c>
      <c r="B795" s="406"/>
      <c r="C795" s="1330" t="s">
        <v>626</v>
      </c>
      <c r="D795" s="1330"/>
      <c r="E795" s="1330"/>
      <c r="F795" s="1330"/>
      <c r="G795" s="1330"/>
      <c r="H795" s="1330"/>
      <c r="I795" s="1330"/>
      <c r="J795" s="1330"/>
      <c r="K795" s="1330"/>
      <c r="L795" s="1330"/>
      <c r="M795" s="1330"/>
      <c r="N795" s="1330"/>
      <c r="O795" s="1330"/>
      <c r="P795" s="1330"/>
      <c r="Q795" s="1330"/>
      <c r="R795" s="1330"/>
      <c r="S795" s="1330"/>
      <c r="T795" s="1330"/>
      <c r="U795" s="1330"/>
      <c r="V795" s="1330"/>
      <c r="W795" s="1330"/>
      <c r="X795" s="1330"/>
      <c r="Y795" s="1330"/>
      <c r="Z795" s="1330"/>
      <c r="AA795" s="1330"/>
      <c r="AB795" s="1330"/>
      <c r="AC795" s="1330"/>
      <c r="AD795" s="1330"/>
      <c r="AE795" s="1330"/>
      <c r="AF795" s="1330"/>
      <c r="AG795" s="1330"/>
      <c r="AH795" s="1330"/>
      <c r="AI795" s="1330"/>
      <c r="AJ795" s="1330"/>
      <c r="AK795" s="1330"/>
      <c r="AL795" s="1330"/>
      <c r="AM795" s="1330"/>
      <c r="AN795" s="1330"/>
      <c r="AO795" s="1330"/>
      <c r="AP795" s="1330"/>
      <c r="AQ795" s="991"/>
      <c r="AR795" s="697"/>
      <c r="AS795" s="697"/>
      <c r="AT795" s="697"/>
      <c r="AU795" s="697"/>
      <c r="AV795" s="697"/>
      <c r="AW795" s="697"/>
      <c r="AX795" s="697"/>
      <c r="AY795" s="697"/>
      <c r="AZ795" s="991"/>
      <c r="BA795" s="562"/>
      <c r="BB795" s="562"/>
      <c r="BC795" s="562"/>
      <c r="BD795" s="709"/>
      <c r="BE795" s="709"/>
      <c r="BF795" s="709"/>
      <c r="BG795" s="709"/>
    </row>
    <row r="796" spans="1:59" s="563" customFormat="1" ht="9.75" customHeight="1">
      <c r="A796" s="400" t="s">
        <v>1075</v>
      </c>
      <c r="B796" s="406"/>
      <c r="C796" s="1127"/>
      <c r="D796" s="1127"/>
      <c r="E796" s="1127"/>
      <c r="F796" s="1127"/>
      <c r="G796" s="1127"/>
      <c r="H796" s="1127"/>
      <c r="I796" s="1127"/>
      <c r="J796" s="1127"/>
      <c r="K796" s="1127"/>
      <c r="L796" s="1127"/>
      <c r="M796" s="1127"/>
      <c r="N796" s="1127"/>
      <c r="O796" s="1127"/>
      <c r="P796" s="1127"/>
      <c r="Q796" s="1127"/>
      <c r="R796" s="1127"/>
      <c r="S796" s="1127"/>
      <c r="T796" s="1127"/>
      <c r="U796" s="1127"/>
      <c r="V796" s="1127"/>
      <c r="W796" s="1127"/>
      <c r="X796" s="1127"/>
      <c r="Y796" s="1127"/>
      <c r="Z796" s="1127"/>
      <c r="AA796" s="1127"/>
      <c r="AB796" s="1127"/>
      <c r="AC796" s="1127"/>
      <c r="AD796" s="1127"/>
      <c r="AE796" s="1127"/>
      <c r="AF796" s="1127"/>
      <c r="AG796" s="1127"/>
      <c r="AH796" s="1127"/>
      <c r="AI796" s="1127"/>
      <c r="AJ796" s="1127"/>
      <c r="AK796" s="1127"/>
      <c r="AL796" s="1127"/>
      <c r="AM796" s="1127"/>
      <c r="AN796" s="1127"/>
      <c r="AO796" s="1127"/>
      <c r="AP796" s="1127"/>
      <c r="AQ796" s="991"/>
      <c r="AR796" s="697"/>
      <c r="AS796" s="697"/>
      <c r="AT796" s="697"/>
      <c r="AU796" s="697"/>
      <c r="AV796" s="697"/>
      <c r="AW796" s="697"/>
      <c r="AX796" s="697"/>
      <c r="AY796" s="697"/>
      <c r="AZ796" s="991"/>
      <c r="BA796" s="562"/>
      <c r="BB796" s="562"/>
      <c r="BC796" s="562"/>
      <c r="BD796" s="709"/>
      <c r="BE796" s="709"/>
      <c r="BF796" s="709"/>
      <c r="BG796" s="709"/>
    </row>
    <row r="797" spans="1:59" s="563" customFormat="1" ht="53.25" customHeight="1">
      <c r="A797" s="400" t="s">
        <v>1075</v>
      </c>
      <c r="B797" s="406"/>
      <c r="C797" s="1330" t="s">
        <v>765</v>
      </c>
      <c r="D797" s="1330"/>
      <c r="E797" s="1330"/>
      <c r="F797" s="1330"/>
      <c r="G797" s="1330"/>
      <c r="H797" s="1330"/>
      <c r="I797" s="1330"/>
      <c r="J797" s="1330"/>
      <c r="K797" s="1330"/>
      <c r="L797" s="1330"/>
      <c r="M797" s="1330"/>
      <c r="N797" s="1330"/>
      <c r="O797" s="1330"/>
      <c r="P797" s="1330"/>
      <c r="Q797" s="1330"/>
      <c r="R797" s="1330"/>
      <c r="S797" s="1330"/>
      <c r="T797" s="1330"/>
      <c r="U797" s="1330"/>
      <c r="V797" s="1330"/>
      <c r="W797" s="1330"/>
      <c r="X797" s="1330"/>
      <c r="Y797" s="1330"/>
      <c r="Z797" s="1330"/>
      <c r="AA797" s="1330"/>
      <c r="AB797" s="1330"/>
      <c r="AC797" s="1330"/>
      <c r="AD797" s="1330"/>
      <c r="AE797" s="1330"/>
      <c r="AF797" s="1330"/>
      <c r="AG797" s="1330"/>
      <c r="AH797" s="1330"/>
      <c r="AI797" s="1330"/>
      <c r="AJ797" s="1330"/>
      <c r="AK797" s="1330"/>
      <c r="AL797" s="1330"/>
      <c r="AM797" s="1330"/>
      <c r="AN797" s="1330"/>
      <c r="AO797" s="1330"/>
      <c r="AP797" s="1330"/>
      <c r="AQ797" s="991"/>
      <c r="AR797" s="697"/>
      <c r="AS797" s="697"/>
      <c r="AT797" s="697"/>
      <c r="AU797" s="697"/>
      <c r="AV797" s="697"/>
      <c r="AW797" s="697"/>
      <c r="AX797" s="697"/>
      <c r="AY797" s="697"/>
      <c r="AZ797" s="991"/>
      <c r="BA797" s="562"/>
      <c r="BB797" s="562"/>
      <c r="BC797" s="562"/>
      <c r="BD797" s="709"/>
      <c r="BE797" s="709"/>
      <c r="BF797" s="709"/>
      <c r="BG797" s="709"/>
    </row>
    <row r="798" spans="1:59" s="563" customFormat="1" ht="9" customHeight="1">
      <c r="A798" s="400" t="s">
        <v>1075</v>
      </c>
      <c r="B798" s="406"/>
      <c r="C798" s="1136"/>
      <c r="D798" s="961"/>
      <c r="E798" s="961"/>
      <c r="F798" s="961"/>
      <c r="G798" s="961"/>
      <c r="H798" s="961"/>
      <c r="I798" s="961"/>
      <c r="J798" s="961"/>
      <c r="K798" s="961"/>
      <c r="L798" s="961"/>
      <c r="M798" s="961"/>
      <c r="N798" s="961"/>
      <c r="O798" s="961"/>
      <c r="P798" s="961"/>
      <c r="Q798" s="961"/>
      <c r="R798" s="961"/>
      <c r="S798" s="961"/>
      <c r="T798" s="961"/>
      <c r="W798" s="991"/>
      <c r="X798" s="991"/>
      <c r="Y798" s="991"/>
      <c r="Z798" s="991"/>
      <c r="AA798" s="991"/>
      <c r="AB798" s="991"/>
      <c r="AC798" s="991"/>
      <c r="AD798" s="991"/>
      <c r="AE798" s="991"/>
      <c r="AF798" s="991"/>
      <c r="AG798" s="991"/>
      <c r="AH798" s="991"/>
      <c r="AI798" s="991"/>
      <c r="AJ798" s="991"/>
      <c r="AK798" s="991"/>
      <c r="AL798" s="991"/>
      <c r="AM798" s="991"/>
      <c r="AN798" s="991"/>
      <c r="AO798" s="991"/>
      <c r="AP798" s="991"/>
      <c r="AQ798" s="991"/>
      <c r="AR798" s="697"/>
      <c r="AS798" s="697"/>
      <c r="AT798" s="697"/>
      <c r="AU798" s="697"/>
      <c r="AV798" s="697"/>
      <c r="AW798" s="697"/>
      <c r="AX798" s="697"/>
      <c r="AY798" s="697"/>
      <c r="AZ798" s="991"/>
      <c r="BA798" s="562"/>
      <c r="BB798" s="562"/>
      <c r="BC798" s="562"/>
      <c r="BD798" s="709"/>
      <c r="BE798" s="709"/>
      <c r="BF798" s="709"/>
      <c r="BG798" s="709"/>
    </row>
    <row r="799" spans="1:59" s="563" customFormat="1" ht="15" customHeight="1">
      <c r="A799" s="400" t="s">
        <v>1075</v>
      </c>
      <c r="B799" s="406"/>
      <c r="C799" s="1330" t="s">
        <v>627</v>
      </c>
      <c r="D799" s="1330"/>
      <c r="E799" s="1330"/>
      <c r="F799" s="1330"/>
      <c r="G799" s="1330"/>
      <c r="H799" s="1330"/>
      <c r="I799" s="1330"/>
      <c r="J799" s="1330"/>
      <c r="K799" s="1330"/>
      <c r="L799" s="1330"/>
      <c r="M799" s="1330"/>
      <c r="N799" s="1330"/>
      <c r="O799" s="1330"/>
      <c r="P799" s="1330"/>
      <c r="Q799" s="1330"/>
      <c r="R799" s="1330"/>
      <c r="S799" s="1330"/>
      <c r="T799" s="1330"/>
      <c r="U799" s="1330"/>
      <c r="V799" s="1330"/>
      <c r="W799" s="1330"/>
      <c r="X799" s="1330"/>
      <c r="Y799" s="1330"/>
      <c r="Z799" s="1330"/>
      <c r="AA799" s="1330"/>
      <c r="AB799" s="1330"/>
      <c r="AC799" s="1330"/>
      <c r="AD799" s="1330"/>
      <c r="AE799" s="1330"/>
      <c r="AF799" s="1330"/>
      <c r="AG799" s="1330"/>
      <c r="AH799" s="1330"/>
      <c r="AI799" s="1330"/>
      <c r="AJ799" s="1330"/>
      <c r="AK799" s="1330"/>
      <c r="AL799" s="1330"/>
      <c r="AM799" s="1330"/>
      <c r="AN799" s="1330"/>
      <c r="AO799" s="1330"/>
      <c r="AP799" s="1330"/>
      <c r="AQ799" s="991"/>
      <c r="AR799" s="697"/>
      <c r="AS799" s="697"/>
      <c r="AT799" s="697"/>
      <c r="AU799" s="697"/>
      <c r="AV799" s="697"/>
      <c r="AW799" s="697"/>
      <c r="AX799" s="697"/>
      <c r="AY799" s="697"/>
      <c r="AZ799" s="991"/>
      <c r="BA799" s="562"/>
      <c r="BB799" s="562"/>
      <c r="BC799" s="562"/>
      <c r="BD799" s="709"/>
      <c r="BE799" s="709"/>
      <c r="BF799" s="709"/>
      <c r="BG799" s="709"/>
    </row>
    <row r="800" spans="1:59" s="563" customFormat="1" ht="9" customHeight="1">
      <c r="A800" s="400" t="s">
        <v>1075</v>
      </c>
      <c r="B800" s="406"/>
      <c r="C800" s="1127"/>
      <c r="D800" s="1127"/>
      <c r="E800" s="1127"/>
      <c r="F800" s="1127"/>
      <c r="G800" s="1127"/>
      <c r="H800" s="1127"/>
      <c r="I800" s="1127"/>
      <c r="J800" s="1127"/>
      <c r="K800" s="1127"/>
      <c r="L800" s="1127"/>
      <c r="M800" s="1127"/>
      <c r="N800" s="1127"/>
      <c r="O800" s="1127"/>
      <c r="P800" s="1127"/>
      <c r="Q800" s="1127"/>
      <c r="R800" s="1127"/>
      <c r="S800" s="1127"/>
      <c r="T800" s="1127"/>
      <c r="U800" s="1127"/>
      <c r="V800" s="1127"/>
      <c r="W800" s="1127"/>
      <c r="X800" s="1127"/>
      <c r="Y800" s="1127"/>
      <c r="Z800" s="1127"/>
      <c r="AA800" s="1127"/>
      <c r="AB800" s="1127"/>
      <c r="AC800" s="1127"/>
      <c r="AD800" s="1127"/>
      <c r="AE800" s="1127"/>
      <c r="AF800" s="1127"/>
      <c r="AG800" s="1127"/>
      <c r="AH800" s="1127"/>
      <c r="AI800" s="1127"/>
      <c r="AJ800" s="1127"/>
      <c r="AK800" s="1127"/>
      <c r="AL800" s="1127"/>
      <c r="AM800" s="1127"/>
      <c r="AN800" s="1127"/>
      <c r="AO800" s="1127"/>
      <c r="AP800" s="1127"/>
      <c r="AQ800" s="991"/>
      <c r="AR800" s="697"/>
      <c r="AS800" s="697"/>
      <c r="AT800" s="697"/>
      <c r="AU800" s="697"/>
      <c r="AV800" s="697"/>
      <c r="AW800" s="697"/>
      <c r="AX800" s="697"/>
      <c r="AY800" s="697"/>
      <c r="AZ800" s="991"/>
      <c r="BA800" s="562"/>
      <c r="BB800" s="562"/>
      <c r="BC800" s="562"/>
      <c r="BD800" s="709"/>
      <c r="BE800" s="709"/>
      <c r="BF800" s="709"/>
      <c r="BG800" s="709"/>
    </row>
    <row r="801" spans="1:59" s="563" customFormat="1" ht="39.75" customHeight="1">
      <c r="A801" s="400" t="s">
        <v>1075</v>
      </c>
      <c r="B801" s="406"/>
      <c r="C801" s="1330" t="s">
        <v>628</v>
      </c>
      <c r="D801" s="1330"/>
      <c r="E801" s="1330"/>
      <c r="F801" s="1330"/>
      <c r="G801" s="1330"/>
      <c r="H801" s="1330"/>
      <c r="I801" s="1330"/>
      <c r="J801" s="1330"/>
      <c r="K801" s="1330"/>
      <c r="L801" s="1330"/>
      <c r="M801" s="1330"/>
      <c r="N801" s="1330"/>
      <c r="O801" s="1330"/>
      <c r="P801" s="1330"/>
      <c r="Q801" s="1330"/>
      <c r="R801" s="1330"/>
      <c r="S801" s="1330"/>
      <c r="T801" s="1330"/>
      <c r="U801" s="1330"/>
      <c r="V801" s="1330"/>
      <c r="W801" s="1330"/>
      <c r="X801" s="1330"/>
      <c r="Y801" s="1330"/>
      <c r="Z801" s="1330"/>
      <c r="AA801" s="1330"/>
      <c r="AB801" s="1330"/>
      <c r="AC801" s="1330"/>
      <c r="AD801" s="1330"/>
      <c r="AE801" s="1330"/>
      <c r="AF801" s="1330"/>
      <c r="AG801" s="1330"/>
      <c r="AH801" s="1330"/>
      <c r="AI801" s="1330"/>
      <c r="AJ801" s="1330"/>
      <c r="AK801" s="1330"/>
      <c r="AL801" s="1330"/>
      <c r="AM801" s="1330"/>
      <c r="AN801" s="1330"/>
      <c r="AO801" s="1330"/>
      <c r="AP801" s="1330"/>
      <c r="AQ801" s="991"/>
      <c r="AR801" s="697"/>
      <c r="AS801" s="697"/>
      <c r="AT801" s="697"/>
      <c r="AU801" s="697"/>
      <c r="AV801" s="697"/>
      <c r="AW801" s="697"/>
      <c r="AX801" s="697"/>
      <c r="AY801" s="697"/>
      <c r="AZ801" s="991"/>
      <c r="BA801" s="562"/>
      <c r="BB801" s="562"/>
      <c r="BC801" s="562"/>
      <c r="BD801" s="709"/>
      <c r="BE801" s="709"/>
      <c r="BF801" s="709"/>
      <c r="BG801" s="709"/>
    </row>
    <row r="802" spans="1:59" s="563" customFormat="1" ht="9" customHeight="1">
      <c r="A802" s="400" t="s">
        <v>1075</v>
      </c>
      <c r="B802" s="406"/>
      <c r="C802" s="1136"/>
      <c r="D802" s="961"/>
      <c r="E802" s="961"/>
      <c r="F802" s="961"/>
      <c r="G802" s="961"/>
      <c r="H802" s="961"/>
      <c r="I802" s="961"/>
      <c r="J802" s="961"/>
      <c r="K802" s="961"/>
      <c r="L802" s="961"/>
      <c r="M802" s="961"/>
      <c r="N802" s="961"/>
      <c r="O802" s="961"/>
      <c r="P802" s="961"/>
      <c r="Q802" s="961"/>
      <c r="R802" s="961"/>
      <c r="S802" s="961"/>
      <c r="T802" s="961"/>
      <c r="W802" s="991"/>
      <c r="X802" s="991"/>
      <c r="Y802" s="991"/>
      <c r="Z802" s="991"/>
      <c r="AA802" s="991"/>
      <c r="AB802" s="991"/>
      <c r="AC802" s="991"/>
      <c r="AD802" s="991"/>
      <c r="AE802" s="991"/>
      <c r="AF802" s="991"/>
      <c r="AG802" s="991"/>
      <c r="AH802" s="991"/>
      <c r="AI802" s="991"/>
      <c r="AJ802" s="991"/>
      <c r="AK802" s="991"/>
      <c r="AL802" s="991"/>
      <c r="AM802" s="991"/>
      <c r="AN802" s="991"/>
      <c r="AO802" s="991"/>
      <c r="AP802" s="991"/>
      <c r="AQ802" s="991"/>
      <c r="AR802" s="697"/>
      <c r="AS802" s="697"/>
      <c r="AT802" s="697"/>
      <c r="AU802" s="697"/>
      <c r="AV802" s="697"/>
      <c r="AW802" s="697"/>
      <c r="AX802" s="697"/>
      <c r="AY802" s="697"/>
      <c r="AZ802" s="991"/>
      <c r="BA802" s="562"/>
      <c r="BB802" s="562"/>
      <c r="BC802" s="562"/>
      <c r="BD802" s="709"/>
      <c r="BE802" s="709"/>
      <c r="BF802" s="709"/>
      <c r="BG802" s="709"/>
    </row>
    <row r="803" spans="1:59" s="563" customFormat="1" ht="15" customHeight="1">
      <c r="A803" s="400" t="s">
        <v>1075</v>
      </c>
      <c r="B803" s="406"/>
      <c r="C803" s="1330" t="s">
        <v>629</v>
      </c>
      <c r="D803" s="1330"/>
      <c r="E803" s="1330"/>
      <c r="F803" s="1330"/>
      <c r="G803" s="1330"/>
      <c r="H803" s="1330"/>
      <c r="I803" s="1330"/>
      <c r="J803" s="1330"/>
      <c r="K803" s="1330"/>
      <c r="L803" s="1330"/>
      <c r="M803" s="1330"/>
      <c r="N803" s="1330"/>
      <c r="O803" s="1330"/>
      <c r="P803" s="1330"/>
      <c r="Q803" s="1330"/>
      <c r="R803" s="1330"/>
      <c r="S803" s="1330"/>
      <c r="T803" s="1330"/>
      <c r="U803" s="1330"/>
      <c r="V803" s="1330"/>
      <c r="W803" s="1330"/>
      <c r="X803" s="1330"/>
      <c r="Y803" s="1330"/>
      <c r="Z803" s="1330"/>
      <c r="AA803" s="1330"/>
      <c r="AB803" s="1330"/>
      <c r="AC803" s="1330"/>
      <c r="AD803" s="1330"/>
      <c r="AE803" s="1330"/>
      <c r="AF803" s="1330"/>
      <c r="AG803" s="1330"/>
      <c r="AH803" s="1330"/>
      <c r="AI803" s="1330"/>
      <c r="AJ803" s="1330"/>
      <c r="AK803" s="1330"/>
      <c r="AL803" s="1330"/>
      <c r="AM803" s="1330"/>
      <c r="AN803" s="1330"/>
      <c r="AO803" s="1330"/>
      <c r="AP803" s="1330"/>
      <c r="AQ803" s="991"/>
      <c r="AR803" s="697"/>
      <c r="AS803" s="697"/>
      <c r="AT803" s="697"/>
      <c r="AU803" s="697"/>
      <c r="AV803" s="697"/>
      <c r="AW803" s="697"/>
      <c r="AX803" s="697"/>
      <c r="AY803" s="697"/>
      <c r="AZ803" s="991"/>
      <c r="BA803" s="562"/>
      <c r="BB803" s="562"/>
      <c r="BC803" s="562"/>
      <c r="BD803" s="709"/>
      <c r="BE803" s="709"/>
      <c r="BF803" s="709"/>
      <c r="BG803" s="709"/>
    </row>
    <row r="804" spans="1:59" s="563" customFormat="1" ht="12.75">
      <c r="A804" s="400" t="s">
        <v>1075</v>
      </c>
      <c r="B804" s="406"/>
      <c r="C804" s="1127"/>
      <c r="D804" s="1127"/>
      <c r="E804" s="1127"/>
      <c r="F804" s="1127"/>
      <c r="G804" s="1127"/>
      <c r="H804" s="1127"/>
      <c r="I804" s="1127"/>
      <c r="J804" s="1127"/>
      <c r="K804" s="1127"/>
      <c r="L804" s="1127"/>
      <c r="M804" s="1127"/>
      <c r="N804" s="1127"/>
      <c r="O804" s="1127"/>
      <c r="P804" s="1127"/>
      <c r="Q804" s="1127"/>
      <c r="R804" s="1127"/>
      <c r="S804" s="1127"/>
      <c r="T804" s="1127"/>
      <c r="U804" s="1127"/>
      <c r="V804" s="1127"/>
      <c r="W804" s="1127"/>
      <c r="X804" s="1127"/>
      <c r="Y804" s="1127"/>
      <c r="Z804" s="1127"/>
      <c r="AA804" s="1127"/>
      <c r="AB804" s="1127"/>
      <c r="AC804" s="1127"/>
      <c r="AD804" s="1127"/>
      <c r="AE804" s="1127"/>
      <c r="AF804" s="1127"/>
      <c r="AG804" s="1127"/>
      <c r="AH804" s="1127"/>
      <c r="AI804" s="1127"/>
      <c r="AJ804" s="1127"/>
      <c r="AK804" s="1127"/>
      <c r="AL804" s="1127"/>
      <c r="AM804" s="1127"/>
      <c r="AN804" s="1127"/>
      <c r="AO804" s="1127"/>
      <c r="AP804" s="1127"/>
      <c r="AQ804" s="991"/>
      <c r="AR804" s="697"/>
      <c r="AS804" s="697"/>
      <c r="AT804" s="697"/>
      <c r="AU804" s="697"/>
      <c r="AV804" s="697"/>
      <c r="AW804" s="697"/>
      <c r="AX804" s="697"/>
      <c r="AY804" s="697"/>
      <c r="AZ804" s="991"/>
      <c r="BA804" s="562"/>
      <c r="BB804" s="562"/>
      <c r="BC804" s="562"/>
      <c r="BD804" s="709"/>
      <c r="BE804" s="709"/>
      <c r="BF804" s="709"/>
      <c r="BG804" s="709"/>
    </row>
    <row r="805" spans="1:59" s="563" customFormat="1" ht="52.5" customHeight="1">
      <c r="A805" s="400" t="s">
        <v>1075</v>
      </c>
      <c r="B805" s="406"/>
      <c r="C805" s="1330" t="s">
        <v>630</v>
      </c>
      <c r="D805" s="1330"/>
      <c r="E805" s="1330"/>
      <c r="F805" s="1330"/>
      <c r="G805" s="1330"/>
      <c r="H805" s="1330"/>
      <c r="I805" s="1330"/>
      <c r="J805" s="1330"/>
      <c r="K805" s="1330"/>
      <c r="L805" s="1330"/>
      <c r="M805" s="1330"/>
      <c r="N805" s="1330"/>
      <c r="O805" s="1330"/>
      <c r="P805" s="1330"/>
      <c r="Q805" s="1330"/>
      <c r="R805" s="1330"/>
      <c r="S805" s="1330"/>
      <c r="T805" s="1330"/>
      <c r="U805" s="1330"/>
      <c r="V805" s="1330"/>
      <c r="W805" s="1330"/>
      <c r="X805" s="1330"/>
      <c r="Y805" s="1330"/>
      <c r="Z805" s="1330"/>
      <c r="AA805" s="1330"/>
      <c r="AB805" s="1330"/>
      <c r="AC805" s="1330"/>
      <c r="AD805" s="1330"/>
      <c r="AE805" s="1330"/>
      <c r="AF805" s="1330"/>
      <c r="AG805" s="1330"/>
      <c r="AH805" s="1330"/>
      <c r="AI805" s="1330"/>
      <c r="AJ805" s="1330"/>
      <c r="AK805" s="1330"/>
      <c r="AL805" s="1330"/>
      <c r="AM805" s="1330"/>
      <c r="AN805" s="1330"/>
      <c r="AO805" s="1330"/>
      <c r="AP805" s="1330"/>
      <c r="AQ805" s="991"/>
      <c r="AR805" s="697"/>
      <c r="AS805" s="697"/>
      <c r="AT805" s="697"/>
      <c r="AU805" s="697"/>
      <c r="AV805" s="697"/>
      <c r="AW805" s="697"/>
      <c r="AX805" s="697"/>
      <c r="AY805" s="697"/>
      <c r="AZ805" s="991"/>
      <c r="BA805" s="562"/>
      <c r="BB805" s="562"/>
      <c r="BC805" s="562"/>
      <c r="BD805" s="709"/>
      <c r="BE805" s="709"/>
      <c r="BF805" s="709"/>
      <c r="BG805" s="709"/>
    </row>
    <row r="806" spans="1:59" s="563" customFormat="1" ht="12.75">
      <c r="A806" s="400" t="s">
        <v>1075</v>
      </c>
      <c r="B806" s="406"/>
      <c r="C806" s="1136"/>
      <c r="D806" s="961"/>
      <c r="E806" s="961"/>
      <c r="F806" s="961"/>
      <c r="G806" s="961"/>
      <c r="H806" s="961"/>
      <c r="I806" s="961"/>
      <c r="J806" s="961"/>
      <c r="K806" s="961"/>
      <c r="L806" s="961"/>
      <c r="M806" s="961"/>
      <c r="N806" s="961"/>
      <c r="O806" s="961"/>
      <c r="P806" s="961"/>
      <c r="Q806" s="961"/>
      <c r="R806" s="961"/>
      <c r="S806" s="961"/>
      <c r="T806" s="961"/>
      <c r="W806" s="991"/>
      <c r="X806" s="991"/>
      <c r="Y806" s="991"/>
      <c r="Z806" s="991"/>
      <c r="AA806" s="991"/>
      <c r="AB806" s="991"/>
      <c r="AC806" s="991"/>
      <c r="AD806" s="991"/>
      <c r="AE806" s="991"/>
      <c r="AF806" s="991"/>
      <c r="AG806" s="991"/>
      <c r="AH806" s="991"/>
      <c r="AI806" s="991"/>
      <c r="AJ806" s="991"/>
      <c r="AK806" s="991"/>
      <c r="AL806" s="991"/>
      <c r="AM806" s="991"/>
      <c r="AN806" s="991"/>
      <c r="AO806" s="991"/>
      <c r="AP806" s="991"/>
      <c r="AQ806" s="991"/>
      <c r="AR806" s="697"/>
      <c r="AS806" s="697"/>
      <c r="AT806" s="697"/>
      <c r="AU806" s="697"/>
      <c r="AV806" s="697"/>
      <c r="AW806" s="697"/>
      <c r="AX806" s="697"/>
      <c r="AY806" s="697"/>
      <c r="AZ806" s="991"/>
      <c r="BA806" s="562"/>
      <c r="BB806" s="562"/>
      <c r="BC806" s="562"/>
      <c r="BD806" s="709"/>
      <c r="BE806" s="709"/>
      <c r="BF806" s="709"/>
      <c r="BG806" s="709"/>
    </row>
    <row r="807" spans="1:59" s="563" customFormat="1" ht="15" customHeight="1">
      <c r="A807" s="400" t="s">
        <v>1075</v>
      </c>
      <c r="B807" s="406"/>
      <c r="C807" s="1144" t="s">
        <v>631</v>
      </c>
      <c r="D807" s="961"/>
      <c r="E807" s="961"/>
      <c r="F807" s="961"/>
      <c r="G807" s="961"/>
      <c r="H807" s="961"/>
      <c r="I807" s="961"/>
      <c r="J807" s="961"/>
      <c r="K807" s="961"/>
      <c r="L807" s="961"/>
      <c r="M807" s="961"/>
      <c r="N807" s="961"/>
      <c r="O807" s="961"/>
      <c r="P807" s="961"/>
      <c r="Q807" s="961"/>
      <c r="R807" s="961"/>
      <c r="S807" s="961"/>
      <c r="T807" s="961"/>
      <c r="W807" s="991"/>
      <c r="X807" s="991"/>
      <c r="Y807" s="991"/>
      <c r="Z807" s="991"/>
      <c r="AA807" s="991"/>
      <c r="AB807" s="991"/>
      <c r="AC807" s="991"/>
      <c r="AD807" s="991"/>
      <c r="AE807" s="991"/>
      <c r="AF807" s="991"/>
      <c r="AG807" s="991"/>
      <c r="AH807" s="991"/>
      <c r="AI807" s="991"/>
      <c r="AJ807" s="991"/>
      <c r="AK807" s="991"/>
      <c r="AL807" s="991"/>
      <c r="AM807" s="991"/>
      <c r="AN807" s="991"/>
      <c r="AO807" s="991"/>
      <c r="AP807" s="991"/>
      <c r="AQ807" s="991"/>
      <c r="AR807" s="697"/>
      <c r="AS807" s="697"/>
      <c r="AT807" s="697"/>
      <c r="AU807" s="697"/>
      <c r="AV807" s="697"/>
      <c r="AW807" s="697"/>
      <c r="AX807" s="697"/>
      <c r="AY807" s="697"/>
      <c r="AZ807" s="991"/>
      <c r="BA807" s="562"/>
      <c r="BB807" s="562"/>
      <c r="BC807" s="562"/>
      <c r="BD807" s="709"/>
      <c r="BE807" s="709"/>
      <c r="BF807" s="709"/>
      <c r="BG807" s="709"/>
    </row>
    <row r="808" spans="1:59" s="563" customFormat="1" ht="13.5">
      <c r="A808" s="400" t="s">
        <v>1075</v>
      </c>
      <c r="B808" s="406"/>
      <c r="C808" s="1144"/>
      <c r="D808" s="961"/>
      <c r="E808" s="961"/>
      <c r="F808" s="961"/>
      <c r="G808" s="961"/>
      <c r="H808" s="961"/>
      <c r="I808" s="961"/>
      <c r="J808" s="961"/>
      <c r="K808" s="961"/>
      <c r="L808" s="961"/>
      <c r="M808" s="961"/>
      <c r="N808" s="961"/>
      <c r="O808" s="961"/>
      <c r="P808" s="961"/>
      <c r="Q808" s="961"/>
      <c r="R808" s="961"/>
      <c r="S808" s="961"/>
      <c r="T808" s="961"/>
      <c r="W808" s="991"/>
      <c r="X808" s="991"/>
      <c r="Y808" s="991"/>
      <c r="Z808" s="991"/>
      <c r="AA808" s="991"/>
      <c r="AB808" s="991"/>
      <c r="AC808" s="991"/>
      <c r="AD808" s="991"/>
      <c r="AE808" s="991"/>
      <c r="AF808" s="991"/>
      <c r="AG808" s="991"/>
      <c r="AH808" s="991"/>
      <c r="AI808" s="991"/>
      <c r="AJ808" s="991"/>
      <c r="AK808" s="991"/>
      <c r="AL808" s="991"/>
      <c r="AM808" s="991"/>
      <c r="AN808" s="991"/>
      <c r="AO808" s="991"/>
      <c r="AP808" s="991"/>
      <c r="AQ808" s="991"/>
      <c r="AR808" s="697"/>
      <c r="AS808" s="697"/>
      <c r="AT808" s="697"/>
      <c r="AU808" s="697"/>
      <c r="AV808" s="697"/>
      <c r="AW808" s="697"/>
      <c r="AX808" s="697"/>
      <c r="AY808" s="697"/>
      <c r="AZ808" s="991"/>
      <c r="BA808" s="562"/>
      <c r="BB808" s="562"/>
      <c r="BC808" s="562"/>
      <c r="BD808" s="709"/>
      <c r="BE808" s="709"/>
      <c r="BF808" s="709"/>
      <c r="BG808" s="709"/>
    </row>
    <row r="809" spans="1:59" s="563" customFormat="1" ht="53.25" customHeight="1">
      <c r="A809" s="400" t="s">
        <v>1075</v>
      </c>
      <c r="B809" s="406"/>
      <c r="C809" s="1330" t="s">
        <v>814</v>
      </c>
      <c r="D809" s="1330"/>
      <c r="E809" s="1330"/>
      <c r="F809" s="1330"/>
      <c r="G809" s="1330"/>
      <c r="H809" s="1330"/>
      <c r="I809" s="1330"/>
      <c r="J809" s="1330"/>
      <c r="K809" s="1330"/>
      <c r="L809" s="1330"/>
      <c r="M809" s="1330"/>
      <c r="N809" s="1330"/>
      <c r="O809" s="1330"/>
      <c r="P809" s="1330"/>
      <c r="Q809" s="1330"/>
      <c r="R809" s="1330"/>
      <c r="S809" s="1330"/>
      <c r="T809" s="1330"/>
      <c r="U809" s="1330"/>
      <c r="V809" s="1330"/>
      <c r="W809" s="1330"/>
      <c r="X809" s="1330"/>
      <c r="Y809" s="1330"/>
      <c r="Z809" s="1330"/>
      <c r="AA809" s="1330"/>
      <c r="AB809" s="1330"/>
      <c r="AC809" s="1330"/>
      <c r="AD809" s="1330"/>
      <c r="AE809" s="1330"/>
      <c r="AF809" s="1330"/>
      <c r="AG809" s="1330"/>
      <c r="AH809" s="1330"/>
      <c r="AI809" s="1330"/>
      <c r="AJ809" s="1330"/>
      <c r="AK809" s="1330"/>
      <c r="AL809" s="1330"/>
      <c r="AM809" s="1330"/>
      <c r="AN809" s="1330"/>
      <c r="AO809" s="1330"/>
      <c r="AP809" s="1330"/>
      <c r="AQ809" s="991"/>
      <c r="AR809" s="697"/>
      <c r="AS809" s="697"/>
      <c r="AT809" s="697"/>
      <c r="AU809" s="697"/>
      <c r="AV809" s="697"/>
      <c r="AW809" s="697"/>
      <c r="AX809" s="697"/>
      <c r="AY809" s="697"/>
      <c r="AZ809" s="991"/>
      <c r="BA809" s="562"/>
      <c r="BB809" s="562"/>
      <c r="BC809" s="562"/>
      <c r="BD809" s="709"/>
      <c r="BE809" s="709"/>
      <c r="BF809" s="709"/>
      <c r="BG809" s="709"/>
    </row>
    <row r="810" spans="1:59" s="561" customFormat="1" ht="12.75">
      <c r="A810" s="23" t="s">
        <v>1075</v>
      </c>
      <c r="B810" s="216"/>
      <c r="C810" s="633"/>
      <c r="D810" s="425"/>
      <c r="E810" s="425"/>
      <c r="F810" s="425"/>
      <c r="G810" s="425"/>
      <c r="H810" s="425"/>
      <c r="I810" s="425"/>
      <c r="J810" s="425"/>
      <c r="K810" s="425"/>
      <c r="L810" s="425"/>
      <c r="M810" s="425"/>
      <c r="N810" s="425"/>
      <c r="O810" s="425"/>
      <c r="P810" s="425"/>
      <c r="Q810" s="425"/>
      <c r="R810" s="425"/>
      <c r="S810" s="425"/>
      <c r="T810" s="425"/>
      <c r="W810" s="426"/>
      <c r="X810" s="426"/>
      <c r="Y810" s="426"/>
      <c r="Z810" s="426"/>
      <c r="AA810" s="426"/>
      <c r="AB810" s="426"/>
      <c r="AC810" s="426"/>
      <c r="AD810" s="426"/>
      <c r="AE810" s="426"/>
      <c r="AF810" s="426"/>
      <c r="AG810" s="426"/>
      <c r="AH810" s="426"/>
      <c r="AI810" s="426"/>
      <c r="AJ810" s="426"/>
      <c r="AK810" s="426"/>
      <c r="AL810" s="426"/>
      <c r="AM810" s="426"/>
      <c r="AN810" s="426"/>
      <c r="AO810" s="426"/>
      <c r="AP810" s="426"/>
      <c r="AQ810" s="426"/>
      <c r="AR810" s="571"/>
      <c r="AS810" s="571"/>
      <c r="AT810" s="571"/>
      <c r="AU810" s="571"/>
      <c r="AV810" s="571"/>
      <c r="AW810" s="571"/>
      <c r="AX810" s="571"/>
      <c r="AY810" s="571"/>
      <c r="AZ810" s="426"/>
      <c r="BA810" s="382">
        <v>42</v>
      </c>
      <c r="BB810" s="382">
        <v>0</v>
      </c>
      <c r="BC810" s="382"/>
      <c r="BD810" s="689"/>
      <c r="BE810" s="689"/>
      <c r="BF810" s="689"/>
      <c r="BG810" s="689"/>
    </row>
    <row r="811" spans="1:59" s="639" customFormat="1" ht="26.25" customHeight="1">
      <c r="A811" s="362" t="s">
        <v>1075</v>
      </c>
      <c r="C811" s="651"/>
      <c r="D811" s="660"/>
      <c r="E811" s="660"/>
      <c r="H811" s="1000"/>
      <c r="I811" s="1454" t="s">
        <v>634</v>
      </c>
      <c r="J811" s="1454"/>
      <c r="K811" s="1454"/>
      <c r="L811" s="1454"/>
      <c r="M811" s="1454"/>
      <c r="N811" s="1454"/>
      <c r="O811" s="1003"/>
      <c r="P811" s="1454" t="s">
        <v>635</v>
      </c>
      <c r="Q811" s="1454"/>
      <c r="R811" s="1454"/>
      <c r="S811" s="1454"/>
      <c r="T811" s="1454"/>
      <c r="U811" s="1454"/>
      <c r="V811" s="1003"/>
      <c r="W811" s="1454" t="s">
        <v>525</v>
      </c>
      <c r="X811" s="1454"/>
      <c r="Y811" s="1454"/>
      <c r="Z811" s="1454"/>
      <c r="AA811" s="1454"/>
      <c r="AB811" s="1454"/>
      <c r="AC811" s="1003"/>
      <c r="AD811" s="1454" t="s">
        <v>207</v>
      </c>
      <c r="AE811" s="1454"/>
      <c r="AF811" s="1454"/>
      <c r="AG811" s="1454"/>
      <c r="AH811" s="1454"/>
      <c r="AI811" s="1454"/>
      <c r="AJ811" s="1003"/>
      <c r="AK811" s="1454" t="s">
        <v>25</v>
      </c>
      <c r="AL811" s="1454"/>
      <c r="AM811" s="1454"/>
      <c r="AN811" s="1454"/>
      <c r="AO811" s="1454"/>
      <c r="AP811" s="1454"/>
      <c r="AQ811" s="655"/>
      <c r="AR811" s="182"/>
      <c r="AS811" s="182"/>
      <c r="AT811" s="182"/>
      <c r="AU811" s="182"/>
      <c r="AV811" s="182"/>
      <c r="AW811" s="182"/>
      <c r="AX811" s="182"/>
      <c r="AY811" s="182"/>
      <c r="AZ811" s="180"/>
      <c r="BA811" s="382">
        <v>42</v>
      </c>
      <c r="BB811" s="382">
        <v>0</v>
      </c>
      <c r="BC811" s="382"/>
      <c r="BD811" s="689"/>
      <c r="BE811" s="689"/>
      <c r="BF811" s="689"/>
      <c r="BG811" s="689"/>
    </row>
    <row r="812" spans="1:59" s="561" customFormat="1" ht="15" customHeight="1">
      <c r="A812" s="6" t="s">
        <v>1075</v>
      </c>
      <c r="D812" s="654"/>
      <c r="E812" s="654"/>
      <c r="H812" s="1000"/>
      <c r="I812" s="1427" t="s">
        <v>312</v>
      </c>
      <c r="J812" s="1428"/>
      <c r="K812" s="1428"/>
      <c r="L812" s="1428"/>
      <c r="M812" s="1428"/>
      <c r="N812" s="1428"/>
      <c r="O812" s="1003"/>
      <c r="P812" s="1427" t="s">
        <v>312</v>
      </c>
      <c r="Q812" s="1428"/>
      <c r="R812" s="1428"/>
      <c r="S812" s="1428"/>
      <c r="T812" s="1428"/>
      <c r="U812" s="1428"/>
      <c r="V812" s="1003"/>
      <c r="W812" s="1427" t="s">
        <v>312</v>
      </c>
      <c r="X812" s="1428"/>
      <c r="Y812" s="1428"/>
      <c r="Z812" s="1428"/>
      <c r="AA812" s="1428"/>
      <c r="AB812" s="1428"/>
      <c r="AC812" s="1003"/>
      <c r="AD812" s="1427" t="s">
        <v>312</v>
      </c>
      <c r="AE812" s="1428"/>
      <c r="AF812" s="1428"/>
      <c r="AG812" s="1428"/>
      <c r="AH812" s="1428"/>
      <c r="AI812" s="1428"/>
      <c r="AJ812" s="1003"/>
      <c r="AK812" s="1427" t="s">
        <v>312</v>
      </c>
      <c r="AL812" s="1428"/>
      <c r="AM812" s="1428"/>
      <c r="AN812" s="1428"/>
      <c r="AO812" s="1428"/>
      <c r="AP812" s="1428"/>
      <c r="AQ812" s="655"/>
      <c r="AR812" s="571"/>
      <c r="AS812" s="571"/>
      <c r="AT812" s="571"/>
      <c r="AU812" s="571"/>
      <c r="AV812" s="571"/>
      <c r="AW812" s="571"/>
      <c r="AX812" s="571"/>
      <c r="AY812" s="571"/>
      <c r="AZ812" s="190"/>
      <c r="BA812" s="382">
        <v>12</v>
      </c>
      <c r="BB812" s="382">
        <v>0</v>
      </c>
      <c r="BC812" s="382"/>
      <c r="BD812" s="689"/>
      <c r="BE812" s="689"/>
      <c r="BF812" s="689"/>
      <c r="BG812" s="689"/>
    </row>
    <row r="813" spans="1:59" s="561" customFormat="1" ht="15" customHeight="1">
      <c r="A813" s="23" t="s">
        <v>1075</v>
      </c>
      <c r="C813" s="63" t="s">
        <v>1157</v>
      </c>
      <c r="D813" s="654"/>
      <c r="E813" s="654"/>
      <c r="H813" s="1000"/>
      <c r="I813" s="1260"/>
      <c r="J813" s="1261"/>
      <c r="K813" s="1261"/>
      <c r="L813" s="1261"/>
      <c r="M813" s="1261"/>
      <c r="N813" s="1261"/>
      <c r="O813" s="1003"/>
      <c r="P813" s="1427"/>
      <c r="Q813" s="1428"/>
      <c r="R813" s="1428"/>
      <c r="S813" s="1428"/>
      <c r="T813" s="1428"/>
      <c r="U813" s="1428"/>
      <c r="V813" s="1003"/>
      <c r="W813" s="1427"/>
      <c r="X813" s="1428"/>
      <c r="Y813" s="1428"/>
      <c r="Z813" s="1428"/>
      <c r="AA813" s="1428"/>
      <c r="AB813" s="1428"/>
      <c r="AC813" s="1003"/>
      <c r="AD813" s="1427"/>
      <c r="AE813" s="1428"/>
      <c r="AF813" s="1428"/>
      <c r="AG813" s="1428"/>
      <c r="AH813" s="1428"/>
      <c r="AI813" s="1428"/>
      <c r="AJ813" s="1003"/>
      <c r="AK813" s="1427"/>
      <c r="AL813" s="1428"/>
      <c r="AM813" s="1428"/>
      <c r="AN813" s="1428"/>
      <c r="AO813" s="1428"/>
      <c r="AP813" s="1428"/>
      <c r="AQ813" s="655"/>
      <c r="AR813" s="571"/>
      <c r="AS813" s="571"/>
      <c r="AT813" s="571"/>
      <c r="AU813" s="571"/>
      <c r="AV813" s="571"/>
      <c r="AW813" s="571"/>
      <c r="AX813" s="571"/>
      <c r="AY813" s="571"/>
      <c r="AZ813" s="190"/>
      <c r="BA813" s="382">
        <v>6</v>
      </c>
      <c r="BB813" s="382">
        <v>0</v>
      </c>
      <c r="BC813" s="382"/>
      <c r="BD813" s="689"/>
      <c r="BE813" s="689"/>
      <c r="BF813" s="689"/>
      <c r="BG813" s="689"/>
    </row>
    <row r="814" spans="1:59" s="563" customFormat="1" ht="27.75" customHeight="1">
      <c r="A814" s="400" t="s">
        <v>1075</v>
      </c>
      <c r="C814" s="1453" t="s">
        <v>173</v>
      </c>
      <c r="D814" s="1359"/>
      <c r="E814" s="1359"/>
      <c r="F814" s="1359"/>
      <c r="G814" s="1359"/>
      <c r="H814" s="1359"/>
      <c r="I814" s="1377">
        <v>64314277690</v>
      </c>
      <c r="J814" s="1377"/>
      <c r="K814" s="1377"/>
      <c r="L814" s="1377"/>
      <c r="M814" s="1377"/>
      <c r="N814" s="1377"/>
      <c r="O814" s="1014"/>
      <c r="P814" s="1377">
        <v>0</v>
      </c>
      <c r="Q814" s="1377"/>
      <c r="R814" s="1377"/>
      <c r="S814" s="1377"/>
      <c r="T814" s="1377"/>
      <c r="U814" s="1377"/>
      <c r="V814" s="1014"/>
      <c r="W814" s="1377">
        <v>0</v>
      </c>
      <c r="X814" s="1377"/>
      <c r="Y814" s="1377"/>
      <c r="Z814" s="1377"/>
      <c r="AA814" s="1377"/>
      <c r="AB814" s="1377"/>
      <c r="AC814" s="1014"/>
      <c r="AD814" s="1377">
        <v>64314277690</v>
      </c>
      <c r="AE814" s="1377"/>
      <c r="AF814" s="1377"/>
      <c r="AG814" s="1377"/>
      <c r="AH814" s="1377"/>
      <c r="AI814" s="1377"/>
      <c r="AJ814" s="1014"/>
      <c r="AK814" s="1377">
        <v>64314277690</v>
      </c>
      <c r="AL814" s="1377"/>
      <c r="AM814" s="1377"/>
      <c r="AN814" s="1377"/>
      <c r="AO814" s="1377"/>
      <c r="AP814" s="1377"/>
      <c r="AQ814" s="1122"/>
      <c r="AR814" s="697"/>
      <c r="AS814" s="697"/>
      <c r="AT814" s="697"/>
      <c r="AU814" s="697"/>
      <c r="AV814" s="697"/>
      <c r="AW814" s="697"/>
      <c r="AX814" s="697"/>
      <c r="AY814" s="697"/>
      <c r="AZ814" s="981"/>
      <c r="BA814" s="562">
        <v>1</v>
      </c>
      <c r="BB814" s="562">
        <v>0</v>
      </c>
      <c r="BC814" s="562"/>
      <c r="BD814" s="709"/>
      <c r="BE814" s="709"/>
      <c r="BF814" s="709"/>
      <c r="BG814" s="709"/>
    </row>
    <row r="815" spans="1:59" s="563" customFormat="1" ht="27.75" customHeight="1">
      <c r="A815" s="400" t="s">
        <v>1075</v>
      </c>
      <c r="C815" s="1453" t="s">
        <v>758</v>
      </c>
      <c r="D815" s="1359"/>
      <c r="E815" s="1359"/>
      <c r="F815" s="1359"/>
      <c r="G815" s="1359"/>
      <c r="H815" s="1359"/>
      <c r="I815" s="1377">
        <v>152647213650</v>
      </c>
      <c r="J815" s="1377"/>
      <c r="K815" s="1377"/>
      <c r="L815" s="1377"/>
      <c r="M815" s="1377"/>
      <c r="N815" s="1377"/>
      <c r="O815" s="1014"/>
      <c r="P815" s="1377">
        <v>0</v>
      </c>
      <c r="Q815" s="1377"/>
      <c r="R815" s="1377"/>
      <c r="S815" s="1377"/>
      <c r="T815" s="1377"/>
      <c r="U815" s="1377"/>
      <c r="V815" s="1014"/>
      <c r="W815" s="1377">
        <v>0</v>
      </c>
      <c r="X815" s="1377"/>
      <c r="Y815" s="1377"/>
      <c r="Z815" s="1377"/>
      <c r="AA815" s="1377"/>
      <c r="AB815" s="1377"/>
      <c r="AC815" s="1014"/>
      <c r="AD815" s="1377">
        <v>152647213650</v>
      </c>
      <c r="AE815" s="1377"/>
      <c r="AF815" s="1377"/>
      <c r="AG815" s="1377"/>
      <c r="AH815" s="1377"/>
      <c r="AI815" s="1377"/>
      <c r="AJ815" s="1014"/>
      <c r="AK815" s="1377">
        <v>152647213650</v>
      </c>
      <c r="AL815" s="1377"/>
      <c r="AM815" s="1377"/>
      <c r="AN815" s="1377"/>
      <c r="AO815" s="1377"/>
      <c r="AP815" s="1377"/>
      <c r="AQ815" s="1122"/>
      <c r="AR815" s="697"/>
      <c r="AS815" s="697"/>
      <c r="AT815" s="697"/>
      <c r="AU815" s="697"/>
      <c r="AV815" s="697"/>
      <c r="AW815" s="697"/>
      <c r="AX815" s="697"/>
      <c r="AY815" s="697"/>
      <c r="AZ815" s="981"/>
      <c r="BA815" s="562">
        <v>1</v>
      </c>
      <c r="BB815" s="562">
        <v>0</v>
      </c>
      <c r="BC815" s="562"/>
      <c r="BD815" s="709"/>
      <c r="BE815" s="709"/>
      <c r="BF815" s="709"/>
      <c r="BG815" s="709"/>
    </row>
    <row r="816" spans="1:59" s="561" customFormat="1" ht="15" customHeight="1">
      <c r="A816" s="23" t="s">
        <v>1075</v>
      </c>
      <c r="C816" s="656" t="s">
        <v>176</v>
      </c>
      <c r="D816" s="657"/>
      <c r="E816" s="435"/>
      <c r="H816" s="526"/>
      <c r="I816" s="1380">
        <v>8558267879</v>
      </c>
      <c r="J816" s="1429"/>
      <c r="K816" s="1429"/>
      <c r="L816" s="1429"/>
      <c r="M816" s="1429"/>
      <c r="N816" s="1429"/>
      <c r="O816" s="818"/>
      <c r="P816" s="1380">
        <v>0</v>
      </c>
      <c r="Q816" s="1429"/>
      <c r="R816" s="1429"/>
      <c r="S816" s="1429"/>
      <c r="T816" s="1429"/>
      <c r="U816" s="1429"/>
      <c r="V816" s="818"/>
      <c r="W816" s="1380">
        <v>0</v>
      </c>
      <c r="X816" s="1429"/>
      <c r="Y816" s="1429"/>
      <c r="Z816" s="1429"/>
      <c r="AA816" s="1429"/>
      <c r="AB816" s="1429"/>
      <c r="AC816" s="818"/>
      <c r="AD816" s="1380">
        <v>8558267879</v>
      </c>
      <c r="AE816" s="1429"/>
      <c r="AF816" s="1429"/>
      <c r="AG816" s="1429"/>
      <c r="AH816" s="1429"/>
      <c r="AI816" s="1429"/>
      <c r="AJ816" s="818"/>
      <c r="AK816" s="1380">
        <v>8558267879</v>
      </c>
      <c r="AL816" s="1429"/>
      <c r="AM816" s="1429"/>
      <c r="AN816" s="1429"/>
      <c r="AO816" s="1429"/>
      <c r="AP816" s="1429"/>
      <c r="AQ816" s="586"/>
      <c r="AR816" s="571"/>
      <c r="AS816" s="571"/>
      <c r="AT816" s="571"/>
      <c r="AU816" s="571"/>
      <c r="AV816" s="571"/>
      <c r="AW816" s="571"/>
      <c r="AX816" s="571"/>
      <c r="AY816" s="571"/>
      <c r="AZ816" s="190"/>
      <c r="BA816" s="382">
        <v>1</v>
      </c>
      <c r="BB816" s="382">
        <v>0</v>
      </c>
      <c r="BC816" s="382"/>
      <c r="BD816" s="689"/>
      <c r="BE816" s="689"/>
      <c r="BF816" s="689"/>
      <c r="BG816" s="689"/>
    </row>
    <row r="817" spans="1:59" s="561" customFormat="1" ht="15" customHeight="1">
      <c r="A817" s="23" t="s">
        <v>1075</v>
      </c>
      <c r="C817" s="656" t="s">
        <v>620</v>
      </c>
      <c r="D817" s="657"/>
      <c r="E817" s="435"/>
      <c r="H817" s="526"/>
      <c r="I817" s="1380">
        <v>0</v>
      </c>
      <c r="J817" s="1429"/>
      <c r="K817" s="1429"/>
      <c r="L817" s="1429"/>
      <c r="M817" s="1429"/>
      <c r="N817" s="1429"/>
      <c r="O817" s="818"/>
      <c r="P817" s="1380">
        <v>164077449141</v>
      </c>
      <c r="Q817" s="1429"/>
      <c r="R817" s="1429"/>
      <c r="S817" s="1429"/>
      <c r="T817" s="1429"/>
      <c r="U817" s="1429"/>
      <c r="V817" s="818"/>
      <c r="W817" s="1380">
        <v>0</v>
      </c>
      <c r="X817" s="1429"/>
      <c r="Y817" s="1429"/>
      <c r="Z817" s="1429"/>
      <c r="AA817" s="1429"/>
      <c r="AB817" s="1429"/>
      <c r="AC817" s="818"/>
      <c r="AD817" s="1380">
        <v>164077449141</v>
      </c>
      <c r="AE817" s="1429"/>
      <c r="AF817" s="1429"/>
      <c r="AG817" s="1429"/>
      <c r="AH817" s="1429"/>
      <c r="AI817" s="1429"/>
      <c r="AJ817" s="818"/>
      <c r="AK817" s="1380">
        <v>164077449141</v>
      </c>
      <c r="AL817" s="1429"/>
      <c r="AM817" s="1429"/>
      <c r="AN817" s="1429"/>
      <c r="AO817" s="1429"/>
      <c r="AP817" s="1429"/>
      <c r="AQ817" s="586"/>
      <c r="AR817" s="571"/>
      <c r="AS817" s="571"/>
      <c r="AT817" s="571"/>
      <c r="AU817" s="571"/>
      <c r="AV817" s="571"/>
      <c r="AW817" s="571"/>
      <c r="AX817" s="571"/>
      <c r="AY817" s="571"/>
      <c r="AZ817" s="190"/>
      <c r="BA817" s="382">
        <v>1</v>
      </c>
      <c r="BB817" s="382">
        <v>0</v>
      </c>
      <c r="BC817" s="382"/>
      <c r="BD817" s="689"/>
      <c r="BE817" s="689"/>
      <c r="BF817" s="689"/>
      <c r="BG817" s="689"/>
    </row>
    <row r="818" spans="1:59" s="561" customFormat="1" ht="15" customHeight="1">
      <c r="A818" s="23" t="s">
        <v>1075</v>
      </c>
      <c r="C818" s="656"/>
      <c r="D818" s="657"/>
      <c r="E818" s="435"/>
      <c r="H818" s="526"/>
      <c r="I818" s="1380"/>
      <c r="J818" s="1429"/>
      <c r="K818" s="1429"/>
      <c r="L818" s="1429"/>
      <c r="M818" s="1429"/>
      <c r="N818" s="1429"/>
      <c r="O818" s="818"/>
      <c r="P818" s="1380"/>
      <c r="Q818" s="1429"/>
      <c r="R818" s="1429"/>
      <c r="S818" s="1429"/>
      <c r="T818" s="1429"/>
      <c r="U818" s="1429"/>
      <c r="V818" s="818"/>
      <c r="W818" s="1380"/>
      <c r="X818" s="1429"/>
      <c r="Y818" s="1429"/>
      <c r="Z818" s="1429"/>
      <c r="AA818" s="1429"/>
      <c r="AB818" s="1429"/>
      <c r="AC818" s="818"/>
      <c r="AD818" s="1380"/>
      <c r="AE818" s="1429"/>
      <c r="AF818" s="1429"/>
      <c r="AG818" s="1429"/>
      <c r="AH818" s="1429"/>
      <c r="AI818" s="1429"/>
      <c r="AJ818" s="818"/>
      <c r="AK818" s="1380"/>
      <c r="AL818" s="1429"/>
      <c r="AM818" s="1429"/>
      <c r="AN818" s="1429"/>
      <c r="AO818" s="1429"/>
      <c r="AP818" s="1429"/>
      <c r="AQ818" s="586"/>
      <c r="AR818" s="571"/>
      <c r="AS818" s="571"/>
      <c r="AT818" s="571"/>
      <c r="AU818" s="571"/>
      <c r="AV818" s="571"/>
      <c r="AW818" s="571"/>
      <c r="AX818" s="571"/>
      <c r="AY818" s="571"/>
      <c r="AZ818" s="190"/>
      <c r="BA818" s="382">
        <v>1</v>
      </c>
      <c r="BB818" s="382">
        <v>0</v>
      </c>
      <c r="BC818" s="382"/>
      <c r="BD818" s="689"/>
      <c r="BE818" s="689"/>
      <c r="BF818" s="689"/>
      <c r="BG818" s="689"/>
    </row>
    <row r="819" spans="1:59" s="223" customFormat="1" ht="15" customHeight="1" thickBot="1">
      <c r="A819" s="23" t="s">
        <v>1075</v>
      </c>
      <c r="C819" s="336"/>
      <c r="D819" s="336"/>
      <c r="E819" s="224"/>
      <c r="H819" s="817"/>
      <c r="I819" s="1389">
        <v>225519759219</v>
      </c>
      <c r="J819" s="1448"/>
      <c r="K819" s="1448"/>
      <c r="L819" s="1448"/>
      <c r="M819" s="1448"/>
      <c r="N819" s="1448"/>
      <c r="O819" s="817"/>
      <c r="P819" s="1389">
        <v>164077449141</v>
      </c>
      <c r="Q819" s="1448"/>
      <c r="R819" s="1448"/>
      <c r="S819" s="1448"/>
      <c r="T819" s="1448"/>
      <c r="U819" s="1448"/>
      <c r="V819" s="817"/>
      <c r="W819" s="1389">
        <v>0</v>
      </c>
      <c r="X819" s="1448"/>
      <c r="Y819" s="1448"/>
      <c r="Z819" s="1448"/>
      <c r="AA819" s="1448"/>
      <c r="AB819" s="1448"/>
      <c r="AC819" s="817"/>
      <c r="AD819" s="1389">
        <v>389597208360</v>
      </c>
      <c r="AE819" s="1448"/>
      <c r="AF819" s="1448"/>
      <c r="AG819" s="1448"/>
      <c r="AH819" s="1448"/>
      <c r="AI819" s="1448"/>
      <c r="AJ819" s="817"/>
      <c r="AK819" s="1389">
        <v>389597208360</v>
      </c>
      <c r="AL819" s="1448"/>
      <c r="AM819" s="1448"/>
      <c r="AN819" s="1448"/>
      <c r="AO819" s="1448"/>
      <c r="AP819" s="1448"/>
      <c r="AQ819" s="180"/>
      <c r="AR819" s="571"/>
      <c r="AS819" s="571"/>
      <c r="AT819" s="571"/>
      <c r="AU819" s="571"/>
      <c r="AV819" s="571"/>
      <c r="AW819" s="571"/>
      <c r="AX819" s="571"/>
      <c r="AY819" s="571"/>
      <c r="AZ819" s="190"/>
      <c r="BA819" s="382">
        <v>1</v>
      </c>
      <c r="BB819" s="382">
        <v>0</v>
      </c>
      <c r="BC819" s="382"/>
      <c r="BD819" s="607">
        <v>389597208360</v>
      </c>
      <c r="BE819" s="607"/>
      <c r="BF819" s="607">
        <v>0</v>
      </c>
      <c r="BG819" s="607"/>
    </row>
    <row r="820" spans="1:59" s="561" customFormat="1" ht="15" customHeight="1" thickTop="1">
      <c r="A820" s="23" t="s">
        <v>1075</v>
      </c>
      <c r="B820" s="216"/>
      <c r="C820" s="633"/>
      <c r="D820" s="425"/>
      <c r="E820" s="425"/>
      <c r="F820" s="425"/>
      <c r="G820" s="425"/>
      <c r="H820" s="425"/>
      <c r="I820" s="1417"/>
      <c r="J820" s="1429"/>
      <c r="K820" s="1429"/>
      <c r="L820" s="1429"/>
      <c r="M820" s="1429"/>
      <c r="N820" s="1429"/>
      <c r="O820" s="425"/>
      <c r="P820" s="1417"/>
      <c r="Q820" s="1429"/>
      <c r="R820" s="1429"/>
      <c r="S820" s="1429"/>
      <c r="T820" s="1429"/>
      <c r="U820" s="1429"/>
      <c r="W820" s="1417"/>
      <c r="X820" s="1429"/>
      <c r="Y820" s="1429"/>
      <c r="Z820" s="1429"/>
      <c r="AA820" s="1429"/>
      <c r="AB820" s="1429"/>
      <c r="AC820" s="816"/>
      <c r="AD820" s="1417"/>
      <c r="AE820" s="1429"/>
      <c r="AF820" s="1429"/>
      <c r="AG820" s="1429"/>
      <c r="AH820" s="1429"/>
      <c r="AI820" s="1429"/>
      <c r="AJ820" s="816"/>
      <c r="AK820" s="1417"/>
      <c r="AL820" s="1429"/>
      <c r="AM820" s="1429"/>
      <c r="AN820" s="1429"/>
      <c r="AO820" s="1429"/>
      <c r="AP820" s="1429"/>
      <c r="AQ820" s="426"/>
      <c r="AR820" s="571"/>
      <c r="AS820" s="571"/>
      <c r="AT820" s="571"/>
      <c r="AU820" s="571"/>
      <c r="AV820" s="571"/>
      <c r="AW820" s="571"/>
      <c r="AX820" s="571"/>
      <c r="AY820" s="571"/>
      <c r="AZ820" s="426"/>
      <c r="BA820" s="382">
        <v>6</v>
      </c>
      <c r="BB820" s="382">
        <v>0</v>
      </c>
      <c r="BC820" s="382"/>
      <c r="BD820" s="689"/>
      <c r="BE820" s="689"/>
      <c r="BF820" s="689"/>
      <c r="BG820" s="689"/>
    </row>
    <row r="821" spans="1:59" s="561" customFormat="1" ht="15" customHeight="1">
      <c r="A821" s="23" t="s">
        <v>1075</v>
      </c>
      <c r="C821" s="63" t="s">
        <v>1155</v>
      </c>
      <c r="D821" s="422"/>
      <c r="E821" s="422"/>
      <c r="H821" s="629"/>
      <c r="I821" s="818"/>
      <c r="J821" s="1111"/>
      <c r="K821" s="1111"/>
      <c r="L821" s="1111"/>
      <c r="M821" s="1111"/>
      <c r="N821" s="1111"/>
      <c r="O821" s="818"/>
      <c r="P821" s="1380"/>
      <c r="Q821" s="1429"/>
      <c r="R821" s="1429"/>
      <c r="S821" s="1429"/>
      <c r="T821" s="1429"/>
      <c r="U821" s="1429"/>
      <c r="V821" s="818"/>
      <c r="W821" s="1380"/>
      <c r="X821" s="1429"/>
      <c r="Y821" s="1429"/>
      <c r="Z821" s="1429"/>
      <c r="AA821" s="1429"/>
      <c r="AB821" s="1429"/>
      <c r="AC821" s="818"/>
      <c r="AD821" s="1380"/>
      <c r="AE821" s="1429"/>
      <c r="AF821" s="1429"/>
      <c r="AG821" s="1429"/>
      <c r="AH821" s="1429"/>
      <c r="AI821" s="1429"/>
      <c r="AJ821" s="818"/>
      <c r="AK821" s="1380"/>
      <c r="AL821" s="1429"/>
      <c r="AM821" s="1429"/>
      <c r="AN821" s="1429"/>
      <c r="AO821" s="1429"/>
      <c r="AP821" s="1429"/>
      <c r="AQ821" s="586"/>
      <c r="AR821" s="571"/>
      <c r="AS821" s="571"/>
      <c r="AT821" s="571"/>
      <c r="AU821" s="571"/>
      <c r="AV821" s="571"/>
      <c r="AW821" s="571"/>
      <c r="AX821" s="571"/>
      <c r="AY821" s="571"/>
      <c r="AZ821" s="190"/>
      <c r="BA821" s="382">
        <v>6</v>
      </c>
      <c r="BB821" s="382">
        <v>0</v>
      </c>
      <c r="BC821" s="382"/>
      <c r="BD821" s="689"/>
      <c r="BE821" s="689"/>
      <c r="BF821" s="689"/>
      <c r="BG821" s="689"/>
    </row>
    <row r="822" spans="1:59" s="563" customFormat="1" ht="27.75" customHeight="1">
      <c r="A822" s="400" t="s">
        <v>1075</v>
      </c>
      <c r="C822" s="1453" t="s">
        <v>173</v>
      </c>
      <c r="D822" s="1359"/>
      <c r="E822" s="1359"/>
      <c r="F822" s="1359"/>
      <c r="G822" s="1359"/>
      <c r="H822" s="1359"/>
      <c r="I822" s="1377">
        <v>102568408772</v>
      </c>
      <c r="J822" s="1377"/>
      <c r="K822" s="1377"/>
      <c r="L822" s="1377"/>
      <c r="M822" s="1377"/>
      <c r="N822" s="1377"/>
      <c r="O822" s="1014"/>
      <c r="P822" s="1377">
        <v>0</v>
      </c>
      <c r="Q822" s="1377"/>
      <c r="R822" s="1377"/>
      <c r="S822" s="1377"/>
      <c r="T822" s="1377"/>
      <c r="U822" s="1377"/>
      <c r="V822" s="1014"/>
      <c r="W822" s="1377">
        <v>0</v>
      </c>
      <c r="X822" s="1377"/>
      <c r="Y822" s="1377"/>
      <c r="Z822" s="1377"/>
      <c r="AA822" s="1377"/>
      <c r="AB822" s="1377"/>
      <c r="AC822" s="1014"/>
      <c r="AD822" s="1377">
        <v>102568408772</v>
      </c>
      <c r="AE822" s="1377"/>
      <c r="AF822" s="1377"/>
      <c r="AG822" s="1377"/>
      <c r="AH822" s="1377"/>
      <c r="AI822" s="1377"/>
      <c r="AJ822" s="1014"/>
      <c r="AK822" s="1377">
        <v>102568408772</v>
      </c>
      <c r="AL822" s="1377"/>
      <c r="AM822" s="1377"/>
      <c r="AN822" s="1377"/>
      <c r="AO822" s="1377"/>
      <c r="AP822" s="1377"/>
      <c r="AQ822" s="1122"/>
      <c r="AR822" s="697"/>
      <c r="AS822" s="697"/>
      <c r="AT822" s="697"/>
      <c r="AU822" s="697"/>
      <c r="AV822" s="697"/>
      <c r="AW822" s="697"/>
      <c r="AX822" s="697"/>
      <c r="AY822" s="697"/>
      <c r="AZ822" s="981"/>
      <c r="BA822" s="562">
        <v>1</v>
      </c>
      <c r="BB822" s="562">
        <v>0</v>
      </c>
      <c r="BC822" s="562"/>
      <c r="BD822" s="709"/>
      <c r="BE822" s="709"/>
      <c r="BF822" s="709"/>
      <c r="BG822" s="709"/>
    </row>
    <row r="823" spans="1:59" s="563" customFormat="1" ht="27.75" customHeight="1">
      <c r="A823" s="400" t="s">
        <v>1075</v>
      </c>
      <c r="C823" s="1453" t="s">
        <v>758</v>
      </c>
      <c r="D823" s="1359"/>
      <c r="E823" s="1359"/>
      <c r="F823" s="1359"/>
      <c r="G823" s="1359"/>
      <c r="H823" s="1359"/>
      <c r="I823" s="1377">
        <v>222420571080</v>
      </c>
      <c r="J823" s="1377"/>
      <c r="K823" s="1377"/>
      <c r="L823" s="1377"/>
      <c r="M823" s="1377"/>
      <c r="N823" s="1377"/>
      <c r="O823" s="1014"/>
      <c r="P823" s="1377">
        <v>0</v>
      </c>
      <c r="Q823" s="1377"/>
      <c r="R823" s="1377"/>
      <c r="S823" s="1377"/>
      <c r="T823" s="1377"/>
      <c r="U823" s="1377"/>
      <c r="V823" s="1014"/>
      <c r="W823" s="1377">
        <v>0</v>
      </c>
      <c r="X823" s="1377"/>
      <c r="Y823" s="1377"/>
      <c r="Z823" s="1377"/>
      <c r="AA823" s="1377"/>
      <c r="AB823" s="1377"/>
      <c r="AC823" s="1014"/>
      <c r="AD823" s="1377">
        <v>222420571080</v>
      </c>
      <c r="AE823" s="1377"/>
      <c r="AF823" s="1377"/>
      <c r="AG823" s="1377"/>
      <c r="AH823" s="1377"/>
      <c r="AI823" s="1377"/>
      <c r="AJ823" s="1014"/>
      <c r="AK823" s="1377">
        <v>222420571080</v>
      </c>
      <c r="AL823" s="1377"/>
      <c r="AM823" s="1377"/>
      <c r="AN823" s="1377"/>
      <c r="AO823" s="1377"/>
      <c r="AP823" s="1377"/>
      <c r="AQ823" s="1122"/>
      <c r="AR823" s="697"/>
      <c r="AS823" s="697"/>
      <c r="AT823" s="697"/>
      <c r="AU823" s="697"/>
      <c r="AV823" s="697"/>
      <c r="AW823" s="697"/>
      <c r="AX823" s="697"/>
      <c r="AY823" s="697"/>
      <c r="AZ823" s="981"/>
      <c r="BA823" s="562">
        <v>1</v>
      </c>
      <c r="BB823" s="562">
        <v>0</v>
      </c>
      <c r="BC823" s="562"/>
      <c r="BD823" s="709"/>
      <c r="BE823" s="709"/>
      <c r="BF823" s="709"/>
      <c r="BG823" s="709"/>
    </row>
    <row r="824" spans="1:59" s="561" customFormat="1" ht="15" customHeight="1">
      <c r="A824" s="23" t="s">
        <v>1075</v>
      </c>
      <c r="C824" s="656" t="s">
        <v>176</v>
      </c>
      <c r="D824" s="657"/>
      <c r="E824" s="435"/>
      <c r="H824" s="526"/>
      <c r="I824" s="1380">
        <v>8867636743</v>
      </c>
      <c r="J824" s="1429"/>
      <c r="K824" s="1429"/>
      <c r="L824" s="1429"/>
      <c r="M824" s="1429"/>
      <c r="N824" s="1429"/>
      <c r="O824" s="818"/>
      <c r="P824" s="1380">
        <v>0</v>
      </c>
      <c r="Q824" s="1429"/>
      <c r="R824" s="1429"/>
      <c r="S824" s="1429"/>
      <c r="T824" s="1429"/>
      <c r="U824" s="1429"/>
      <c r="V824" s="818"/>
      <c r="W824" s="1380">
        <v>0</v>
      </c>
      <c r="X824" s="1429"/>
      <c r="Y824" s="1429"/>
      <c r="Z824" s="1429"/>
      <c r="AA824" s="1429"/>
      <c r="AB824" s="1429"/>
      <c r="AC824" s="818"/>
      <c r="AD824" s="1380">
        <v>8867636743</v>
      </c>
      <c r="AE824" s="1429"/>
      <c r="AF824" s="1429"/>
      <c r="AG824" s="1429"/>
      <c r="AH824" s="1429"/>
      <c r="AI824" s="1429"/>
      <c r="AJ824" s="818"/>
      <c r="AK824" s="1380">
        <v>8867636743</v>
      </c>
      <c r="AL824" s="1429"/>
      <c r="AM824" s="1429"/>
      <c r="AN824" s="1429"/>
      <c r="AO824" s="1429"/>
      <c r="AP824" s="1429"/>
      <c r="AQ824" s="586"/>
      <c r="AR824" s="571"/>
      <c r="AS824" s="571"/>
      <c r="AT824" s="571"/>
      <c r="AU824" s="571"/>
      <c r="AV824" s="571"/>
      <c r="AW824" s="571"/>
      <c r="AX824" s="571"/>
      <c r="AY824" s="571"/>
      <c r="AZ824" s="190"/>
      <c r="BA824" s="382">
        <v>1</v>
      </c>
      <c r="BB824" s="382">
        <v>0</v>
      </c>
      <c r="BC824" s="382"/>
      <c r="BD824" s="689"/>
      <c r="BE824" s="689"/>
      <c r="BF824" s="689"/>
      <c r="BG824" s="689"/>
    </row>
    <row r="825" spans="1:59" s="561" customFormat="1" ht="15" customHeight="1">
      <c r="A825" s="23" t="s">
        <v>1075</v>
      </c>
      <c r="C825" s="656" t="s">
        <v>620</v>
      </c>
      <c r="D825" s="657"/>
      <c r="E825" s="435"/>
      <c r="H825" s="526"/>
      <c r="I825" s="1380">
        <v>0</v>
      </c>
      <c r="J825" s="1429"/>
      <c r="K825" s="1429"/>
      <c r="L825" s="1429"/>
      <c r="M825" s="1429"/>
      <c r="N825" s="1429"/>
      <c r="O825" s="818"/>
      <c r="P825" s="1380">
        <v>164077449141</v>
      </c>
      <c r="Q825" s="1429"/>
      <c r="R825" s="1429"/>
      <c r="S825" s="1429"/>
      <c r="T825" s="1429"/>
      <c r="U825" s="1429"/>
      <c r="V825" s="818"/>
      <c r="W825" s="1380">
        <v>0</v>
      </c>
      <c r="X825" s="1429"/>
      <c r="Y825" s="1429"/>
      <c r="Z825" s="1429"/>
      <c r="AA825" s="1429"/>
      <c r="AB825" s="1429"/>
      <c r="AC825" s="818"/>
      <c r="AD825" s="1380">
        <v>164077449141</v>
      </c>
      <c r="AE825" s="1429"/>
      <c r="AF825" s="1429"/>
      <c r="AG825" s="1429"/>
      <c r="AH825" s="1429"/>
      <c r="AI825" s="1429"/>
      <c r="AJ825" s="818"/>
      <c r="AK825" s="1380">
        <v>164077449141</v>
      </c>
      <c r="AL825" s="1429"/>
      <c r="AM825" s="1429"/>
      <c r="AN825" s="1429"/>
      <c r="AO825" s="1429"/>
      <c r="AP825" s="1429"/>
      <c r="AQ825" s="586"/>
      <c r="AR825" s="571"/>
      <c r="AS825" s="571"/>
      <c r="AT825" s="571"/>
      <c r="AU825" s="571"/>
      <c r="AV825" s="571"/>
      <c r="AW825" s="571"/>
      <c r="AX825" s="571"/>
      <c r="AY825" s="571"/>
      <c r="AZ825" s="190"/>
      <c r="BA825" s="382">
        <v>1</v>
      </c>
      <c r="BB825" s="382">
        <v>0</v>
      </c>
      <c r="BC825" s="382"/>
      <c r="BD825" s="689"/>
      <c r="BE825" s="689"/>
      <c r="BF825" s="689"/>
      <c r="BG825" s="689"/>
    </row>
    <row r="826" spans="1:59" s="561" customFormat="1" ht="15" customHeight="1">
      <c r="A826" s="23" t="s">
        <v>1075</v>
      </c>
      <c r="C826" s="656"/>
      <c r="D826" s="657"/>
      <c r="E826" s="435"/>
      <c r="H826" s="526"/>
      <c r="I826" s="1380"/>
      <c r="J826" s="1429"/>
      <c r="K826" s="1429"/>
      <c r="L826" s="1429"/>
      <c r="M826" s="1429"/>
      <c r="N826" s="1429"/>
      <c r="O826" s="818"/>
      <c r="P826" s="1380"/>
      <c r="Q826" s="1429"/>
      <c r="R826" s="1429"/>
      <c r="S826" s="1429"/>
      <c r="T826" s="1429"/>
      <c r="U826" s="1429"/>
      <c r="V826" s="818"/>
      <c r="W826" s="1380"/>
      <c r="X826" s="1429"/>
      <c r="Y826" s="1429"/>
      <c r="Z826" s="1429"/>
      <c r="AA826" s="1429"/>
      <c r="AB826" s="1429"/>
      <c r="AC826" s="818"/>
      <c r="AD826" s="1380"/>
      <c r="AE826" s="1429"/>
      <c r="AF826" s="1429"/>
      <c r="AG826" s="1429"/>
      <c r="AH826" s="1429"/>
      <c r="AI826" s="1429"/>
      <c r="AJ826" s="818"/>
      <c r="AK826" s="1380"/>
      <c r="AL826" s="1429"/>
      <c r="AM826" s="1429"/>
      <c r="AN826" s="1429"/>
      <c r="AO826" s="1429"/>
      <c r="AP826" s="1429"/>
      <c r="AQ826" s="586"/>
      <c r="AR826" s="571"/>
      <c r="AS826" s="571"/>
      <c r="AT826" s="571"/>
      <c r="AU826" s="571"/>
      <c r="AV826" s="571"/>
      <c r="AW826" s="571"/>
      <c r="AX826" s="571"/>
      <c r="AY826" s="571"/>
      <c r="AZ826" s="190"/>
      <c r="BA826" s="382">
        <v>1</v>
      </c>
      <c r="BB826" s="382">
        <v>0</v>
      </c>
      <c r="BC826" s="382"/>
      <c r="BD826" s="689"/>
      <c r="BE826" s="689"/>
      <c r="BF826" s="689"/>
      <c r="BG826" s="689"/>
    </row>
    <row r="827" spans="1:59" s="223" customFormat="1" ht="15" customHeight="1" thickBot="1">
      <c r="A827" s="23" t="s">
        <v>1075</v>
      </c>
      <c r="C827" s="336"/>
      <c r="D827" s="336"/>
      <c r="E827" s="224"/>
      <c r="H827" s="817"/>
      <c r="I827" s="1389">
        <v>333856616595</v>
      </c>
      <c r="J827" s="1448"/>
      <c r="K827" s="1448"/>
      <c r="L827" s="1448"/>
      <c r="M827" s="1448"/>
      <c r="N827" s="1448"/>
      <c r="O827" s="817"/>
      <c r="P827" s="1389">
        <v>164077449141</v>
      </c>
      <c r="Q827" s="1448"/>
      <c r="R827" s="1448"/>
      <c r="S827" s="1448"/>
      <c r="T827" s="1448"/>
      <c r="U827" s="1448"/>
      <c r="V827" s="817"/>
      <c r="W827" s="1389">
        <v>0</v>
      </c>
      <c r="X827" s="1448"/>
      <c r="Y827" s="1448"/>
      <c r="Z827" s="1448"/>
      <c r="AA827" s="1448"/>
      <c r="AB827" s="1448"/>
      <c r="AC827" s="817"/>
      <c r="AD827" s="1389">
        <v>497934065736</v>
      </c>
      <c r="AE827" s="1448"/>
      <c r="AF827" s="1448"/>
      <c r="AG827" s="1448"/>
      <c r="AH827" s="1448"/>
      <c r="AI827" s="1448"/>
      <c r="AJ827" s="817"/>
      <c r="AK827" s="1389">
        <v>497934065736</v>
      </c>
      <c r="AL827" s="1448"/>
      <c r="AM827" s="1448"/>
      <c r="AN827" s="1448"/>
      <c r="AO827" s="1448"/>
      <c r="AP827" s="1448"/>
      <c r="AQ827" s="180"/>
      <c r="AR827" s="571"/>
      <c r="AS827" s="571"/>
      <c r="AT827" s="571"/>
      <c r="AU827" s="571"/>
      <c r="AV827" s="571"/>
      <c r="AW827" s="571"/>
      <c r="AX827" s="571"/>
      <c r="AY827" s="571"/>
      <c r="AZ827" s="190"/>
      <c r="BA827" s="382">
        <v>1</v>
      </c>
      <c r="BB827" s="382">
        <v>0</v>
      </c>
      <c r="BC827" s="382"/>
      <c r="BD827" s="607"/>
      <c r="BE827" s="607">
        <v>497934065736</v>
      </c>
      <c r="BF827" s="607"/>
      <c r="BG827" s="607">
        <v>0</v>
      </c>
    </row>
    <row r="828" spans="1:59" s="561" customFormat="1" ht="13.5" thickTop="1">
      <c r="A828" s="23" t="s">
        <v>1075</v>
      </c>
      <c r="B828" s="216"/>
      <c r="C828" s="633"/>
      <c r="D828" s="425"/>
      <c r="E828" s="425"/>
      <c r="F828" s="425"/>
      <c r="G828" s="425"/>
      <c r="H828" s="425"/>
      <c r="I828" s="425"/>
      <c r="J828" s="425"/>
      <c r="K828" s="425"/>
      <c r="L828" s="425"/>
      <c r="M828" s="425"/>
      <c r="N828" s="425"/>
      <c r="O828" s="425"/>
      <c r="P828" s="425"/>
      <c r="Q828" s="425"/>
      <c r="R828" s="425"/>
      <c r="S828" s="425"/>
      <c r="T828" s="425"/>
      <c r="W828" s="426"/>
      <c r="X828" s="426"/>
      <c r="Y828" s="426"/>
      <c r="Z828" s="426"/>
      <c r="AA828" s="426"/>
      <c r="AB828" s="426"/>
      <c r="AC828" s="426"/>
      <c r="AD828" s="426"/>
      <c r="AE828" s="426"/>
      <c r="AF828" s="426"/>
      <c r="AG828" s="426"/>
      <c r="AH828" s="426"/>
      <c r="AI828" s="426"/>
      <c r="AJ828" s="426"/>
      <c r="AK828" s="426"/>
      <c r="AL828" s="426"/>
      <c r="AM828" s="426"/>
      <c r="AN828" s="426"/>
      <c r="AO828" s="426"/>
      <c r="AP828" s="426"/>
      <c r="AQ828" s="426"/>
      <c r="AR828" s="571"/>
      <c r="AS828" s="571"/>
      <c r="AT828" s="571"/>
      <c r="AU828" s="571"/>
      <c r="AV828" s="571"/>
      <c r="AW828" s="571"/>
      <c r="AX828" s="571"/>
      <c r="AY828" s="571"/>
      <c r="AZ828" s="426"/>
      <c r="BA828" s="382"/>
      <c r="BB828" s="382"/>
      <c r="BC828" s="382"/>
      <c r="BD828" s="689"/>
      <c r="BE828" s="689"/>
      <c r="BF828" s="689"/>
      <c r="BG828" s="689"/>
    </row>
    <row r="829" spans="1:59" s="563" customFormat="1" ht="15" customHeight="1">
      <c r="A829" s="400" t="s">
        <v>1075</v>
      </c>
      <c r="B829" s="406"/>
      <c r="C829" s="1144" t="s">
        <v>632</v>
      </c>
      <c r="D829" s="961"/>
      <c r="E829" s="961"/>
      <c r="F829" s="961"/>
      <c r="G829" s="961"/>
      <c r="H829" s="961"/>
      <c r="I829" s="961"/>
      <c r="J829" s="961"/>
      <c r="K829" s="961"/>
      <c r="L829" s="961"/>
      <c r="M829" s="961"/>
      <c r="N829" s="961"/>
      <c r="O829" s="961"/>
      <c r="P829" s="961"/>
      <c r="Q829" s="961"/>
      <c r="R829" s="961"/>
      <c r="S829" s="961"/>
      <c r="T829" s="961"/>
      <c r="W829" s="991"/>
      <c r="X829" s="991"/>
      <c r="Y829" s="991"/>
      <c r="Z829" s="991"/>
      <c r="AA829" s="991"/>
      <c r="AB829" s="991"/>
      <c r="AC829" s="991"/>
      <c r="AD829" s="991"/>
      <c r="AE829" s="991"/>
      <c r="AF829" s="991"/>
      <c r="AG829" s="991"/>
      <c r="AH829" s="991"/>
      <c r="AI829" s="991"/>
      <c r="AJ829" s="991"/>
      <c r="AK829" s="991"/>
      <c r="AL829" s="991"/>
      <c r="AM829" s="991"/>
      <c r="AN829" s="991"/>
      <c r="AO829" s="991"/>
      <c r="AP829" s="991"/>
      <c r="AQ829" s="991"/>
      <c r="AR829" s="697"/>
      <c r="AS829" s="697"/>
      <c r="AT829" s="697"/>
      <c r="AU829" s="697"/>
      <c r="AV829" s="697"/>
      <c r="AW829" s="697"/>
      <c r="AX829" s="697"/>
      <c r="AY829" s="697"/>
      <c r="AZ829" s="991"/>
      <c r="BA829" s="562"/>
      <c r="BB829" s="562"/>
      <c r="BC829" s="562"/>
      <c r="BD829" s="709"/>
      <c r="BE829" s="709"/>
      <c r="BF829" s="709"/>
      <c r="BG829" s="709"/>
    </row>
    <row r="830" spans="1:59" s="563" customFormat="1" ht="13.5">
      <c r="A830" s="400" t="s">
        <v>1075</v>
      </c>
      <c r="B830" s="406"/>
      <c r="C830" s="1144"/>
      <c r="D830" s="961"/>
      <c r="E830" s="961"/>
      <c r="F830" s="961"/>
      <c r="G830" s="961"/>
      <c r="H830" s="961"/>
      <c r="I830" s="961"/>
      <c r="J830" s="961"/>
      <c r="K830" s="961"/>
      <c r="L830" s="961"/>
      <c r="M830" s="961"/>
      <c r="N830" s="961"/>
      <c r="O830" s="961"/>
      <c r="P830" s="961"/>
      <c r="Q830" s="961"/>
      <c r="R830" s="961"/>
      <c r="S830" s="961"/>
      <c r="T830" s="961"/>
      <c r="W830" s="991"/>
      <c r="X830" s="991"/>
      <c r="Y830" s="991"/>
      <c r="Z830" s="991"/>
      <c r="AA830" s="991"/>
      <c r="AB830" s="991"/>
      <c r="AC830" s="991"/>
      <c r="AD830" s="991"/>
      <c r="AE830" s="991"/>
      <c r="AF830" s="991"/>
      <c r="AG830" s="991"/>
      <c r="AH830" s="991"/>
      <c r="AI830" s="991"/>
      <c r="AJ830" s="991"/>
      <c r="AK830" s="991"/>
      <c r="AL830" s="991"/>
      <c r="AM830" s="991"/>
      <c r="AN830" s="991"/>
      <c r="AO830" s="991"/>
      <c r="AP830" s="991"/>
      <c r="AQ830" s="991"/>
      <c r="AR830" s="697"/>
      <c r="AS830" s="697"/>
      <c r="AT830" s="697"/>
      <c r="AU830" s="697"/>
      <c r="AV830" s="697"/>
      <c r="AW830" s="697"/>
      <c r="AX830" s="697"/>
      <c r="AY830" s="697"/>
      <c r="AZ830" s="991"/>
      <c r="BA830" s="562"/>
      <c r="BB830" s="562"/>
      <c r="BC830" s="562"/>
      <c r="BD830" s="709"/>
      <c r="BE830" s="709"/>
      <c r="BF830" s="709"/>
      <c r="BG830" s="709"/>
    </row>
    <row r="831" spans="1:59" s="563" customFormat="1" ht="39" customHeight="1">
      <c r="A831" s="400" t="s">
        <v>1075</v>
      </c>
      <c r="B831" s="406"/>
      <c r="C831" s="1330" t="s">
        <v>633</v>
      </c>
      <c r="D831" s="1330"/>
      <c r="E831" s="1330"/>
      <c r="F831" s="1330"/>
      <c r="G831" s="1330"/>
      <c r="H831" s="1330"/>
      <c r="I831" s="1330"/>
      <c r="J831" s="1330"/>
      <c r="K831" s="1330"/>
      <c r="L831" s="1330"/>
      <c r="M831" s="1330"/>
      <c r="N831" s="1330"/>
      <c r="O831" s="1330"/>
      <c r="P831" s="1330"/>
      <c r="Q831" s="1330"/>
      <c r="R831" s="1330"/>
      <c r="S831" s="1330"/>
      <c r="T831" s="1330"/>
      <c r="U831" s="1330"/>
      <c r="V831" s="1330"/>
      <c r="W831" s="1330"/>
      <c r="X831" s="1330"/>
      <c r="Y831" s="1330"/>
      <c r="Z831" s="1330"/>
      <c r="AA831" s="1330"/>
      <c r="AB831" s="1330"/>
      <c r="AC831" s="1330"/>
      <c r="AD831" s="1330"/>
      <c r="AE831" s="1330"/>
      <c r="AF831" s="1330"/>
      <c r="AG831" s="1330"/>
      <c r="AH831" s="1330"/>
      <c r="AI831" s="1330"/>
      <c r="AJ831" s="1330"/>
      <c r="AK831" s="1330"/>
      <c r="AL831" s="1330"/>
      <c r="AM831" s="1330"/>
      <c r="AN831" s="1330"/>
      <c r="AO831" s="1330"/>
      <c r="AP831" s="1330"/>
      <c r="AQ831" s="991"/>
      <c r="AR831" s="697"/>
      <c r="AS831" s="697"/>
      <c r="AT831" s="697"/>
      <c r="AU831" s="697"/>
      <c r="AV831" s="697"/>
      <c r="AW831" s="697"/>
      <c r="AX831" s="697"/>
      <c r="AY831" s="697"/>
      <c r="AZ831" s="991"/>
      <c r="BA831" s="562"/>
      <c r="BB831" s="562"/>
      <c r="BC831" s="562"/>
      <c r="BD831" s="709"/>
      <c r="BE831" s="709"/>
      <c r="BF831" s="709"/>
      <c r="BG831" s="709"/>
    </row>
    <row r="832" spans="1:59" s="563" customFormat="1" ht="12.75">
      <c r="A832" s="400" t="s">
        <v>1075</v>
      </c>
      <c r="B832" s="406"/>
      <c r="C832" s="1127"/>
      <c r="D832" s="1127"/>
      <c r="E832" s="1127"/>
      <c r="F832" s="1127"/>
      <c r="G832" s="1127"/>
      <c r="H832" s="1127"/>
      <c r="I832" s="1127"/>
      <c r="J832" s="1127"/>
      <c r="K832" s="1127"/>
      <c r="L832" s="1127"/>
      <c r="M832" s="1127"/>
      <c r="N832" s="1127"/>
      <c r="O832" s="1127"/>
      <c r="P832" s="1127"/>
      <c r="Q832" s="1127"/>
      <c r="R832" s="1127"/>
      <c r="S832" s="1127"/>
      <c r="T832" s="1127"/>
      <c r="U832" s="1127"/>
      <c r="V832" s="1127"/>
      <c r="W832" s="1127"/>
      <c r="X832" s="1127"/>
      <c r="Y832" s="1127"/>
      <c r="Z832" s="1127"/>
      <c r="AA832" s="1127"/>
      <c r="AB832" s="1127"/>
      <c r="AC832" s="1127"/>
      <c r="AD832" s="1127"/>
      <c r="AE832" s="1127"/>
      <c r="AF832" s="1127"/>
      <c r="AG832" s="1127"/>
      <c r="AH832" s="1127"/>
      <c r="AI832" s="1127"/>
      <c r="AJ832" s="1127"/>
      <c r="AK832" s="1127"/>
      <c r="AL832" s="1127"/>
      <c r="AM832" s="1127"/>
      <c r="AN832" s="1127"/>
      <c r="AO832" s="1127"/>
      <c r="AP832" s="1127"/>
      <c r="AQ832" s="991"/>
      <c r="AR832" s="697"/>
      <c r="AS832" s="697"/>
      <c r="AT832" s="697"/>
      <c r="AU832" s="697"/>
      <c r="AV832" s="697"/>
      <c r="AW832" s="697"/>
      <c r="AX832" s="697"/>
      <c r="AY832" s="697"/>
      <c r="AZ832" s="991"/>
      <c r="BA832" s="562"/>
      <c r="BB832" s="562"/>
      <c r="BC832" s="562"/>
      <c r="BD832" s="709"/>
      <c r="BE832" s="709"/>
      <c r="BF832" s="709"/>
      <c r="BG832" s="709"/>
    </row>
    <row r="833" spans="1:59" s="563" customFormat="1" ht="27.75" customHeight="1">
      <c r="A833" s="400" t="s">
        <v>1075</v>
      </c>
      <c r="B833" s="406"/>
      <c r="C833" s="1330" t="s">
        <v>638</v>
      </c>
      <c r="D833" s="1330"/>
      <c r="E833" s="1330"/>
      <c r="F833" s="1330"/>
      <c r="G833" s="1330"/>
      <c r="H833" s="1330"/>
      <c r="I833" s="1330"/>
      <c r="J833" s="1330"/>
      <c r="K833" s="1330"/>
      <c r="L833" s="1330"/>
      <c r="M833" s="1330"/>
      <c r="N833" s="1330"/>
      <c r="O833" s="1330"/>
      <c r="P833" s="1330"/>
      <c r="Q833" s="1330"/>
      <c r="R833" s="1330"/>
      <c r="S833" s="1330"/>
      <c r="T833" s="1330"/>
      <c r="U833" s="1330"/>
      <c r="V833" s="1330"/>
      <c r="W833" s="1330"/>
      <c r="X833" s="1330"/>
      <c r="Y833" s="1330"/>
      <c r="Z833" s="1330"/>
      <c r="AA833" s="1330"/>
      <c r="AB833" s="1330"/>
      <c r="AC833" s="1330"/>
      <c r="AD833" s="1330"/>
      <c r="AE833" s="1330"/>
      <c r="AF833" s="1330"/>
      <c r="AG833" s="1330"/>
      <c r="AH833" s="1330"/>
      <c r="AI833" s="1330"/>
      <c r="AJ833" s="1330"/>
      <c r="AK833" s="1330"/>
      <c r="AL833" s="1330"/>
      <c r="AM833" s="1330"/>
      <c r="AN833" s="1330"/>
      <c r="AO833" s="1330"/>
      <c r="AP833" s="1330"/>
      <c r="AQ833" s="1122"/>
      <c r="AR833" s="697"/>
      <c r="AS833" s="697"/>
      <c r="AT833" s="697"/>
      <c r="AU833" s="697"/>
      <c r="AV833" s="697"/>
      <c r="AW833" s="697"/>
      <c r="AX833" s="697"/>
      <c r="AY833" s="697"/>
      <c r="AZ833" s="1146"/>
      <c r="BA833" s="562">
        <v>31</v>
      </c>
      <c r="BB833" s="562">
        <v>0</v>
      </c>
      <c r="BC833" s="562"/>
      <c r="BD833" s="709"/>
      <c r="BE833" s="709"/>
      <c r="BF833" s="709"/>
      <c r="BG833" s="709"/>
    </row>
    <row r="834" spans="1:59" s="561" customFormat="1" ht="12.75">
      <c r="A834" s="23" t="s">
        <v>1075</v>
      </c>
      <c r="B834" s="216"/>
      <c r="C834" s="633"/>
      <c r="D834" s="425"/>
      <c r="E834" s="425"/>
      <c r="F834" s="425"/>
      <c r="G834" s="425"/>
      <c r="H834" s="425"/>
      <c r="I834" s="425"/>
      <c r="J834" s="425"/>
      <c r="K834" s="425"/>
      <c r="L834" s="425"/>
      <c r="M834" s="425"/>
      <c r="N834" s="425"/>
      <c r="O834" s="425"/>
      <c r="P834" s="425"/>
      <c r="Q834" s="425"/>
      <c r="R834" s="425"/>
      <c r="S834" s="425"/>
      <c r="T834" s="425"/>
      <c r="W834" s="426"/>
      <c r="X834" s="426"/>
      <c r="Y834" s="426"/>
      <c r="Z834" s="426"/>
      <c r="AA834" s="426"/>
      <c r="AB834" s="426"/>
      <c r="AC834" s="426"/>
      <c r="AD834" s="426"/>
      <c r="AE834" s="426"/>
      <c r="AF834" s="426"/>
      <c r="AG834" s="426"/>
      <c r="AH834" s="426"/>
      <c r="AI834" s="426"/>
      <c r="AJ834" s="426"/>
      <c r="AK834" s="426"/>
      <c r="AL834" s="426"/>
      <c r="AM834" s="426"/>
      <c r="AN834" s="426"/>
      <c r="AO834" s="426"/>
      <c r="AP834" s="426"/>
      <c r="AQ834" s="426"/>
      <c r="AR834" s="571"/>
      <c r="AS834" s="571"/>
      <c r="AT834" s="571"/>
      <c r="AU834" s="571"/>
      <c r="AV834" s="571"/>
      <c r="AW834" s="571"/>
      <c r="AX834" s="571"/>
      <c r="AY834" s="571"/>
      <c r="AZ834" s="426"/>
      <c r="BA834" s="382">
        <v>31</v>
      </c>
      <c r="BB834" s="382">
        <v>0</v>
      </c>
      <c r="BC834" s="382"/>
      <c r="BD834" s="689"/>
      <c r="BE834" s="689"/>
      <c r="BF834" s="689"/>
      <c r="BG834" s="689"/>
    </row>
    <row r="835" spans="1:59" s="639" customFormat="1" ht="26.25" customHeight="1">
      <c r="A835" s="362" t="s">
        <v>1075</v>
      </c>
      <c r="C835" s="651"/>
      <c r="D835" s="660"/>
      <c r="E835" s="660"/>
      <c r="H835" s="1000"/>
      <c r="I835" s="1454" t="s">
        <v>634</v>
      </c>
      <c r="J835" s="1454"/>
      <c r="K835" s="1454"/>
      <c r="L835" s="1454"/>
      <c r="M835" s="1454"/>
      <c r="N835" s="1454"/>
      <c r="O835" s="1003"/>
      <c r="P835" s="1454" t="s">
        <v>635</v>
      </c>
      <c r="Q835" s="1454"/>
      <c r="R835" s="1454"/>
      <c r="S835" s="1454"/>
      <c r="T835" s="1454"/>
      <c r="U835" s="1454"/>
      <c r="V835" s="1003"/>
      <c r="W835" s="1454" t="s">
        <v>525</v>
      </c>
      <c r="X835" s="1454"/>
      <c r="Y835" s="1454"/>
      <c r="Z835" s="1454"/>
      <c r="AA835" s="1454"/>
      <c r="AB835" s="1454"/>
      <c r="AC835" s="1003"/>
      <c r="AD835" s="1454" t="s">
        <v>207</v>
      </c>
      <c r="AE835" s="1454"/>
      <c r="AF835" s="1454"/>
      <c r="AG835" s="1454"/>
      <c r="AH835" s="1454"/>
      <c r="AI835" s="1454"/>
      <c r="AJ835" s="1003"/>
      <c r="AK835" s="1454" t="s">
        <v>25</v>
      </c>
      <c r="AL835" s="1454"/>
      <c r="AM835" s="1454"/>
      <c r="AN835" s="1454"/>
      <c r="AO835" s="1454"/>
      <c r="AP835" s="1454"/>
      <c r="AQ835" s="655"/>
      <c r="AR835" s="182"/>
      <c r="AS835" s="182"/>
      <c r="AT835" s="182"/>
      <c r="AU835" s="182"/>
      <c r="AV835" s="182"/>
      <c r="AW835" s="182"/>
      <c r="AX835" s="182"/>
      <c r="AY835" s="182"/>
      <c r="AZ835" s="180"/>
      <c r="BA835" s="382">
        <v>31</v>
      </c>
      <c r="BB835" s="382">
        <v>0</v>
      </c>
      <c r="BC835" s="382"/>
      <c r="BD835" s="689"/>
      <c r="BE835" s="689"/>
      <c r="BF835" s="689"/>
      <c r="BG835" s="689"/>
    </row>
    <row r="836" spans="1:59" s="561" customFormat="1" ht="15" customHeight="1">
      <c r="A836" s="6" t="s">
        <v>1075</v>
      </c>
      <c r="D836" s="654"/>
      <c r="E836" s="654"/>
      <c r="H836" s="1000"/>
      <c r="I836" s="1427" t="s">
        <v>312</v>
      </c>
      <c r="J836" s="1428"/>
      <c r="K836" s="1428"/>
      <c r="L836" s="1428"/>
      <c r="M836" s="1428"/>
      <c r="N836" s="1428"/>
      <c r="O836" s="1003"/>
      <c r="P836" s="1427" t="s">
        <v>312</v>
      </c>
      <c r="Q836" s="1428"/>
      <c r="R836" s="1428"/>
      <c r="S836" s="1428"/>
      <c r="T836" s="1428"/>
      <c r="U836" s="1428"/>
      <c r="V836" s="1003"/>
      <c r="W836" s="1427" t="s">
        <v>312</v>
      </c>
      <c r="X836" s="1428"/>
      <c r="Y836" s="1428"/>
      <c r="Z836" s="1428"/>
      <c r="AA836" s="1428"/>
      <c r="AB836" s="1428"/>
      <c r="AC836" s="1003"/>
      <c r="AD836" s="1427" t="s">
        <v>312</v>
      </c>
      <c r="AE836" s="1428"/>
      <c r="AF836" s="1428"/>
      <c r="AG836" s="1428"/>
      <c r="AH836" s="1428"/>
      <c r="AI836" s="1428"/>
      <c r="AJ836" s="1003"/>
      <c r="AK836" s="1427" t="s">
        <v>312</v>
      </c>
      <c r="AL836" s="1428"/>
      <c r="AM836" s="1428"/>
      <c r="AN836" s="1428"/>
      <c r="AO836" s="1428"/>
      <c r="AP836" s="1428"/>
      <c r="AQ836" s="655"/>
      <c r="AR836" s="571"/>
      <c r="AS836" s="571"/>
      <c r="AT836" s="571"/>
      <c r="AU836" s="571"/>
      <c r="AV836" s="571"/>
      <c r="AW836" s="571"/>
      <c r="AX836" s="571"/>
      <c r="AY836" s="571"/>
      <c r="AZ836" s="190"/>
      <c r="BA836" s="382">
        <v>8</v>
      </c>
      <c r="BB836" s="382">
        <v>0</v>
      </c>
      <c r="BC836" s="382"/>
      <c r="BD836" s="689"/>
      <c r="BE836" s="689"/>
      <c r="BF836" s="689"/>
      <c r="BG836" s="689"/>
    </row>
    <row r="837" spans="1:59" s="561" customFormat="1" ht="15" customHeight="1">
      <c r="A837" s="23" t="s">
        <v>1075</v>
      </c>
      <c r="C837" s="63" t="s">
        <v>1157</v>
      </c>
      <c r="D837" s="654"/>
      <c r="E837" s="654"/>
      <c r="H837" s="1000"/>
      <c r="I837" s="1260"/>
      <c r="J837" s="1261"/>
      <c r="K837" s="1261"/>
      <c r="L837" s="1261"/>
      <c r="M837" s="1261"/>
      <c r="N837" s="1261"/>
      <c r="O837" s="1003"/>
      <c r="P837" s="1427"/>
      <c r="Q837" s="1428"/>
      <c r="R837" s="1428"/>
      <c r="S837" s="1428"/>
      <c r="T837" s="1428"/>
      <c r="U837" s="1428"/>
      <c r="V837" s="1003"/>
      <c r="W837" s="1427"/>
      <c r="X837" s="1428"/>
      <c r="Y837" s="1428"/>
      <c r="Z837" s="1428"/>
      <c r="AA837" s="1428"/>
      <c r="AB837" s="1428"/>
      <c r="AC837" s="1003"/>
      <c r="AD837" s="1427"/>
      <c r="AE837" s="1428"/>
      <c r="AF837" s="1428"/>
      <c r="AG837" s="1428"/>
      <c r="AH837" s="1428"/>
      <c r="AI837" s="1428"/>
      <c r="AJ837" s="1003"/>
      <c r="AK837" s="1427"/>
      <c r="AL837" s="1428"/>
      <c r="AM837" s="1428"/>
      <c r="AN837" s="1428"/>
      <c r="AO837" s="1428"/>
      <c r="AP837" s="1428"/>
      <c r="AQ837" s="655"/>
      <c r="AR837" s="571"/>
      <c r="AS837" s="571"/>
      <c r="AT837" s="571"/>
      <c r="AU837" s="571"/>
      <c r="AV837" s="571"/>
      <c r="AW837" s="571"/>
      <c r="AX837" s="571"/>
      <c r="AY837" s="571"/>
      <c r="AZ837" s="190"/>
      <c r="BA837" s="382">
        <v>4</v>
      </c>
      <c r="BB837" s="382">
        <v>0</v>
      </c>
      <c r="BC837" s="382"/>
      <c r="BD837" s="689"/>
      <c r="BE837" s="689"/>
      <c r="BF837" s="689"/>
      <c r="BG837" s="689"/>
    </row>
    <row r="838" spans="1:59" s="563" customFormat="1" ht="15" customHeight="1">
      <c r="A838" s="400" t="s">
        <v>1075</v>
      </c>
      <c r="C838" s="1123" t="s">
        <v>621</v>
      </c>
      <c r="D838" s="1124"/>
      <c r="E838" s="1124"/>
      <c r="H838" s="698"/>
      <c r="I838" s="1377">
        <v>524770268018</v>
      </c>
      <c r="J838" s="1377"/>
      <c r="K838" s="1377"/>
      <c r="L838" s="1377"/>
      <c r="M838" s="1377"/>
      <c r="N838" s="1377"/>
      <c r="O838" s="1014"/>
      <c r="P838" s="1377">
        <v>51300000000</v>
      </c>
      <c r="Q838" s="1377"/>
      <c r="R838" s="1377"/>
      <c r="S838" s="1377"/>
      <c r="T838" s="1377"/>
      <c r="U838" s="1377"/>
      <c r="V838" s="1014"/>
      <c r="W838" s="1377">
        <v>0</v>
      </c>
      <c r="X838" s="1377"/>
      <c r="Y838" s="1377"/>
      <c r="Z838" s="1377"/>
      <c r="AA838" s="1377"/>
      <c r="AB838" s="1377"/>
      <c r="AC838" s="1014"/>
      <c r="AD838" s="1377">
        <v>576070268018</v>
      </c>
      <c r="AE838" s="1377"/>
      <c r="AF838" s="1377"/>
      <c r="AG838" s="1377"/>
      <c r="AH838" s="1377"/>
      <c r="AI838" s="1377"/>
      <c r="AJ838" s="1014"/>
      <c r="AK838" s="1377">
        <v>576070268018</v>
      </c>
      <c r="AL838" s="1377"/>
      <c r="AM838" s="1377"/>
      <c r="AN838" s="1377"/>
      <c r="AO838" s="1377"/>
      <c r="AP838" s="1377"/>
      <c r="AQ838" s="1122"/>
      <c r="AR838" s="697"/>
      <c r="AS838" s="697"/>
      <c r="AT838" s="697"/>
      <c r="AU838" s="697"/>
      <c r="AV838" s="697"/>
      <c r="AW838" s="697"/>
      <c r="AX838" s="697"/>
      <c r="AY838" s="697"/>
      <c r="AZ838" s="981"/>
      <c r="BA838" s="562">
        <v>1</v>
      </c>
      <c r="BB838" s="562">
        <v>0</v>
      </c>
      <c r="BC838" s="562"/>
      <c r="BD838" s="709"/>
      <c r="BE838" s="709"/>
      <c r="BF838" s="709"/>
      <c r="BG838" s="709"/>
    </row>
    <row r="839" spans="1:59" s="563" customFormat="1" ht="27.75" customHeight="1">
      <c r="A839" s="400" t="s">
        <v>1075</v>
      </c>
      <c r="C839" s="1453" t="s">
        <v>759</v>
      </c>
      <c r="D839" s="1359"/>
      <c r="E839" s="1359"/>
      <c r="F839" s="1359"/>
      <c r="G839" s="1359"/>
      <c r="H839" s="1359"/>
      <c r="I839" s="1377">
        <v>21130419057</v>
      </c>
      <c r="J839" s="1377"/>
      <c r="K839" s="1377"/>
      <c r="L839" s="1377"/>
      <c r="M839" s="1377"/>
      <c r="N839" s="1377"/>
      <c r="O839" s="1014"/>
      <c r="P839" s="1377">
        <v>20000000</v>
      </c>
      <c r="Q839" s="1377"/>
      <c r="R839" s="1377"/>
      <c r="S839" s="1377"/>
      <c r="T839" s="1377"/>
      <c r="U839" s="1377"/>
      <c r="V839" s="1014"/>
      <c r="W839" s="1377">
        <v>0</v>
      </c>
      <c r="X839" s="1377"/>
      <c r="Y839" s="1377"/>
      <c r="Z839" s="1377"/>
      <c r="AA839" s="1377"/>
      <c r="AB839" s="1377"/>
      <c r="AC839" s="1014"/>
      <c r="AD839" s="1377">
        <v>21150419057</v>
      </c>
      <c r="AE839" s="1377"/>
      <c r="AF839" s="1377"/>
      <c r="AG839" s="1377"/>
      <c r="AH839" s="1377"/>
      <c r="AI839" s="1377"/>
      <c r="AJ839" s="1014"/>
      <c r="AK839" s="1377">
        <v>21150419057</v>
      </c>
      <c r="AL839" s="1377"/>
      <c r="AM839" s="1377"/>
      <c r="AN839" s="1377"/>
      <c r="AO839" s="1377"/>
      <c r="AP839" s="1377"/>
      <c r="AQ839" s="1122"/>
      <c r="AR839" s="697"/>
      <c r="AS839" s="697"/>
      <c r="AT839" s="697"/>
      <c r="AU839" s="697"/>
      <c r="AV839" s="697"/>
      <c r="AW839" s="697"/>
      <c r="AX839" s="697"/>
      <c r="AY839" s="697"/>
      <c r="AZ839" s="981"/>
      <c r="BA839" s="562">
        <v>1</v>
      </c>
      <c r="BB839" s="562">
        <v>0</v>
      </c>
      <c r="BC839" s="562"/>
      <c r="BD839" s="709"/>
      <c r="BE839" s="709"/>
      <c r="BF839" s="709"/>
      <c r="BG839" s="709"/>
    </row>
    <row r="840" spans="1:59" s="561" customFormat="1" ht="15" customHeight="1">
      <c r="A840" s="23" t="s">
        <v>1075</v>
      </c>
      <c r="C840" s="656"/>
      <c r="D840" s="657"/>
      <c r="E840" s="435"/>
      <c r="H840" s="526"/>
      <c r="I840" s="1380"/>
      <c r="J840" s="1429"/>
      <c r="K840" s="1429"/>
      <c r="L840" s="1429"/>
      <c r="M840" s="1429"/>
      <c r="N840" s="1429"/>
      <c r="O840" s="818"/>
      <c r="P840" s="1380"/>
      <c r="Q840" s="1429"/>
      <c r="R840" s="1429"/>
      <c r="S840" s="1429"/>
      <c r="T840" s="1429"/>
      <c r="U840" s="1429"/>
      <c r="V840" s="818"/>
      <c r="W840" s="1380"/>
      <c r="X840" s="1429"/>
      <c r="Y840" s="1429"/>
      <c r="Z840" s="1429"/>
      <c r="AA840" s="1429"/>
      <c r="AB840" s="1429"/>
      <c r="AC840" s="818"/>
      <c r="AD840" s="1380"/>
      <c r="AE840" s="1429"/>
      <c r="AF840" s="1429"/>
      <c r="AG840" s="1429"/>
      <c r="AH840" s="1429"/>
      <c r="AI840" s="1429"/>
      <c r="AJ840" s="818"/>
      <c r="AK840" s="1380"/>
      <c r="AL840" s="1429"/>
      <c r="AM840" s="1429"/>
      <c r="AN840" s="1429"/>
      <c r="AO840" s="1429"/>
      <c r="AP840" s="1429"/>
      <c r="AQ840" s="586"/>
      <c r="AR840" s="571"/>
      <c r="AS840" s="571"/>
      <c r="AT840" s="571"/>
      <c r="AU840" s="571"/>
      <c r="AV840" s="571"/>
      <c r="AW840" s="571"/>
      <c r="AX840" s="571"/>
      <c r="AY840" s="571"/>
      <c r="AZ840" s="190"/>
      <c r="BA840" s="382">
        <v>1</v>
      </c>
      <c r="BB840" s="382">
        <v>0</v>
      </c>
      <c r="BC840" s="382"/>
      <c r="BD840" s="689"/>
      <c r="BE840" s="689"/>
      <c r="BF840" s="689"/>
      <c r="BG840" s="689"/>
    </row>
    <row r="841" spans="1:59" s="223" customFormat="1" ht="15" customHeight="1" thickBot="1">
      <c r="A841" s="23" t="s">
        <v>1075</v>
      </c>
      <c r="C841" s="336"/>
      <c r="D841" s="336"/>
      <c r="E841" s="224"/>
      <c r="H841" s="817"/>
      <c r="I841" s="1389">
        <v>545900687075</v>
      </c>
      <c r="J841" s="1448"/>
      <c r="K841" s="1448"/>
      <c r="L841" s="1448"/>
      <c r="M841" s="1448"/>
      <c r="N841" s="1448"/>
      <c r="O841" s="817"/>
      <c r="P841" s="1389">
        <v>51320000000</v>
      </c>
      <c r="Q841" s="1448"/>
      <c r="R841" s="1448"/>
      <c r="S841" s="1448"/>
      <c r="T841" s="1448"/>
      <c r="U841" s="1448"/>
      <c r="V841" s="817"/>
      <c r="W841" s="1389">
        <v>0</v>
      </c>
      <c r="X841" s="1448"/>
      <c r="Y841" s="1448"/>
      <c r="Z841" s="1448"/>
      <c r="AA841" s="1448"/>
      <c r="AB841" s="1448"/>
      <c r="AC841" s="817"/>
      <c r="AD841" s="1389">
        <v>597220687075</v>
      </c>
      <c r="AE841" s="1448"/>
      <c r="AF841" s="1448"/>
      <c r="AG841" s="1448"/>
      <c r="AH841" s="1448"/>
      <c r="AI841" s="1448"/>
      <c r="AJ841" s="817"/>
      <c r="AK841" s="1389">
        <v>597220687075</v>
      </c>
      <c r="AL841" s="1448"/>
      <c r="AM841" s="1448"/>
      <c r="AN841" s="1448"/>
      <c r="AO841" s="1448"/>
      <c r="AP841" s="1448"/>
      <c r="AQ841" s="180"/>
      <c r="AR841" s="571"/>
      <c r="AS841" s="571"/>
      <c r="AT841" s="571"/>
      <c r="AU841" s="571"/>
      <c r="AV841" s="571"/>
      <c r="AW841" s="571"/>
      <c r="AX841" s="571"/>
      <c r="AY841" s="571"/>
      <c r="AZ841" s="190"/>
      <c r="BA841" s="382">
        <v>1</v>
      </c>
      <c r="BB841" s="382">
        <v>0</v>
      </c>
      <c r="BC841" s="382"/>
      <c r="BD841" s="607">
        <v>597220687075</v>
      </c>
      <c r="BE841" s="607"/>
      <c r="BF841" s="607">
        <v>0</v>
      </c>
      <c r="BG841" s="607"/>
    </row>
    <row r="842" spans="1:59" s="561" customFormat="1" ht="15" customHeight="1" thickTop="1">
      <c r="A842" s="23" t="s">
        <v>1075</v>
      </c>
      <c r="B842" s="216"/>
      <c r="C842" s="633"/>
      <c r="D842" s="425"/>
      <c r="E842" s="425"/>
      <c r="F842" s="425"/>
      <c r="G842" s="425"/>
      <c r="H842" s="425"/>
      <c r="I842" s="1417"/>
      <c r="J842" s="1429"/>
      <c r="K842" s="1429"/>
      <c r="L842" s="1429"/>
      <c r="M842" s="1429"/>
      <c r="N842" s="1429"/>
      <c r="O842" s="425"/>
      <c r="P842" s="1417"/>
      <c r="Q842" s="1429"/>
      <c r="R842" s="1429"/>
      <c r="S842" s="1429"/>
      <c r="T842" s="1429"/>
      <c r="U842" s="1429"/>
      <c r="W842" s="1417"/>
      <c r="X842" s="1429"/>
      <c r="Y842" s="1429"/>
      <c r="Z842" s="1429"/>
      <c r="AA842" s="1429"/>
      <c r="AB842" s="1429"/>
      <c r="AC842" s="816"/>
      <c r="AD842" s="1417"/>
      <c r="AE842" s="1429"/>
      <c r="AF842" s="1429"/>
      <c r="AG842" s="1429"/>
      <c r="AH842" s="1429"/>
      <c r="AI842" s="1429"/>
      <c r="AJ842" s="816"/>
      <c r="AK842" s="1417"/>
      <c r="AL842" s="1429"/>
      <c r="AM842" s="1429"/>
      <c r="AN842" s="1429"/>
      <c r="AO842" s="1429"/>
      <c r="AP842" s="1429"/>
      <c r="AQ842" s="426"/>
      <c r="AR842" s="571"/>
      <c r="AS842" s="571"/>
      <c r="AT842" s="571"/>
      <c r="AU842" s="571"/>
      <c r="AV842" s="571"/>
      <c r="AW842" s="571"/>
      <c r="AX842" s="571"/>
      <c r="AY842" s="571"/>
      <c r="AZ842" s="426"/>
      <c r="BA842" s="382">
        <v>5</v>
      </c>
      <c r="BB842" s="382">
        <v>0</v>
      </c>
      <c r="BC842" s="382"/>
      <c r="BD842" s="689"/>
      <c r="BE842" s="689"/>
      <c r="BF842" s="689"/>
      <c r="BG842" s="689"/>
    </row>
    <row r="843" spans="1:59" s="561" customFormat="1" ht="15" customHeight="1">
      <c r="A843" s="23" t="s">
        <v>1075</v>
      </c>
      <c r="C843" s="63" t="s">
        <v>1155</v>
      </c>
      <c r="D843" s="422"/>
      <c r="E843" s="422"/>
      <c r="H843" s="629"/>
      <c r="I843" s="818"/>
      <c r="J843" s="1111"/>
      <c r="K843" s="1111"/>
      <c r="L843" s="1111"/>
      <c r="M843" s="1111"/>
      <c r="N843" s="1111"/>
      <c r="O843" s="818"/>
      <c r="P843" s="1380"/>
      <c r="Q843" s="1429"/>
      <c r="R843" s="1429"/>
      <c r="S843" s="1429"/>
      <c r="T843" s="1429"/>
      <c r="U843" s="1429"/>
      <c r="V843" s="818"/>
      <c r="W843" s="1380"/>
      <c r="X843" s="1429"/>
      <c r="Y843" s="1429"/>
      <c r="Z843" s="1429"/>
      <c r="AA843" s="1429"/>
      <c r="AB843" s="1429"/>
      <c r="AC843" s="818"/>
      <c r="AD843" s="1380"/>
      <c r="AE843" s="1429"/>
      <c r="AF843" s="1429"/>
      <c r="AG843" s="1429"/>
      <c r="AH843" s="1429"/>
      <c r="AI843" s="1429"/>
      <c r="AJ843" s="818"/>
      <c r="AK843" s="1380"/>
      <c r="AL843" s="1429"/>
      <c r="AM843" s="1429"/>
      <c r="AN843" s="1429"/>
      <c r="AO843" s="1429"/>
      <c r="AP843" s="1429"/>
      <c r="AQ843" s="586"/>
      <c r="AR843" s="571"/>
      <c r="AS843" s="571"/>
      <c r="AT843" s="571"/>
      <c r="AU843" s="571"/>
      <c r="AV843" s="571"/>
      <c r="AW843" s="571"/>
      <c r="AX843" s="571"/>
      <c r="AY843" s="571"/>
      <c r="AZ843" s="190"/>
      <c r="BA843" s="382">
        <v>5</v>
      </c>
      <c r="BB843" s="382">
        <v>0</v>
      </c>
      <c r="BC843" s="382"/>
      <c r="BD843" s="689"/>
      <c r="BE843" s="689"/>
      <c r="BF843" s="689"/>
      <c r="BG843" s="689"/>
    </row>
    <row r="844" spans="1:59" s="563" customFormat="1" ht="15" customHeight="1">
      <c r="A844" s="400" t="s">
        <v>1075</v>
      </c>
      <c r="C844" s="1123" t="s">
        <v>621</v>
      </c>
      <c r="D844" s="1124"/>
      <c r="E844" s="1124"/>
      <c r="H844" s="698"/>
      <c r="I844" s="1377">
        <v>475375511812</v>
      </c>
      <c r="J844" s="1468"/>
      <c r="K844" s="1468"/>
      <c r="L844" s="1468"/>
      <c r="M844" s="1468"/>
      <c r="N844" s="1468"/>
      <c r="O844" s="1014"/>
      <c r="P844" s="1377">
        <v>57800000000</v>
      </c>
      <c r="Q844" s="1468"/>
      <c r="R844" s="1468"/>
      <c r="S844" s="1468"/>
      <c r="T844" s="1468"/>
      <c r="U844" s="1468"/>
      <c r="V844" s="1014"/>
      <c r="W844" s="1377">
        <v>0</v>
      </c>
      <c r="X844" s="1468"/>
      <c r="Y844" s="1468"/>
      <c r="Z844" s="1468"/>
      <c r="AA844" s="1468"/>
      <c r="AB844" s="1468"/>
      <c r="AC844" s="1014"/>
      <c r="AD844" s="1377">
        <v>533175511812</v>
      </c>
      <c r="AE844" s="1468"/>
      <c r="AF844" s="1468"/>
      <c r="AG844" s="1468"/>
      <c r="AH844" s="1468"/>
      <c r="AI844" s="1468"/>
      <c r="AJ844" s="1014"/>
      <c r="AK844" s="1377">
        <v>533175511812</v>
      </c>
      <c r="AL844" s="1468"/>
      <c r="AM844" s="1468"/>
      <c r="AN844" s="1468"/>
      <c r="AO844" s="1468"/>
      <c r="AP844" s="1468"/>
      <c r="AQ844" s="1122"/>
      <c r="AR844" s="697"/>
      <c r="AS844" s="697"/>
      <c r="AT844" s="697"/>
      <c r="AU844" s="697"/>
      <c r="AV844" s="697"/>
      <c r="AW844" s="697"/>
      <c r="AX844" s="697"/>
      <c r="AY844" s="697"/>
      <c r="AZ844" s="981"/>
      <c r="BA844" s="562">
        <v>1</v>
      </c>
      <c r="BB844" s="562">
        <v>0</v>
      </c>
      <c r="BC844" s="562"/>
      <c r="BD844" s="709"/>
      <c r="BE844" s="709"/>
      <c r="BF844" s="709"/>
      <c r="BG844" s="709"/>
    </row>
    <row r="845" spans="1:59" s="563" customFormat="1" ht="27.75" customHeight="1">
      <c r="A845" s="400" t="s">
        <v>1075</v>
      </c>
      <c r="C845" s="1453" t="s">
        <v>759</v>
      </c>
      <c r="D845" s="1359"/>
      <c r="E845" s="1359"/>
      <c r="F845" s="1359"/>
      <c r="G845" s="1359"/>
      <c r="H845" s="1359"/>
      <c r="I845" s="1377">
        <v>96340327636</v>
      </c>
      <c r="J845" s="1377"/>
      <c r="K845" s="1377"/>
      <c r="L845" s="1377"/>
      <c r="M845" s="1377"/>
      <c r="N845" s="1377"/>
      <c r="O845" s="1014"/>
      <c r="P845" s="1377">
        <v>3736440918</v>
      </c>
      <c r="Q845" s="1377"/>
      <c r="R845" s="1377"/>
      <c r="S845" s="1377"/>
      <c r="T845" s="1377"/>
      <c r="U845" s="1377"/>
      <c r="V845" s="1014"/>
      <c r="W845" s="1377">
        <v>0</v>
      </c>
      <c r="X845" s="1377"/>
      <c r="Y845" s="1377"/>
      <c r="Z845" s="1377"/>
      <c r="AA845" s="1377"/>
      <c r="AB845" s="1377"/>
      <c r="AC845" s="1014"/>
      <c r="AD845" s="1377">
        <v>100076768554</v>
      </c>
      <c r="AE845" s="1377"/>
      <c r="AF845" s="1377"/>
      <c r="AG845" s="1377"/>
      <c r="AH845" s="1377"/>
      <c r="AI845" s="1377"/>
      <c r="AJ845" s="1014"/>
      <c r="AK845" s="1377">
        <v>100076768554</v>
      </c>
      <c r="AL845" s="1377"/>
      <c r="AM845" s="1377"/>
      <c r="AN845" s="1377"/>
      <c r="AO845" s="1377"/>
      <c r="AP845" s="1377"/>
      <c r="AQ845" s="1122"/>
      <c r="AR845" s="697"/>
      <c r="AS845" s="697"/>
      <c r="AT845" s="697"/>
      <c r="AU845" s="697"/>
      <c r="AV845" s="697"/>
      <c r="AW845" s="697"/>
      <c r="AX845" s="697"/>
      <c r="AY845" s="697"/>
      <c r="AZ845" s="981"/>
      <c r="BA845" s="562">
        <v>1</v>
      </c>
      <c r="BB845" s="562">
        <v>0</v>
      </c>
      <c r="BC845" s="562"/>
      <c r="BD845" s="709"/>
      <c r="BE845" s="709"/>
      <c r="BF845" s="709"/>
      <c r="BG845" s="709"/>
    </row>
    <row r="846" spans="1:59" s="561" customFormat="1" ht="15" customHeight="1">
      <c r="A846" s="23" t="s">
        <v>1075</v>
      </c>
      <c r="C846" s="656" t="s">
        <v>394</v>
      </c>
      <c r="D846" s="657"/>
      <c r="E846" s="435"/>
      <c r="H846" s="526"/>
      <c r="I846" s="1380">
        <v>459118623</v>
      </c>
      <c r="J846" s="1429"/>
      <c r="K846" s="1429"/>
      <c r="L846" s="1429"/>
      <c r="M846" s="1429"/>
      <c r="N846" s="1429"/>
      <c r="O846" s="818"/>
      <c r="P846" s="1380">
        <v>0</v>
      </c>
      <c r="Q846" s="1429"/>
      <c r="R846" s="1429"/>
      <c r="S846" s="1429"/>
      <c r="T846" s="1429"/>
      <c r="U846" s="1429"/>
      <c r="V846" s="818"/>
      <c r="W846" s="1380">
        <v>0</v>
      </c>
      <c r="X846" s="1429"/>
      <c r="Y846" s="1429"/>
      <c r="Z846" s="1429"/>
      <c r="AA846" s="1429"/>
      <c r="AB846" s="1429"/>
      <c r="AC846" s="818"/>
      <c r="AD846" s="1380">
        <v>459118623</v>
      </c>
      <c r="AE846" s="1429"/>
      <c r="AF846" s="1429"/>
      <c r="AG846" s="1429"/>
      <c r="AH846" s="1429"/>
      <c r="AI846" s="1429"/>
      <c r="AJ846" s="818"/>
      <c r="AK846" s="1380">
        <v>459118623</v>
      </c>
      <c r="AL846" s="1429"/>
      <c r="AM846" s="1429"/>
      <c r="AN846" s="1429"/>
      <c r="AO846" s="1429"/>
      <c r="AP846" s="1429"/>
      <c r="AQ846" s="586"/>
      <c r="AR846" s="571"/>
      <c r="AS846" s="571"/>
      <c r="AT846" s="571"/>
      <c r="AU846" s="571"/>
      <c r="AV846" s="571"/>
      <c r="AW846" s="571"/>
      <c r="AX846" s="571"/>
      <c r="AY846" s="571"/>
      <c r="AZ846" s="190"/>
      <c r="BA846" s="382">
        <v>1</v>
      </c>
      <c r="BB846" s="382">
        <v>0</v>
      </c>
      <c r="BC846" s="382"/>
      <c r="BD846" s="689"/>
      <c r="BE846" s="689"/>
      <c r="BF846" s="689"/>
      <c r="BG846" s="689"/>
    </row>
    <row r="847" spans="1:59" s="561" customFormat="1" ht="15" customHeight="1">
      <c r="A847" s="23" t="s">
        <v>1075</v>
      </c>
      <c r="C847" s="656"/>
      <c r="D847" s="657"/>
      <c r="E847" s="435"/>
      <c r="H847" s="526"/>
      <c r="I847" s="1380"/>
      <c r="J847" s="1429"/>
      <c r="K847" s="1429"/>
      <c r="L847" s="1429"/>
      <c r="M847" s="1429"/>
      <c r="N847" s="1429"/>
      <c r="O847" s="818"/>
      <c r="P847" s="1380"/>
      <c r="Q847" s="1429"/>
      <c r="R847" s="1429"/>
      <c r="S847" s="1429"/>
      <c r="T847" s="1429"/>
      <c r="U847" s="1429"/>
      <c r="V847" s="818"/>
      <c r="W847" s="1380"/>
      <c r="X847" s="1429"/>
      <c r="Y847" s="1429"/>
      <c r="Z847" s="1429"/>
      <c r="AA847" s="1429"/>
      <c r="AB847" s="1429"/>
      <c r="AC847" s="818"/>
      <c r="AD847" s="1380"/>
      <c r="AE847" s="1429"/>
      <c r="AF847" s="1429"/>
      <c r="AG847" s="1429"/>
      <c r="AH847" s="1429"/>
      <c r="AI847" s="1429"/>
      <c r="AJ847" s="818"/>
      <c r="AK847" s="1380"/>
      <c r="AL847" s="1429"/>
      <c r="AM847" s="1429"/>
      <c r="AN847" s="1429"/>
      <c r="AO847" s="1429"/>
      <c r="AP847" s="1429"/>
      <c r="AQ847" s="586"/>
      <c r="AR847" s="571"/>
      <c r="AS847" s="571"/>
      <c r="AT847" s="571"/>
      <c r="AU847" s="571"/>
      <c r="AV847" s="571"/>
      <c r="AW847" s="571"/>
      <c r="AX847" s="571"/>
      <c r="AY847" s="571"/>
      <c r="AZ847" s="190"/>
      <c r="BA847" s="382">
        <v>1</v>
      </c>
      <c r="BB847" s="382">
        <v>0</v>
      </c>
      <c r="BC847" s="382"/>
      <c r="BD847" s="689"/>
      <c r="BE847" s="689"/>
      <c r="BF847" s="689"/>
      <c r="BG847" s="689"/>
    </row>
    <row r="848" spans="1:59" s="223" customFormat="1" ht="15" customHeight="1" thickBot="1">
      <c r="A848" s="23" t="s">
        <v>1075</v>
      </c>
      <c r="C848" s="336"/>
      <c r="D848" s="336"/>
      <c r="E848" s="224"/>
      <c r="H848" s="817"/>
      <c r="I848" s="1389">
        <v>572174958071</v>
      </c>
      <c r="J848" s="1448"/>
      <c r="K848" s="1448"/>
      <c r="L848" s="1448"/>
      <c r="M848" s="1448"/>
      <c r="N848" s="1448"/>
      <c r="O848" s="817"/>
      <c r="P848" s="1389">
        <v>61536440918</v>
      </c>
      <c r="Q848" s="1448"/>
      <c r="R848" s="1448"/>
      <c r="S848" s="1448"/>
      <c r="T848" s="1448"/>
      <c r="U848" s="1448"/>
      <c r="V848" s="817"/>
      <c r="W848" s="1389">
        <v>0</v>
      </c>
      <c r="X848" s="1448"/>
      <c r="Y848" s="1448"/>
      <c r="Z848" s="1448"/>
      <c r="AA848" s="1448"/>
      <c r="AB848" s="1448"/>
      <c r="AC848" s="817"/>
      <c r="AD848" s="1389">
        <v>633711398989</v>
      </c>
      <c r="AE848" s="1448"/>
      <c r="AF848" s="1448"/>
      <c r="AG848" s="1448"/>
      <c r="AH848" s="1448"/>
      <c r="AI848" s="1448"/>
      <c r="AJ848" s="817"/>
      <c r="AK848" s="1389">
        <v>633711398989</v>
      </c>
      <c r="AL848" s="1448"/>
      <c r="AM848" s="1448"/>
      <c r="AN848" s="1448"/>
      <c r="AO848" s="1448"/>
      <c r="AP848" s="1448"/>
      <c r="AQ848" s="180"/>
      <c r="AR848" s="571"/>
      <c r="AS848" s="571"/>
      <c r="AT848" s="571"/>
      <c r="AU848" s="571"/>
      <c r="AV848" s="571"/>
      <c r="AW848" s="571"/>
      <c r="AX848" s="571"/>
      <c r="AY848" s="571"/>
      <c r="AZ848" s="190"/>
      <c r="BA848" s="382">
        <v>1</v>
      </c>
      <c r="BB848" s="382">
        <v>0</v>
      </c>
      <c r="BC848" s="382"/>
      <c r="BD848" s="607"/>
      <c r="BE848" s="607">
        <v>633711398989</v>
      </c>
      <c r="BF848" s="607"/>
      <c r="BG848" s="607">
        <v>0</v>
      </c>
    </row>
    <row r="849" spans="1:59" s="561" customFormat="1" ht="15" customHeight="1" thickTop="1">
      <c r="A849" s="23" t="s">
        <v>1075</v>
      </c>
      <c r="B849" s="216"/>
      <c r="C849" s="633"/>
      <c r="D849" s="425"/>
      <c r="E849" s="425"/>
      <c r="F849" s="425"/>
      <c r="G849" s="425"/>
      <c r="H849" s="425"/>
      <c r="I849" s="425"/>
      <c r="J849" s="425"/>
      <c r="K849" s="425"/>
      <c r="L849" s="425"/>
      <c r="M849" s="425"/>
      <c r="N849" s="425"/>
      <c r="O849" s="425"/>
      <c r="P849" s="425"/>
      <c r="Q849" s="425"/>
      <c r="R849" s="425"/>
      <c r="S849" s="425"/>
      <c r="T849" s="425"/>
      <c r="W849" s="426"/>
      <c r="X849" s="426"/>
      <c r="Y849" s="426"/>
      <c r="Z849" s="426"/>
      <c r="AA849" s="426"/>
      <c r="AB849" s="426"/>
      <c r="AC849" s="426"/>
      <c r="AD849" s="426"/>
      <c r="AE849" s="426"/>
      <c r="AF849" s="426"/>
      <c r="AG849" s="426"/>
      <c r="AH849" s="426"/>
      <c r="AI849" s="426"/>
      <c r="AJ849" s="426"/>
      <c r="AK849" s="426"/>
      <c r="AL849" s="426"/>
      <c r="AM849" s="426"/>
      <c r="AN849" s="426"/>
      <c r="AO849" s="426"/>
      <c r="AP849" s="426"/>
      <c r="AQ849" s="426"/>
      <c r="AR849" s="571"/>
      <c r="AS849" s="571"/>
      <c r="AT849" s="571"/>
      <c r="AU849" s="571"/>
      <c r="AV849" s="571"/>
      <c r="AW849" s="571"/>
      <c r="AX849" s="571"/>
      <c r="AY849" s="571"/>
      <c r="AZ849" s="426"/>
      <c r="BA849" s="382">
        <v>2</v>
      </c>
      <c r="BB849" s="382">
        <v>0</v>
      </c>
      <c r="BC849" s="382"/>
      <c r="BD849" s="689"/>
      <c r="BE849" s="689"/>
      <c r="BF849" s="689"/>
      <c r="BG849" s="689"/>
    </row>
    <row r="850" spans="1:59" s="561" customFormat="1" ht="27" customHeight="1">
      <c r="A850" s="23" t="s">
        <v>1075</v>
      </c>
      <c r="B850" s="216"/>
      <c r="C850" s="1330" t="s">
        <v>636</v>
      </c>
      <c r="D850" s="1330"/>
      <c r="E850" s="1330"/>
      <c r="F850" s="1330"/>
      <c r="G850" s="1330"/>
      <c r="H850" s="1330"/>
      <c r="I850" s="1330"/>
      <c r="J850" s="1330"/>
      <c r="K850" s="1330"/>
      <c r="L850" s="1330"/>
      <c r="M850" s="1330"/>
      <c r="N850" s="1330"/>
      <c r="O850" s="1330"/>
      <c r="P850" s="1330"/>
      <c r="Q850" s="1330"/>
      <c r="R850" s="1330"/>
      <c r="S850" s="1330"/>
      <c r="T850" s="1330"/>
      <c r="U850" s="1330"/>
      <c r="V850" s="1330"/>
      <c r="W850" s="1330"/>
      <c r="X850" s="1330"/>
      <c r="Y850" s="1330"/>
      <c r="Z850" s="1330"/>
      <c r="AA850" s="1330"/>
      <c r="AB850" s="1330"/>
      <c r="AC850" s="1330"/>
      <c r="AD850" s="1330"/>
      <c r="AE850" s="1330"/>
      <c r="AF850" s="1330"/>
      <c r="AG850" s="1330"/>
      <c r="AH850" s="1330"/>
      <c r="AI850" s="1330"/>
      <c r="AJ850" s="1330"/>
      <c r="AK850" s="1330"/>
      <c r="AL850" s="1330"/>
      <c r="AM850" s="1330"/>
      <c r="AN850" s="1330"/>
      <c r="AO850" s="1330"/>
      <c r="AP850" s="1330"/>
      <c r="AQ850" s="426"/>
      <c r="AR850" s="571"/>
      <c r="AS850" s="571"/>
      <c r="AT850" s="571"/>
      <c r="AU850" s="571"/>
      <c r="AV850" s="571"/>
      <c r="AW850" s="571"/>
      <c r="AX850" s="571"/>
      <c r="AY850" s="571"/>
      <c r="AZ850" s="426"/>
      <c r="BA850" s="382">
        <v>2</v>
      </c>
      <c r="BB850" s="382">
        <v>0</v>
      </c>
      <c r="BC850" s="382"/>
      <c r="BD850" s="689"/>
      <c r="BE850" s="689"/>
      <c r="BF850" s="689"/>
      <c r="BG850" s="689"/>
    </row>
    <row r="851" spans="1:60" s="346" customFormat="1" ht="15" customHeight="1">
      <c r="A851" s="23" t="s">
        <v>1075</v>
      </c>
      <c r="B851" s="216"/>
      <c r="C851" s="423"/>
      <c r="D851" s="207"/>
      <c r="E851" s="207"/>
      <c r="F851" s="207"/>
      <c r="G851" s="207"/>
      <c r="H851" s="207"/>
      <c r="I851" s="207"/>
      <c r="J851" s="207"/>
      <c r="K851" s="207"/>
      <c r="L851" s="207"/>
      <c r="M851" s="207"/>
      <c r="N851" s="207"/>
      <c r="O851" s="207"/>
      <c r="P851" s="207"/>
      <c r="Q851" s="207"/>
      <c r="R851" s="207"/>
      <c r="S851" s="207"/>
      <c r="T851" s="207"/>
      <c r="U851" s="207"/>
      <c r="V851" s="207"/>
      <c r="W851" s="234"/>
      <c r="X851" s="234"/>
      <c r="Y851" s="234"/>
      <c r="Z851" s="234"/>
      <c r="AA851" s="234"/>
      <c r="AB851" s="234"/>
      <c r="AC851" s="192"/>
      <c r="AD851" s="234"/>
      <c r="AE851" s="234"/>
      <c r="AF851" s="234"/>
      <c r="AG851" s="234"/>
      <c r="AH851" s="234"/>
      <c r="AI851" s="234"/>
      <c r="AJ851" s="192"/>
      <c r="AK851" s="1469"/>
      <c r="AL851" s="1469"/>
      <c r="AM851" s="1469"/>
      <c r="AN851" s="1469"/>
      <c r="AO851" s="1469"/>
      <c r="AP851" s="1469"/>
      <c r="AQ851" s="234"/>
      <c r="AR851" s="571"/>
      <c r="AS851" s="571"/>
      <c r="AT851" s="571"/>
      <c r="AU851" s="571"/>
      <c r="AV851" s="571"/>
      <c r="AW851" s="571"/>
      <c r="AX851" s="571"/>
      <c r="AY851" s="571"/>
      <c r="AZ851" s="351"/>
      <c r="BA851" s="382"/>
      <c r="BB851" s="382">
        <v>0</v>
      </c>
      <c r="BC851" s="382"/>
      <c r="BD851" s="689"/>
      <c r="BE851" s="689"/>
      <c r="BF851" s="689"/>
      <c r="BG851" s="689"/>
      <c r="BH851" s="561"/>
    </row>
    <row r="852" spans="1:54" ht="15" customHeight="1">
      <c r="A852" s="23">
        <v>31</v>
      </c>
      <c r="B852" s="216" t="s">
        <v>197</v>
      </c>
      <c r="C852" s="243" t="s">
        <v>561</v>
      </c>
      <c r="D852" s="217"/>
      <c r="E852" s="217"/>
      <c r="F852" s="217"/>
      <c r="G852" s="217"/>
      <c r="H852" s="217"/>
      <c r="I852" s="217"/>
      <c r="J852" s="217"/>
      <c r="K852" s="217"/>
      <c r="L852" s="217"/>
      <c r="M852" s="217"/>
      <c r="N852" s="217"/>
      <c r="O852" s="217"/>
      <c r="P852" s="217"/>
      <c r="Q852" s="217"/>
      <c r="R852" s="217"/>
      <c r="S852" s="217"/>
      <c r="T852" s="217"/>
      <c r="AK852" s="1407"/>
      <c r="AL852" s="1407"/>
      <c r="AM852" s="1407"/>
      <c r="AN852" s="1407"/>
      <c r="AO852" s="1407"/>
      <c r="AP852" s="1407"/>
      <c r="AZ852" s="190"/>
      <c r="BB852" s="382">
        <v>0</v>
      </c>
    </row>
    <row r="853" spans="1:52" ht="15" customHeight="1">
      <c r="A853" s="23" t="s">
        <v>1075</v>
      </c>
      <c r="C853" s="243"/>
      <c r="D853" s="217"/>
      <c r="E853" s="217"/>
      <c r="F853" s="217"/>
      <c r="G853" s="217"/>
      <c r="H853" s="217"/>
      <c r="I853" s="217"/>
      <c r="J853" s="217"/>
      <c r="K853" s="217"/>
      <c r="L853" s="217"/>
      <c r="M853" s="217"/>
      <c r="N853" s="217"/>
      <c r="O853" s="217"/>
      <c r="P853" s="217"/>
      <c r="Q853" s="217"/>
      <c r="R853" s="217"/>
      <c r="S853" s="217"/>
      <c r="T853" s="217"/>
      <c r="AK853" s="1407"/>
      <c r="AL853" s="1407"/>
      <c r="AM853" s="1407"/>
      <c r="AN853" s="1407"/>
      <c r="AO853" s="1407"/>
      <c r="AP853" s="1407"/>
      <c r="AZ853" s="190"/>
    </row>
    <row r="854" spans="1:60" s="408" customFormat="1" ht="27" customHeight="1">
      <c r="A854" s="400" t="s">
        <v>1075</v>
      </c>
      <c r="B854" s="406"/>
      <c r="C854" s="1330" t="s">
        <v>829</v>
      </c>
      <c r="D854" s="1330"/>
      <c r="E854" s="1330"/>
      <c r="F854" s="1330"/>
      <c r="G854" s="1330"/>
      <c r="H854" s="1330"/>
      <c r="I854" s="1330"/>
      <c r="J854" s="1330"/>
      <c r="K854" s="1330"/>
      <c r="L854" s="1330"/>
      <c r="M854" s="1330"/>
      <c r="N854" s="1330"/>
      <c r="O854" s="1330"/>
      <c r="P854" s="1330"/>
      <c r="Q854" s="1330"/>
      <c r="R854" s="1330"/>
      <c r="S854" s="1330"/>
      <c r="T854" s="1330"/>
      <c r="U854" s="1330"/>
      <c r="V854" s="1330"/>
      <c r="W854" s="1330"/>
      <c r="X854" s="1330"/>
      <c r="Y854" s="1330"/>
      <c r="Z854" s="1330"/>
      <c r="AA854" s="1330"/>
      <c r="AB854" s="1330"/>
      <c r="AC854" s="1330"/>
      <c r="AD854" s="1330"/>
      <c r="AE854" s="1330"/>
      <c r="AF854" s="1330"/>
      <c r="AG854" s="1330"/>
      <c r="AH854" s="1330"/>
      <c r="AI854" s="1330"/>
      <c r="AJ854" s="1330"/>
      <c r="AK854" s="1330"/>
      <c r="AL854" s="1330"/>
      <c r="AM854" s="1330"/>
      <c r="AN854" s="1330"/>
      <c r="AO854" s="1330"/>
      <c r="AP854" s="1330"/>
      <c r="AQ854" s="1128"/>
      <c r="AR854" s="697"/>
      <c r="AS854" s="697"/>
      <c r="AT854" s="697"/>
      <c r="AU854" s="697"/>
      <c r="AV854" s="697"/>
      <c r="AW854" s="697"/>
      <c r="AX854" s="697"/>
      <c r="AY854" s="697"/>
      <c r="AZ854" s="981"/>
      <c r="BA854" s="562"/>
      <c r="BB854" s="562">
        <v>0</v>
      </c>
      <c r="BC854" s="562"/>
      <c r="BD854" s="709"/>
      <c r="BE854" s="709"/>
      <c r="BF854" s="709"/>
      <c r="BG854" s="709"/>
      <c r="BH854" s="563"/>
    </row>
    <row r="855" spans="1:59" s="223" customFormat="1" ht="15" customHeight="1">
      <c r="A855" s="23" t="s">
        <v>1075</v>
      </c>
      <c r="B855" s="216"/>
      <c r="C855" s="243"/>
      <c r="D855" s="227"/>
      <c r="E855" s="224"/>
      <c r="F855" s="224"/>
      <c r="G855" s="224"/>
      <c r="H855" s="224"/>
      <c r="I855" s="224"/>
      <c r="J855" s="224"/>
      <c r="K855" s="228"/>
      <c r="L855" s="228"/>
      <c r="M855" s="228"/>
      <c r="N855" s="228"/>
      <c r="O855" s="228"/>
      <c r="P855" s="228"/>
      <c r="Q855" s="228"/>
      <c r="R855" s="228"/>
      <c r="S855" s="228"/>
      <c r="T855" s="228"/>
      <c r="U855" s="228"/>
      <c r="V855" s="228"/>
      <c r="W855" s="190"/>
      <c r="X855" s="190"/>
      <c r="Y855" s="190"/>
      <c r="Z855" s="190"/>
      <c r="AA855" s="190"/>
      <c r="AB855" s="190"/>
      <c r="AC855" s="190"/>
      <c r="AD855" s="190"/>
      <c r="AE855" s="190"/>
      <c r="AF855" s="190"/>
      <c r="AG855" s="190"/>
      <c r="AH855" s="190"/>
      <c r="AI855" s="190"/>
      <c r="AJ855" s="182"/>
      <c r="AK855" s="1475"/>
      <c r="AL855" s="1475"/>
      <c r="AM855" s="1475"/>
      <c r="AN855" s="1475"/>
      <c r="AO855" s="1475"/>
      <c r="AP855" s="1475"/>
      <c r="AQ855" s="190"/>
      <c r="AR855" s="571"/>
      <c r="AS855" s="571"/>
      <c r="AT855" s="571"/>
      <c r="AU855" s="571"/>
      <c r="AV855" s="571"/>
      <c r="AW855" s="571"/>
      <c r="AX855" s="571"/>
      <c r="AY855" s="571"/>
      <c r="AZ855" s="190"/>
      <c r="BA855" s="382">
        <v>1</v>
      </c>
      <c r="BB855" s="382">
        <v>0</v>
      </c>
      <c r="BC855" s="382"/>
      <c r="BD855" s="607"/>
      <c r="BE855" s="607"/>
      <c r="BF855" s="607"/>
      <c r="BG855" s="607"/>
    </row>
    <row r="856" spans="1:54" ht="15" customHeight="1">
      <c r="A856" s="23">
        <v>32</v>
      </c>
      <c r="B856" s="216" t="s">
        <v>197</v>
      </c>
      <c r="C856" s="243" t="s">
        <v>557</v>
      </c>
      <c r="D856" s="207"/>
      <c r="E856" s="207"/>
      <c r="F856" s="207"/>
      <c r="G856" s="207"/>
      <c r="H856" s="207"/>
      <c r="I856" s="207"/>
      <c r="J856" s="207"/>
      <c r="K856" s="207"/>
      <c r="L856" s="207"/>
      <c r="M856" s="207"/>
      <c r="N856" s="207"/>
      <c r="O856" s="207"/>
      <c r="P856" s="207"/>
      <c r="Q856" s="207"/>
      <c r="R856" s="207"/>
      <c r="S856" s="207"/>
      <c r="T856" s="207"/>
      <c r="U856" s="207"/>
      <c r="V856" s="207"/>
      <c r="AK856" s="1407"/>
      <c r="AL856" s="1407"/>
      <c r="AM856" s="1407"/>
      <c r="AN856" s="1407"/>
      <c r="AO856" s="1407"/>
      <c r="AP856" s="1407"/>
      <c r="BA856" s="382">
        <v>1</v>
      </c>
      <c r="BB856" s="382">
        <v>0</v>
      </c>
    </row>
    <row r="857" spans="1:54" ht="9" customHeight="1">
      <c r="A857" s="23" t="s">
        <v>1075</v>
      </c>
      <c r="C857" s="216"/>
      <c r="D857" s="207"/>
      <c r="E857" s="207"/>
      <c r="F857" s="207"/>
      <c r="G857" s="207"/>
      <c r="H857" s="207"/>
      <c r="I857" s="207"/>
      <c r="J857" s="207"/>
      <c r="K857" s="207"/>
      <c r="L857" s="207"/>
      <c r="M857" s="207"/>
      <c r="N857" s="207"/>
      <c r="O857" s="207"/>
      <c r="P857" s="207"/>
      <c r="Q857" s="207"/>
      <c r="R857" s="207"/>
      <c r="S857" s="207"/>
      <c r="T857" s="207"/>
      <c r="U857" s="207"/>
      <c r="V857" s="207"/>
      <c r="AK857" s="1407"/>
      <c r="AL857" s="1407"/>
      <c r="AM857" s="1407"/>
      <c r="AN857" s="1407"/>
      <c r="AO857" s="1407"/>
      <c r="AP857" s="1407"/>
      <c r="BA857" s="382">
        <v>1</v>
      </c>
      <c r="BB857" s="382">
        <v>0</v>
      </c>
    </row>
    <row r="858" spans="1:54" ht="54" customHeight="1">
      <c r="A858" s="23" t="s">
        <v>1075</v>
      </c>
      <c r="C858" s="1386" t="s">
        <v>1074</v>
      </c>
      <c r="D858" s="1386"/>
      <c r="E858" s="1386"/>
      <c r="F858" s="1386"/>
      <c r="G858" s="1386"/>
      <c r="H858" s="1386"/>
      <c r="I858" s="1386"/>
      <c r="J858" s="1386"/>
      <c r="K858" s="1386"/>
      <c r="L858" s="1386"/>
      <c r="M858" s="1386"/>
      <c r="N858" s="1386"/>
      <c r="O858" s="1386"/>
      <c r="P858" s="1386"/>
      <c r="Q858" s="1386"/>
      <c r="R858" s="1386"/>
      <c r="S858" s="1386"/>
      <c r="T858" s="1386"/>
      <c r="U858" s="1386"/>
      <c r="V858" s="1386"/>
      <c r="W858" s="1386"/>
      <c r="X858" s="1386"/>
      <c r="Y858" s="1386"/>
      <c r="Z858" s="1386"/>
      <c r="AA858" s="1386"/>
      <c r="AB858" s="1386"/>
      <c r="AC858" s="1386"/>
      <c r="AD858" s="1386"/>
      <c r="AE858" s="1386"/>
      <c r="AF858" s="1386"/>
      <c r="AG858" s="1386"/>
      <c r="AH858" s="1386"/>
      <c r="AI858" s="1386"/>
      <c r="AK858" s="1407"/>
      <c r="AL858" s="1407"/>
      <c r="AM858" s="1407"/>
      <c r="AN858" s="1407"/>
      <c r="AO858" s="1407"/>
      <c r="AP858" s="1407"/>
      <c r="BA858" s="382">
        <v>1</v>
      </c>
      <c r="BB858" s="382">
        <v>0</v>
      </c>
    </row>
    <row r="859" spans="1:54" ht="7.5" customHeight="1">
      <c r="A859" s="23" t="s">
        <v>1075</v>
      </c>
      <c r="C859" s="216"/>
      <c r="D859" s="207"/>
      <c r="E859" s="207"/>
      <c r="F859" s="207"/>
      <c r="G859" s="207"/>
      <c r="H859" s="207"/>
      <c r="I859" s="207"/>
      <c r="J859" s="207"/>
      <c r="K859" s="207"/>
      <c r="L859" s="207"/>
      <c r="M859" s="207"/>
      <c r="N859" s="207"/>
      <c r="O859" s="207"/>
      <c r="P859" s="207"/>
      <c r="Q859" s="207"/>
      <c r="R859" s="207"/>
      <c r="S859" s="207"/>
      <c r="T859" s="207"/>
      <c r="U859" s="207"/>
      <c r="V859" s="207"/>
      <c r="AK859" s="1407"/>
      <c r="AL859" s="1407"/>
      <c r="AM859" s="1407"/>
      <c r="AN859" s="1407"/>
      <c r="AO859" s="1407"/>
      <c r="AP859" s="1407"/>
      <c r="BA859" s="382">
        <v>1</v>
      </c>
      <c r="BB859" s="382">
        <v>0</v>
      </c>
    </row>
    <row r="860" spans="1:59" s="223" customFormat="1" ht="10.5" customHeight="1">
      <c r="A860" s="23" t="s">
        <v>1075</v>
      </c>
      <c r="B860" s="216"/>
      <c r="C860" s="390"/>
      <c r="D860" s="390"/>
      <c r="E860" s="390"/>
      <c r="F860" s="390"/>
      <c r="G860" s="390"/>
      <c r="H860" s="390"/>
      <c r="I860" s="390"/>
      <c r="J860" s="390"/>
      <c r="K860" s="390"/>
      <c r="L860" s="390"/>
      <c r="M860" s="390"/>
      <c r="N860" s="390"/>
      <c r="O860" s="390"/>
      <c r="P860" s="390"/>
      <c r="Q860" s="390"/>
      <c r="R860" s="390"/>
      <c r="S860" s="390"/>
      <c r="T860" s="390"/>
      <c r="U860" s="390"/>
      <c r="V860" s="390"/>
      <c r="W860" s="390"/>
      <c r="X860" s="390"/>
      <c r="Y860" s="390"/>
      <c r="Z860" s="390"/>
      <c r="AA860" s="390"/>
      <c r="AB860" s="390"/>
      <c r="AC860" s="390"/>
      <c r="AD860" s="390"/>
      <c r="AE860" s="390"/>
      <c r="AF860" s="390"/>
      <c r="AG860" s="390"/>
      <c r="AH860" s="390"/>
      <c r="AI860" s="390"/>
      <c r="AJ860" s="390"/>
      <c r="AK860" s="1462"/>
      <c r="AL860" s="1462"/>
      <c r="AM860" s="1462"/>
      <c r="AN860" s="1462"/>
      <c r="AO860" s="1462"/>
      <c r="AP860" s="1462"/>
      <c r="AQ860" s="190"/>
      <c r="AR860" s="571"/>
      <c r="AS860" s="571"/>
      <c r="AT860" s="571"/>
      <c r="AU860" s="571"/>
      <c r="AV860" s="571"/>
      <c r="AW860" s="571"/>
      <c r="AX860" s="571"/>
      <c r="AY860" s="571"/>
      <c r="AZ860" s="190"/>
      <c r="BA860" s="382">
        <v>17</v>
      </c>
      <c r="BB860" s="382">
        <v>0</v>
      </c>
      <c r="BC860" s="382"/>
      <c r="BD860" s="607"/>
      <c r="BE860" s="607"/>
      <c r="BF860" s="607"/>
      <c r="BG860" s="607"/>
    </row>
    <row r="861" spans="1:54" ht="15" customHeight="1">
      <c r="A861" s="23">
        <v>33</v>
      </c>
      <c r="B861" s="216" t="s">
        <v>197</v>
      </c>
      <c r="C861" s="243" t="s">
        <v>324</v>
      </c>
      <c r="D861" s="217"/>
      <c r="E861" s="217"/>
      <c r="F861" s="217"/>
      <c r="G861" s="217"/>
      <c r="H861" s="217"/>
      <c r="I861" s="217"/>
      <c r="J861" s="217"/>
      <c r="K861" s="217"/>
      <c r="L861" s="217"/>
      <c r="M861" s="217"/>
      <c r="N861" s="217"/>
      <c r="O861" s="217"/>
      <c r="P861" s="217"/>
      <c r="Q861" s="217"/>
      <c r="R861" s="217"/>
      <c r="S861" s="217"/>
      <c r="T861" s="217"/>
      <c r="AK861" s="1407"/>
      <c r="AL861" s="1407"/>
      <c r="AM861" s="1407"/>
      <c r="AN861" s="1407"/>
      <c r="AO861" s="1407"/>
      <c r="AP861" s="1407"/>
      <c r="AZ861" s="190"/>
      <c r="BA861" s="382">
        <v>17</v>
      </c>
      <c r="BB861" s="382">
        <v>0</v>
      </c>
    </row>
    <row r="862" spans="1:54" ht="15" customHeight="1">
      <c r="A862" s="23" t="s">
        <v>1075</v>
      </c>
      <c r="C862" s="243"/>
      <c r="D862" s="217"/>
      <c r="E862" s="217"/>
      <c r="F862" s="217"/>
      <c r="G862" s="217"/>
      <c r="H862" s="217"/>
      <c r="I862" s="217"/>
      <c r="J862" s="217"/>
      <c r="K862" s="217"/>
      <c r="L862" s="217"/>
      <c r="M862" s="217"/>
      <c r="N862" s="217"/>
      <c r="O862" s="217"/>
      <c r="P862" s="217"/>
      <c r="Q862" s="217"/>
      <c r="R862" s="217"/>
      <c r="S862" s="217"/>
      <c r="T862" s="217"/>
      <c r="AK862" s="1407"/>
      <c r="AL862" s="1407"/>
      <c r="AM862" s="1407"/>
      <c r="AN862" s="1407"/>
      <c r="AO862" s="1407"/>
      <c r="AP862" s="1407"/>
      <c r="AZ862" s="190"/>
      <c r="BA862" s="382">
        <v>10</v>
      </c>
      <c r="BB862" s="382">
        <v>0</v>
      </c>
    </row>
    <row r="863" spans="1:54" ht="15" customHeight="1">
      <c r="A863" s="23" t="s">
        <v>1075</v>
      </c>
      <c r="C863" s="425" t="s">
        <v>1193</v>
      </c>
      <c r="D863" s="339"/>
      <c r="E863" s="339"/>
      <c r="F863" s="339"/>
      <c r="G863" s="339"/>
      <c r="H863" s="339"/>
      <c r="I863" s="339"/>
      <c r="J863" s="339"/>
      <c r="K863" s="339"/>
      <c r="L863" s="339"/>
      <c r="M863" s="339"/>
      <c r="N863" s="339"/>
      <c r="O863" s="339"/>
      <c r="P863" s="339"/>
      <c r="Q863" s="339"/>
      <c r="R863" s="339"/>
      <c r="S863" s="339"/>
      <c r="T863" s="339"/>
      <c r="U863" s="339"/>
      <c r="V863" s="339"/>
      <c r="W863" s="1446">
        <v>26916818033</v>
      </c>
      <c r="X863" s="1446"/>
      <c r="Y863" s="1446"/>
      <c r="Z863" s="1446"/>
      <c r="AA863" s="1446"/>
      <c r="AB863" s="1446"/>
      <c r="AC863" s="775"/>
      <c r="AD863" s="1446">
        <v>34260523631</v>
      </c>
      <c r="AE863" s="1446"/>
      <c r="AF863" s="1446"/>
      <c r="AG863" s="1446"/>
      <c r="AH863" s="1446"/>
      <c r="AI863" s="1446"/>
      <c r="AJ863" s="217"/>
      <c r="AK863" s="1394"/>
      <c r="AL863" s="1394"/>
      <c r="AM863" s="1394"/>
      <c r="AN863" s="1394"/>
      <c r="AO863" s="1394"/>
      <c r="AP863" s="1394"/>
      <c r="AQ863" s="339"/>
      <c r="AZ863" s="190"/>
      <c r="BA863" s="382">
        <v>10</v>
      </c>
      <c r="BB863" s="382">
        <v>0</v>
      </c>
    </row>
    <row r="864" spans="1:59" s="625" customFormat="1" ht="15" customHeight="1">
      <c r="A864" s="442" t="s">
        <v>1075</v>
      </c>
      <c r="B864" s="626"/>
      <c r="C864" s="1356"/>
      <c r="D864" s="1356"/>
      <c r="E864" s="1356"/>
      <c r="F864" s="1356"/>
      <c r="G864" s="1356"/>
      <c r="H864" s="1356"/>
      <c r="I864" s="1356"/>
      <c r="J864" s="1356"/>
      <c r="K864" s="1356"/>
      <c r="L864" s="1356"/>
      <c r="M864" s="1356"/>
      <c r="N864" s="1356"/>
      <c r="Q864" s="1542" t="s">
        <v>242</v>
      </c>
      <c r="R864" s="1542"/>
      <c r="S864" s="1542"/>
      <c r="T864" s="1542"/>
      <c r="U864" s="1542"/>
      <c r="W864" s="1450" t="s">
        <v>773</v>
      </c>
      <c r="X864" s="1450"/>
      <c r="Y864" s="1450"/>
      <c r="Z864" s="1450"/>
      <c r="AA864" s="1450"/>
      <c r="AB864" s="1450"/>
      <c r="AC864" s="628"/>
      <c r="AD864" s="1450" t="s">
        <v>639</v>
      </c>
      <c r="AE864" s="1450"/>
      <c r="AF864" s="1450"/>
      <c r="AG864" s="1450"/>
      <c r="AH864" s="1450"/>
      <c r="AI864" s="1450"/>
      <c r="AJ864" s="586"/>
      <c r="AK864" s="1430" t="s">
        <v>640</v>
      </c>
      <c r="AL864" s="1430"/>
      <c r="AM864" s="1430"/>
      <c r="AN864" s="1430"/>
      <c r="AO864" s="1430"/>
      <c r="AP864" s="1430"/>
      <c r="AQ864" s="649"/>
      <c r="AR864" s="635" t="s">
        <v>781</v>
      </c>
      <c r="AS864" s="635" t="s">
        <v>930</v>
      </c>
      <c r="AT864" s="635" t="s">
        <v>931</v>
      </c>
      <c r="AU864" s="635" t="s">
        <v>932</v>
      </c>
      <c r="AV864" s="635" t="s">
        <v>933</v>
      </c>
      <c r="AW864" s="635" t="s">
        <v>539</v>
      </c>
      <c r="AX864" s="635" t="s">
        <v>540</v>
      </c>
      <c r="AY864" s="635" t="s">
        <v>6</v>
      </c>
      <c r="AZ864" s="628"/>
      <c r="BA864" s="619">
        <v>10</v>
      </c>
      <c r="BB864" s="382">
        <v>0</v>
      </c>
      <c r="BC864" s="382"/>
      <c r="BD864" s="710"/>
      <c r="BE864" s="710"/>
      <c r="BF864" s="710"/>
      <c r="BG864" s="710"/>
    </row>
    <row r="865" spans="1:59" s="625" customFormat="1" ht="15" customHeight="1">
      <c r="A865" s="442" t="s">
        <v>1075</v>
      </c>
      <c r="B865" s="626"/>
      <c r="C865" s="1356"/>
      <c r="D865" s="1356"/>
      <c r="E865" s="1356"/>
      <c r="F865" s="1356"/>
      <c r="G865" s="1356"/>
      <c r="H865" s="1356"/>
      <c r="I865" s="1356"/>
      <c r="J865" s="1356"/>
      <c r="K865" s="1356"/>
      <c r="L865" s="1356"/>
      <c r="M865" s="1356"/>
      <c r="N865" s="1356"/>
      <c r="Q865" s="1543"/>
      <c r="R865" s="1543"/>
      <c r="S865" s="1543"/>
      <c r="T865" s="1543"/>
      <c r="U865" s="1543"/>
      <c r="W865" s="1452" t="s">
        <v>312</v>
      </c>
      <c r="X865" s="1452"/>
      <c r="Y865" s="1452"/>
      <c r="Z865" s="1452"/>
      <c r="AA865" s="1452"/>
      <c r="AB865" s="1452"/>
      <c r="AC865" s="628"/>
      <c r="AD865" s="1452" t="s">
        <v>312</v>
      </c>
      <c r="AE865" s="1452"/>
      <c r="AF865" s="1452"/>
      <c r="AG865" s="1452"/>
      <c r="AH865" s="1452"/>
      <c r="AI865" s="1452"/>
      <c r="AJ865" s="586"/>
      <c r="AK865" s="1432" t="s">
        <v>312</v>
      </c>
      <c r="AL865" s="1432"/>
      <c r="AM865" s="1432"/>
      <c r="AN865" s="1432"/>
      <c r="AO865" s="1432"/>
      <c r="AP865" s="1432"/>
      <c r="AQ865" s="649"/>
      <c r="AR865" s="526" t="s">
        <v>312</v>
      </c>
      <c r="AS865" s="526" t="s">
        <v>312</v>
      </c>
      <c r="AT865" s="526" t="s">
        <v>312</v>
      </c>
      <c r="AU865" s="526" t="s">
        <v>312</v>
      </c>
      <c r="AV865" s="526" t="s">
        <v>312</v>
      </c>
      <c r="AW865" s="526" t="s">
        <v>312</v>
      </c>
      <c r="AX865" s="526" t="s">
        <v>312</v>
      </c>
      <c r="AY865" s="526" t="s">
        <v>312</v>
      </c>
      <c r="AZ865" s="628"/>
      <c r="BA865" s="619">
        <v>10</v>
      </c>
      <c r="BB865" s="382">
        <v>0</v>
      </c>
      <c r="BC865" s="382"/>
      <c r="BD865" s="710"/>
      <c r="BE865" s="710"/>
      <c r="BF865" s="710"/>
      <c r="BG865" s="710"/>
    </row>
    <row r="866" spans="1:59" s="969" customFormat="1" ht="15" customHeight="1">
      <c r="A866" s="38" t="s">
        <v>1075</v>
      </c>
      <c r="B866" s="406"/>
      <c r="C866" s="216" t="s">
        <v>325</v>
      </c>
      <c r="D866" s="216"/>
      <c r="E866" s="216"/>
      <c r="F866" s="216"/>
      <c r="G866" s="216"/>
      <c r="H866" s="216"/>
      <c r="I866" s="216"/>
      <c r="J866" s="216"/>
      <c r="K866" s="216"/>
      <c r="L866" s="216"/>
      <c r="M866" s="216"/>
      <c r="N866" s="216"/>
      <c r="O866" s="223"/>
      <c r="Q866" s="980"/>
      <c r="R866" s="980"/>
      <c r="S866" s="980"/>
      <c r="T866" s="980"/>
      <c r="U866" s="980"/>
      <c r="W866" s="981"/>
      <c r="X866" s="981"/>
      <c r="Y866" s="981"/>
      <c r="Z866" s="981"/>
      <c r="AA866" s="981"/>
      <c r="AB866" s="981"/>
      <c r="AC866" s="981"/>
      <c r="AD866" s="981"/>
      <c r="AE866" s="981"/>
      <c r="AF866" s="981"/>
      <c r="AG866" s="981"/>
      <c r="AH866" s="981"/>
      <c r="AI866" s="981"/>
      <c r="AJ866" s="981"/>
      <c r="AK866" s="1451"/>
      <c r="AL866" s="1451"/>
      <c r="AM866" s="1451"/>
      <c r="AN866" s="1451"/>
      <c r="AO866" s="1451"/>
      <c r="AP866" s="1451"/>
      <c r="AQ866" s="981"/>
      <c r="AR866" s="697"/>
      <c r="AS866" s="697"/>
      <c r="AT866" s="697"/>
      <c r="AU866" s="697"/>
      <c r="AV866" s="697"/>
      <c r="AW866" s="697"/>
      <c r="AX866" s="697"/>
      <c r="AY866" s="697"/>
      <c r="AZ866" s="981"/>
      <c r="BA866" s="562">
        <v>1</v>
      </c>
      <c r="BB866" s="382">
        <v>0</v>
      </c>
      <c r="BC866" s="562"/>
      <c r="BD866" s="982"/>
      <c r="BE866" s="982"/>
      <c r="BF866" s="982"/>
      <c r="BG866" s="982"/>
    </row>
    <row r="867" spans="1:59" s="563" customFormat="1" ht="15" customHeight="1">
      <c r="A867" s="400" t="s">
        <v>1075</v>
      </c>
      <c r="B867" s="406"/>
      <c r="C867" s="1386" t="s">
        <v>1019</v>
      </c>
      <c r="D867" s="1386"/>
      <c r="E867" s="1386"/>
      <c r="F867" s="1386"/>
      <c r="G867" s="1386"/>
      <c r="H867" s="1386"/>
      <c r="I867" s="1386"/>
      <c r="J867" s="1386"/>
      <c r="K867" s="1386"/>
      <c r="L867" s="1386"/>
      <c r="M867" s="1386"/>
      <c r="N867" s="1386"/>
      <c r="O867" s="1386"/>
      <c r="Q867" s="1201" t="s">
        <v>1020</v>
      </c>
      <c r="R867" s="984"/>
      <c r="S867" s="984"/>
      <c r="T867" s="984"/>
      <c r="U867" s="984"/>
      <c r="W867" s="1391">
        <v>0</v>
      </c>
      <c r="X867" s="1391"/>
      <c r="Y867" s="1391"/>
      <c r="Z867" s="1391"/>
      <c r="AA867" s="1391"/>
      <c r="AB867" s="1391"/>
      <c r="AC867" s="985"/>
      <c r="AD867" s="1447">
        <v>1000000000</v>
      </c>
      <c r="AE867" s="1447"/>
      <c r="AF867" s="1447"/>
      <c r="AG867" s="1447"/>
      <c r="AH867" s="1447"/>
      <c r="AI867" s="1447"/>
      <c r="AJ867" s="985"/>
      <c r="AK867" s="1447">
        <v>1000000000</v>
      </c>
      <c r="AL867" s="1447"/>
      <c r="AM867" s="1447"/>
      <c r="AN867" s="1447"/>
      <c r="AO867" s="1447"/>
      <c r="AP867" s="1447"/>
      <c r="AQ867" s="986"/>
      <c r="AR867" s="681">
        <v>0</v>
      </c>
      <c r="AS867" s="681">
        <v>0</v>
      </c>
      <c r="AT867" s="681">
        <v>0</v>
      </c>
      <c r="AU867" s="681">
        <v>0</v>
      </c>
      <c r="AV867" s="681">
        <v>0</v>
      </c>
      <c r="AW867" s="681">
        <v>0</v>
      </c>
      <c r="AX867" s="681">
        <v>0</v>
      </c>
      <c r="AY867" s="681">
        <v>0</v>
      </c>
      <c r="AZ867" s="981"/>
      <c r="BA867" s="562">
        <v>1</v>
      </c>
      <c r="BB867" s="382">
        <v>0</v>
      </c>
      <c r="BC867" s="562"/>
      <c r="BD867" s="709"/>
      <c r="BE867" s="709"/>
      <c r="BF867" s="709"/>
      <c r="BG867" s="709"/>
    </row>
    <row r="868" spans="1:59" s="969" customFormat="1" ht="15" customHeight="1">
      <c r="A868" s="400" t="s">
        <v>1075</v>
      </c>
      <c r="B868" s="406"/>
      <c r="C868" s="216" t="s">
        <v>1021</v>
      </c>
      <c r="D868" s="216"/>
      <c r="E868" s="216"/>
      <c r="F868" s="216"/>
      <c r="G868" s="216"/>
      <c r="H868" s="216"/>
      <c r="I868" s="216"/>
      <c r="J868" s="216"/>
      <c r="K868" s="216"/>
      <c r="L868" s="216"/>
      <c r="M868" s="216"/>
      <c r="N868" s="216"/>
      <c r="O868" s="216"/>
      <c r="Q868" s="987"/>
      <c r="R868" s="980"/>
      <c r="S868" s="980"/>
      <c r="T868" s="980"/>
      <c r="U868" s="980"/>
      <c r="W868" s="988"/>
      <c r="X868" s="988"/>
      <c r="Y868" s="988"/>
      <c r="Z868" s="988"/>
      <c r="AA868" s="988"/>
      <c r="AB868" s="988"/>
      <c r="AC868" s="988"/>
      <c r="AD868" s="988"/>
      <c r="AE868" s="988"/>
      <c r="AF868" s="988"/>
      <c r="AG868" s="988"/>
      <c r="AH868" s="988"/>
      <c r="AI868" s="988"/>
      <c r="AJ868" s="988"/>
      <c r="AK868" s="1481"/>
      <c r="AL868" s="1481"/>
      <c r="AM868" s="1481"/>
      <c r="AN868" s="1481"/>
      <c r="AO868" s="1481"/>
      <c r="AP868" s="1481"/>
      <c r="AQ868" s="981"/>
      <c r="AR868" s="681"/>
      <c r="AS868" s="681"/>
      <c r="AT868" s="681"/>
      <c r="AU868" s="681"/>
      <c r="AV868" s="681"/>
      <c r="AW868" s="681"/>
      <c r="AX868" s="681"/>
      <c r="AY868" s="681"/>
      <c r="AZ868" s="981"/>
      <c r="BA868" s="562">
        <v>2</v>
      </c>
      <c r="BB868" s="562">
        <v>0</v>
      </c>
      <c r="BC868" s="562"/>
      <c r="BD868" s="982"/>
      <c r="BE868" s="982"/>
      <c r="BF868" s="982"/>
      <c r="BG868" s="982"/>
    </row>
    <row r="869" spans="1:59" s="563" customFormat="1" ht="15" customHeight="1">
      <c r="A869" s="400" t="s">
        <v>1075</v>
      </c>
      <c r="B869" s="406"/>
      <c r="C869" s="425" t="s">
        <v>919</v>
      </c>
      <c r="D869" s="561"/>
      <c r="E869" s="1286"/>
      <c r="F869" s="1286"/>
      <c r="G869" s="1286"/>
      <c r="H869" s="1286"/>
      <c r="I869" s="1286"/>
      <c r="J869" s="1286"/>
      <c r="K869" s="1286"/>
      <c r="L869" s="1286"/>
      <c r="M869" s="1286"/>
      <c r="N869" s="1286"/>
      <c r="O869" s="1286"/>
      <c r="Q869" s="1201" t="s">
        <v>1020</v>
      </c>
      <c r="R869" s="984"/>
      <c r="S869" s="984"/>
      <c r="T869" s="984"/>
      <c r="U869" s="984"/>
      <c r="W869" s="1391">
        <v>9000000000</v>
      </c>
      <c r="X869" s="1391"/>
      <c r="Y869" s="1391"/>
      <c r="Z869" s="1391"/>
      <c r="AA869" s="1391"/>
      <c r="AB869" s="1391"/>
      <c r="AC869" s="985"/>
      <c r="AD869" s="1447">
        <v>8486000000</v>
      </c>
      <c r="AE869" s="1447"/>
      <c r="AF869" s="1447"/>
      <c r="AG869" s="1447"/>
      <c r="AH869" s="1447"/>
      <c r="AI869" s="1447"/>
      <c r="AJ869" s="985"/>
      <c r="AK869" s="1447">
        <v>8486000000</v>
      </c>
      <c r="AL869" s="1447"/>
      <c r="AM869" s="1447"/>
      <c r="AN869" s="1447"/>
      <c r="AO869" s="1447"/>
      <c r="AP869" s="1447"/>
      <c r="AQ869" s="986"/>
      <c r="AR869" s="681">
        <v>9000000000</v>
      </c>
      <c r="AS869" s="681">
        <v>0</v>
      </c>
      <c r="AT869" s="681">
        <v>0</v>
      </c>
      <c r="AU869" s="681">
        <v>0</v>
      </c>
      <c r="AV869" s="681">
        <v>0</v>
      </c>
      <c r="AW869" s="681">
        <v>0</v>
      </c>
      <c r="AX869" s="681">
        <v>0</v>
      </c>
      <c r="AY869" s="681">
        <v>0</v>
      </c>
      <c r="AZ869" s="981"/>
      <c r="BA869" s="562">
        <v>1</v>
      </c>
      <c r="BB869" s="562">
        <v>0</v>
      </c>
      <c r="BC869" s="562"/>
      <c r="BD869" s="709"/>
      <c r="BE869" s="709"/>
      <c r="BF869" s="709"/>
      <c r="BG869" s="709"/>
    </row>
    <row r="870" spans="1:59" s="563" customFormat="1" ht="15" customHeight="1">
      <c r="A870" s="400" t="s">
        <v>1075</v>
      </c>
      <c r="B870" s="406"/>
      <c r="C870" s="425" t="s">
        <v>1022</v>
      </c>
      <c r="D870" s="561"/>
      <c r="E870" s="1286"/>
      <c r="F870" s="1286"/>
      <c r="G870" s="1286"/>
      <c r="H870" s="1286"/>
      <c r="I870" s="1286"/>
      <c r="J870" s="1286"/>
      <c r="K870" s="1286"/>
      <c r="L870" s="1286"/>
      <c r="M870" s="1286"/>
      <c r="N870" s="1286"/>
      <c r="O870" s="1286"/>
      <c r="Q870" s="1201" t="s">
        <v>1023</v>
      </c>
      <c r="R870" s="984"/>
      <c r="S870" s="984"/>
      <c r="T870" s="984"/>
      <c r="U870" s="984"/>
      <c r="W870" s="1391">
        <v>17582348700</v>
      </c>
      <c r="X870" s="1391"/>
      <c r="Y870" s="1391"/>
      <c r="Z870" s="1391"/>
      <c r="AA870" s="1391"/>
      <c r="AB870" s="1391"/>
      <c r="AC870" s="985"/>
      <c r="AD870" s="1447">
        <v>24101089860</v>
      </c>
      <c r="AE870" s="1447"/>
      <c r="AF870" s="1447"/>
      <c r="AG870" s="1447"/>
      <c r="AH870" s="1447"/>
      <c r="AI870" s="1447"/>
      <c r="AJ870" s="985"/>
      <c r="AK870" s="1447">
        <v>24101089860</v>
      </c>
      <c r="AL870" s="1447"/>
      <c r="AM870" s="1447"/>
      <c r="AN870" s="1447"/>
      <c r="AO870" s="1447"/>
      <c r="AP870" s="1447"/>
      <c r="AQ870" s="986"/>
      <c r="AR870" s="681">
        <v>17374500000</v>
      </c>
      <c r="AS870" s="681">
        <v>207848700</v>
      </c>
      <c r="AT870" s="681">
        <v>0</v>
      </c>
      <c r="AU870" s="681">
        <v>0</v>
      </c>
      <c r="AV870" s="681">
        <v>0</v>
      </c>
      <c r="AW870" s="681">
        <v>0</v>
      </c>
      <c r="AX870" s="681">
        <v>0</v>
      </c>
      <c r="AY870" s="681">
        <v>0</v>
      </c>
      <c r="AZ870" s="969"/>
      <c r="BA870" s="562">
        <v>1</v>
      </c>
      <c r="BB870" s="562">
        <v>0</v>
      </c>
      <c r="BC870" s="562"/>
      <c r="BD870" s="709"/>
      <c r="BE870" s="709"/>
      <c r="BF870" s="709"/>
      <c r="BG870" s="709"/>
    </row>
    <row r="871" spans="1:59" s="223" customFormat="1" ht="18.75" customHeight="1">
      <c r="A871" s="23" t="s">
        <v>1075</v>
      </c>
      <c r="B871" s="216"/>
      <c r="C871" s="216" t="s">
        <v>857</v>
      </c>
      <c r="D871" s="216"/>
      <c r="E871" s="216"/>
      <c r="F871" s="216"/>
      <c r="G871" s="216"/>
      <c r="H871" s="216"/>
      <c r="I871" s="216"/>
      <c r="J871" s="216"/>
      <c r="K871" s="216"/>
      <c r="L871" s="216"/>
      <c r="M871" s="216"/>
      <c r="N871" s="216"/>
      <c r="O871" s="216"/>
      <c r="Q871" s="1284"/>
      <c r="R871" s="1285"/>
      <c r="S871" s="1285"/>
      <c r="T871" s="1285"/>
      <c r="U871" s="1285"/>
      <c r="W871" s="182"/>
      <c r="X871" s="182"/>
      <c r="Y871" s="182"/>
      <c r="Z871" s="182"/>
      <c r="AA871" s="182"/>
      <c r="AB871" s="182"/>
      <c r="AC871" s="182"/>
      <c r="AD871" s="182"/>
      <c r="AE871" s="182"/>
      <c r="AF871" s="182"/>
      <c r="AG871" s="182"/>
      <c r="AH871" s="182"/>
      <c r="AI871" s="182"/>
      <c r="AJ871" s="988"/>
      <c r="AK871" s="1481"/>
      <c r="AL871" s="1481"/>
      <c r="AM871" s="1481"/>
      <c r="AN871" s="1481"/>
      <c r="AO871" s="1481"/>
      <c r="AP871" s="1481"/>
      <c r="AQ871" s="190"/>
      <c r="AR871" s="681"/>
      <c r="AS871" s="681"/>
      <c r="AT871" s="681"/>
      <c r="AU871" s="681"/>
      <c r="AV871" s="681"/>
      <c r="AW871" s="681"/>
      <c r="AX871" s="681"/>
      <c r="AY871" s="681"/>
      <c r="AZ871" s="981"/>
      <c r="BA871" s="382">
        <v>2</v>
      </c>
      <c r="BB871" s="382">
        <v>0</v>
      </c>
      <c r="BC871" s="382"/>
      <c r="BD871" s="607"/>
      <c r="BE871" s="607"/>
      <c r="BF871" s="607"/>
      <c r="BG871" s="607"/>
    </row>
    <row r="872" spans="1:59" s="563" customFormat="1" ht="15" customHeight="1">
      <c r="A872" s="400" t="s">
        <v>1075</v>
      </c>
      <c r="B872" s="406"/>
      <c r="C872" s="425" t="s">
        <v>917</v>
      </c>
      <c r="D872" s="561"/>
      <c r="E872" s="1286"/>
      <c r="F872" s="1286"/>
      <c r="G872" s="1286"/>
      <c r="H872" s="1286"/>
      <c r="I872" s="1286"/>
      <c r="J872" s="1286"/>
      <c r="K872" s="1286"/>
      <c r="L872" s="1286"/>
      <c r="M872" s="1286"/>
      <c r="N872" s="1286"/>
      <c r="O872" s="1286"/>
      <c r="Q872" s="1201" t="s">
        <v>1020</v>
      </c>
      <c r="R872" s="984"/>
      <c r="S872" s="984"/>
      <c r="T872" s="984"/>
      <c r="U872" s="984"/>
      <c r="W872" s="1391">
        <v>0</v>
      </c>
      <c r="X872" s="1391"/>
      <c r="Y872" s="1391"/>
      <c r="Z872" s="1391"/>
      <c r="AA872" s="1391"/>
      <c r="AB872" s="1391"/>
      <c r="AC872" s="985"/>
      <c r="AD872" s="1447">
        <v>214859741</v>
      </c>
      <c r="AE872" s="1447"/>
      <c r="AF872" s="1447"/>
      <c r="AG872" s="1447"/>
      <c r="AH872" s="1447"/>
      <c r="AI872" s="1447"/>
      <c r="AJ872" s="985"/>
      <c r="AK872" s="1447">
        <v>214859741</v>
      </c>
      <c r="AL872" s="1447"/>
      <c r="AM872" s="1447"/>
      <c r="AN872" s="1447"/>
      <c r="AO872" s="1447"/>
      <c r="AP872" s="1447"/>
      <c r="AQ872" s="986"/>
      <c r="AR872" s="681">
        <v>0</v>
      </c>
      <c r="AS872" s="681">
        <v>0</v>
      </c>
      <c r="AT872" s="681">
        <v>0</v>
      </c>
      <c r="AU872" s="681">
        <v>0</v>
      </c>
      <c r="AV872" s="681">
        <v>0</v>
      </c>
      <c r="AW872" s="681">
        <v>0</v>
      </c>
      <c r="AX872" s="681">
        <v>0</v>
      </c>
      <c r="AY872" s="681">
        <v>0</v>
      </c>
      <c r="AZ872" s="981"/>
      <c r="BA872" s="562">
        <v>1</v>
      </c>
      <c r="BB872" s="562">
        <v>0</v>
      </c>
      <c r="BC872" s="562"/>
      <c r="BD872" s="709"/>
      <c r="BE872" s="709"/>
      <c r="BF872" s="709"/>
      <c r="BG872" s="709"/>
    </row>
    <row r="873" spans="1:59" s="563" customFormat="1" ht="15" customHeight="1">
      <c r="A873" s="400" t="s">
        <v>1075</v>
      </c>
      <c r="B873" s="406"/>
      <c r="C873" s="425" t="s">
        <v>919</v>
      </c>
      <c r="D873" s="561"/>
      <c r="E873" s="1286"/>
      <c r="F873" s="1286"/>
      <c r="G873" s="1286"/>
      <c r="H873" s="1286"/>
      <c r="I873" s="1286"/>
      <c r="J873" s="1286"/>
      <c r="K873" s="1286"/>
      <c r="L873" s="1286"/>
      <c r="M873" s="1286"/>
      <c r="N873" s="1286"/>
      <c r="O873" s="1286"/>
      <c r="Q873" s="1201" t="s">
        <v>1020</v>
      </c>
      <c r="R873" s="984"/>
      <c r="S873" s="984"/>
      <c r="T873" s="984"/>
      <c r="U873" s="984"/>
      <c r="W873" s="1391">
        <v>334469333</v>
      </c>
      <c r="X873" s="1391"/>
      <c r="Y873" s="1391"/>
      <c r="Z873" s="1391"/>
      <c r="AA873" s="1391"/>
      <c r="AB873" s="1391"/>
      <c r="AC873" s="985"/>
      <c r="AD873" s="1447">
        <v>458574030</v>
      </c>
      <c r="AE873" s="1447"/>
      <c r="AF873" s="1447"/>
      <c r="AG873" s="1447"/>
      <c r="AH873" s="1447"/>
      <c r="AI873" s="1447"/>
      <c r="AJ873" s="985"/>
      <c r="AK873" s="1447">
        <v>458574030</v>
      </c>
      <c r="AL873" s="1447"/>
      <c r="AM873" s="1447"/>
      <c r="AN873" s="1447"/>
      <c r="AO873" s="1447"/>
      <c r="AP873" s="1447"/>
      <c r="AQ873" s="986"/>
      <c r="AR873" s="681">
        <v>334469333</v>
      </c>
      <c r="AS873" s="681">
        <v>0</v>
      </c>
      <c r="AT873" s="681">
        <v>0</v>
      </c>
      <c r="AU873" s="681">
        <v>0</v>
      </c>
      <c r="AV873" s="681">
        <v>0</v>
      </c>
      <c r="AW873" s="681">
        <v>0</v>
      </c>
      <c r="AX873" s="681">
        <v>0</v>
      </c>
      <c r="AY873" s="681">
        <v>0</v>
      </c>
      <c r="AZ873" s="969"/>
      <c r="BA873" s="562">
        <v>1</v>
      </c>
      <c r="BB873" s="562">
        <v>0</v>
      </c>
      <c r="BC873" s="562"/>
      <c r="BD873" s="709"/>
      <c r="BE873" s="709"/>
      <c r="BF873" s="709"/>
      <c r="BG873" s="709"/>
    </row>
    <row r="874" spans="1:59" s="561" customFormat="1" ht="15" customHeight="1">
      <c r="A874" s="23" t="s">
        <v>1075</v>
      </c>
      <c r="B874" s="216"/>
      <c r="C874" s="425"/>
      <c r="D874" s="425"/>
      <c r="E874" s="733"/>
      <c r="F874" s="733"/>
      <c r="G874" s="733"/>
      <c r="H874" s="733"/>
      <c r="I874" s="733"/>
      <c r="J874" s="733"/>
      <c r="K874" s="733"/>
      <c r="L874" s="733"/>
      <c r="M874" s="733"/>
      <c r="N874" s="733"/>
      <c r="O874" s="733"/>
      <c r="Q874" s="484"/>
      <c r="R874" s="484"/>
      <c r="S874" s="484"/>
      <c r="T874" s="484"/>
      <c r="U874" s="484"/>
      <c r="W874" s="624"/>
      <c r="X874" s="624"/>
      <c r="Y874" s="624"/>
      <c r="Z874" s="624"/>
      <c r="AA874" s="624"/>
      <c r="AB874" s="624"/>
      <c r="AC874" s="624"/>
      <c r="AD874" s="624"/>
      <c r="AE874" s="624"/>
      <c r="AF874" s="624"/>
      <c r="AG874" s="624"/>
      <c r="AH874" s="624"/>
      <c r="AI874" s="624"/>
      <c r="AJ874" s="624"/>
      <c r="AK874" s="1449"/>
      <c r="AL874" s="1449"/>
      <c r="AM874" s="1449"/>
      <c r="AN874" s="1449"/>
      <c r="AO874" s="1449"/>
      <c r="AP874" s="1449"/>
      <c r="AQ874" s="620"/>
      <c r="AR874" s="571"/>
      <c r="AS874" s="571"/>
      <c r="AT874" s="571"/>
      <c r="AU874" s="571"/>
      <c r="AV874" s="571"/>
      <c r="AW874" s="571"/>
      <c r="AX874" s="571"/>
      <c r="AY874" s="571"/>
      <c r="AZ874" s="190"/>
      <c r="BA874" s="382">
        <v>6</v>
      </c>
      <c r="BB874" s="562">
        <v>0</v>
      </c>
      <c r="BC874" s="382"/>
      <c r="BD874" s="689"/>
      <c r="BE874" s="689"/>
      <c r="BF874" s="689"/>
      <c r="BG874" s="689"/>
    </row>
    <row r="875" spans="1:54" ht="15" customHeight="1">
      <c r="A875" s="23" t="s">
        <v>1075</v>
      </c>
      <c r="C875" s="425" t="s">
        <v>599</v>
      </c>
      <c r="D875" s="600"/>
      <c r="E875" s="600"/>
      <c r="F875" s="600"/>
      <c r="G875" s="600"/>
      <c r="H875" s="600"/>
      <c r="I875" s="600"/>
      <c r="J875" s="600"/>
      <c r="K875" s="600"/>
      <c r="L875" s="600"/>
      <c r="M875" s="600"/>
      <c r="N875" s="600"/>
      <c r="O875" s="600"/>
      <c r="P875" s="339"/>
      <c r="Q875" s="51"/>
      <c r="R875" s="51"/>
      <c r="S875" s="51"/>
      <c r="T875" s="51"/>
      <c r="U875" s="51"/>
      <c r="V875" s="339"/>
      <c r="W875" s="1446">
        <v>26454676640</v>
      </c>
      <c r="X875" s="1446"/>
      <c r="Y875" s="1446"/>
      <c r="Z875" s="1446"/>
      <c r="AA875" s="1446"/>
      <c r="AB875" s="1446"/>
      <c r="AC875" s="775"/>
      <c r="AD875" s="1446">
        <v>24745612939</v>
      </c>
      <c r="AE875" s="1446"/>
      <c r="AF875" s="1446"/>
      <c r="AG875" s="1446"/>
      <c r="AH875" s="1446"/>
      <c r="AI875" s="1446"/>
      <c r="AJ875" s="217"/>
      <c r="AK875" s="1394"/>
      <c r="AL875" s="1394"/>
      <c r="AM875" s="1394"/>
      <c r="AN875" s="1394"/>
      <c r="AO875" s="1394"/>
      <c r="AP875" s="1394"/>
      <c r="AQ875" s="339"/>
      <c r="AZ875" s="190"/>
      <c r="BA875" s="382">
        <v>6</v>
      </c>
      <c r="BB875" s="562">
        <v>0</v>
      </c>
    </row>
    <row r="876" spans="1:59" s="625" customFormat="1" ht="15" customHeight="1">
      <c r="A876" s="442" t="s">
        <v>1075</v>
      </c>
      <c r="B876" s="626"/>
      <c r="C876" s="1356"/>
      <c r="D876" s="1356"/>
      <c r="E876" s="1356"/>
      <c r="F876" s="1356"/>
      <c r="G876" s="1356"/>
      <c r="H876" s="1356"/>
      <c r="I876" s="1356"/>
      <c r="J876" s="1356"/>
      <c r="K876" s="1356"/>
      <c r="L876" s="1356"/>
      <c r="M876" s="1356"/>
      <c r="N876" s="1356"/>
      <c r="Q876" s="734" t="s">
        <v>242</v>
      </c>
      <c r="R876" s="734"/>
      <c r="S876" s="734"/>
      <c r="T876" s="734"/>
      <c r="U876" s="734"/>
      <c r="W876" s="1450" t="s">
        <v>772</v>
      </c>
      <c r="X876" s="1450"/>
      <c r="Y876" s="1450"/>
      <c r="Z876" s="1450"/>
      <c r="AA876" s="1450"/>
      <c r="AB876" s="1450"/>
      <c r="AC876" s="628"/>
      <c r="AD876" s="1450" t="s">
        <v>774</v>
      </c>
      <c r="AE876" s="1450"/>
      <c r="AF876" s="1450"/>
      <c r="AG876" s="1450"/>
      <c r="AH876" s="1450"/>
      <c r="AI876" s="1450"/>
      <c r="AJ876" s="586"/>
      <c r="AK876" s="1430" t="s">
        <v>774</v>
      </c>
      <c r="AL876" s="1430"/>
      <c r="AM876" s="1430"/>
      <c r="AN876" s="1430"/>
      <c r="AO876" s="1430"/>
      <c r="AP876" s="1430"/>
      <c r="AQ876" s="649"/>
      <c r="AR876" s="635" t="s">
        <v>781</v>
      </c>
      <c r="AS876" s="635" t="s">
        <v>930</v>
      </c>
      <c r="AT876" s="635" t="s">
        <v>931</v>
      </c>
      <c r="AU876" s="635" t="s">
        <v>932</v>
      </c>
      <c r="AV876" s="635" t="s">
        <v>933</v>
      </c>
      <c r="AW876" s="635" t="s">
        <v>539</v>
      </c>
      <c r="AX876" s="635" t="s">
        <v>540</v>
      </c>
      <c r="AY876" s="635" t="s">
        <v>6</v>
      </c>
      <c r="AZ876" s="628"/>
      <c r="BA876" s="619">
        <v>6</v>
      </c>
      <c r="BB876" s="562">
        <v>0</v>
      </c>
      <c r="BC876" s="382"/>
      <c r="BD876" s="710"/>
      <c r="BE876" s="710"/>
      <c r="BF876" s="710"/>
      <c r="BG876" s="710"/>
    </row>
    <row r="877" spans="1:59" s="625" customFormat="1" ht="15" customHeight="1">
      <c r="A877" s="442" t="s">
        <v>1075</v>
      </c>
      <c r="B877" s="626"/>
      <c r="C877" s="1356"/>
      <c r="D877" s="1356"/>
      <c r="E877" s="1356"/>
      <c r="F877" s="1356"/>
      <c r="G877" s="1356"/>
      <c r="H877" s="1356"/>
      <c r="I877" s="1356"/>
      <c r="J877" s="1356"/>
      <c r="K877" s="1356"/>
      <c r="L877" s="1356"/>
      <c r="M877" s="1356"/>
      <c r="N877" s="1356"/>
      <c r="Q877" s="735"/>
      <c r="R877" s="735"/>
      <c r="S877" s="735"/>
      <c r="T877" s="735"/>
      <c r="U877" s="735"/>
      <c r="W877" s="1452" t="s">
        <v>312</v>
      </c>
      <c r="X877" s="1452"/>
      <c r="Y877" s="1452"/>
      <c r="Z877" s="1452"/>
      <c r="AA877" s="1452"/>
      <c r="AB877" s="1452"/>
      <c r="AC877" s="628"/>
      <c r="AD877" s="1452" t="s">
        <v>312</v>
      </c>
      <c r="AE877" s="1452"/>
      <c r="AF877" s="1452"/>
      <c r="AG877" s="1452"/>
      <c r="AH877" s="1452"/>
      <c r="AI877" s="1452"/>
      <c r="AJ877" s="586"/>
      <c r="AK877" s="1432" t="s">
        <v>312</v>
      </c>
      <c r="AL877" s="1432"/>
      <c r="AM877" s="1432"/>
      <c r="AN877" s="1432"/>
      <c r="AO877" s="1432"/>
      <c r="AP877" s="1432"/>
      <c r="AQ877" s="649"/>
      <c r="AR877" s="526" t="s">
        <v>312</v>
      </c>
      <c r="AS877" s="526" t="s">
        <v>312</v>
      </c>
      <c r="AT877" s="526" t="s">
        <v>312</v>
      </c>
      <c r="AU877" s="526" t="s">
        <v>312</v>
      </c>
      <c r="AV877" s="526" t="s">
        <v>312</v>
      </c>
      <c r="AW877" s="526" t="s">
        <v>312</v>
      </c>
      <c r="AX877" s="526" t="s">
        <v>312</v>
      </c>
      <c r="AY877" s="526" t="s">
        <v>312</v>
      </c>
      <c r="AZ877" s="628"/>
      <c r="BA877" s="619">
        <v>6</v>
      </c>
      <c r="BB877" s="562">
        <v>0</v>
      </c>
      <c r="BC877" s="382"/>
      <c r="BD877" s="710"/>
      <c r="BE877" s="710"/>
      <c r="BF877" s="710"/>
      <c r="BG877" s="710"/>
    </row>
    <row r="878" spans="1:59" s="969" customFormat="1" ht="17.25" customHeight="1">
      <c r="A878" s="400" t="s">
        <v>1075</v>
      </c>
      <c r="B878" s="406"/>
      <c r="C878" s="216" t="s">
        <v>1024</v>
      </c>
      <c r="D878" s="216"/>
      <c r="E878" s="216"/>
      <c r="F878" s="216"/>
      <c r="G878" s="216"/>
      <c r="H878" s="216"/>
      <c r="I878" s="216"/>
      <c r="J878" s="216"/>
      <c r="K878" s="216"/>
      <c r="L878" s="216"/>
      <c r="M878" s="216"/>
      <c r="N878" s="216"/>
      <c r="O878" s="223"/>
      <c r="Q878" s="980"/>
      <c r="R878" s="406"/>
      <c r="S878" s="980"/>
      <c r="T878" s="980"/>
      <c r="U878" s="980"/>
      <c r="W878" s="981"/>
      <c r="X878" s="981"/>
      <c r="Y878" s="981"/>
      <c r="Z878" s="981"/>
      <c r="AA878" s="981"/>
      <c r="AB878" s="981"/>
      <c r="AC878" s="981"/>
      <c r="AD878" s="981"/>
      <c r="AE878" s="981"/>
      <c r="AF878" s="981"/>
      <c r="AG878" s="981"/>
      <c r="AH878" s="981"/>
      <c r="AI878" s="981"/>
      <c r="AJ878" s="981"/>
      <c r="AK878" s="1451"/>
      <c r="AL878" s="1451"/>
      <c r="AM878" s="1451"/>
      <c r="AN878" s="1451"/>
      <c r="AO878" s="1451"/>
      <c r="AP878" s="1451"/>
      <c r="AQ878" s="981"/>
      <c r="AR878" s="697"/>
      <c r="AS878" s="697"/>
      <c r="AT878" s="697"/>
      <c r="AU878" s="697"/>
      <c r="AV878" s="697"/>
      <c r="AW878" s="697"/>
      <c r="AX878" s="697"/>
      <c r="AY878" s="697"/>
      <c r="AZ878" s="981"/>
      <c r="BA878" s="562">
        <v>2</v>
      </c>
      <c r="BB878" s="562">
        <v>0</v>
      </c>
      <c r="BC878" s="562"/>
      <c r="BD878" s="982"/>
      <c r="BE878" s="982"/>
      <c r="BF878" s="982"/>
      <c r="BG878" s="982"/>
    </row>
    <row r="879" spans="1:59" s="561" customFormat="1" ht="20.25" customHeight="1">
      <c r="A879" s="23" t="s">
        <v>1075</v>
      </c>
      <c r="B879" s="216"/>
      <c r="C879" s="425" t="s">
        <v>917</v>
      </c>
      <c r="E879" s="1287"/>
      <c r="F879" s="1287"/>
      <c r="G879" s="1287"/>
      <c r="H879" s="1287"/>
      <c r="I879" s="1287"/>
      <c r="J879" s="1287"/>
      <c r="K879" s="1287"/>
      <c r="L879" s="1287"/>
      <c r="M879" s="1287"/>
      <c r="N879" s="1287"/>
      <c r="O879" s="1287"/>
      <c r="Q879" s="1201" t="s">
        <v>1020</v>
      </c>
      <c r="R879" s="484"/>
      <c r="S879" s="484"/>
      <c r="T879" s="484"/>
      <c r="U879" s="484"/>
      <c r="W879" s="1383">
        <v>6375353102</v>
      </c>
      <c r="X879" s="1383"/>
      <c r="Y879" s="1383"/>
      <c r="Z879" s="1383"/>
      <c r="AA879" s="1383"/>
      <c r="AB879" s="1383"/>
      <c r="AC879" s="624"/>
      <c r="AD879" s="1449">
        <v>6734945039</v>
      </c>
      <c r="AE879" s="1449"/>
      <c r="AF879" s="1449"/>
      <c r="AG879" s="1449"/>
      <c r="AH879" s="1449"/>
      <c r="AI879" s="1449"/>
      <c r="AJ879" s="985"/>
      <c r="AK879" s="1447">
        <v>6734945039</v>
      </c>
      <c r="AL879" s="1447"/>
      <c r="AM879" s="1447"/>
      <c r="AN879" s="1447"/>
      <c r="AO879" s="1447"/>
      <c r="AP879" s="1447"/>
      <c r="AQ879" s="620"/>
      <c r="AR879" s="681">
        <v>6375353102</v>
      </c>
      <c r="AS879" s="681">
        <v>0</v>
      </c>
      <c r="AT879" s="681">
        <v>0</v>
      </c>
      <c r="AU879" s="681">
        <v>0</v>
      </c>
      <c r="AV879" s="681">
        <v>0</v>
      </c>
      <c r="AW879" s="681">
        <v>0</v>
      </c>
      <c r="AX879" s="681">
        <v>0</v>
      </c>
      <c r="AY879" s="681">
        <v>0</v>
      </c>
      <c r="AZ879" s="981"/>
      <c r="BA879" s="382">
        <v>1</v>
      </c>
      <c r="BB879" s="382">
        <v>0</v>
      </c>
      <c r="BC879" s="382"/>
      <c r="BD879" s="689"/>
      <c r="BE879" s="689"/>
      <c r="BF879" s="689"/>
      <c r="BG879" s="689"/>
    </row>
    <row r="880" spans="1:59" s="561" customFormat="1" ht="15" customHeight="1">
      <c r="A880" s="23" t="s">
        <v>1075</v>
      </c>
      <c r="B880" s="216"/>
      <c r="C880" s="1386" t="s">
        <v>1019</v>
      </c>
      <c r="D880" s="1386"/>
      <c r="E880" s="1386"/>
      <c r="F880" s="1386"/>
      <c r="G880" s="1386"/>
      <c r="H880" s="1386"/>
      <c r="I880" s="1386"/>
      <c r="J880" s="1386"/>
      <c r="K880" s="1386"/>
      <c r="L880" s="1386"/>
      <c r="M880" s="1386"/>
      <c r="N880" s="1386"/>
      <c r="O880" s="1386"/>
      <c r="Q880" s="1201" t="s">
        <v>1020</v>
      </c>
      <c r="R880" s="484"/>
      <c r="S880" s="484"/>
      <c r="T880" s="484"/>
      <c r="U880" s="484"/>
      <c r="W880" s="1383">
        <v>1955958000</v>
      </c>
      <c r="X880" s="1383"/>
      <c r="Y880" s="1383"/>
      <c r="Z880" s="1383"/>
      <c r="AA880" s="1383"/>
      <c r="AB880" s="1383"/>
      <c r="AC880" s="624"/>
      <c r="AD880" s="1449">
        <v>1268667900</v>
      </c>
      <c r="AE880" s="1449"/>
      <c r="AF880" s="1449"/>
      <c r="AG880" s="1449"/>
      <c r="AH880" s="1449"/>
      <c r="AI880" s="1449"/>
      <c r="AJ880" s="985"/>
      <c r="AK880" s="1447">
        <v>1268667900</v>
      </c>
      <c r="AL880" s="1447"/>
      <c r="AM880" s="1447"/>
      <c r="AN880" s="1447"/>
      <c r="AO880" s="1447"/>
      <c r="AP880" s="1447"/>
      <c r="AQ880" s="620"/>
      <c r="AR880" s="681">
        <v>1955958000</v>
      </c>
      <c r="AS880" s="681">
        <v>0</v>
      </c>
      <c r="AT880" s="681">
        <v>0</v>
      </c>
      <c r="AU880" s="681">
        <v>0</v>
      </c>
      <c r="AV880" s="681">
        <v>0</v>
      </c>
      <c r="AW880" s="681">
        <v>0</v>
      </c>
      <c r="AX880" s="681">
        <v>0</v>
      </c>
      <c r="AY880" s="681">
        <v>0</v>
      </c>
      <c r="AZ880" s="969"/>
      <c r="BA880" s="382">
        <v>1</v>
      </c>
      <c r="BB880" s="382">
        <v>0</v>
      </c>
      <c r="BC880" s="382"/>
      <c r="BD880" s="689"/>
      <c r="BE880" s="689"/>
      <c r="BF880" s="689"/>
      <c r="BG880" s="689"/>
    </row>
    <row r="881" spans="1:59" s="969" customFormat="1" ht="20.25" customHeight="1">
      <c r="A881" s="400" t="s">
        <v>1075</v>
      </c>
      <c r="B881" s="406"/>
      <c r="C881" s="216" t="s">
        <v>1025</v>
      </c>
      <c r="D881" s="216"/>
      <c r="E881" s="216"/>
      <c r="F881" s="216"/>
      <c r="G881" s="216"/>
      <c r="H881" s="216"/>
      <c r="I881" s="216"/>
      <c r="J881" s="216"/>
      <c r="K881" s="216"/>
      <c r="L881" s="216"/>
      <c r="M881" s="216"/>
      <c r="N881" s="216"/>
      <c r="O881" s="223"/>
      <c r="Q881" s="987"/>
      <c r="R881" s="406"/>
      <c r="S881" s="980"/>
      <c r="T881" s="980"/>
      <c r="U881" s="980"/>
      <c r="W881" s="981"/>
      <c r="X881" s="981"/>
      <c r="Y881" s="981"/>
      <c r="Z881" s="981"/>
      <c r="AA881" s="981"/>
      <c r="AB881" s="981"/>
      <c r="AC881" s="981"/>
      <c r="AD881" s="981"/>
      <c r="AE881" s="981"/>
      <c r="AF881" s="981"/>
      <c r="AG881" s="981"/>
      <c r="AH881" s="981"/>
      <c r="AI881" s="981"/>
      <c r="AJ881" s="981"/>
      <c r="AK881" s="1451"/>
      <c r="AL881" s="1451"/>
      <c r="AM881" s="1451"/>
      <c r="AN881" s="1451"/>
      <c r="AO881" s="1451"/>
      <c r="AP881" s="1451"/>
      <c r="AQ881" s="981"/>
      <c r="AR881" s="681"/>
      <c r="AS881" s="681"/>
      <c r="AT881" s="681"/>
      <c r="AU881" s="681"/>
      <c r="AV881" s="681"/>
      <c r="AW881" s="681"/>
      <c r="AX881" s="681"/>
      <c r="AY881" s="681"/>
      <c r="AZ881" s="981"/>
      <c r="BA881" s="562">
        <v>1</v>
      </c>
      <c r="BB881" s="562">
        <v>0</v>
      </c>
      <c r="BC881" s="562"/>
      <c r="BD881" s="982"/>
      <c r="BE881" s="982"/>
      <c r="BF881" s="982"/>
      <c r="BG881" s="982"/>
    </row>
    <row r="882" spans="1:59" s="561" customFormat="1" ht="19.5" customHeight="1">
      <c r="A882" s="23" t="s">
        <v>1075</v>
      </c>
      <c r="B882" s="216"/>
      <c r="C882" s="425" t="s">
        <v>919</v>
      </c>
      <c r="E882" s="1287"/>
      <c r="F882" s="1287"/>
      <c r="G882" s="1287"/>
      <c r="H882" s="1287"/>
      <c r="I882" s="1287"/>
      <c r="J882" s="1287"/>
      <c r="K882" s="1287"/>
      <c r="L882" s="1287"/>
      <c r="M882" s="1287"/>
      <c r="N882" s="1287"/>
      <c r="O882" s="1287"/>
      <c r="Q882" s="1201" t="s">
        <v>1020</v>
      </c>
      <c r="R882" s="484"/>
      <c r="S882" s="484"/>
      <c r="T882" s="484"/>
      <c r="U882" s="484"/>
      <c r="W882" s="1383">
        <v>18123365538</v>
      </c>
      <c r="X882" s="1383"/>
      <c r="Y882" s="1383"/>
      <c r="Z882" s="1383"/>
      <c r="AA882" s="1383"/>
      <c r="AB882" s="1383"/>
      <c r="AC882" s="624"/>
      <c r="AD882" s="1449">
        <v>16742000000</v>
      </c>
      <c r="AE882" s="1449"/>
      <c r="AF882" s="1449"/>
      <c r="AG882" s="1449"/>
      <c r="AH882" s="1449"/>
      <c r="AI882" s="1449"/>
      <c r="AJ882" s="985"/>
      <c r="AK882" s="1447">
        <v>16742000000</v>
      </c>
      <c r="AL882" s="1447"/>
      <c r="AM882" s="1447"/>
      <c r="AN882" s="1447"/>
      <c r="AO882" s="1447"/>
      <c r="AP882" s="1447"/>
      <c r="AQ882" s="620"/>
      <c r="AR882" s="681">
        <v>18123365538</v>
      </c>
      <c r="AS882" s="681">
        <v>0</v>
      </c>
      <c r="AT882" s="681">
        <v>0</v>
      </c>
      <c r="AU882" s="681">
        <v>0</v>
      </c>
      <c r="AV882" s="681">
        <v>0</v>
      </c>
      <c r="AW882" s="681">
        <v>0</v>
      </c>
      <c r="AX882" s="681">
        <v>0</v>
      </c>
      <c r="AY882" s="681">
        <v>0</v>
      </c>
      <c r="AZ882" s="981"/>
      <c r="BA882" s="382">
        <v>1</v>
      </c>
      <c r="BB882" s="382">
        <v>0</v>
      </c>
      <c r="BC882" s="382"/>
      <c r="BD882" s="689"/>
      <c r="BE882" s="689"/>
      <c r="BF882" s="689"/>
      <c r="BG882" s="689"/>
    </row>
    <row r="883" spans="1:59" s="561" customFormat="1" ht="15" customHeight="1">
      <c r="A883" s="23" t="s">
        <v>1075</v>
      </c>
      <c r="B883" s="216"/>
      <c r="C883" s="425"/>
      <c r="D883" s="425"/>
      <c r="E883" s="733"/>
      <c r="F883" s="733"/>
      <c r="G883" s="733"/>
      <c r="H883" s="733"/>
      <c r="I883" s="733"/>
      <c r="J883" s="733"/>
      <c r="K883" s="733"/>
      <c r="L883" s="733"/>
      <c r="M883" s="733"/>
      <c r="N883" s="733"/>
      <c r="O883" s="733"/>
      <c r="Q883" s="484"/>
      <c r="R883" s="484"/>
      <c r="S883" s="484"/>
      <c r="T883" s="484"/>
      <c r="U883" s="484"/>
      <c r="W883" s="624"/>
      <c r="X883" s="624"/>
      <c r="Y883" s="624"/>
      <c r="Z883" s="624"/>
      <c r="AA883" s="624"/>
      <c r="AB883" s="624"/>
      <c r="AC883" s="624"/>
      <c r="AD883" s="624"/>
      <c r="AE883" s="624"/>
      <c r="AF883" s="624"/>
      <c r="AG883" s="624"/>
      <c r="AH883" s="624"/>
      <c r="AI883" s="624"/>
      <c r="AJ883" s="624"/>
      <c r="AK883" s="1449"/>
      <c r="AL883" s="1449"/>
      <c r="AM883" s="1449"/>
      <c r="AN883" s="1449"/>
      <c r="AO883" s="1449"/>
      <c r="AP883" s="1449"/>
      <c r="AQ883" s="620"/>
      <c r="AR883" s="571"/>
      <c r="AS883" s="571"/>
      <c r="AT883" s="571"/>
      <c r="AU883" s="571"/>
      <c r="AV883" s="571"/>
      <c r="AW883" s="571"/>
      <c r="AX883" s="571"/>
      <c r="AY883" s="571"/>
      <c r="AZ883" s="190"/>
      <c r="BA883" s="382">
        <v>1</v>
      </c>
      <c r="BB883" s="562">
        <v>0</v>
      </c>
      <c r="BC883" s="382"/>
      <c r="BD883" s="689"/>
      <c r="BE883" s="689"/>
      <c r="BF883" s="689"/>
      <c r="BG883" s="689"/>
    </row>
    <row r="884" spans="1:54" ht="15" customHeight="1">
      <c r="A884" s="23" t="s">
        <v>1075</v>
      </c>
      <c r="C884" s="425" t="s">
        <v>642</v>
      </c>
      <c r="D884" s="600"/>
      <c r="E884" s="600"/>
      <c r="F884" s="600"/>
      <c r="G884" s="600"/>
      <c r="H884" s="600"/>
      <c r="I884" s="600"/>
      <c r="J884" s="600"/>
      <c r="K884" s="600"/>
      <c r="L884" s="600"/>
      <c r="M884" s="600"/>
      <c r="N884" s="600"/>
      <c r="O884" s="600"/>
      <c r="P884" s="339"/>
      <c r="Q884" s="51"/>
      <c r="R884" s="51"/>
      <c r="S884" s="51"/>
      <c r="T884" s="51"/>
      <c r="U884" s="51"/>
      <c r="V884" s="339"/>
      <c r="W884" s="1446">
        <v>1726896815</v>
      </c>
      <c r="X884" s="1446"/>
      <c r="Y884" s="1446"/>
      <c r="Z884" s="1446"/>
      <c r="AA884" s="1446"/>
      <c r="AB884" s="1446"/>
      <c r="AC884" s="999"/>
      <c r="AD884" s="1446">
        <v>1556887523</v>
      </c>
      <c r="AE884" s="1446"/>
      <c r="AF884" s="1446"/>
      <c r="AG884" s="1446"/>
      <c r="AH884" s="1446"/>
      <c r="AI884" s="1446"/>
      <c r="AJ884" s="217"/>
      <c r="AK884" s="1394"/>
      <c r="AL884" s="1394"/>
      <c r="AM884" s="1394"/>
      <c r="AN884" s="1394"/>
      <c r="AO884" s="1394"/>
      <c r="AP884" s="1394"/>
      <c r="AQ884" s="339"/>
      <c r="AZ884" s="190"/>
      <c r="BA884" s="382">
        <v>1</v>
      </c>
      <c r="BB884" s="562">
        <v>0</v>
      </c>
    </row>
    <row r="885" spans="1:59" s="625" customFormat="1" ht="12.75" customHeight="1">
      <c r="A885" s="442" t="s">
        <v>1075</v>
      </c>
      <c r="B885" s="626"/>
      <c r="C885" s="1356"/>
      <c r="D885" s="1356"/>
      <c r="E885" s="1356"/>
      <c r="F885" s="1356"/>
      <c r="G885" s="1356"/>
      <c r="H885" s="1356"/>
      <c r="I885" s="1356"/>
      <c r="J885" s="1356"/>
      <c r="K885" s="1356"/>
      <c r="L885" s="1356"/>
      <c r="M885" s="1356"/>
      <c r="N885" s="1356"/>
      <c r="Q885" s="483"/>
      <c r="R885" s="483"/>
      <c r="S885" s="483"/>
      <c r="T885" s="483"/>
      <c r="U885" s="483"/>
      <c r="W885" s="1450" t="s">
        <v>773</v>
      </c>
      <c r="X885" s="1450"/>
      <c r="Y885" s="1450"/>
      <c r="Z885" s="1450"/>
      <c r="AA885" s="1450"/>
      <c r="AB885" s="1450"/>
      <c r="AC885" s="628"/>
      <c r="AD885" s="1450" t="s">
        <v>639</v>
      </c>
      <c r="AE885" s="1450"/>
      <c r="AF885" s="1450"/>
      <c r="AG885" s="1450"/>
      <c r="AH885" s="1450"/>
      <c r="AI885" s="1450"/>
      <c r="AJ885" s="586"/>
      <c r="AK885" s="1430" t="s">
        <v>640</v>
      </c>
      <c r="AL885" s="1430"/>
      <c r="AM885" s="1430"/>
      <c r="AN885" s="1430"/>
      <c r="AO885" s="1430"/>
      <c r="AP885" s="1430"/>
      <c r="AQ885" s="649"/>
      <c r="AR885" s="635" t="s">
        <v>781</v>
      </c>
      <c r="AS885" s="635" t="s">
        <v>930</v>
      </c>
      <c r="AT885" s="635" t="s">
        <v>931</v>
      </c>
      <c r="AU885" s="635" t="s">
        <v>932</v>
      </c>
      <c r="AV885" s="635" t="s">
        <v>933</v>
      </c>
      <c r="AW885" s="635" t="s">
        <v>539</v>
      </c>
      <c r="AX885" s="635" t="s">
        <v>540</v>
      </c>
      <c r="AY885" s="635" t="s">
        <v>6</v>
      </c>
      <c r="AZ885" s="628"/>
      <c r="BA885" s="619">
        <v>1</v>
      </c>
      <c r="BB885" s="562">
        <v>0</v>
      </c>
      <c r="BC885" s="382"/>
      <c r="BD885" s="710"/>
      <c r="BE885" s="710"/>
      <c r="BF885" s="710"/>
      <c r="BG885" s="710"/>
    </row>
    <row r="886" spans="1:59" s="625" customFormat="1" ht="15" customHeight="1">
      <c r="A886" s="442" t="s">
        <v>1075</v>
      </c>
      <c r="B886" s="626"/>
      <c r="C886" s="1356"/>
      <c r="D886" s="1356"/>
      <c r="E886" s="1356"/>
      <c r="F886" s="1356"/>
      <c r="G886" s="1356"/>
      <c r="H886" s="1356"/>
      <c r="I886" s="1356"/>
      <c r="J886" s="1356"/>
      <c r="K886" s="1356"/>
      <c r="L886" s="1356"/>
      <c r="M886" s="1356"/>
      <c r="N886" s="1356"/>
      <c r="Q886" s="483"/>
      <c r="R886" s="483"/>
      <c r="S886" s="483"/>
      <c r="T886" s="483"/>
      <c r="U886" s="483"/>
      <c r="W886" s="1452" t="s">
        <v>312</v>
      </c>
      <c r="X886" s="1452"/>
      <c r="Y886" s="1452"/>
      <c r="Z886" s="1452"/>
      <c r="AA886" s="1452"/>
      <c r="AB886" s="1452"/>
      <c r="AC886" s="628"/>
      <c r="AD886" s="1452" t="s">
        <v>312</v>
      </c>
      <c r="AE886" s="1452"/>
      <c r="AF886" s="1452"/>
      <c r="AG886" s="1452"/>
      <c r="AH886" s="1452"/>
      <c r="AI886" s="1452"/>
      <c r="AJ886" s="586"/>
      <c r="AK886" s="1432" t="s">
        <v>312</v>
      </c>
      <c r="AL886" s="1432"/>
      <c r="AM886" s="1432"/>
      <c r="AN886" s="1432"/>
      <c r="AO886" s="1432"/>
      <c r="AP886" s="1432"/>
      <c r="AQ886" s="649"/>
      <c r="AR886" s="526" t="s">
        <v>312</v>
      </c>
      <c r="AS886" s="526" t="s">
        <v>312</v>
      </c>
      <c r="AT886" s="526" t="s">
        <v>312</v>
      </c>
      <c r="AU886" s="526" t="s">
        <v>312</v>
      </c>
      <c r="AV886" s="526" t="s">
        <v>312</v>
      </c>
      <c r="AW886" s="526" t="s">
        <v>312</v>
      </c>
      <c r="AX886" s="526" t="s">
        <v>312</v>
      </c>
      <c r="AY886" s="526" t="s">
        <v>312</v>
      </c>
      <c r="AZ886" s="628"/>
      <c r="BA886" s="619">
        <v>1</v>
      </c>
      <c r="BB886" s="562">
        <v>0</v>
      </c>
      <c r="BC886" s="382"/>
      <c r="BD886" s="710"/>
      <c r="BE886" s="710"/>
      <c r="BF886" s="710"/>
      <c r="BG886" s="710"/>
    </row>
    <row r="887" spans="1:59" s="563" customFormat="1" ht="15" customHeight="1">
      <c r="A887" s="400" t="s">
        <v>1075</v>
      </c>
      <c r="B887" s="406"/>
      <c r="C887" s="961" t="s">
        <v>1194</v>
      </c>
      <c r="D887" s="961"/>
      <c r="E887" s="989"/>
      <c r="F887" s="989"/>
      <c r="G887" s="989"/>
      <c r="H887" s="989"/>
      <c r="I887" s="989"/>
      <c r="J887" s="989"/>
      <c r="K887" s="989"/>
      <c r="L887" s="989"/>
      <c r="M887" s="989"/>
      <c r="N887" s="989"/>
      <c r="O887" s="989"/>
      <c r="Q887" s="983"/>
      <c r="R887" s="984"/>
      <c r="S887" s="984"/>
      <c r="T887" s="984"/>
      <c r="U887" s="984"/>
      <c r="W887" s="1391">
        <v>1726896815</v>
      </c>
      <c r="X887" s="1391"/>
      <c r="Y887" s="1391"/>
      <c r="Z887" s="1391"/>
      <c r="AA887" s="1391"/>
      <c r="AB887" s="1391"/>
      <c r="AC887" s="985"/>
      <c r="AD887" s="1447">
        <v>1556887523</v>
      </c>
      <c r="AE887" s="1447"/>
      <c r="AF887" s="1447"/>
      <c r="AG887" s="1447"/>
      <c r="AH887" s="1447"/>
      <c r="AI887" s="1447"/>
      <c r="AJ887" s="985"/>
      <c r="AK887" s="1447">
        <v>1556887523</v>
      </c>
      <c r="AL887" s="1447"/>
      <c r="AM887" s="1447"/>
      <c r="AN887" s="1447"/>
      <c r="AO887" s="1447"/>
      <c r="AP887" s="1447"/>
      <c r="AQ887" s="986"/>
      <c r="AR887" s="681">
        <v>1726896815</v>
      </c>
      <c r="AS887" s="681">
        <v>0</v>
      </c>
      <c r="AT887" s="681">
        <v>0</v>
      </c>
      <c r="AU887" s="681">
        <v>0</v>
      </c>
      <c r="AV887" s="681">
        <v>0</v>
      </c>
      <c r="AW887" s="681">
        <v>0</v>
      </c>
      <c r="AX887" s="681">
        <v>0</v>
      </c>
      <c r="AY887" s="681">
        <v>0</v>
      </c>
      <c r="AZ887" s="981"/>
      <c r="BA887" s="562">
        <v>1</v>
      </c>
      <c r="BB887" s="562">
        <v>0</v>
      </c>
      <c r="BC887" s="562"/>
      <c r="BD887" s="709"/>
      <c r="BE887" s="709"/>
      <c r="BF887" s="709"/>
      <c r="BG887" s="709"/>
    </row>
    <row r="888" spans="1:54" ht="15" customHeight="1">
      <c r="A888" s="23" t="s">
        <v>1075</v>
      </c>
      <c r="D888" s="217"/>
      <c r="E888" s="217"/>
      <c r="F888" s="217"/>
      <c r="G888" s="217"/>
      <c r="H888" s="217"/>
      <c r="I888" s="217"/>
      <c r="J888" s="217"/>
      <c r="K888" s="217"/>
      <c r="L888" s="217"/>
      <c r="M888" s="217"/>
      <c r="N888" s="217"/>
      <c r="O888" s="217"/>
      <c r="P888" s="217"/>
      <c r="Q888" s="217"/>
      <c r="R888" s="217"/>
      <c r="S888" s="217"/>
      <c r="T888" s="217"/>
      <c r="AZ888" s="190"/>
      <c r="BB888" s="562">
        <v>0</v>
      </c>
    </row>
    <row r="889" spans="1:54" ht="15" customHeight="1">
      <c r="A889" s="23">
        <v>34</v>
      </c>
      <c r="B889" s="216" t="s">
        <v>197</v>
      </c>
      <c r="C889" s="243" t="s">
        <v>326</v>
      </c>
      <c r="D889" s="217"/>
      <c r="E889" s="217"/>
      <c r="F889" s="217"/>
      <c r="G889" s="217"/>
      <c r="H889" s="217"/>
      <c r="I889" s="217"/>
      <c r="J889" s="217"/>
      <c r="K889" s="217"/>
      <c r="L889" s="217"/>
      <c r="M889" s="217"/>
      <c r="N889" s="217"/>
      <c r="O889" s="217"/>
      <c r="P889" s="217"/>
      <c r="Q889" s="217"/>
      <c r="R889" s="217"/>
      <c r="S889" s="217"/>
      <c r="T889" s="217"/>
      <c r="AZ889" s="190"/>
      <c r="BB889" s="562">
        <v>0</v>
      </c>
    </row>
    <row r="890" spans="1:54" ht="12.75">
      <c r="A890" s="23" t="s">
        <v>1075</v>
      </c>
      <c r="C890" s="243"/>
      <c r="D890" s="217"/>
      <c r="E890" s="217"/>
      <c r="F890" s="217"/>
      <c r="G890" s="217"/>
      <c r="H890" s="217"/>
      <c r="I890" s="217"/>
      <c r="J890" s="217"/>
      <c r="K890" s="217"/>
      <c r="L890" s="217"/>
      <c r="M890" s="217"/>
      <c r="N890" s="217"/>
      <c r="O890" s="217"/>
      <c r="P890" s="217"/>
      <c r="Q890" s="217"/>
      <c r="R890" s="217"/>
      <c r="S890" s="217"/>
      <c r="T890" s="217"/>
      <c r="AZ890" s="190"/>
      <c r="BB890" s="562"/>
    </row>
    <row r="891" spans="1:60" s="408" customFormat="1" ht="42" customHeight="1">
      <c r="A891" s="400" t="s">
        <v>1075</v>
      </c>
      <c r="B891" s="406"/>
      <c r="C891" s="1482" t="s">
        <v>1047</v>
      </c>
      <c r="D891" s="1482"/>
      <c r="E891" s="1482"/>
      <c r="F891" s="1482"/>
      <c r="G891" s="1482"/>
      <c r="H891" s="1482"/>
      <c r="I891" s="1482"/>
      <c r="J891" s="1482"/>
      <c r="K891" s="1482"/>
      <c r="L891" s="1482"/>
      <c r="M891" s="1482"/>
      <c r="N891" s="1482"/>
      <c r="O891" s="1482"/>
      <c r="P891" s="1482"/>
      <c r="Q891" s="1482"/>
      <c r="R891" s="1482"/>
      <c r="S891" s="1482"/>
      <c r="T891" s="1482"/>
      <c r="U891" s="1482"/>
      <c r="V891" s="1482"/>
      <c r="W891" s="1482"/>
      <c r="X891" s="1482"/>
      <c r="Y891" s="1482"/>
      <c r="Z891" s="1482"/>
      <c r="AA891" s="1482"/>
      <c r="AB891" s="1482"/>
      <c r="AC891" s="1482"/>
      <c r="AD891" s="1482"/>
      <c r="AE891" s="1482"/>
      <c r="AF891" s="1482"/>
      <c r="AG891" s="1482"/>
      <c r="AH891" s="1482"/>
      <c r="AI891" s="1482"/>
      <c r="AJ891" s="1331"/>
      <c r="AK891" s="1331"/>
      <c r="AL891" s="1331"/>
      <c r="AM891" s="1331"/>
      <c r="AN891" s="1331"/>
      <c r="AO891" s="1331"/>
      <c r="AP891" s="1331"/>
      <c r="AQ891" s="1128"/>
      <c r="AR891" s="697"/>
      <c r="AS891" s="697"/>
      <c r="AT891" s="697"/>
      <c r="AU891" s="697"/>
      <c r="AV891" s="697"/>
      <c r="AW891" s="697"/>
      <c r="AX891" s="697"/>
      <c r="AY891" s="697"/>
      <c r="AZ891" s="981"/>
      <c r="BA891" s="562"/>
      <c r="BB891" s="562">
        <v>0</v>
      </c>
      <c r="BC891" s="562"/>
      <c r="BD891" s="709"/>
      <c r="BE891" s="709"/>
      <c r="BF891" s="709"/>
      <c r="BG891" s="709"/>
      <c r="BH891" s="563"/>
    </row>
    <row r="892" spans="1:60" s="408" customFormat="1" ht="12.75">
      <c r="A892" s="400" t="s">
        <v>1075</v>
      </c>
      <c r="B892" s="406"/>
      <c r="C892" s="1147"/>
      <c r="D892" s="1147"/>
      <c r="E892" s="1147"/>
      <c r="F892" s="1147"/>
      <c r="G892" s="1147"/>
      <c r="H892" s="1147"/>
      <c r="I892" s="1147"/>
      <c r="J892" s="1147"/>
      <c r="K892" s="1147"/>
      <c r="L892" s="1147"/>
      <c r="M892" s="1147"/>
      <c r="N892" s="1147"/>
      <c r="O892" s="1147"/>
      <c r="P892" s="1147"/>
      <c r="Q892" s="1147"/>
      <c r="R892" s="1147"/>
      <c r="S892" s="1147"/>
      <c r="T892" s="1147"/>
      <c r="U892" s="1147"/>
      <c r="V892" s="1147"/>
      <c r="W892" s="1147"/>
      <c r="X892" s="1147"/>
      <c r="Y892" s="1147"/>
      <c r="Z892" s="1147"/>
      <c r="AA892" s="1147"/>
      <c r="AB892" s="1147"/>
      <c r="AC892" s="1147"/>
      <c r="AD892" s="1147"/>
      <c r="AE892" s="1147"/>
      <c r="AF892" s="1147"/>
      <c r="AG892" s="1147"/>
      <c r="AH892" s="1147"/>
      <c r="AI892" s="1147"/>
      <c r="AJ892" s="1128"/>
      <c r="AK892" s="1128"/>
      <c r="AL892" s="1128"/>
      <c r="AM892" s="1128"/>
      <c r="AN892" s="1128"/>
      <c r="AO892" s="1128"/>
      <c r="AP892" s="1128"/>
      <c r="AQ892" s="1128"/>
      <c r="AR892" s="697"/>
      <c r="AS892" s="697"/>
      <c r="AT892" s="697"/>
      <c r="AU892" s="697"/>
      <c r="AV892" s="697"/>
      <c r="AW892" s="697"/>
      <c r="AX892" s="697"/>
      <c r="AY892" s="697"/>
      <c r="AZ892" s="981"/>
      <c r="BA892" s="562"/>
      <c r="BB892" s="562"/>
      <c r="BC892" s="562"/>
      <c r="BD892" s="709"/>
      <c r="BE892" s="709"/>
      <c r="BF892" s="709"/>
      <c r="BG892" s="709"/>
      <c r="BH892" s="563"/>
    </row>
    <row r="893" spans="1:60" s="408" customFormat="1" ht="15" customHeight="1">
      <c r="A893" s="400" t="s">
        <v>1075</v>
      </c>
      <c r="B893" s="406"/>
      <c r="C893" s="1330" t="s">
        <v>1195</v>
      </c>
      <c r="D893" s="1485"/>
      <c r="E893" s="1485"/>
      <c r="F893" s="1485"/>
      <c r="G893" s="1485"/>
      <c r="H893" s="1485"/>
      <c r="I893" s="1485"/>
      <c r="J893" s="1485"/>
      <c r="K893" s="1485"/>
      <c r="L893" s="1485"/>
      <c r="M893" s="1485"/>
      <c r="N893" s="1485"/>
      <c r="O893" s="1485"/>
      <c r="P893" s="1485"/>
      <c r="Q893" s="1485"/>
      <c r="R893" s="1485"/>
      <c r="S893" s="1485"/>
      <c r="T893" s="1485"/>
      <c r="U893" s="1485"/>
      <c r="V893" s="1485"/>
      <c r="W893" s="1485"/>
      <c r="X893" s="1485"/>
      <c r="Y893" s="1485"/>
      <c r="Z893" s="1485"/>
      <c r="AA893" s="1485"/>
      <c r="AB893" s="1485"/>
      <c r="AC893" s="1485"/>
      <c r="AD893" s="1485"/>
      <c r="AE893" s="1485"/>
      <c r="AF893" s="1485"/>
      <c r="AG893" s="1485"/>
      <c r="AH893" s="1485"/>
      <c r="AI893" s="1485"/>
      <c r="AJ893" s="1485"/>
      <c r="AK893" s="1485"/>
      <c r="AL893" s="1485"/>
      <c r="AM893" s="1485"/>
      <c r="AN893" s="1485"/>
      <c r="AO893" s="1485"/>
      <c r="AP893" s="1485"/>
      <c r="AQ893" s="1128"/>
      <c r="AR893" s="697"/>
      <c r="AS893" s="697"/>
      <c r="AT893" s="697"/>
      <c r="AU893" s="697"/>
      <c r="AV893" s="697"/>
      <c r="AW893" s="697"/>
      <c r="AX893" s="697"/>
      <c r="AY893" s="697"/>
      <c r="AZ893" s="981"/>
      <c r="BA893" s="562">
        <v>8</v>
      </c>
      <c r="BB893" s="562">
        <v>0</v>
      </c>
      <c r="BC893" s="562"/>
      <c r="BD893" s="709"/>
      <c r="BE893" s="709"/>
      <c r="BF893" s="709"/>
      <c r="BG893" s="709"/>
      <c r="BH893" s="563"/>
    </row>
    <row r="894" spans="1:60" s="408" customFormat="1" ht="12.75">
      <c r="A894" s="400" t="s">
        <v>1075</v>
      </c>
      <c r="B894" s="406"/>
      <c r="C894" s="1127"/>
      <c r="D894" s="1126"/>
      <c r="E894" s="1126"/>
      <c r="F894" s="1126"/>
      <c r="G894" s="1126"/>
      <c r="H894" s="1126"/>
      <c r="I894" s="1126"/>
      <c r="J894" s="1126"/>
      <c r="K894" s="1126"/>
      <c r="L894" s="1126"/>
      <c r="M894" s="1126"/>
      <c r="N894" s="1126"/>
      <c r="O894" s="1126"/>
      <c r="P894" s="1126"/>
      <c r="Q894" s="1126"/>
      <c r="R894" s="1126"/>
      <c r="S894" s="1126"/>
      <c r="T894" s="1126"/>
      <c r="U894" s="1126"/>
      <c r="V894" s="1126"/>
      <c r="W894" s="1126"/>
      <c r="X894" s="1126"/>
      <c r="Y894" s="1126"/>
      <c r="Z894" s="1126"/>
      <c r="AA894" s="1126"/>
      <c r="AB894" s="1126"/>
      <c r="AC894" s="1126"/>
      <c r="AD894" s="1126"/>
      <c r="AE894" s="1126"/>
      <c r="AF894" s="1126"/>
      <c r="AG894" s="1126"/>
      <c r="AH894" s="1126"/>
      <c r="AI894" s="1126"/>
      <c r="AJ894" s="1126"/>
      <c r="AK894" s="1126"/>
      <c r="AL894" s="1126"/>
      <c r="AM894" s="1126"/>
      <c r="AN894" s="1126"/>
      <c r="AO894" s="1126"/>
      <c r="AP894" s="1126"/>
      <c r="AQ894" s="1128"/>
      <c r="AR894" s="697"/>
      <c r="AS894" s="697"/>
      <c r="AT894" s="697"/>
      <c r="AU894" s="697"/>
      <c r="AV894" s="697"/>
      <c r="AW894" s="697"/>
      <c r="AX894" s="697"/>
      <c r="AY894" s="697"/>
      <c r="AZ894" s="981"/>
      <c r="BA894" s="562">
        <v>8</v>
      </c>
      <c r="BB894" s="562"/>
      <c r="BC894" s="562"/>
      <c r="BD894" s="709"/>
      <c r="BE894" s="709"/>
      <c r="BF894" s="709"/>
      <c r="BG894" s="709"/>
      <c r="BH894" s="563"/>
    </row>
    <row r="895" spans="1:59" s="561" customFormat="1" ht="24.75" customHeight="1">
      <c r="A895" s="442" t="s">
        <v>1075</v>
      </c>
      <c r="B895" s="425"/>
      <c r="C895" s="465"/>
      <c r="D895" s="465"/>
      <c r="E895" s="465"/>
      <c r="F895" s="465"/>
      <c r="G895" s="465"/>
      <c r="H895" s="465"/>
      <c r="I895" s="465"/>
      <c r="J895" s="465"/>
      <c r="K895" s="465"/>
      <c r="L895" s="465"/>
      <c r="M895" s="465"/>
      <c r="N895" s="465"/>
      <c r="O895" s="465"/>
      <c r="P895" s="465"/>
      <c r="Q895" s="465"/>
      <c r="R895" s="465"/>
      <c r="T895" s="1483" t="s">
        <v>171</v>
      </c>
      <c r="U895" s="1483"/>
      <c r="W895" s="1484" t="s">
        <v>552</v>
      </c>
      <c r="X895" s="1484"/>
      <c r="Y895" s="1484"/>
      <c r="Z895" s="1484"/>
      <c r="AA895" s="1484"/>
      <c r="AB895" s="1484"/>
      <c r="AC895" s="650"/>
      <c r="AD895" s="1484" t="s">
        <v>327</v>
      </c>
      <c r="AE895" s="1484"/>
      <c r="AF895" s="1484"/>
      <c r="AG895" s="1484"/>
      <c r="AH895" s="1484"/>
      <c r="AI895" s="1484"/>
      <c r="AJ895" s="650"/>
      <c r="AK895" s="1484" t="s">
        <v>513</v>
      </c>
      <c r="AL895" s="1484"/>
      <c r="AM895" s="1484"/>
      <c r="AN895" s="1484"/>
      <c r="AO895" s="1484"/>
      <c r="AP895" s="1484"/>
      <c r="AQ895" s="648"/>
      <c r="AR895" s="629"/>
      <c r="AS895" s="629"/>
      <c r="AT895" s="629"/>
      <c r="AU895" s="629"/>
      <c r="AV895" s="629"/>
      <c r="AW895" s="629"/>
      <c r="AX895" s="629"/>
      <c r="AY895" s="629"/>
      <c r="AZ895" s="426"/>
      <c r="BA895" s="382">
        <v>8</v>
      </c>
      <c r="BB895" s="562">
        <v>0</v>
      </c>
      <c r="BC895" s="382"/>
      <c r="BD895" s="689"/>
      <c r="BE895" s="689"/>
      <c r="BF895" s="689"/>
      <c r="BG895" s="689"/>
    </row>
    <row r="896" spans="1:59" s="639" customFormat="1" ht="15" customHeight="1">
      <c r="A896" s="651" t="s">
        <v>1075</v>
      </c>
      <c r="C896" s="651"/>
      <c r="D896" s="651"/>
      <c r="E896" s="651"/>
      <c r="F896" s="651"/>
      <c r="G896" s="651"/>
      <c r="H896" s="651"/>
      <c r="I896" s="651"/>
      <c r="J896" s="651"/>
      <c r="K896" s="651"/>
      <c r="L896" s="651"/>
      <c r="M896" s="651"/>
      <c r="N896" s="651"/>
      <c r="O896" s="651"/>
      <c r="P896" s="651"/>
      <c r="Q896" s="651"/>
      <c r="R896" s="651"/>
      <c r="T896" s="651"/>
      <c r="U896" s="651"/>
      <c r="W896" s="1489" t="s">
        <v>312</v>
      </c>
      <c r="X896" s="1489"/>
      <c r="Y896" s="1489"/>
      <c r="Z896" s="1489"/>
      <c r="AA896" s="1489"/>
      <c r="AB896" s="1489"/>
      <c r="AC896" s="650"/>
      <c r="AD896" s="1489" t="s">
        <v>312</v>
      </c>
      <c r="AE896" s="1489"/>
      <c r="AF896" s="1489"/>
      <c r="AG896" s="1489"/>
      <c r="AH896" s="1489"/>
      <c r="AI896" s="1489"/>
      <c r="AJ896" s="650"/>
      <c r="AK896" s="1489" t="s">
        <v>312</v>
      </c>
      <c r="AL896" s="1489"/>
      <c r="AM896" s="1489"/>
      <c r="AN896" s="1489"/>
      <c r="AO896" s="1489"/>
      <c r="AP896" s="1489"/>
      <c r="AQ896" s="650"/>
      <c r="AR896" s="526"/>
      <c r="AS896" s="526"/>
      <c r="AT896" s="526"/>
      <c r="AU896" s="526"/>
      <c r="AV896" s="526"/>
      <c r="AW896" s="526"/>
      <c r="AX896" s="526"/>
      <c r="AY896" s="526"/>
      <c r="AZ896" s="586"/>
      <c r="BA896" s="382">
        <v>8</v>
      </c>
      <c r="BB896" s="562">
        <v>0</v>
      </c>
      <c r="BC896" s="382"/>
      <c r="BD896" s="689"/>
      <c r="BE896" s="689"/>
      <c r="BF896" s="689"/>
      <c r="BG896" s="689"/>
    </row>
    <row r="897" spans="1:54" ht="15" customHeight="1">
      <c r="A897" s="23" t="s">
        <v>1075</v>
      </c>
      <c r="C897" s="243" t="s">
        <v>533</v>
      </c>
      <c r="D897" s="244"/>
      <c r="E897" s="244"/>
      <c r="F897" s="244"/>
      <c r="G897" s="244"/>
      <c r="H897" s="244"/>
      <c r="I897" s="244"/>
      <c r="J897" s="244"/>
      <c r="K897" s="244"/>
      <c r="L897" s="244"/>
      <c r="T897" s="1488"/>
      <c r="U897" s="1488"/>
      <c r="W897" s="603"/>
      <c r="X897" s="603"/>
      <c r="Y897" s="603"/>
      <c r="Z897" s="603"/>
      <c r="AA897" s="603"/>
      <c r="AB897" s="603"/>
      <c r="AC897" s="603"/>
      <c r="AD897" s="603"/>
      <c r="AE897" s="603"/>
      <c r="AF897" s="603"/>
      <c r="AG897" s="603"/>
      <c r="AH897" s="603"/>
      <c r="AI897" s="603"/>
      <c r="AJ897" s="603"/>
      <c r="AK897" s="603"/>
      <c r="AL897" s="603"/>
      <c r="AM897" s="603"/>
      <c r="AN897" s="603"/>
      <c r="AO897" s="603"/>
      <c r="AP897" s="603"/>
      <c r="AQ897" s="339"/>
      <c r="BA897" s="382">
        <v>1</v>
      </c>
      <c r="BB897" s="562">
        <v>0</v>
      </c>
    </row>
    <row r="898" spans="1:54" ht="15" customHeight="1">
      <c r="A898" s="23" t="s">
        <v>1075</v>
      </c>
      <c r="C898" s="1551" t="s">
        <v>357</v>
      </c>
      <c r="D898" s="1331"/>
      <c r="E898" s="1331"/>
      <c r="F898" s="1331"/>
      <c r="G898" s="1331"/>
      <c r="H898" s="1331"/>
      <c r="I898" s="1331"/>
      <c r="J898" s="1331"/>
      <c r="K898" s="1331"/>
      <c r="L898" s="1331"/>
      <c r="M898" s="1331"/>
      <c r="N898" s="1331"/>
      <c r="O898" s="1331"/>
      <c r="P898" s="1331"/>
      <c r="Q898" s="1331"/>
      <c r="R898" s="1331"/>
      <c r="T898" s="1488">
        <v>70</v>
      </c>
      <c r="U898" s="1488"/>
      <c r="W898" s="1375">
        <v>862</v>
      </c>
      <c r="X898" s="1375"/>
      <c r="Y898" s="1375"/>
      <c r="Z898" s="1375"/>
      <c r="AA898" s="1375"/>
      <c r="AB898" s="1375"/>
      <c r="AC898" s="188"/>
      <c r="AD898" s="1375">
        <v>834</v>
      </c>
      <c r="AE898" s="1375"/>
      <c r="AF898" s="1375"/>
      <c r="AG898" s="1375"/>
      <c r="AH898" s="1375"/>
      <c r="AI898" s="1375"/>
      <c r="AJ898" s="188"/>
      <c r="AK898" s="1375">
        <v>834</v>
      </c>
      <c r="AL898" s="1375"/>
      <c r="AM898" s="1375"/>
      <c r="AN898" s="1375"/>
      <c r="AO898" s="1375"/>
      <c r="AP898" s="1375"/>
      <c r="AQ898" s="339"/>
      <c r="AR898" s="571">
        <v>28</v>
      </c>
      <c r="BA898" s="382">
        <v>1</v>
      </c>
      <c r="BB898" s="562">
        <v>0</v>
      </c>
    </row>
    <row r="899" spans="1:54" ht="15" customHeight="1">
      <c r="A899" s="23" t="s">
        <v>1075</v>
      </c>
      <c r="C899" s="243" t="s">
        <v>534</v>
      </c>
      <c r="D899" s="244"/>
      <c r="E899" s="244"/>
      <c r="F899" s="244"/>
      <c r="G899" s="244"/>
      <c r="H899" s="244"/>
      <c r="I899" s="244"/>
      <c r="J899" s="244"/>
      <c r="K899" s="244"/>
      <c r="L899" s="244"/>
      <c r="T899" s="1488"/>
      <c r="U899" s="1488"/>
      <c r="W899" s="603"/>
      <c r="X899" s="603"/>
      <c r="Y899" s="603"/>
      <c r="Z899" s="603"/>
      <c r="AA899" s="603"/>
      <c r="AB899" s="603"/>
      <c r="AC899" s="603"/>
      <c r="AD899" s="603"/>
      <c r="AE899" s="603"/>
      <c r="AF899" s="603"/>
      <c r="AG899" s="603"/>
      <c r="AH899" s="603"/>
      <c r="AI899" s="603"/>
      <c r="AJ899" s="603"/>
      <c r="AK899" s="1487"/>
      <c r="AL899" s="1487"/>
      <c r="AM899" s="1487"/>
      <c r="AN899" s="1487"/>
      <c r="AO899" s="1487"/>
      <c r="AP899" s="1487"/>
      <c r="AQ899" s="339"/>
      <c r="BA899" s="382">
        <v>2</v>
      </c>
      <c r="BB899" s="382">
        <v>0</v>
      </c>
    </row>
    <row r="900" spans="1:60" s="408" customFormat="1" ht="28.5" customHeight="1">
      <c r="A900" s="400" t="s">
        <v>1075</v>
      </c>
      <c r="B900" s="406"/>
      <c r="C900" s="1331" t="s">
        <v>240</v>
      </c>
      <c r="D900" s="1331"/>
      <c r="E900" s="1331"/>
      <c r="F900" s="1331"/>
      <c r="G900" s="1331"/>
      <c r="H900" s="1331"/>
      <c r="I900" s="1331"/>
      <c r="J900" s="1331"/>
      <c r="K900" s="1331"/>
      <c r="L900" s="1331"/>
      <c r="M900" s="1331"/>
      <c r="N900" s="1331"/>
      <c r="O900" s="1331"/>
      <c r="P900" s="1331"/>
      <c r="Q900" s="1331"/>
      <c r="R900" s="1331"/>
      <c r="T900" s="1373" t="s">
        <v>236</v>
      </c>
      <c r="U900" s="1374"/>
      <c r="W900" s="1379">
        <v>2190718384598</v>
      </c>
      <c r="X900" s="1379"/>
      <c r="Y900" s="1379"/>
      <c r="Z900" s="1379"/>
      <c r="AA900" s="1379"/>
      <c r="AB900" s="1379"/>
      <c r="AC900" s="1321"/>
      <c r="AD900" s="1379">
        <v>2089418784164</v>
      </c>
      <c r="AE900" s="1379"/>
      <c r="AF900" s="1379"/>
      <c r="AG900" s="1379"/>
      <c r="AH900" s="1379"/>
      <c r="AI900" s="1379"/>
      <c r="AJ900" s="188"/>
      <c r="AK900" s="1375">
        <v>2089418784164</v>
      </c>
      <c r="AL900" s="1375"/>
      <c r="AM900" s="1375"/>
      <c r="AN900" s="1375"/>
      <c r="AO900" s="1375"/>
      <c r="AP900" s="1375"/>
      <c r="AQ900" s="1128"/>
      <c r="AR900" s="697">
        <v>101299600434</v>
      </c>
      <c r="AS900" s="697"/>
      <c r="AT900" s="697"/>
      <c r="AU900" s="697"/>
      <c r="AV900" s="697"/>
      <c r="AW900" s="697"/>
      <c r="AX900" s="697"/>
      <c r="AY900" s="697"/>
      <c r="AZ900" s="407"/>
      <c r="BA900" s="562">
        <v>1</v>
      </c>
      <c r="BB900" s="562">
        <v>0</v>
      </c>
      <c r="BC900" s="562"/>
      <c r="BD900" s="709"/>
      <c r="BE900" s="709"/>
      <c r="BF900" s="709"/>
      <c r="BG900" s="709"/>
      <c r="BH900" s="563"/>
    </row>
    <row r="901" spans="1:60" s="408" customFormat="1" ht="28.5" customHeight="1">
      <c r="A901" s="400" t="s">
        <v>1075</v>
      </c>
      <c r="B901" s="406"/>
      <c r="C901" s="1331" t="s">
        <v>241</v>
      </c>
      <c r="D901" s="1331"/>
      <c r="E901" s="1331"/>
      <c r="F901" s="1331"/>
      <c r="G901" s="1331"/>
      <c r="H901" s="1331"/>
      <c r="I901" s="1331"/>
      <c r="J901" s="1331"/>
      <c r="K901" s="1331"/>
      <c r="L901" s="1331"/>
      <c r="M901" s="1331"/>
      <c r="N901" s="1331"/>
      <c r="O901" s="1331"/>
      <c r="P901" s="1331"/>
      <c r="Q901" s="1331"/>
      <c r="R901" s="1331"/>
      <c r="T901" s="1373" t="s">
        <v>237</v>
      </c>
      <c r="U901" s="1374"/>
      <c r="V901" s="1486">
        <v>-2124496338253</v>
      </c>
      <c r="W901" s="1486"/>
      <c r="X901" s="1486"/>
      <c r="Y901" s="1486"/>
      <c r="Z901" s="1486"/>
      <c r="AA901" s="1486"/>
      <c r="AB901" s="1486"/>
      <c r="AC901" s="1486">
        <v>-2026246500253</v>
      </c>
      <c r="AD901" s="1486"/>
      <c r="AE901" s="1486"/>
      <c r="AF901" s="1486"/>
      <c r="AG901" s="1486"/>
      <c r="AH901" s="1486"/>
      <c r="AI901" s="1486"/>
      <c r="AJ901" s="188"/>
      <c r="AK901" s="1375">
        <v>-2026246500253</v>
      </c>
      <c r="AL901" s="1375"/>
      <c r="AM901" s="1375"/>
      <c r="AN901" s="1375"/>
      <c r="AO901" s="1375"/>
      <c r="AP901" s="1375"/>
      <c r="AQ901" s="1128"/>
      <c r="AR901" s="697">
        <v>-98249838000</v>
      </c>
      <c r="AS901" s="697"/>
      <c r="AT901" s="697"/>
      <c r="AU901" s="697"/>
      <c r="AV901" s="697"/>
      <c r="AW901" s="697"/>
      <c r="AX901" s="697"/>
      <c r="AY901" s="697"/>
      <c r="AZ901" s="407"/>
      <c r="BA901" s="562">
        <v>1</v>
      </c>
      <c r="BB901" s="562">
        <v>0</v>
      </c>
      <c r="BC901" s="562"/>
      <c r="BD901" s="709"/>
      <c r="BE901" s="709"/>
      <c r="BF901" s="709"/>
      <c r="BG901" s="709"/>
      <c r="BH901" s="563"/>
    </row>
    <row r="902" spans="1:60" s="408" customFormat="1" ht="28.5" customHeight="1">
      <c r="A902" s="400" t="s">
        <v>1075</v>
      </c>
      <c r="B902" s="406"/>
      <c r="C902" s="1331" t="s">
        <v>439</v>
      </c>
      <c r="D902" s="1331"/>
      <c r="E902" s="1331"/>
      <c r="F902" s="1331"/>
      <c r="G902" s="1331"/>
      <c r="H902" s="1331"/>
      <c r="I902" s="1331"/>
      <c r="J902" s="1331"/>
      <c r="K902" s="1331"/>
      <c r="L902" s="1331"/>
      <c r="M902" s="1331"/>
      <c r="N902" s="1331"/>
      <c r="O902" s="1331"/>
      <c r="P902" s="1331"/>
      <c r="Q902" s="1331"/>
      <c r="R902" s="1331"/>
      <c r="T902" s="1374" t="s">
        <v>77</v>
      </c>
      <c r="U902" s="1374"/>
      <c r="W902" s="1379">
        <v>0</v>
      </c>
      <c r="X902" s="1379"/>
      <c r="Y902" s="1379"/>
      <c r="Z902" s="1379"/>
      <c r="AA902" s="1379"/>
      <c r="AB902" s="1379"/>
      <c r="AC902" s="1321"/>
      <c r="AD902" s="1486">
        <v>-98249838000</v>
      </c>
      <c r="AE902" s="1486"/>
      <c r="AF902" s="1486"/>
      <c r="AG902" s="1486"/>
      <c r="AH902" s="1486"/>
      <c r="AI902" s="1486"/>
      <c r="AJ902" s="188"/>
      <c r="AK902" s="1375">
        <v>-98249838000</v>
      </c>
      <c r="AL902" s="1375"/>
      <c r="AM902" s="1375"/>
      <c r="AN902" s="1375"/>
      <c r="AO902" s="1375"/>
      <c r="AP902" s="1375"/>
      <c r="AQ902" s="1128"/>
      <c r="AR902" s="697">
        <v>98249838000</v>
      </c>
      <c r="AS902" s="697"/>
      <c r="AT902" s="697"/>
      <c r="AU902" s="697"/>
      <c r="AV902" s="697"/>
      <c r="AW902" s="697"/>
      <c r="AX902" s="697"/>
      <c r="AY902" s="697"/>
      <c r="AZ902" s="407"/>
      <c r="BA902" s="562">
        <v>1</v>
      </c>
      <c r="BB902" s="562">
        <v>0</v>
      </c>
      <c r="BC902" s="562"/>
      <c r="BD902" s="709"/>
      <c r="BE902" s="709"/>
      <c r="BF902" s="709"/>
      <c r="BG902" s="709"/>
      <c r="BH902" s="563"/>
    </row>
    <row r="903" spans="1:60" s="408" customFormat="1" ht="28.5" customHeight="1">
      <c r="A903" s="400" t="s">
        <v>1075</v>
      </c>
      <c r="B903" s="406"/>
      <c r="C903" s="1331" t="s">
        <v>352</v>
      </c>
      <c r="D903" s="1331"/>
      <c r="E903" s="1331"/>
      <c r="F903" s="1331"/>
      <c r="G903" s="1331"/>
      <c r="H903" s="1331"/>
      <c r="I903" s="1331"/>
      <c r="J903" s="1331"/>
      <c r="K903" s="1331"/>
      <c r="L903" s="1331"/>
      <c r="M903" s="1331"/>
      <c r="N903" s="1331"/>
      <c r="O903" s="1331"/>
      <c r="P903" s="1331"/>
      <c r="Q903" s="1331"/>
      <c r="R903" s="1331"/>
      <c r="T903" s="1374" t="s">
        <v>78</v>
      </c>
      <c r="U903" s="1374"/>
      <c r="W903" s="1379">
        <v>0</v>
      </c>
      <c r="X903" s="1379"/>
      <c r="Y903" s="1379"/>
      <c r="Z903" s="1379"/>
      <c r="AA903" s="1379"/>
      <c r="AB903" s="1379"/>
      <c r="AC903" s="1321"/>
      <c r="AD903" s="1379">
        <v>101299600434</v>
      </c>
      <c r="AE903" s="1379"/>
      <c r="AF903" s="1379"/>
      <c r="AG903" s="1379"/>
      <c r="AH903" s="1379"/>
      <c r="AI903" s="1379"/>
      <c r="AJ903" s="188"/>
      <c r="AK903" s="1375">
        <v>101299600434</v>
      </c>
      <c r="AL903" s="1375"/>
      <c r="AM903" s="1375"/>
      <c r="AN903" s="1375"/>
      <c r="AO903" s="1375"/>
      <c r="AP903" s="1375"/>
      <c r="AQ903" s="1128"/>
      <c r="AR903" s="697">
        <v>-101299600434</v>
      </c>
      <c r="AS903" s="697"/>
      <c r="AT903" s="697"/>
      <c r="AU903" s="697"/>
      <c r="AV903" s="697"/>
      <c r="AW903" s="697"/>
      <c r="AX903" s="697"/>
      <c r="AY903" s="697"/>
      <c r="AZ903" s="407"/>
      <c r="BA903" s="562">
        <v>1</v>
      </c>
      <c r="BB903" s="562">
        <v>0</v>
      </c>
      <c r="BC903" s="562"/>
      <c r="BD903" s="709"/>
      <c r="BE903" s="709"/>
      <c r="BF903" s="709"/>
      <c r="BG903" s="709"/>
      <c r="BH903" s="563"/>
    </row>
    <row r="904" spans="1:43" ht="15" customHeight="1">
      <c r="A904" s="23"/>
      <c r="C904" s="244"/>
      <c r="D904" s="244"/>
      <c r="E904" s="244"/>
      <c r="F904" s="244"/>
      <c r="G904" s="244"/>
      <c r="H904" s="244"/>
      <c r="I904" s="244"/>
      <c r="J904" s="244"/>
      <c r="K904" s="244"/>
      <c r="T904" s="244"/>
      <c r="U904" s="244"/>
      <c r="W904" s="188"/>
      <c r="X904" s="188"/>
      <c r="Y904" s="188"/>
      <c r="Z904" s="188"/>
      <c r="AA904" s="188"/>
      <c r="AB904" s="188"/>
      <c r="AC904" s="188"/>
      <c r="AD904" s="188"/>
      <c r="AE904" s="188"/>
      <c r="AF904" s="188"/>
      <c r="AG904" s="188"/>
      <c r="AH904" s="188"/>
      <c r="AI904" s="188"/>
      <c r="AJ904" s="188"/>
      <c r="AK904" s="188"/>
      <c r="AL904" s="188"/>
      <c r="AM904" s="188"/>
      <c r="AN904" s="188"/>
      <c r="AO904" s="188"/>
      <c r="AP904" s="188"/>
      <c r="AQ904" s="339"/>
    </row>
    <row r="905" spans="1:43" ht="15" customHeight="1">
      <c r="A905" s="23"/>
      <c r="C905" s="648"/>
      <c r="D905" s="652"/>
      <c r="E905" s="652"/>
      <c r="F905" s="652"/>
      <c r="G905" s="652"/>
      <c r="H905" s="652"/>
      <c r="I905" s="652"/>
      <c r="J905" s="652"/>
      <c r="K905" s="652"/>
      <c r="L905" s="652"/>
      <c r="M905" s="652"/>
      <c r="N905" s="561"/>
      <c r="O905" s="561"/>
      <c r="P905" s="561"/>
      <c r="Q905" s="561"/>
      <c r="R905" s="561"/>
      <c r="S905" s="866"/>
      <c r="T905" s="866"/>
      <c r="U905" s="561"/>
      <c r="V905" s="866"/>
      <c r="W905" s="689"/>
      <c r="X905" s="866"/>
      <c r="Y905" s="866"/>
      <c r="Z905" s="866"/>
      <c r="AA905" s="866"/>
      <c r="AB905" s="561"/>
      <c r="AC905" s="866"/>
      <c r="AD905" s="689"/>
      <c r="AE905" s="866"/>
      <c r="AF905" s="866"/>
      <c r="AG905" s="866"/>
      <c r="AI905" s="827" t="s">
        <v>1125</v>
      </c>
      <c r="AJ905" s="866"/>
      <c r="AK905" s="689"/>
      <c r="AL905" s="866"/>
      <c r="AM905" s="866"/>
      <c r="AN905" s="866"/>
      <c r="AP905" s="827" t="s">
        <v>1126</v>
      </c>
      <c r="AQ905" s="339"/>
    </row>
    <row r="906" spans="1:43" ht="15" customHeight="1">
      <c r="A906" s="295"/>
      <c r="B906" s="352"/>
      <c r="C906" s="295"/>
      <c r="D906" s="352"/>
      <c r="F906" s="295" t="s">
        <v>365</v>
      </c>
      <c r="G906" s="295"/>
      <c r="H906" s="295"/>
      <c r="I906" s="295"/>
      <c r="J906" s="295"/>
      <c r="K906" s="295"/>
      <c r="L906" s="295"/>
      <c r="M906" s="295"/>
      <c r="N906" s="295"/>
      <c r="O906" s="352"/>
      <c r="P906" s="352"/>
      <c r="Q906" s="352" t="s">
        <v>310</v>
      </c>
      <c r="R906" s="352"/>
      <c r="S906" s="352"/>
      <c r="T906" s="867"/>
      <c r="U906" s="867"/>
      <c r="V906" s="352"/>
      <c r="W906" s="867"/>
      <c r="X906" s="868"/>
      <c r="Y906" s="867"/>
      <c r="Z906" s="867"/>
      <c r="AA906" s="867"/>
      <c r="AB906" s="352"/>
      <c r="AC906" s="867" t="s">
        <v>7</v>
      </c>
      <c r="AD906" s="867"/>
      <c r="AE906" s="868"/>
      <c r="AF906" s="867"/>
      <c r="AG906" s="867"/>
      <c r="AH906" s="867"/>
      <c r="AI906" s="188"/>
      <c r="AJ906" s="867" t="s">
        <v>195</v>
      </c>
      <c r="AK906" s="867"/>
      <c r="AL906" s="868"/>
      <c r="AM906" s="867"/>
      <c r="AN906" s="867"/>
      <c r="AO906" s="867"/>
      <c r="AP906" s="188"/>
      <c r="AQ906" s="339"/>
    </row>
    <row r="907" spans="1:43" ht="15" customHeight="1">
      <c r="A907" s="23"/>
      <c r="C907" s="648"/>
      <c r="D907" s="561"/>
      <c r="F907" s="652"/>
      <c r="G907" s="652"/>
      <c r="H907" s="652"/>
      <c r="I907" s="652"/>
      <c r="J907" s="652"/>
      <c r="K907" s="652"/>
      <c r="L907" s="652"/>
      <c r="M907" s="652"/>
      <c r="N907" s="652"/>
      <c r="O907" s="561"/>
      <c r="P907" s="561"/>
      <c r="Q907" s="561"/>
      <c r="R907" s="561"/>
      <c r="S907" s="561"/>
      <c r="T907" s="866"/>
      <c r="U907" s="866"/>
      <c r="V907" s="561"/>
      <c r="W907" s="866"/>
      <c r="X907" s="689"/>
      <c r="Y907" s="866"/>
      <c r="Z907" s="866"/>
      <c r="AA907" s="866"/>
      <c r="AB907" s="816"/>
      <c r="AC907" s="866"/>
      <c r="AD907" s="866"/>
      <c r="AE907" s="689"/>
      <c r="AF907" s="866"/>
      <c r="AG907" s="866"/>
      <c r="AH907" s="866"/>
      <c r="AI907" s="188"/>
      <c r="AJ907" s="866"/>
      <c r="AK907" s="866"/>
      <c r="AL907" s="689"/>
      <c r="AM907" s="866"/>
      <c r="AN907" s="866"/>
      <c r="AO907" s="866"/>
      <c r="AP907" s="188"/>
      <c r="AQ907" s="339"/>
    </row>
    <row r="908" spans="1:43" ht="15" customHeight="1">
      <c r="A908" s="23"/>
      <c r="C908" s="648"/>
      <c r="D908" s="561"/>
      <c r="F908" s="652"/>
      <c r="G908" s="652"/>
      <c r="H908" s="652"/>
      <c r="I908" s="652"/>
      <c r="J908" s="652"/>
      <c r="K908" s="652"/>
      <c r="L908" s="652"/>
      <c r="M908" s="652"/>
      <c r="N908" s="652"/>
      <c r="O908" s="561"/>
      <c r="P908" s="561"/>
      <c r="Q908" s="561"/>
      <c r="R908" s="561"/>
      <c r="S908" s="561"/>
      <c r="T908" s="866"/>
      <c r="U908" s="866"/>
      <c r="V908" s="561"/>
      <c r="W908" s="866"/>
      <c r="X908" s="689"/>
      <c r="Y908" s="866"/>
      <c r="Z908" s="866"/>
      <c r="AA908" s="866"/>
      <c r="AB908" s="816"/>
      <c r="AC908" s="866"/>
      <c r="AD908" s="866"/>
      <c r="AE908" s="689"/>
      <c r="AF908" s="866"/>
      <c r="AG908" s="866"/>
      <c r="AH908" s="866"/>
      <c r="AI908" s="188"/>
      <c r="AJ908" s="866"/>
      <c r="AK908" s="866"/>
      <c r="AL908" s="689"/>
      <c r="AM908" s="866"/>
      <c r="AN908" s="866"/>
      <c r="AO908" s="866"/>
      <c r="AP908" s="188"/>
      <c r="AQ908" s="339"/>
    </row>
    <row r="909" spans="1:43" ht="15" customHeight="1">
      <c r="A909" s="23"/>
      <c r="C909" s="648"/>
      <c r="D909" s="561"/>
      <c r="F909" s="652"/>
      <c r="G909" s="652"/>
      <c r="H909" s="652"/>
      <c r="I909" s="652"/>
      <c r="J909" s="652"/>
      <c r="K909" s="652"/>
      <c r="L909" s="652"/>
      <c r="M909" s="652"/>
      <c r="N909" s="652"/>
      <c r="O909" s="561"/>
      <c r="P909" s="561"/>
      <c r="Q909" s="561"/>
      <c r="R909" s="561"/>
      <c r="S909" s="561"/>
      <c r="T909" s="866"/>
      <c r="U909" s="866"/>
      <c r="V909" s="561"/>
      <c r="W909" s="866"/>
      <c r="X909" s="689"/>
      <c r="Y909" s="866"/>
      <c r="Z909" s="866"/>
      <c r="AA909" s="866"/>
      <c r="AB909" s="816"/>
      <c r="AC909" s="866"/>
      <c r="AD909" s="866"/>
      <c r="AE909" s="689"/>
      <c r="AF909" s="866"/>
      <c r="AG909" s="866"/>
      <c r="AH909" s="866"/>
      <c r="AI909" s="188"/>
      <c r="AJ909" s="866"/>
      <c r="AK909" s="866"/>
      <c r="AL909" s="689"/>
      <c r="AM909" s="866"/>
      <c r="AN909" s="866"/>
      <c r="AO909" s="866"/>
      <c r="AP909" s="188"/>
      <c r="AQ909" s="339"/>
    </row>
    <row r="910" spans="1:43" ht="15" customHeight="1">
      <c r="A910" s="23"/>
      <c r="C910" s="648"/>
      <c r="D910" s="561"/>
      <c r="F910" s="652"/>
      <c r="G910" s="652"/>
      <c r="H910" s="652"/>
      <c r="I910" s="652"/>
      <c r="J910" s="652"/>
      <c r="K910" s="652"/>
      <c r="L910" s="652"/>
      <c r="M910" s="652"/>
      <c r="N910" s="652"/>
      <c r="O910" s="561"/>
      <c r="P910" s="561"/>
      <c r="Q910" s="561"/>
      <c r="R910" s="561"/>
      <c r="S910" s="561"/>
      <c r="T910" s="866"/>
      <c r="U910" s="866"/>
      <c r="V910" s="561"/>
      <c r="W910" s="866"/>
      <c r="X910" s="689"/>
      <c r="Y910" s="866"/>
      <c r="Z910" s="866"/>
      <c r="AA910" s="866"/>
      <c r="AB910" s="816"/>
      <c r="AC910" s="866"/>
      <c r="AD910" s="866"/>
      <c r="AE910" s="689"/>
      <c r="AF910" s="866"/>
      <c r="AG910" s="866"/>
      <c r="AH910" s="866"/>
      <c r="AI910" s="188"/>
      <c r="AJ910" s="866"/>
      <c r="AK910" s="866"/>
      <c r="AL910" s="689"/>
      <c r="AM910" s="866"/>
      <c r="AN910" s="866"/>
      <c r="AO910" s="866"/>
      <c r="AP910" s="188"/>
      <c r="AQ910" s="339"/>
    </row>
    <row r="911" spans="1:43" ht="15" customHeight="1">
      <c r="A911" s="23"/>
      <c r="C911" s="648"/>
      <c r="D911" s="561"/>
      <c r="F911" s="652"/>
      <c r="G911" s="652"/>
      <c r="H911" s="652"/>
      <c r="I911" s="652"/>
      <c r="J911" s="652"/>
      <c r="K911" s="652"/>
      <c r="L911" s="652"/>
      <c r="M911" s="652"/>
      <c r="N911" s="652"/>
      <c r="O911" s="561"/>
      <c r="P911" s="561"/>
      <c r="Q911" s="561"/>
      <c r="R911" s="561"/>
      <c r="S911" s="561"/>
      <c r="T911" s="866"/>
      <c r="U911" s="866"/>
      <c r="V911" s="561"/>
      <c r="W911" s="866"/>
      <c r="X911" s="689"/>
      <c r="Y911" s="866"/>
      <c r="Z911" s="866"/>
      <c r="AA911" s="866"/>
      <c r="AB911" s="816"/>
      <c r="AC911" s="866"/>
      <c r="AD911" s="866"/>
      <c r="AE911" s="689"/>
      <c r="AF911" s="866"/>
      <c r="AG911" s="866"/>
      <c r="AH911" s="866"/>
      <c r="AI911" s="188"/>
      <c r="AJ911" s="866"/>
      <c r="AK911" s="866"/>
      <c r="AL911" s="689"/>
      <c r="AM911" s="866"/>
      <c r="AN911" s="866"/>
      <c r="AO911" s="866"/>
      <c r="AP911" s="188"/>
      <c r="AQ911" s="339"/>
    </row>
    <row r="912" spans="1:43" ht="15" customHeight="1">
      <c r="A912" s="23"/>
      <c r="C912" s="648"/>
      <c r="D912" s="561"/>
      <c r="F912" s="652"/>
      <c r="G912" s="652"/>
      <c r="H912" s="652"/>
      <c r="I912" s="652"/>
      <c r="J912" s="652"/>
      <c r="K912" s="652"/>
      <c r="L912" s="652"/>
      <c r="M912" s="652"/>
      <c r="N912" s="652"/>
      <c r="O912" s="561"/>
      <c r="P912" s="561"/>
      <c r="Q912" s="561"/>
      <c r="R912" s="561"/>
      <c r="S912" s="561"/>
      <c r="T912" s="866"/>
      <c r="U912" s="866"/>
      <c r="V912" s="561"/>
      <c r="W912" s="866"/>
      <c r="X912" s="689"/>
      <c r="Y912" s="866"/>
      <c r="Z912" s="866"/>
      <c r="AA912" s="866"/>
      <c r="AB912" s="816"/>
      <c r="AC912" s="866"/>
      <c r="AD912" s="866"/>
      <c r="AE912" s="689"/>
      <c r="AF912" s="866"/>
      <c r="AG912" s="866"/>
      <c r="AH912" s="866"/>
      <c r="AI912" s="188"/>
      <c r="AJ912" s="866"/>
      <c r="AK912" s="866"/>
      <c r="AL912" s="689"/>
      <c r="AM912" s="866"/>
      <c r="AN912" s="866"/>
      <c r="AO912" s="866"/>
      <c r="AP912" s="188"/>
      <c r="AQ912" s="339"/>
    </row>
    <row r="913" spans="1:43" ht="15" customHeight="1">
      <c r="A913" s="295"/>
      <c r="B913" s="352"/>
      <c r="C913" s="295"/>
      <c r="D913" s="352"/>
      <c r="F913" s="295" t="s">
        <v>865</v>
      </c>
      <c r="G913" s="295"/>
      <c r="H913" s="295"/>
      <c r="I913" s="295"/>
      <c r="J913" s="295"/>
      <c r="K913" s="295"/>
      <c r="L913" s="295"/>
      <c r="M913" s="295"/>
      <c r="N913" s="295"/>
      <c r="O913" s="352"/>
      <c r="P913" s="352"/>
      <c r="Q913" s="352" t="s">
        <v>864</v>
      </c>
      <c r="R913" s="352"/>
      <c r="S913" s="352"/>
      <c r="T913" s="867"/>
      <c r="U913" s="867"/>
      <c r="V913" s="352"/>
      <c r="W913" s="867"/>
      <c r="X913" s="868"/>
      <c r="Y913" s="867"/>
      <c r="Z913" s="867"/>
      <c r="AA913" s="867"/>
      <c r="AB913" s="352"/>
      <c r="AC913" s="867" t="s">
        <v>870</v>
      </c>
      <c r="AD913" s="867"/>
      <c r="AE913" s="868"/>
      <c r="AF913" s="867"/>
      <c r="AG913" s="867"/>
      <c r="AH913" s="867"/>
      <c r="AI913" s="188"/>
      <c r="AJ913" s="867" t="s">
        <v>446</v>
      </c>
      <c r="AK913" s="867"/>
      <c r="AL913" s="868"/>
      <c r="AM913" s="867"/>
      <c r="AN913" s="867"/>
      <c r="AO913" s="867"/>
      <c r="AP913" s="188"/>
      <c r="AQ913" s="339"/>
    </row>
    <row r="914" spans="1:43" ht="15" customHeight="1" hidden="1" outlineLevel="1">
      <c r="A914" s="23"/>
      <c r="C914" s="244"/>
      <c r="D914" s="244"/>
      <c r="E914" s="244"/>
      <c r="F914" s="244"/>
      <c r="G914" s="244"/>
      <c r="H914" s="244"/>
      <c r="I914" s="244"/>
      <c r="J914" s="244"/>
      <c r="K914" s="244"/>
      <c r="T914" s="244"/>
      <c r="U914" s="244"/>
      <c r="W914" s="188"/>
      <c r="X914" s="188"/>
      <c r="Y914" s="188"/>
      <c r="Z914" s="188"/>
      <c r="AA914" s="188"/>
      <c r="AB914" s="188"/>
      <c r="AC914" s="188"/>
      <c r="AD914" s="188"/>
      <c r="AE914" s="188"/>
      <c r="AF914" s="188"/>
      <c r="AG914" s="188"/>
      <c r="AH914" s="188"/>
      <c r="AI914" s="188"/>
      <c r="AJ914" s="188"/>
      <c r="AK914" s="188"/>
      <c r="AL914" s="188"/>
      <c r="AM914" s="188"/>
      <c r="AN914" s="188"/>
      <c r="AO914" s="188"/>
      <c r="AP914" s="188"/>
      <c r="AQ914" s="339"/>
    </row>
    <row r="915" spans="1:43" ht="15" customHeight="1" hidden="1" outlineLevel="1">
      <c r="A915" s="23"/>
      <c r="C915" s="244"/>
      <c r="D915" s="244"/>
      <c r="E915" s="244"/>
      <c r="F915" s="244"/>
      <c r="G915" s="244"/>
      <c r="H915" s="244"/>
      <c r="I915" s="244"/>
      <c r="J915" s="244"/>
      <c r="K915" s="244"/>
      <c r="T915" s="244"/>
      <c r="U915" s="244"/>
      <c r="W915" s="188"/>
      <c r="X915" s="188"/>
      <c r="Y915" s="188"/>
      <c r="Z915" s="188"/>
      <c r="AA915" s="188"/>
      <c r="AB915" s="188"/>
      <c r="AC915" s="188"/>
      <c r="AD915" s="188"/>
      <c r="AE915" s="188"/>
      <c r="AF915" s="188"/>
      <c r="AG915" s="188"/>
      <c r="AH915" s="188"/>
      <c r="AI915" s="188"/>
      <c r="AJ915" s="188"/>
      <c r="AK915" s="188"/>
      <c r="AL915" s="188"/>
      <c r="AM915" s="188"/>
      <c r="AN915" s="188"/>
      <c r="AO915" s="188"/>
      <c r="AP915" s="188"/>
      <c r="AQ915" s="339"/>
    </row>
    <row r="916" spans="1:43" ht="15" customHeight="1" hidden="1" outlineLevel="1">
      <c r="A916" s="23" t="s">
        <v>1075</v>
      </c>
      <c r="C916" s="339"/>
      <c r="D916" s="341"/>
      <c r="E916" s="341"/>
      <c r="F916" s="341"/>
      <c r="G916" s="341"/>
      <c r="H916" s="341"/>
      <c r="I916" s="341"/>
      <c r="J916" s="341"/>
      <c r="K916" s="341"/>
      <c r="L916" s="341"/>
      <c r="M916" s="341"/>
      <c r="N916" s="341"/>
      <c r="O916" s="341"/>
      <c r="P916" s="341"/>
      <c r="Q916" s="341"/>
      <c r="R916" s="341"/>
      <c r="S916" s="341"/>
      <c r="T916" s="341"/>
      <c r="U916" s="341"/>
      <c r="V916" s="341"/>
      <c r="W916" s="611"/>
      <c r="X916" s="611"/>
      <c r="Y916" s="611"/>
      <c r="Z916" s="611"/>
      <c r="AA916" s="611"/>
      <c r="AB916" s="611"/>
      <c r="AC916" s="611"/>
      <c r="AD916" s="611"/>
      <c r="AE916" s="611"/>
      <c r="AF916" s="611"/>
      <c r="AG916" s="611"/>
      <c r="AH916" s="611"/>
      <c r="AI916" s="611"/>
      <c r="AJ916" s="611"/>
      <c r="AK916" s="611"/>
      <c r="AL916" s="611"/>
      <c r="AM916" s="611"/>
      <c r="AN916" s="611"/>
      <c r="AO916" s="611"/>
      <c r="AP916" s="611"/>
      <c r="AQ916" s="341"/>
    </row>
    <row r="917" spans="1:39" ht="15" customHeight="1" hidden="1" outlineLevel="1">
      <c r="A917" s="23"/>
      <c r="E917" s="352"/>
      <c r="F917" s="223"/>
      <c r="G917" s="223"/>
      <c r="H917" s="223"/>
      <c r="I917" s="217"/>
      <c r="J917" s="217"/>
      <c r="K917" s="217"/>
      <c r="L917" s="217"/>
      <c r="M917" s="217"/>
      <c r="N917" s="217"/>
      <c r="S917" s="217"/>
      <c r="T917" s="217"/>
      <c r="AA917" s="190"/>
      <c r="AB917" s="190"/>
      <c r="AE917" s="190"/>
      <c r="AF917" s="190"/>
      <c r="AK917" s="190"/>
      <c r="AL917" s="190"/>
      <c r="AM917" s="190"/>
    </row>
    <row r="918" spans="1:39" ht="15" customHeight="1" hidden="1" outlineLevel="1">
      <c r="A918" s="23"/>
      <c r="E918" s="352"/>
      <c r="F918" s="223"/>
      <c r="G918" s="223"/>
      <c r="H918" s="223"/>
      <c r="I918" s="217"/>
      <c r="J918" s="217"/>
      <c r="K918" s="217"/>
      <c r="L918" s="217"/>
      <c r="M918" s="217"/>
      <c r="N918" s="217"/>
      <c r="S918" s="217"/>
      <c r="T918" s="217"/>
      <c r="AA918" s="190"/>
      <c r="AB918" s="190"/>
      <c r="AE918" s="190"/>
      <c r="AF918" s="190"/>
      <c r="AK918" s="190"/>
      <c r="AL918" s="190"/>
      <c r="AM918" s="190"/>
    </row>
    <row r="919" spans="1:36" ht="15" customHeight="1" hidden="1" outlineLevel="1">
      <c r="A919" s="23"/>
      <c r="D919" s="217"/>
      <c r="E919" s="210"/>
      <c r="F919" s="352"/>
      <c r="G919" s="352"/>
      <c r="H919" s="352"/>
      <c r="I919" s="217"/>
      <c r="J919" s="217"/>
      <c r="K919" s="217"/>
      <c r="L919" s="217"/>
      <c r="M919" s="217"/>
      <c r="N919" s="217"/>
      <c r="P919" s="220"/>
      <c r="R919" s="210"/>
      <c r="S919" s="217"/>
      <c r="T919" s="217"/>
      <c r="AC919" s="233"/>
      <c r="AJ919" s="233"/>
    </row>
    <row r="920" spans="1:36" ht="15" customHeight="1" hidden="1" outlineLevel="1">
      <c r="A920" s="23"/>
      <c r="D920" s="217"/>
      <c r="E920" s="210"/>
      <c r="F920" s="352"/>
      <c r="G920" s="352"/>
      <c r="H920" s="352"/>
      <c r="I920" s="217"/>
      <c r="J920" s="217"/>
      <c r="K920" s="217"/>
      <c r="L920" s="217"/>
      <c r="M920" s="217"/>
      <c r="N920" s="217"/>
      <c r="P920" s="342"/>
      <c r="R920" s="210"/>
      <c r="S920" s="217"/>
      <c r="T920" s="217"/>
      <c r="AC920" s="233"/>
      <c r="AJ920" s="233"/>
    </row>
    <row r="921" spans="1:42" ht="15" customHeight="1" hidden="1" outlineLevel="1">
      <c r="A921" s="24"/>
      <c r="B921" s="485"/>
      <c r="C921" s="486"/>
      <c r="D921" s="486"/>
      <c r="E921" s="487"/>
      <c r="F921" s="488"/>
      <c r="G921" s="488"/>
      <c r="H921" s="488"/>
      <c r="I921" s="486"/>
      <c r="J921" s="486"/>
      <c r="K921" s="486"/>
      <c r="L921" s="486"/>
      <c r="M921" s="486"/>
      <c r="N921" s="486"/>
      <c r="O921" s="489"/>
      <c r="P921" s="490"/>
      <c r="Q921" s="489"/>
      <c r="R921" s="487"/>
      <c r="S921" s="217"/>
      <c r="T921" s="486"/>
      <c r="U921" s="489"/>
      <c r="V921" s="489"/>
      <c r="W921" s="245"/>
      <c r="X921" s="245"/>
      <c r="Y921" s="245"/>
      <c r="Z921" s="245"/>
      <c r="AA921" s="245"/>
      <c r="AB921" s="245"/>
      <c r="AC921" s="439"/>
      <c r="AD921" s="245"/>
      <c r="AE921" s="245"/>
      <c r="AF921" s="245"/>
      <c r="AG921" s="245"/>
      <c r="AH921" s="245"/>
      <c r="AI921" s="245"/>
      <c r="AJ921" s="439"/>
      <c r="AK921" s="245"/>
      <c r="AL921" s="245"/>
      <c r="AM921" s="245"/>
      <c r="AN921" s="245"/>
      <c r="AO921" s="245"/>
      <c r="AP921" s="245"/>
    </row>
    <row r="922" spans="1:60" s="217" customFormat="1" ht="15" customHeight="1" hidden="1" outlineLevel="1">
      <c r="A922" s="972" t="s">
        <v>870</v>
      </c>
      <c r="B922" s="216"/>
      <c r="F922" s="216"/>
      <c r="G922" s="216"/>
      <c r="H922" s="216"/>
      <c r="P922" s="972"/>
      <c r="T922" s="1072" t="s">
        <v>864</v>
      </c>
      <c r="W922" s="1073"/>
      <c r="X922" s="1073"/>
      <c r="Y922" s="1073"/>
      <c r="Z922" s="1073"/>
      <c r="AA922" s="1073"/>
      <c r="AB922" s="1073"/>
      <c r="AC922" s="1073"/>
      <c r="AD922" s="1073"/>
      <c r="AE922" s="1073"/>
      <c r="AF922" s="1073"/>
      <c r="AG922" s="1073"/>
      <c r="AH922" s="1073"/>
      <c r="AI922" s="1073"/>
      <c r="AJ922" s="1073"/>
      <c r="AK922" s="1073"/>
      <c r="AL922" s="1073"/>
      <c r="AM922" s="1073"/>
      <c r="AN922" s="1073"/>
      <c r="AO922" s="1073"/>
      <c r="AP922" s="1073"/>
      <c r="AQ922" s="1073"/>
      <c r="AR922" s="1072"/>
      <c r="AS922" s="1072"/>
      <c r="AT922" s="1072"/>
      <c r="AU922" s="1072"/>
      <c r="AV922" s="1072"/>
      <c r="AW922" s="1072"/>
      <c r="AX922" s="1072"/>
      <c r="AY922" s="1072"/>
      <c r="AZ922" s="1073"/>
      <c r="BA922" s="1074"/>
      <c r="BB922" s="1074"/>
      <c r="BC922" s="1074"/>
      <c r="BD922" s="639"/>
      <c r="BE922" s="639"/>
      <c r="BF922" s="639"/>
      <c r="BG922" s="639"/>
      <c r="BH922" s="425"/>
    </row>
    <row r="923" spans="1:59" s="425" customFormat="1" ht="15" customHeight="1" hidden="1" outlineLevel="1">
      <c r="A923" s="1075" t="s">
        <v>7</v>
      </c>
      <c r="P923" s="1075"/>
      <c r="T923" s="1076" t="s">
        <v>310</v>
      </c>
      <c r="W923" s="1076"/>
      <c r="X923" s="1076"/>
      <c r="Y923" s="1076"/>
      <c r="Z923" s="1076"/>
      <c r="AA923" s="1076"/>
      <c r="AB923" s="1076"/>
      <c r="AC923" s="1076"/>
      <c r="AD923" s="1076"/>
      <c r="AE923" s="1076"/>
      <c r="AF923" s="1076"/>
      <c r="AG923" s="1076"/>
      <c r="AH923" s="1076"/>
      <c r="AI923" s="1076"/>
      <c r="AJ923" s="1076"/>
      <c r="AK923" s="1076"/>
      <c r="AL923" s="1076"/>
      <c r="AM923" s="1076"/>
      <c r="AN923" s="1076"/>
      <c r="AO923" s="1076"/>
      <c r="AP923" s="1076"/>
      <c r="AQ923" s="1076"/>
      <c r="AR923" s="1076"/>
      <c r="AS923" s="1076"/>
      <c r="AT923" s="1076"/>
      <c r="AU923" s="1076"/>
      <c r="AV923" s="1076"/>
      <c r="AW923" s="1076"/>
      <c r="AX923" s="1076"/>
      <c r="AY923" s="1076"/>
      <c r="AZ923" s="1076"/>
      <c r="BA923" s="1074"/>
      <c r="BB923" s="1074"/>
      <c r="BC923" s="1074"/>
      <c r="BD923" s="639"/>
      <c r="BE923" s="639"/>
      <c r="BF923" s="639"/>
      <c r="BG923" s="639"/>
    </row>
    <row r="924" spans="1:59" s="387" customFormat="1" ht="24" customHeight="1" hidden="1" outlineLevel="1">
      <c r="A924" s="1078" t="s">
        <v>1125</v>
      </c>
      <c r="T924" s="1077"/>
      <c r="W924" s="1077"/>
      <c r="X924" s="1077"/>
      <c r="Y924" s="1077"/>
      <c r="Z924" s="1077"/>
      <c r="AA924" s="1077"/>
      <c r="AB924" s="1077"/>
      <c r="AC924" s="1077"/>
      <c r="AD924" s="1077"/>
      <c r="AE924" s="1077"/>
      <c r="AF924" s="1077"/>
      <c r="AG924" s="1077"/>
      <c r="AH924" s="1077"/>
      <c r="AI924" s="1077"/>
      <c r="AJ924" s="1077"/>
      <c r="AK924" s="1077"/>
      <c r="AL924" s="1077"/>
      <c r="AM924" s="1077"/>
      <c r="AN924" s="1077"/>
      <c r="AO924" s="1077"/>
      <c r="AP924" s="1077"/>
      <c r="AQ924" s="1077"/>
      <c r="AR924" s="1077"/>
      <c r="AS924" s="1077"/>
      <c r="AT924" s="1077"/>
      <c r="AU924" s="1077"/>
      <c r="AV924" s="1077"/>
      <c r="AW924" s="1077"/>
      <c r="AX924" s="1077"/>
      <c r="AY924" s="1077"/>
      <c r="AZ924" s="1077"/>
      <c r="BA924" s="1074"/>
      <c r="BB924" s="1079"/>
      <c r="BC924" s="1079"/>
      <c r="BD924" s="596"/>
      <c r="BE924" s="596"/>
      <c r="BF924" s="596"/>
      <c r="BG924" s="596"/>
    </row>
    <row r="925" ht="15" customHeight="1" collapsed="1"/>
  </sheetData>
  <sheetProtection/>
  <autoFilter ref="BA257:BA924"/>
  <mergeCells count="1958">
    <mergeCell ref="C898:R898"/>
    <mergeCell ref="C132:AI132"/>
    <mergeCell ref="V901:AB901"/>
    <mergeCell ref="AC901:AI901"/>
    <mergeCell ref="W657:AB657"/>
    <mergeCell ref="W653:AB653"/>
    <mergeCell ref="E458:AI458"/>
    <mergeCell ref="E459:AI459"/>
    <mergeCell ref="E488:AI488"/>
    <mergeCell ref="AJ488:AP488"/>
    <mergeCell ref="W347:AB347"/>
    <mergeCell ref="W669:AB669"/>
    <mergeCell ref="W666:AB666"/>
    <mergeCell ref="O408:Q408"/>
    <mergeCell ref="S408:X408"/>
    <mergeCell ref="Z408:AB408"/>
    <mergeCell ref="O404:X404"/>
    <mergeCell ref="C406:M406"/>
    <mergeCell ref="GC460:HG460"/>
    <mergeCell ref="AK559:AP559"/>
    <mergeCell ref="AK721:AP721"/>
    <mergeCell ref="W689:AB689"/>
    <mergeCell ref="AD689:AI689"/>
    <mergeCell ref="AK689:AP689"/>
    <mergeCell ref="W665:AB665"/>
    <mergeCell ref="AD666:AI666"/>
    <mergeCell ref="AK521:AP521"/>
    <mergeCell ref="AD667:AI667"/>
    <mergeCell ref="AJ474:AP474"/>
    <mergeCell ref="E475:AI475"/>
    <mergeCell ref="E471:AI471"/>
    <mergeCell ref="W512:AB512"/>
    <mergeCell ref="AJ489:AP489"/>
    <mergeCell ref="GB455:HG455"/>
    <mergeCell ref="GC456:HG456"/>
    <mergeCell ref="GC457:HG457"/>
    <mergeCell ref="GC458:HG458"/>
    <mergeCell ref="GC459:HG459"/>
    <mergeCell ref="AJ484:AP484"/>
    <mergeCell ref="E463:AI463"/>
    <mergeCell ref="AJ463:AP463"/>
    <mergeCell ref="E464:AI464"/>
    <mergeCell ref="E474:AI474"/>
    <mergeCell ref="AJ464:AP464"/>
    <mergeCell ref="E479:AI479"/>
    <mergeCell ref="AJ473:AP473"/>
    <mergeCell ref="E473:AI473"/>
    <mergeCell ref="AJ466:AP466"/>
    <mergeCell ref="AJ487:AP487"/>
    <mergeCell ref="E465:AI465"/>
    <mergeCell ref="AJ465:AP465"/>
    <mergeCell ref="E466:AI466"/>
    <mergeCell ref="E482:AI482"/>
    <mergeCell ref="AJ482:AP482"/>
    <mergeCell ref="D470:AI470"/>
    <mergeCell ref="E485:AI485"/>
    <mergeCell ref="AJ485:AP485"/>
    <mergeCell ref="D484:AI484"/>
    <mergeCell ref="W428:AB428"/>
    <mergeCell ref="AD428:AI428"/>
    <mergeCell ref="AJ471:AP471"/>
    <mergeCell ref="E472:AI472"/>
    <mergeCell ref="AJ472:AP472"/>
    <mergeCell ref="E467:AI467"/>
    <mergeCell ref="AJ467:AP467"/>
    <mergeCell ref="AK439:AP439"/>
    <mergeCell ref="AJ462:AP462"/>
    <mergeCell ref="W427:AB427"/>
    <mergeCell ref="AD427:AI427"/>
    <mergeCell ref="AK429:AP429"/>
    <mergeCell ref="AK430:AP430"/>
    <mergeCell ref="AK431:AP431"/>
    <mergeCell ref="AK432:AP432"/>
    <mergeCell ref="AK428:AP428"/>
    <mergeCell ref="W429:AB429"/>
    <mergeCell ref="AD429:AI429"/>
    <mergeCell ref="W434:AB434"/>
    <mergeCell ref="AD434:AI434"/>
    <mergeCell ref="AK434:AP434"/>
    <mergeCell ref="W433:AB433"/>
    <mergeCell ref="AD433:AI433"/>
    <mergeCell ref="W425:AB425"/>
    <mergeCell ref="AD425:AI425"/>
    <mergeCell ref="AK425:AP425"/>
    <mergeCell ref="W426:AB426"/>
    <mergeCell ref="AD426:AI426"/>
    <mergeCell ref="AD432:AI432"/>
    <mergeCell ref="W430:AB430"/>
    <mergeCell ref="AD430:AI430"/>
    <mergeCell ref="W432:AB432"/>
    <mergeCell ref="AD431:AI431"/>
    <mergeCell ref="W431:AB431"/>
    <mergeCell ref="P824:U824"/>
    <mergeCell ref="AJ130:AP130"/>
    <mergeCell ref="AK877:AP877"/>
    <mergeCell ref="AD824:AI824"/>
    <mergeCell ref="AD776:AI776"/>
    <mergeCell ref="AK875:AP875"/>
    <mergeCell ref="AK415:AP415"/>
    <mergeCell ref="C300:AI300"/>
    <mergeCell ref="C301:AI301"/>
    <mergeCell ref="AD297:AI297"/>
    <mergeCell ref="AD815:AI815"/>
    <mergeCell ref="AD817:AI817"/>
    <mergeCell ref="AK880:AP880"/>
    <mergeCell ref="AD825:AI825"/>
    <mergeCell ref="AK812:AP812"/>
    <mergeCell ref="AD816:AI816"/>
    <mergeCell ref="AK879:AP879"/>
    <mergeCell ref="AK820:AP820"/>
    <mergeCell ref="W826:AB826"/>
    <mergeCell ref="W823:AB823"/>
    <mergeCell ref="AD826:AI826"/>
    <mergeCell ref="AD821:AI821"/>
    <mergeCell ref="W825:AB825"/>
    <mergeCell ref="W822:AB822"/>
    <mergeCell ref="AD823:AI823"/>
    <mergeCell ref="W820:AB820"/>
    <mergeCell ref="W824:AB824"/>
    <mergeCell ref="AK816:AP816"/>
    <mergeCell ref="AK748:AP748"/>
    <mergeCell ref="AK822:AP822"/>
    <mergeCell ref="AK821:AP821"/>
    <mergeCell ref="AK827:AP827"/>
    <mergeCell ref="AK825:AP825"/>
    <mergeCell ref="AK823:AP823"/>
    <mergeCell ref="AK826:AP826"/>
    <mergeCell ref="AK824:AP824"/>
    <mergeCell ref="AK819:AP819"/>
    <mergeCell ref="AD621:AI621"/>
    <mergeCell ref="W569:AB569"/>
    <mergeCell ref="D689:U689"/>
    <mergeCell ref="D694:U694"/>
    <mergeCell ref="AD712:AI712"/>
    <mergeCell ref="I766:N766"/>
    <mergeCell ref="AD721:AI721"/>
    <mergeCell ref="AD715:AI715"/>
    <mergeCell ref="W635:AB635"/>
    <mergeCell ref="W644:AB644"/>
    <mergeCell ref="AK773:AP773"/>
    <mergeCell ref="AJ799:AP799"/>
    <mergeCell ref="W663:AB663"/>
    <mergeCell ref="W654:AB654"/>
    <mergeCell ref="AD759:AI759"/>
    <mergeCell ref="AD751:AI751"/>
    <mergeCell ref="W748:AB748"/>
    <mergeCell ref="W768:AB768"/>
    <mergeCell ref="W656:AB656"/>
    <mergeCell ref="W675:AB675"/>
    <mergeCell ref="I768:N768"/>
    <mergeCell ref="P769:U769"/>
    <mergeCell ref="I769:N769"/>
    <mergeCell ref="I765:N765"/>
    <mergeCell ref="W769:AB769"/>
    <mergeCell ref="P765:U765"/>
    <mergeCell ref="AK855:AP855"/>
    <mergeCell ref="AJ854:AP854"/>
    <mergeCell ref="AK852:AP852"/>
    <mergeCell ref="AK853:AP853"/>
    <mergeCell ref="AD766:AI766"/>
    <mergeCell ref="W827:AB827"/>
    <mergeCell ref="AD769:AI769"/>
    <mergeCell ref="AD770:AI770"/>
    <mergeCell ref="AD773:AI773"/>
    <mergeCell ref="AD771:AI771"/>
    <mergeCell ref="W779:AB779"/>
    <mergeCell ref="W775:AI775"/>
    <mergeCell ref="AD813:AI813"/>
    <mergeCell ref="AD812:AI812"/>
    <mergeCell ref="AK839:AP839"/>
    <mergeCell ref="AK837:AP837"/>
    <mergeCell ref="AK838:AP838"/>
    <mergeCell ref="AK811:AP811"/>
    <mergeCell ref="AK779:AP779"/>
    <mergeCell ref="AJ801:AP801"/>
    <mergeCell ref="AD772:AI772"/>
    <mergeCell ref="P770:U770"/>
    <mergeCell ref="P771:U771"/>
    <mergeCell ref="P766:U766"/>
    <mergeCell ref="AD765:AI765"/>
    <mergeCell ref="AD745:AI745"/>
    <mergeCell ref="W764:AI764"/>
    <mergeCell ref="W746:AB746"/>
    <mergeCell ref="W766:AB766"/>
    <mergeCell ref="AD768:AI768"/>
    <mergeCell ref="AD748:AI748"/>
    <mergeCell ref="AD744:AI744"/>
    <mergeCell ref="AK766:AP766"/>
    <mergeCell ref="W765:AB765"/>
    <mergeCell ref="AK756:AP756"/>
    <mergeCell ref="AK757:AP757"/>
    <mergeCell ref="AK759:AP759"/>
    <mergeCell ref="W756:AB756"/>
    <mergeCell ref="AD753:AI753"/>
    <mergeCell ref="AD756:AI756"/>
    <mergeCell ref="AD742:AI742"/>
    <mergeCell ref="AK741:AP741"/>
    <mergeCell ref="AK744:AP744"/>
    <mergeCell ref="W721:AB721"/>
    <mergeCell ref="W729:AB729"/>
    <mergeCell ref="AD672:AI672"/>
    <mergeCell ref="AD741:AI741"/>
    <mergeCell ref="AD740:AI740"/>
    <mergeCell ref="W719:AB719"/>
    <mergeCell ref="W722:AB722"/>
    <mergeCell ref="AD675:AI675"/>
    <mergeCell ref="C739:AI739"/>
    <mergeCell ref="AD551:AI551"/>
    <mergeCell ref="AD545:AI545"/>
    <mergeCell ref="W752:AB752"/>
    <mergeCell ref="W619:AB619"/>
    <mergeCell ref="W617:AB617"/>
    <mergeCell ref="AD664:AI664"/>
    <mergeCell ref="W652:AB652"/>
    <mergeCell ref="W684:AB684"/>
    <mergeCell ref="W713:AB713"/>
    <mergeCell ref="W710:AB710"/>
    <mergeCell ref="AD519:AI519"/>
    <mergeCell ref="AD527:AI527"/>
    <mergeCell ref="E538:AI538"/>
    <mergeCell ref="E539:AI539"/>
    <mergeCell ref="E540:AI540"/>
    <mergeCell ref="AD547:AI547"/>
    <mergeCell ref="E537:AI537"/>
    <mergeCell ref="D536:AI536"/>
    <mergeCell ref="AD529:AI529"/>
    <mergeCell ref="E541:AI541"/>
    <mergeCell ref="AD528:AI528"/>
    <mergeCell ref="AD530:AI530"/>
    <mergeCell ref="AD532:AI532"/>
    <mergeCell ref="W532:AB532"/>
    <mergeCell ref="W530:AB530"/>
    <mergeCell ref="AD549:AI549"/>
    <mergeCell ref="W547:AB547"/>
    <mergeCell ref="AD548:AI548"/>
    <mergeCell ref="AD553:AI553"/>
    <mergeCell ref="W546:AB546"/>
    <mergeCell ref="W591:AB591"/>
    <mergeCell ref="W548:AB548"/>
    <mergeCell ref="W549:AB549"/>
    <mergeCell ref="W551:AB551"/>
    <mergeCell ref="W553:AB553"/>
    <mergeCell ref="W676:AB676"/>
    <mergeCell ref="W716:AB716"/>
    <mergeCell ref="W714:AB714"/>
    <mergeCell ref="W613:AB613"/>
    <mergeCell ref="W545:AB545"/>
    <mergeCell ref="W642:AB642"/>
    <mergeCell ref="W607:AB607"/>
    <mergeCell ref="AD811:AI811"/>
    <mergeCell ref="C805:AI805"/>
    <mergeCell ref="W813:AB813"/>
    <mergeCell ref="I815:N815"/>
    <mergeCell ref="P816:U816"/>
    <mergeCell ref="P823:U823"/>
    <mergeCell ref="I816:N816"/>
    <mergeCell ref="W819:AB819"/>
    <mergeCell ref="AD820:AI820"/>
    <mergeCell ref="AD822:AI822"/>
    <mergeCell ref="AJ793:AP793"/>
    <mergeCell ref="AK781:AP781"/>
    <mergeCell ref="AJ831:AP831"/>
    <mergeCell ref="AJ833:AP833"/>
    <mergeCell ref="AK840:AP840"/>
    <mergeCell ref="AJ803:AP803"/>
    <mergeCell ref="AK813:AP813"/>
    <mergeCell ref="AJ805:AP805"/>
    <mergeCell ref="AK818:AP818"/>
    <mergeCell ref="AD818:AI818"/>
    <mergeCell ref="C833:AI833"/>
    <mergeCell ref="AK873:AP873"/>
    <mergeCell ref="AK870:AP870"/>
    <mergeCell ref="AK862:AP862"/>
    <mergeCell ref="AK856:AP856"/>
    <mergeCell ref="AK847:AP847"/>
    <mergeCell ref="C831:AI831"/>
    <mergeCell ref="P827:U827"/>
    <mergeCell ref="I824:N824"/>
    <mergeCell ref="C823:H823"/>
    <mergeCell ref="I822:N822"/>
    <mergeCell ref="C822:H822"/>
    <mergeCell ref="P826:U826"/>
    <mergeCell ref="AK867:AP867"/>
    <mergeCell ref="AK864:AP864"/>
    <mergeCell ref="AD867:AI867"/>
    <mergeCell ref="AD865:AI865"/>
    <mergeCell ref="W836:AB836"/>
    <mergeCell ref="AK874:AP874"/>
    <mergeCell ref="AK872:AP872"/>
    <mergeCell ref="P821:U821"/>
    <mergeCell ref="W821:AB821"/>
    <mergeCell ref="I820:N820"/>
    <mergeCell ref="I823:N823"/>
    <mergeCell ref="AK845:AP845"/>
    <mergeCell ref="AK848:AP848"/>
    <mergeCell ref="AK842:AP842"/>
    <mergeCell ref="AK843:AP843"/>
    <mergeCell ref="P773:U773"/>
    <mergeCell ref="P819:U819"/>
    <mergeCell ref="P825:U825"/>
    <mergeCell ref="W812:AB812"/>
    <mergeCell ref="W777:AB777"/>
    <mergeCell ref="P817:U817"/>
    <mergeCell ref="W780:AB780"/>
    <mergeCell ref="P822:U822"/>
    <mergeCell ref="P815:U815"/>
    <mergeCell ref="W811:AB811"/>
    <mergeCell ref="W816:AB816"/>
    <mergeCell ref="P812:U812"/>
    <mergeCell ref="I817:N817"/>
    <mergeCell ref="P814:U814"/>
    <mergeCell ref="W815:AB815"/>
    <mergeCell ref="P818:U818"/>
    <mergeCell ref="AD779:AI779"/>
    <mergeCell ref="C815:H815"/>
    <mergeCell ref="I811:N811"/>
    <mergeCell ref="I814:N814"/>
    <mergeCell ref="C785:AI785"/>
    <mergeCell ref="C797:AI797"/>
    <mergeCell ref="I812:N812"/>
    <mergeCell ref="AD814:AI814"/>
    <mergeCell ref="AD780:AI780"/>
    <mergeCell ref="AD783:AI783"/>
    <mergeCell ref="W864:AB864"/>
    <mergeCell ref="W865:AB865"/>
    <mergeCell ref="AD840:AI840"/>
    <mergeCell ref="W843:AB843"/>
    <mergeCell ref="AD842:AI842"/>
    <mergeCell ref="C865:N865"/>
    <mergeCell ref="Q865:U865"/>
    <mergeCell ref="W863:AB863"/>
    <mergeCell ref="I842:N842"/>
    <mergeCell ref="I825:N825"/>
    <mergeCell ref="I840:N840"/>
    <mergeCell ref="P840:U840"/>
    <mergeCell ref="I827:N827"/>
    <mergeCell ref="I839:N839"/>
    <mergeCell ref="I835:N835"/>
    <mergeCell ref="AD841:AI841"/>
    <mergeCell ref="W840:AB840"/>
    <mergeCell ref="P837:U837"/>
    <mergeCell ref="AD835:AI835"/>
    <mergeCell ref="AD839:AI839"/>
    <mergeCell ref="AD836:AI836"/>
    <mergeCell ref="P836:U836"/>
    <mergeCell ref="P842:U842"/>
    <mergeCell ref="W844:AB844"/>
    <mergeCell ref="P835:U835"/>
    <mergeCell ref="I847:N847"/>
    <mergeCell ref="I844:N844"/>
    <mergeCell ref="P844:U844"/>
    <mergeCell ref="I841:N841"/>
    <mergeCell ref="P841:U841"/>
    <mergeCell ref="I836:N836"/>
    <mergeCell ref="P843:U843"/>
    <mergeCell ref="P846:U846"/>
    <mergeCell ref="AD848:AI848"/>
    <mergeCell ref="AD845:AI845"/>
    <mergeCell ref="P847:U847"/>
    <mergeCell ref="P845:U845"/>
    <mergeCell ref="W846:AB846"/>
    <mergeCell ref="W848:AB848"/>
    <mergeCell ref="W876:AB876"/>
    <mergeCell ref="Q864:U864"/>
    <mergeCell ref="C864:N864"/>
    <mergeCell ref="W842:AB842"/>
    <mergeCell ref="W847:AB847"/>
    <mergeCell ref="W845:AB845"/>
    <mergeCell ref="I848:N848"/>
    <mergeCell ref="I845:N845"/>
    <mergeCell ref="C850:AI850"/>
    <mergeCell ref="P848:U848"/>
    <mergeCell ref="I772:N772"/>
    <mergeCell ref="W770:AB770"/>
    <mergeCell ref="W742:AB742"/>
    <mergeCell ref="W743:AB743"/>
    <mergeCell ref="C769:H769"/>
    <mergeCell ref="I771:N771"/>
    <mergeCell ref="I764:U764"/>
    <mergeCell ref="P772:U772"/>
    <mergeCell ref="I763:AI763"/>
    <mergeCell ref="AD752:AI752"/>
    <mergeCell ref="AD520:AI520"/>
    <mergeCell ref="W751:AB751"/>
    <mergeCell ref="W744:AB744"/>
    <mergeCell ref="P768:U768"/>
    <mergeCell ref="AD522:AI522"/>
    <mergeCell ref="W740:AB740"/>
    <mergeCell ref="W732:AB732"/>
    <mergeCell ref="W715:AB715"/>
    <mergeCell ref="W741:AB741"/>
    <mergeCell ref="AD676:AI676"/>
    <mergeCell ref="W516:AB516"/>
    <mergeCell ref="W514:AB514"/>
    <mergeCell ref="AD524:AI524"/>
    <mergeCell ref="W522:AB522"/>
    <mergeCell ref="W518:AB518"/>
    <mergeCell ref="AD518:AI518"/>
    <mergeCell ref="W519:AB519"/>
    <mergeCell ref="AD521:AI521"/>
    <mergeCell ref="W521:AB521"/>
    <mergeCell ref="W520:AB520"/>
    <mergeCell ref="AD517:AI517"/>
    <mergeCell ref="AD516:AI516"/>
    <mergeCell ref="AD513:AI513"/>
    <mergeCell ref="AD514:AI514"/>
    <mergeCell ref="AD512:AI512"/>
    <mergeCell ref="W524:AB524"/>
    <mergeCell ref="W515:AB515"/>
    <mergeCell ref="W513:AB513"/>
    <mergeCell ref="W517:AB517"/>
    <mergeCell ref="AD515:AI515"/>
    <mergeCell ref="AD441:AI441"/>
    <mergeCell ref="AD503:AI503"/>
    <mergeCell ref="W441:AB441"/>
    <mergeCell ref="AD437:AI437"/>
    <mergeCell ref="E481:AI481"/>
    <mergeCell ref="D455:AI455"/>
    <mergeCell ref="E460:AI460"/>
    <mergeCell ref="D477:AI477"/>
    <mergeCell ref="E480:AI480"/>
    <mergeCell ref="E486:AI486"/>
    <mergeCell ref="AK405:AP405"/>
    <mergeCell ref="AK406:AP406"/>
    <mergeCell ref="AK412:AP412"/>
    <mergeCell ref="W415:AB415"/>
    <mergeCell ref="AD415:AI415"/>
    <mergeCell ref="W423:AB423"/>
    <mergeCell ref="AD416:AI416"/>
    <mergeCell ref="AD420:AI420"/>
    <mergeCell ref="W418:AB418"/>
    <mergeCell ref="W416:AB416"/>
    <mergeCell ref="W334:AB334"/>
    <mergeCell ref="P336:U336"/>
    <mergeCell ref="W332:AB333"/>
    <mergeCell ref="AD332:AI333"/>
    <mergeCell ref="AD343:AI343"/>
    <mergeCell ref="C364:AI364"/>
    <mergeCell ref="AD359:AI359"/>
    <mergeCell ref="AD360:AI360"/>
    <mergeCell ref="AD358:AI358"/>
    <mergeCell ref="AD347:AI347"/>
    <mergeCell ref="W349:AB349"/>
    <mergeCell ref="W358:AB358"/>
    <mergeCell ref="W340:AB340"/>
    <mergeCell ref="AD340:AI340"/>
    <mergeCell ref="W345:AB345"/>
    <mergeCell ref="P340:U340"/>
    <mergeCell ref="AD632:AI632"/>
    <mergeCell ref="AD638:AI638"/>
    <mergeCell ref="AD746:AI746"/>
    <mergeCell ref="W771:AB771"/>
    <mergeCell ref="W753:AB753"/>
    <mergeCell ref="W392:AB392"/>
    <mergeCell ref="X400:AA400"/>
    <mergeCell ref="AD405:AI405"/>
    <mergeCell ref="W444:AB444"/>
    <mergeCell ref="AD392:AI392"/>
    <mergeCell ref="W772:AB772"/>
    <mergeCell ref="AJ809:AP809"/>
    <mergeCell ref="W745:AB745"/>
    <mergeCell ref="W773:AB773"/>
    <mergeCell ref="W697:AB697"/>
    <mergeCell ref="W662:AB662"/>
    <mergeCell ref="W776:AB776"/>
    <mergeCell ref="W783:AB783"/>
    <mergeCell ref="C801:AI801"/>
    <mergeCell ref="C799:AI799"/>
    <mergeCell ref="W735:AB735"/>
    <mergeCell ref="AK743:AP743"/>
    <mergeCell ref="AK751:AP751"/>
    <mergeCell ref="AJ764:AP764"/>
    <mergeCell ref="AK755:AP755"/>
    <mergeCell ref="AK753:AP753"/>
    <mergeCell ref="AD743:AI743"/>
    <mergeCell ref="AD754:AI754"/>
    <mergeCell ref="AD757:AI757"/>
    <mergeCell ref="AD633:AI633"/>
    <mergeCell ref="W655:AB655"/>
    <mergeCell ref="W643:AB643"/>
    <mergeCell ref="W633:AB633"/>
    <mergeCell ref="W641:AB641"/>
    <mergeCell ref="W664:AB664"/>
    <mergeCell ref="AD635:AI635"/>
    <mergeCell ref="AD642:AI642"/>
    <mergeCell ref="AD663:AI663"/>
    <mergeCell ref="AD653:AI653"/>
    <mergeCell ref="W622:AB622"/>
    <mergeCell ref="W631:AB631"/>
    <mergeCell ref="AD630:AI630"/>
    <mergeCell ref="AD641:AI641"/>
    <mergeCell ref="W639:AB639"/>
    <mergeCell ref="W629:AB629"/>
    <mergeCell ref="W630:AB630"/>
    <mergeCell ref="W632:AB632"/>
    <mergeCell ref="W640:AB640"/>
    <mergeCell ref="W638:AB638"/>
    <mergeCell ref="W603:AB603"/>
    <mergeCell ref="W608:AB608"/>
    <mergeCell ref="W606:AB606"/>
    <mergeCell ref="W610:AB610"/>
    <mergeCell ref="W618:AB618"/>
    <mergeCell ref="W620:AB620"/>
    <mergeCell ref="AJ552:AK552"/>
    <mergeCell ref="AJ549:AP549"/>
    <mergeCell ref="AL552:AP552"/>
    <mergeCell ref="AK553:AP553"/>
    <mergeCell ref="AK561:AP561"/>
    <mergeCell ref="AK564:AP564"/>
    <mergeCell ref="AK558:AP558"/>
    <mergeCell ref="AD501:AI501"/>
    <mergeCell ref="D462:AI462"/>
    <mergeCell ref="E457:AI457"/>
    <mergeCell ref="E489:AI489"/>
    <mergeCell ref="E493:AI493"/>
    <mergeCell ref="AK547:AP547"/>
    <mergeCell ref="AJ546:AP546"/>
    <mergeCell ref="AJ547:AP547"/>
    <mergeCell ref="E478:AI478"/>
    <mergeCell ref="E487:AI487"/>
    <mergeCell ref="W417:AB417"/>
    <mergeCell ref="E449:AI449"/>
    <mergeCell ref="E450:AI450"/>
    <mergeCell ref="E452:AI452"/>
    <mergeCell ref="W504:AB504"/>
    <mergeCell ref="W435:AB435"/>
    <mergeCell ref="W440:AB440"/>
    <mergeCell ref="AD435:AI435"/>
    <mergeCell ref="E453:AI453"/>
    <mergeCell ref="E456:AI456"/>
    <mergeCell ref="AD412:AI412"/>
    <mergeCell ref="AD406:AI406"/>
    <mergeCell ref="Y406:AB406"/>
    <mergeCell ref="Z404:AI404"/>
    <mergeCell ref="O405:Q405"/>
    <mergeCell ref="S405:X405"/>
    <mergeCell ref="N406:Q406"/>
    <mergeCell ref="S406:X406"/>
    <mergeCell ref="Z405:AB405"/>
    <mergeCell ref="P380:U380"/>
    <mergeCell ref="AK369:AP369"/>
    <mergeCell ref="C399:M399"/>
    <mergeCell ref="N399:S399"/>
    <mergeCell ref="T400:W400"/>
    <mergeCell ref="N400:S400"/>
    <mergeCell ref="T397:W397"/>
    <mergeCell ref="P371:U371"/>
    <mergeCell ref="AB400:AI400"/>
    <mergeCell ref="AD376:AI376"/>
    <mergeCell ref="AK362:AP362"/>
    <mergeCell ref="AK354:AP354"/>
    <mergeCell ref="AK365:AP365"/>
    <mergeCell ref="AK378:AP378"/>
    <mergeCell ref="AK373:AP373"/>
    <mergeCell ref="AK310:AP310"/>
    <mergeCell ref="AK332:AP333"/>
    <mergeCell ref="AK340:AP340"/>
    <mergeCell ref="AD334:AI334"/>
    <mergeCell ref="AK342:AP342"/>
    <mergeCell ref="AD349:AI349"/>
    <mergeCell ref="AD348:AI348"/>
    <mergeCell ref="AK345:AP345"/>
    <mergeCell ref="AK347:AP347"/>
    <mergeCell ref="AK343:AP343"/>
    <mergeCell ref="D230:AI230"/>
    <mergeCell ref="D233:AI233"/>
    <mergeCell ref="C241:AI241"/>
    <mergeCell ref="C245:AI245"/>
    <mergeCell ref="AK314:AP314"/>
    <mergeCell ref="AK308:AP308"/>
    <mergeCell ref="AK306:AP306"/>
    <mergeCell ref="AK307:AP307"/>
    <mergeCell ref="AK295:AP295"/>
    <mergeCell ref="C228:AI228"/>
    <mergeCell ref="C170:AI170"/>
    <mergeCell ref="D196:AI196"/>
    <mergeCell ref="AK319:AP319"/>
    <mergeCell ref="AK293:AP293"/>
    <mergeCell ref="D231:AI231"/>
    <mergeCell ref="C178:AI178"/>
    <mergeCell ref="AK292:AP292"/>
    <mergeCell ref="C253:AI253"/>
    <mergeCell ref="AJ231:AP231"/>
    <mergeCell ref="D149:AI149"/>
    <mergeCell ref="D232:AI232"/>
    <mergeCell ref="C220:AI220"/>
    <mergeCell ref="D154:AI154"/>
    <mergeCell ref="C194:AI194"/>
    <mergeCell ref="C224:AI224"/>
    <mergeCell ref="D209:AI209"/>
    <mergeCell ref="C164:AI164"/>
    <mergeCell ref="AJ99:AP99"/>
    <mergeCell ref="AJ215:AP215"/>
    <mergeCell ref="C184:AI184"/>
    <mergeCell ref="AJ253:AP253"/>
    <mergeCell ref="AJ235:AP235"/>
    <mergeCell ref="AK286:AP286"/>
    <mergeCell ref="AK259:AP259"/>
    <mergeCell ref="AK260:AP260"/>
    <mergeCell ref="AK257:AP257"/>
    <mergeCell ref="AK258:AP258"/>
    <mergeCell ref="C180:AI180"/>
    <mergeCell ref="C176:AI176"/>
    <mergeCell ref="C162:AI162"/>
    <mergeCell ref="C166:AI166"/>
    <mergeCell ref="D198:AI198"/>
    <mergeCell ref="C77:AI77"/>
    <mergeCell ref="C188:AI188"/>
    <mergeCell ref="D130:AI130"/>
    <mergeCell ref="C235:AI235"/>
    <mergeCell ref="D197:AI197"/>
    <mergeCell ref="AJ230:AP230"/>
    <mergeCell ref="C174:AI174"/>
    <mergeCell ref="C204:AI204"/>
    <mergeCell ref="D208:AI208"/>
    <mergeCell ref="AJ233:AP233"/>
    <mergeCell ref="AJ207:AP207"/>
    <mergeCell ref="AJ228:AP228"/>
    <mergeCell ref="D207:AI207"/>
    <mergeCell ref="AD319:AI319"/>
    <mergeCell ref="AJ149:AP149"/>
    <mergeCell ref="C182:AI182"/>
    <mergeCell ref="AJ206:AP206"/>
    <mergeCell ref="AJ218:AP218"/>
    <mergeCell ref="AJ200:AP200"/>
    <mergeCell ref="D199:AI199"/>
    <mergeCell ref="C211:AI211"/>
    <mergeCell ref="D206:AI206"/>
    <mergeCell ref="D217:AI217"/>
    <mergeCell ref="W319:AB319"/>
    <mergeCell ref="D218:AI218"/>
    <mergeCell ref="AD313:AI313"/>
    <mergeCell ref="AD268:AI268"/>
    <mergeCell ref="AD314:AI314"/>
    <mergeCell ref="AD322:AI322"/>
    <mergeCell ref="W322:AB322"/>
    <mergeCell ref="W317:AB317"/>
    <mergeCell ref="AD316:AI316"/>
    <mergeCell ref="AD317:AI317"/>
    <mergeCell ref="AD327:AI327"/>
    <mergeCell ref="AD323:AI323"/>
    <mergeCell ref="AD324:AI324"/>
    <mergeCell ref="AD325:AI325"/>
    <mergeCell ref="W324:AB324"/>
    <mergeCell ref="W325:AB325"/>
    <mergeCell ref="W323:AB323"/>
    <mergeCell ref="A2:R3"/>
    <mergeCell ref="C31:AI31"/>
    <mergeCell ref="A5:AI5"/>
    <mergeCell ref="C16:AI16"/>
    <mergeCell ref="D40:AI40"/>
    <mergeCell ref="A6:AI6"/>
    <mergeCell ref="D36:AI36"/>
    <mergeCell ref="AB18:AI18"/>
    <mergeCell ref="C12:AI12"/>
    <mergeCell ref="C14:AI14"/>
    <mergeCell ref="D34:AI34"/>
    <mergeCell ref="AJ16:AP16"/>
    <mergeCell ref="AJ31:AP31"/>
    <mergeCell ref="AJ18:AP18"/>
    <mergeCell ref="C49:AI49"/>
    <mergeCell ref="D33:AI33"/>
    <mergeCell ref="D35:AI35"/>
    <mergeCell ref="D42:AI42"/>
    <mergeCell ref="AJ55:AP55"/>
    <mergeCell ref="V18:AA18"/>
    <mergeCell ref="C27:AI27"/>
    <mergeCell ref="C67:AI67"/>
    <mergeCell ref="AJ91:AP91"/>
    <mergeCell ref="C75:AI75"/>
    <mergeCell ref="AJ87:AP87"/>
    <mergeCell ref="AJ75:AP75"/>
    <mergeCell ref="AJ49:AP49"/>
    <mergeCell ref="C55:AI55"/>
    <mergeCell ref="C71:AI71"/>
    <mergeCell ref="C63:AI63"/>
    <mergeCell ref="AJ67:AP67"/>
    <mergeCell ref="C99:AI99"/>
    <mergeCell ref="AJ95:AP95"/>
    <mergeCell ref="C87:AI87"/>
    <mergeCell ref="C79:AI79"/>
    <mergeCell ref="AJ77:AP77"/>
    <mergeCell ref="AJ111:AP111"/>
    <mergeCell ref="C95:AI95"/>
    <mergeCell ref="C111:AI111"/>
    <mergeCell ref="C109:AI109"/>
    <mergeCell ref="C91:AI91"/>
    <mergeCell ref="C105:AI105"/>
    <mergeCell ref="AJ103:AP103"/>
    <mergeCell ref="AJ109:AP109"/>
    <mergeCell ref="C103:AI103"/>
    <mergeCell ref="AJ105:AP105"/>
    <mergeCell ref="AJ208:AP208"/>
    <mergeCell ref="AJ182:AP182"/>
    <mergeCell ref="AJ188:AP188"/>
    <mergeCell ref="C138:AI138"/>
    <mergeCell ref="D148:AI148"/>
    <mergeCell ref="C158:AI158"/>
    <mergeCell ref="C113:AI113"/>
    <mergeCell ref="C119:AI119"/>
    <mergeCell ref="C121:AI121"/>
    <mergeCell ref="C144:AI144"/>
    <mergeCell ref="AJ148:AP148"/>
    <mergeCell ref="AJ146:AP146"/>
    <mergeCell ref="AJ152:AP152"/>
    <mergeCell ref="C115:AI115"/>
    <mergeCell ref="D150:AI150"/>
    <mergeCell ref="C136:AI136"/>
    <mergeCell ref="C128:AI128"/>
    <mergeCell ref="C152:AI152"/>
    <mergeCell ref="C146:AI146"/>
    <mergeCell ref="AJ196:AP196"/>
    <mergeCell ref="AJ174:AP174"/>
    <mergeCell ref="AJ197:AP197"/>
    <mergeCell ref="AJ150:AP150"/>
    <mergeCell ref="AJ245:AP245"/>
    <mergeCell ref="AJ224:AP224"/>
    <mergeCell ref="AJ220:AP220"/>
    <mergeCell ref="AJ194:AP194"/>
    <mergeCell ref="AJ154:AP154"/>
    <mergeCell ref="AK317:AP317"/>
    <mergeCell ref="AK315:AP315"/>
    <mergeCell ref="AK313:AP313"/>
    <mergeCell ref="AK297:AP297"/>
    <mergeCell ref="AK287:AP287"/>
    <mergeCell ref="AK316:AP316"/>
    <mergeCell ref="AK294:AP294"/>
    <mergeCell ref="AK330:AP330"/>
    <mergeCell ref="AK325:AP325"/>
    <mergeCell ref="AK318:AP318"/>
    <mergeCell ref="AK323:AP323"/>
    <mergeCell ref="AK358:AP358"/>
    <mergeCell ref="AK351:AP351"/>
    <mergeCell ref="AK361:AP361"/>
    <mergeCell ref="AK346:AP346"/>
    <mergeCell ref="AK334:AP334"/>
    <mergeCell ref="AK322:AP322"/>
    <mergeCell ref="AK344:AP344"/>
    <mergeCell ref="AK366:AP366"/>
    <mergeCell ref="AK363:AP363"/>
    <mergeCell ref="AK364:AP364"/>
    <mergeCell ref="AK335:AP335"/>
    <mergeCell ref="AK337:AP337"/>
    <mergeCell ref="AK336:AP336"/>
    <mergeCell ref="AK386:AP386"/>
    <mergeCell ref="AK379:AP379"/>
    <mergeCell ref="AK371:AP371"/>
    <mergeCell ref="AK375:AP375"/>
    <mergeCell ref="AK385:AP385"/>
    <mergeCell ref="AK372:AP372"/>
    <mergeCell ref="AK374:AP374"/>
    <mergeCell ref="AK575:AP575"/>
    <mergeCell ref="AL550:AP550"/>
    <mergeCell ref="AK548:AP548"/>
    <mergeCell ref="AJ550:AK550"/>
    <mergeCell ref="AJ536:AP536"/>
    <mergeCell ref="AJ540:AP540"/>
    <mergeCell ref="AJ545:AP545"/>
    <mergeCell ref="AJ537:AP537"/>
    <mergeCell ref="AJ548:AP548"/>
    <mergeCell ref="AD697:AI697"/>
    <mergeCell ref="AD711:AI711"/>
    <mergeCell ref="AD707:AI707"/>
    <mergeCell ref="AD703:AI703"/>
    <mergeCell ref="AD705:AI705"/>
    <mergeCell ref="AD701:AI701"/>
    <mergeCell ref="AD735:AI735"/>
    <mergeCell ref="AD730:AI730"/>
    <mergeCell ref="AD726:AI726"/>
    <mergeCell ref="AD732:AI732"/>
    <mergeCell ref="AD729:AI729"/>
    <mergeCell ref="AD733:AI733"/>
    <mergeCell ref="AK611:AP611"/>
    <mergeCell ref="AK599:AP599"/>
    <mergeCell ref="AK714:AP714"/>
    <mergeCell ref="AK716:AP716"/>
    <mergeCell ref="AK722:AP722"/>
    <mergeCell ref="AD719:AI719"/>
    <mergeCell ref="AD717:AI717"/>
    <mergeCell ref="AD722:AI722"/>
    <mergeCell ref="AD673:AI673"/>
    <mergeCell ref="AD677:AI677"/>
    <mergeCell ref="AK551:AP551"/>
    <mergeCell ref="AJ546:AK546"/>
    <mergeCell ref="AK567:AP567"/>
    <mergeCell ref="AK579:AP579"/>
    <mergeCell ref="AK569:AP569"/>
    <mergeCell ref="AK574:AP574"/>
    <mergeCell ref="AK571:AP571"/>
    <mergeCell ref="AK570:AP570"/>
    <mergeCell ref="AJ493:AP493"/>
    <mergeCell ref="AK499:AP499"/>
    <mergeCell ref="AJ452:AP452"/>
    <mergeCell ref="AL548:AP548"/>
    <mergeCell ref="AL549:AP549"/>
    <mergeCell ref="AK438:AP438"/>
    <mergeCell ref="AK435:AP435"/>
    <mergeCell ref="AK549:AP549"/>
    <mergeCell ref="AK388:AP388"/>
    <mergeCell ref="AK367:AP368"/>
    <mergeCell ref="AK377:AP377"/>
    <mergeCell ref="AK370:AP370"/>
    <mergeCell ref="AK367:AP367"/>
    <mergeCell ref="AK338:AP338"/>
    <mergeCell ref="AK356:AP357"/>
    <mergeCell ref="AK355:AP355"/>
    <mergeCell ref="AK341:AP341"/>
    <mergeCell ref="AK331:AP331"/>
    <mergeCell ref="AK268:AP268"/>
    <mergeCell ref="AK271:AP271"/>
    <mergeCell ref="AK290:AP290"/>
    <mergeCell ref="AK339:AP339"/>
    <mergeCell ref="AK312:AP312"/>
    <mergeCell ref="AK324:AP324"/>
    <mergeCell ref="AK305:AP305"/>
    <mergeCell ref="AK309:AP309"/>
    <mergeCell ref="AK311:AP311"/>
    <mergeCell ref="AK327:AP327"/>
    <mergeCell ref="AK273:AP273"/>
    <mergeCell ref="AK279:AP279"/>
    <mergeCell ref="AK285:AP285"/>
    <mergeCell ref="AJ276:AP276"/>
    <mergeCell ref="AK278:AP278"/>
    <mergeCell ref="AK353:AP353"/>
    <mergeCell ref="AK349:AP349"/>
    <mergeCell ref="AK263:AP263"/>
    <mergeCell ref="W730:AB730"/>
    <mergeCell ref="W717:AB717"/>
    <mergeCell ref="AD716:AI716"/>
    <mergeCell ref="C732:U732"/>
    <mergeCell ref="AK261:AP261"/>
    <mergeCell ref="AK269:AP269"/>
    <mergeCell ref="AK277:AP277"/>
    <mergeCell ref="W726:AB726"/>
    <mergeCell ref="AD714:AI714"/>
    <mergeCell ref="AD713:AI713"/>
    <mergeCell ref="W649:AB649"/>
    <mergeCell ref="W712:AB712"/>
    <mergeCell ref="W659:AB659"/>
    <mergeCell ref="W672:AB672"/>
    <mergeCell ref="W705:AB705"/>
    <mergeCell ref="W707:AB707"/>
    <mergeCell ref="W711:AB711"/>
    <mergeCell ref="AD683:AI683"/>
    <mergeCell ref="AD696:AI696"/>
    <mergeCell ref="W677:AB677"/>
    <mergeCell ref="AD684:AI684"/>
    <mergeCell ref="W679:AB679"/>
    <mergeCell ref="C717:U717"/>
    <mergeCell ref="W683:AB683"/>
    <mergeCell ref="W691:AB691"/>
    <mergeCell ref="W703:AB703"/>
    <mergeCell ref="W695:AB695"/>
    <mergeCell ref="AD649:AI649"/>
    <mergeCell ref="AD655:AI655"/>
    <mergeCell ref="AD656:AI656"/>
    <mergeCell ref="AD644:AI644"/>
    <mergeCell ref="W673:AB673"/>
    <mergeCell ref="W674:AB674"/>
    <mergeCell ref="AD662:AI662"/>
    <mergeCell ref="W650:AB650"/>
    <mergeCell ref="W646:AB646"/>
    <mergeCell ref="AD665:AI665"/>
    <mergeCell ref="AD608:AI608"/>
    <mergeCell ref="AD627:AI627"/>
    <mergeCell ref="W611:AB611"/>
    <mergeCell ref="AD629:AI629"/>
    <mergeCell ref="AD643:AI643"/>
    <mergeCell ref="W616:AB616"/>
    <mergeCell ref="AD610:AI610"/>
    <mergeCell ref="W621:AB621"/>
    <mergeCell ref="W627:AB627"/>
    <mergeCell ref="W624:AB624"/>
    <mergeCell ref="W628:AB628"/>
    <mergeCell ref="W651:AB651"/>
    <mergeCell ref="AD618:AI618"/>
    <mergeCell ref="AD674:AI674"/>
    <mergeCell ref="AD651:AI651"/>
    <mergeCell ref="AD619:AI619"/>
    <mergeCell ref="AD628:AI628"/>
    <mergeCell ref="AD646:AI646"/>
    <mergeCell ref="AD624:AI624"/>
    <mergeCell ref="W667:AB667"/>
    <mergeCell ref="W313:AB313"/>
    <mergeCell ref="W315:AB315"/>
    <mergeCell ref="W310:AB310"/>
    <mergeCell ref="AD315:AI315"/>
    <mergeCell ref="W316:AB316"/>
    <mergeCell ref="AD310:AI310"/>
    <mergeCell ref="W314:AB314"/>
    <mergeCell ref="W308:AB308"/>
    <mergeCell ref="AD305:AI305"/>
    <mergeCell ref="W304:AB304"/>
    <mergeCell ref="AD304:AI304"/>
    <mergeCell ref="AD308:AI308"/>
    <mergeCell ref="W306:AB306"/>
    <mergeCell ref="W305:AB305"/>
    <mergeCell ref="W296:AB296"/>
    <mergeCell ref="W307:AB307"/>
    <mergeCell ref="W298:AB298"/>
    <mergeCell ref="AD307:AI307"/>
    <mergeCell ref="AD306:AI306"/>
    <mergeCell ref="AD298:AI298"/>
    <mergeCell ref="AD292:AI292"/>
    <mergeCell ref="W292:AB292"/>
    <mergeCell ref="AD293:AI293"/>
    <mergeCell ref="W293:AB293"/>
    <mergeCell ref="W297:AB297"/>
    <mergeCell ref="AD296:AI296"/>
    <mergeCell ref="W294:AB294"/>
    <mergeCell ref="AD294:AI294"/>
    <mergeCell ref="W295:AB295"/>
    <mergeCell ref="AD295:AI295"/>
    <mergeCell ref="S279:X279"/>
    <mergeCell ref="Y283:AB283"/>
    <mergeCell ref="Z284:AB284"/>
    <mergeCell ref="O282:Q282"/>
    <mergeCell ref="S282:X282"/>
    <mergeCell ref="AD278:AI278"/>
    <mergeCell ref="O279:Q279"/>
    <mergeCell ref="AD279:AI279"/>
    <mergeCell ref="Z279:AB279"/>
    <mergeCell ref="O281:Q281"/>
    <mergeCell ref="AD291:AI291"/>
    <mergeCell ref="AD257:AI257"/>
    <mergeCell ref="O277:Q277"/>
    <mergeCell ref="AD277:AI277"/>
    <mergeCell ref="N283:Q283"/>
    <mergeCell ref="Z280:AB280"/>
    <mergeCell ref="S277:X277"/>
    <mergeCell ref="W291:AB291"/>
    <mergeCell ref="O287:Q287"/>
    <mergeCell ref="S287:X287"/>
    <mergeCell ref="Z285:AB285"/>
    <mergeCell ref="W290:AB290"/>
    <mergeCell ref="AD287:AI287"/>
    <mergeCell ref="Z287:AB287"/>
    <mergeCell ref="AD290:AI290"/>
    <mergeCell ref="AD285:AI285"/>
    <mergeCell ref="AD411:AI411"/>
    <mergeCell ref="AD413:AI413"/>
    <mergeCell ref="AD339:AI339"/>
    <mergeCell ref="P332:U333"/>
    <mergeCell ref="P337:U337"/>
    <mergeCell ref="P334:U334"/>
    <mergeCell ref="AD384:AI384"/>
    <mergeCell ref="W384:AB384"/>
    <mergeCell ref="AD387:AI387"/>
    <mergeCell ref="W390:AB390"/>
    <mergeCell ref="W371:AB371"/>
    <mergeCell ref="AD367:AI368"/>
    <mergeCell ref="W355:AB355"/>
    <mergeCell ref="AD369:AI369"/>
    <mergeCell ref="W356:AB356"/>
    <mergeCell ref="W359:AB359"/>
    <mergeCell ref="C509:AI509"/>
    <mergeCell ref="W437:AB437"/>
    <mergeCell ref="W442:AB442"/>
    <mergeCell ref="AD440:AI440"/>
    <mergeCell ref="AD499:AI499"/>
    <mergeCell ref="W501:AB501"/>
    <mergeCell ref="E494:AI494"/>
    <mergeCell ref="D448:AI448"/>
    <mergeCell ref="AD442:AI442"/>
    <mergeCell ref="W503:AB503"/>
    <mergeCell ref="AD546:AI546"/>
    <mergeCell ref="AD505:AI505"/>
    <mergeCell ref="AD504:AI504"/>
    <mergeCell ref="AD507:AI507"/>
    <mergeCell ref="W528:AB528"/>
    <mergeCell ref="E496:AI496"/>
    <mergeCell ref="AD502:AI502"/>
    <mergeCell ref="W507:AB507"/>
    <mergeCell ref="W502:AB502"/>
    <mergeCell ref="W505:AB505"/>
    <mergeCell ref="S557:X557"/>
    <mergeCell ref="AD591:AI591"/>
    <mergeCell ref="AD594:AI594"/>
    <mergeCell ref="W594:AB594"/>
    <mergeCell ref="W586:AB586"/>
    <mergeCell ref="AD589:AI589"/>
    <mergeCell ref="W585:AB585"/>
    <mergeCell ref="W589:AB589"/>
    <mergeCell ref="W592:AB592"/>
    <mergeCell ref="AD580:AI580"/>
    <mergeCell ref="O561:Q561"/>
    <mergeCell ref="S562:X562"/>
    <mergeCell ref="AD569:AI569"/>
    <mergeCell ref="W570:AB570"/>
    <mergeCell ref="Z562:AB562"/>
    <mergeCell ref="O559:Q559"/>
    <mergeCell ref="O562:Q562"/>
    <mergeCell ref="Z564:AB564"/>
    <mergeCell ref="Z561:AB561"/>
    <mergeCell ref="AD578:AI578"/>
    <mergeCell ref="AD577:AI577"/>
    <mergeCell ref="W578:AB578"/>
    <mergeCell ref="O564:Q564"/>
    <mergeCell ref="O558:Q558"/>
    <mergeCell ref="AD570:AI570"/>
    <mergeCell ref="AD572:AI572"/>
    <mergeCell ref="AD573:AI573"/>
    <mergeCell ref="AD571:AI571"/>
    <mergeCell ref="AD567:AI567"/>
    <mergeCell ref="W582:AB582"/>
    <mergeCell ref="AD585:AI585"/>
    <mergeCell ref="AD582:AI582"/>
    <mergeCell ref="W583:AB583"/>
    <mergeCell ref="AD579:AI579"/>
    <mergeCell ref="W579:AB579"/>
    <mergeCell ref="AD581:AI581"/>
    <mergeCell ref="W580:AB580"/>
    <mergeCell ref="W584:AB584"/>
    <mergeCell ref="W590:AB590"/>
    <mergeCell ref="AD584:AI584"/>
    <mergeCell ref="AD590:AI590"/>
    <mergeCell ref="AD583:AI583"/>
    <mergeCell ref="AD586:AI586"/>
    <mergeCell ref="W581:AB581"/>
    <mergeCell ref="W599:AB599"/>
    <mergeCell ref="AD599:AI599"/>
    <mergeCell ref="AD598:AI598"/>
    <mergeCell ref="AD597:AI597"/>
    <mergeCell ref="AD601:AI601"/>
    <mergeCell ref="W601:AB601"/>
    <mergeCell ref="W597:AB597"/>
    <mergeCell ref="W598:AB598"/>
    <mergeCell ref="AD592:AI592"/>
    <mergeCell ref="W577:AB577"/>
    <mergeCell ref="W571:AB571"/>
    <mergeCell ref="W574:AB574"/>
    <mergeCell ref="AD574:AI574"/>
    <mergeCell ref="AD558:AI558"/>
    <mergeCell ref="Z559:AB559"/>
    <mergeCell ref="W568:AB568"/>
    <mergeCell ref="Z558:AB558"/>
    <mergeCell ref="W573:AB573"/>
    <mergeCell ref="W572:AB572"/>
    <mergeCell ref="AD568:AI568"/>
    <mergeCell ref="S558:X558"/>
    <mergeCell ref="S564:X564"/>
    <mergeCell ref="AD564:AI564"/>
    <mergeCell ref="AD560:AI560"/>
    <mergeCell ref="S561:X561"/>
    <mergeCell ref="S559:X559"/>
    <mergeCell ref="W527:AB527"/>
    <mergeCell ref="E542:AI542"/>
    <mergeCell ref="W529:AB529"/>
    <mergeCell ref="W567:AB567"/>
    <mergeCell ref="AD561:AI561"/>
    <mergeCell ref="AD559:AI559"/>
    <mergeCell ref="AD562:AI562"/>
    <mergeCell ref="Z557:AB557"/>
    <mergeCell ref="O557:Q557"/>
    <mergeCell ref="AD557:AI557"/>
    <mergeCell ref="AD500:AI500"/>
    <mergeCell ref="W500:AB500"/>
    <mergeCell ref="D491:AI491"/>
    <mergeCell ref="W414:AB414"/>
    <mergeCell ref="AD423:AI423"/>
    <mergeCell ref="AD444:AI444"/>
    <mergeCell ref="AD417:AI417"/>
    <mergeCell ref="E495:AI495"/>
    <mergeCell ref="W420:AB420"/>
    <mergeCell ref="W424:AB424"/>
    <mergeCell ref="AD408:AI408"/>
    <mergeCell ref="W413:AB413"/>
    <mergeCell ref="W412:AB412"/>
    <mergeCell ref="AD418:AI418"/>
    <mergeCell ref="AD414:AI414"/>
    <mergeCell ref="W499:AB499"/>
    <mergeCell ref="E492:AI492"/>
    <mergeCell ref="AD424:AI424"/>
    <mergeCell ref="E451:AI451"/>
    <mergeCell ref="W411:AB411"/>
    <mergeCell ref="T401:W401"/>
    <mergeCell ref="W388:AB388"/>
    <mergeCell ref="W389:AB389"/>
    <mergeCell ref="W386:AB386"/>
    <mergeCell ref="AD390:AI390"/>
    <mergeCell ref="AB397:AI397"/>
    <mergeCell ref="AD389:AI389"/>
    <mergeCell ref="AD386:AI386"/>
    <mergeCell ref="X401:AA401"/>
    <mergeCell ref="AB401:AI401"/>
    <mergeCell ref="C401:M401"/>
    <mergeCell ref="AD388:AI388"/>
    <mergeCell ref="T399:W399"/>
    <mergeCell ref="X399:AA399"/>
    <mergeCell ref="C397:M397"/>
    <mergeCell ref="X397:AA397"/>
    <mergeCell ref="N397:S397"/>
    <mergeCell ref="C400:M400"/>
    <mergeCell ref="AB399:AI399"/>
    <mergeCell ref="N401:S401"/>
    <mergeCell ref="AD355:AI355"/>
    <mergeCell ref="AD371:AI371"/>
    <mergeCell ref="AD357:AI357"/>
    <mergeCell ref="AD356:AI356"/>
    <mergeCell ref="AD383:AI383"/>
    <mergeCell ref="AD380:AI380"/>
    <mergeCell ref="AD379:AI379"/>
    <mergeCell ref="AD377:AI377"/>
    <mergeCell ref="AD372:AI372"/>
    <mergeCell ref="AJ393:AP393"/>
    <mergeCell ref="AK384:AP384"/>
    <mergeCell ref="W337:AB337"/>
    <mergeCell ref="AD337:AI337"/>
    <mergeCell ref="AD351:AI351"/>
    <mergeCell ref="AD375:AI375"/>
    <mergeCell ref="AD346:AI346"/>
    <mergeCell ref="AD373:AI373"/>
    <mergeCell ref="AD362:AI362"/>
    <mergeCell ref="AK413:AP413"/>
    <mergeCell ref="AK389:AP389"/>
    <mergeCell ref="AJ397:AP397"/>
    <mergeCell ref="AK390:AP390"/>
    <mergeCell ref="AJ396:AP396"/>
    <mergeCell ref="AJ395:AP395"/>
    <mergeCell ref="AK392:AP392"/>
    <mergeCell ref="AJ400:AP400"/>
    <mergeCell ref="AJ401:AP401"/>
    <mergeCell ref="AK440:AP440"/>
    <mergeCell ref="AJ450:AP450"/>
    <mergeCell ref="AK436:AP436"/>
    <mergeCell ref="AK422:AP422"/>
    <mergeCell ref="AK414:AP414"/>
    <mergeCell ref="AK433:AP433"/>
    <mergeCell ref="AK426:AP426"/>
    <mergeCell ref="AK427:AP427"/>
    <mergeCell ref="AJ481:AP481"/>
    <mergeCell ref="AJ478:AP478"/>
    <mergeCell ref="AK437:AP437"/>
    <mergeCell ref="AJ477:AP477"/>
    <mergeCell ref="AK417:AP417"/>
    <mergeCell ref="AK500:AP500"/>
    <mergeCell ref="AJ453:AP453"/>
    <mergeCell ref="AJ451:AP451"/>
    <mergeCell ref="AK418:AP418"/>
    <mergeCell ref="AJ496:AP496"/>
    <mergeCell ref="AJ538:AP538"/>
    <mergeCell ref="AJ542:AP542"/>
    <mergeCell ref="AK532:AP532"/>
    <mergeCell ref="AK528:AP528"/>
    <mergeCell ref="AK537:AP537"/>
    <mergeCell ref="AK530:AP530"/>
    <mergeCell ref="AK533:AP533"/>
    <mergeCell ref="AK593:AP593"/>
    <mergeCell ref="AK598:AP598"/>
    <mergeCell ref="AK597:AP597"/>
    <mergeCell ref="AK578:AP578"/>
    <mergeCell ref="AK573:AP573"/>
    <mergeCell ref="AK586:AP586"/>
    <mergeCell ref="AK582:AP582"/>
    <mergeCell ref="AK585:AP585"/>
    <mergeCell ref="AK619:AP619"/>
    <mergeCell ref="AK616:AP616"/>
    <mergeCell ref="AD603:AI603"/>
    <mergeCell ref="AK589:AP589"/>
    <mergeCell ref="AK604:AP604"/>
    <mergeCell ref="AK594:AP594"/>
    <mergeCell ref="AK600:AP600"/>
    <mergeCell ref="AK602:AP602"/>
    <mergeCell ref="AK603:AP603"/>
    <mergeCell ref="AK576:AP576"/>
    <mergeCell ref="AK584:AP584"/>
    <mergeCell ref="AK577:AP577"/>
    <mergeCell ref="AK583:AP583"/>
    <mergeCell ref="AK581:AP581"/>
    <mergeCell ref="AK591:AP591"/>
    <mergeCell ref="AK592:AP592"/>
    <mergeCell ref="AK535:AP535"/>
    <mergeCell ref="AK506:AP506"/>
    <mergeCell ref="AK512:AP512"/>
    <mergeCell ref="AK503:AP503"/>
    <mergeCell ref="AK562:AP562"/>
    <mergeCell ref="AK568:AP568"/>
    <mergeCell ref="AK557:AP557"/>
    <mergeCell ref="AK540:AP540"/>
    <mergeCell ref="AK545:AP545"/>
    <mergeCell ref="AK416:AP416"/>
    <mergeCell ref="AK501:AP501"/>
    <mergeCell ref="AK504:AP504"/>
    <mergeCell ref="AK502:AP502"/>
    <mergeCell ref="AJ491:AP491"/>
    <mergeCell ref="AJ470:AP470"/>
    <mergeCell ref="AJ475:AP475"/>
    <mergeCell ref="AK408:AP408"/>
    <mergeCell ref="AK411:AP411"/>
    <mergeCell ref="AK404:AP404"/>
    <mergeCell ref="AK407:AP407"/>
    <mergeCell ref="AK421:AP421"/>
    <mergeCell ref="AJ495:AP495"/>
    <mergeCell ref="AK423:AP423"/>
    <mergeCell ref="AK424:AP424"/>
    <mergeCell ref="AK507:AP507"/>
    <mergeCell ref="AK443:AP443"/>
    <mergeCell ref="AK441:AP441"/>
    <mergeCell ref="AJ448:AP448"/>
    <mergeCell ref="AK442:AP442"/>
    <mergeCell ref="AJ479:AP479"/>
    <mergeCell ref="AJ486:AP486"/>
    <mergeCell ref="AK444:AP444"/>
    <mergeCell ref="AJ494:AP494"/>
    <mergeCell ref="AJ480:AP480"/>
    <mergeCell ref="AK518:AP518"/>
    <mergeCell ref="AK519:AP519"/>
    <mergeCell ref="AK520:AP520"/>
    <mergeCell ref="AK522:AP522"/>
    <mergeCell ref="AK517:AP517"/>
    <mergeCell ref="AK618:AP618"/>
    <mergeCell ref="AK590:AP590"/>
    <mergeCell ref="AK572:AP572"/>
    <mergeCell ref="AK527:AP527"/>
    <mergeCell ref="AK529:AP529"/>
    <mergeCell ref="AK524:AP524"/>
    <mergeCell ref="AJ541:AP541"/>
    <mergeCell ref="AK859:AP859"/>
    <mergeCell ref="AK628:AP628"/>
    <mergeCell ref="AK621:AP621"/>
    <mergeCell ref="AK617:AP617"/>
    <mergeCell ref="AK620:AP620"/>
    <mergeCell ref="AK624:AP624"/>
    <mergeCell ref="AK623:AP623"/>
    <mergeCell ref="AK622:AP622"/>
    <mergeCell ref="AK882:AP882"/>
    <mergeCell ref="AK883:AP883"/>
    <mergeCell ref="AK887:AP887"/>
    <mergeCell ref="AK896:AP896"/>
    <mergeCell ref="AK866:AP866"/>
    <mergeCell ref="AK876:AP876"/>
    <mergeCell ref="AK878:AP878"/>
    <mergeCell ref="AK869:AP869"/>
    <mergeCell ref="AK871:AP871"/>
    <mergeCell ref="AJ891:AP891"/>
    <mergeCell ref="AK886:AP886"/>
    <mergeCell ref="AK885:AP885"/>
    <mergeCell ref="AK884:AP884"/>
    <mergeCell ref="AJ893:AP893"/>
    <mergeCell ref="T899:U899"/>
    <mergeCell ref="W896:AB896"/>
    <mergeCell ref="T898:U898"/>
    <mergeCell ref="AK898:AP898"/>
    <mergeCell ref="T897:U897"/>
    <mergeCell ref="AD896:AI896"/>
    <mergeCell ref="AK899:AP899"/>
    <mergeCell ref="AD898:AI898"/>
    <mergeCell ref="AD902:AI902"/>
    <mergeCell ref="W898:AB898"/>
    <mergeCell ref="AD903:AI903"/>
    <mergeCell ref="W902:AB902"/>
    <mergeCell ref="AK902:AP902"/>
    <mergeCell ref="AK903:AP903"/>
    <mergeCell ref="AK900:AP900"/>
    <mergeCell ref="AK868:AP868"/>
    <mergeCell ref="C891:AI891"/>
    <mergeCell ref="AD887:AI887"/>
    <mergeCell ref="T895:U895"/>
    <mergeCell ref="W895:AB895"/>
    <mergeCell ref="C893:AI893"/>
    <mergeCell ref="W887:AB887"/>
    <mergeCell ref="AD895:AI895"/>
    <mergeCell ref="AK895:AP895"/>
    <mergeCell ref="C886:N886"/>
    <mergeCell ref="C885:N885"/>
    <mergeCell ref="W884:AB884"/>
    <mergeCell ref="W885:AB885"/>
    <mergeCell ref="W886:AB886"/>
    <mergeCell ref="AD886:AI886"/>
    <mergeCell ref="AK863:AP863"/>
    <mergeCell ref="AK844:AP844"/>
    <mergeCell ref="AK857:AP857"/>
    <mergeCell ref="AK860:AP860"/>
    <mergeCell ref="AK865:AP865"/>
    <mergeCell ref="AK861:AP861"/>
    <mergeCell ref="AK627:AP627"/>
    <mergeCell ref="AK629:AP629"/>
    <mergeCell ref="AK630:AP630"/>
    <mergeCell ref="AJ5:AP5"/>
    <mergeCell ref="AJ6:AP6"/>
    <mergeCell ref="AJ12:AP12"/>
    <mergeCell ref="AJ14:AP14"/>
    <mergeCell ref="AK376:AP376"/>
    <mergeCell ref="AK713:AP713"/>
    <mergeCell ref="AK675:AP675"/>
    <mergeCell ref="AK665:AP665"/>
    <mergeCell ref="AK666:AP666"/>
    <mergeCell ref="AK672:AP672"/>
    <mergeCell ref="AK640:AP640"/>
    <mergeCell ref="AK657:AP657"/>
    <mergeCell ref="AK749:AP749"/>
    <mergeCell ref="AK726:AP726"/>
    <mergeCell ref="AK649:AP649"/>
    <mergeCell ref="AK646:AP646"/>
    <mergeCell ref="AK653:AP653"/>
    <mergeCell ref="AK644:AP644"/>
    <mergeCell ref="AK667:AP667"/>
    <mergeCell ref="AK677:AP677"/>
    <mergeCell ref="AK651:AP651"/>
    <mergeCell ref="AK607:AP607"/>
    <mergeCell ref="AK643:AP643"/>
    <mergeCell ref="AK631:AP631"/>
    <mergeCell ref="AK632:AP632"/>
    <mergeCell ref="AK638:AP638"/>
    <mergeCell ref="AK642:AP642"/>
    <mergeCell ref="AK639:AP639"/>
    <mergeCell ref="W387:AB387"/>
    <mergeCell ref="W380:AB380"/>
    <mergeCell ref="W383:AB383"/>
    <mergeCell ref="P379:U379"/>
    <mergeCell ref="P377:U377"/>
    <mergeCell ref="AK383:AP383"/>
    <mergeCell ref="AD385:AI385"/>
    <mergeCell ref="AK380:AP380"/>
    <mergeCell ref="AK387:AP387"/>
    <mergeCell ref="P376:U376"/>
    <mergeCell ref="W362:AB362"/>
    <mergeCell ref="W377:AB377"/>
    <mergeCell ref="W385:AB385"/>
    <mergeCell ref="W367:AB368"/>
    <mergeCell ref="W373:AB373"/>
    <mergeCell ref="W379:AB379"/>
    <mergeCell ref="W369:AB369"/>
    <mergeCell ref="W376:AB376"/>
    <mergeCell ref="W375:AB375"/>
    <mergeCell ref="AD354:AI354"/>
    <mergeCell ref="W351:AB351"/>
    <mergeCell ref="W344:AB344"/>
    <mergeCell ref="W346:AB346"/>
    <mergeCell ref="W339:AB339"/>
    <mergeCell ref="W348:AB348"/>
    <mergeCell ref="AK348:AP348"/>
    <mergeCell ref="AK350:AP350"/>
    <mergeCell ref="W354:AB354"/>
    <mergeCell ref="AD344:AI344"/>
    <mergeCell ref="AD345:AI345"/>
    <mergeCell ref="W343:AB343"/>
    <mergeCell ref="W357:AB357"/>
    <mergeCell ref="AK360:AP360"/>
    <mergeCell ref="AK352:AP352"/>
    <mergeCell ref="AK359:AP359"/>
    <mergeCell ref="AK516:AP516"/>
    <mergeCell ref="AJ449:AP449"/>
    <mergeCell ref="AJ492:AP492"/>
    <mergeCell ref="AK505:AP505"/>
    <mergeCell ref="AJ399:AP399"/>
    <mergeCell ref="AK514:AP514"/>
    <mergeCell ref="AJ509:AP509"/>
    <mergeCell ref="AK420:AP420"/>
    <mergeCell ref="AK419:AP419"/>
    <mergeCell ref="AK536:AP536"/>
    <mergeCell ref="AK538:AP538"/>
    <mergeCell ref="AK513:AP513"/>
    <mergeCell ref="AK515:AP515"/>
    <mergeCell ref="AK560:AP560"/>
    <mergeCell ref="AK531:AP531"/>
    <mergeCell ref="AK610:AP610"/>
    <mergeCell ref="AK633:AP633"/>
    <mergeCell ref="AK652:AP652"/>
    <mergeCell ref="AK641:AP641"/>
    <mergeCell ref="AK613:AP613"/>
    <mergeCell ref="AK612:AP612"/>
    <mergeCell ref="AK635:AP635"/>
    <mergeCell ref="AK654:AP654"/>
    <mergeCell ref="AK664:AP664"/>
    <mergeCell ref="AK662:AP662"/>
    <mergeCell ref="AK656:AP656"/>
    <mergeCell ref="AK655:AP655"/>
    <mergeCell ref="AK650:AP650"/>
    <mergeCell ref="AK659:AP659"/>
    <mergeCell ref="AK663:AP663"/>
    <mergeCell ref="AK673:AP673"/>
    <mergeCell ref="AK700:AP700"/>
    <mergeCell ref="AK695:AP695"/>
    <mergeCell ref="AK696:AP696"/>
    <mergeCell ref="AK703:AP703"/>
    <mergeCell ref="AK699:AP699"/>
    <mergeCell ref="AK684:AP684"/>
    <mergeCell ref="AK679:AP679"/>
    <mergeCell ref="AK719:AP719"/>
    <mergeCell ref="AK711:AP711"/>
    <mergeCell ref="AK674:AP674"/>
    <mergeCell ref="AK715:AP715"/>
    <mergeCell ref="AK669:AP669"/>
    <mergeCell ref="AK676:AP676"/>
    <mergeCell ref="AK683:AP683"/>
    <mergeCell ref="AK710:AP710"/>
    <mergeCell ref="AK701:AP701"/>
    <mergeCell ref="C803:AI803"/>
    <mergeCell ref="W817:AB817"/>
    <mergeCell ref="W818:AB818"/>
    <mergeCell ref="AK851:AP851"/>
    <mergeCell ref="AK765:AP765"/>
    <mergeCell ref="AK777:AP777"/>
    <mergeCell ref="C809:AI809"/>
    <mergeCell ref="I770:N770"/>
    <mergeCell ref="AD777:AI777"/>
    <mergeCell ref="I773:N773"/>
    <mergeCell ref="AK776:AP776"/>
    <mergeCell ref="AJ775:AP775"/>
    <mergeCell ref="AJ797:AP797"/>
    <mergeCell ref="AK780:AP780"/>
    <mergeCell ref="AJ785:AP785"/>
    <mergeCell ref="AK814:AP814"/>
    <mergeCell ref="AJ850:AP850"/>
    <mergeCell ref="AK750:AP750"/>
    <mergeCell ref="AK745:AP745"/>
    <mergeCell ref="AK771:AP771"/>
    <mergeCell ref="AK746:AP746"/>
    <mergeCell ref="AK772:AP772"/>
    <mergeCell ref="AK754:AP754"/>
    <mergeCell ref="AK768:AP768"/>
    <mergeCell ref="AK769:AP769"/>
    <mergeCell ref="AJ763:AP763"/>
    <mergeCell ref="AK770:AP770"/>
    <mergeCell ref="AJ789:AP789"/>
    <mergeCell ref="AK835:AP835"/>
    <mergeCell ref="AD870:AI870"/>
    <mergeCell ref="AD876:AI876"/>
    <mergeCell ref="W869:AB869"/>
    <mergeCell ref="AD869:AI869"/>
    <mergeCell ref="AD843:AI843"/>
    <mergeCell ref="AK836:AP836"/>
    <mergeCell ref="AK817:AP817"/>
    <mergeCell ref="AD838:AI838"/>
    <mergeCell ref="AK858:AP858"/>
    <mergeCell ref="P811:U811"/>
    <mergeCell ref="AK841:AP841"/>
    <mergeCell ref="AD844:AI844"/>
    <mergeCell ref="AD864:AI864"/>
    <mergeCell ref="AD863:AI863"/>
    <mergeCell ref="AK740:AP740"/>
    <mergeCell ref="AK605:AP605"/>
    <mergeCell ref="AD631:AI631"/>
    <mergeCell ref="AD640:AI640"/>
    <mergeCell ref="AD639:AI639"/>
    <mergeCell ref="AK752:AP752"/>
    <mergeCell ref="AK718:AP718"/>
    <mergeCell ref="AD607:AI607"/>
    <mergeCell ref="AK734:AP734"/>
    <mergeCell ref="AK729:AP729"/>
    <mergeCell ref="AK732:AP732"/>
    <mergeCell ref="AK712:AP712"/>
    <mergeCell ref="AK730:AP730"/>
    <mergeCell ref="AJ178:AP178"/>
    <mergeCell ref="AD258:AI258"/>
    <mergeCell ref="W263:AB263"/>
    <mergeCell ref="W258:AB258"/>
    <mergeCell ref="AD270:AI270"/>
    <mergeCell ref="W268:AB268"/>
    <mergeCell ref="W259:AB259"/>
    <mergeCell ref="AD263:AI263"/>
    <mergeCell ref="W260:AB260"/>
    <mergeCell ref="C265:AI265"/>
    <mergeCell ref="D200:AI200"/>
    <mergeCell ref="C215:AI215"/>
    <mergeCell ref="AJ204:AP204"/>
    <mergeCell ref="AJ232:AP232"/>
    <mergeCell ref="AJ241:AP241"/>
    <mergeCell ref="AD261:AI261"/>
    <mergeCell ref="AD260:AI260"/>
    <mergeCell ref="AD259:AI259"/>
    <mergeCell ref="W261:AB261"/>
    <mergeCell ref="AJ217:AP217"/>
    <mergeCell ref="AJ136:AP136"/>
    <mergeCell ref="AJ115:AP115"/>
    <mergeCell ref="AJ119:AP119"/>
    <mergeCell ref="AJ138:AP138"/>
    <mergeCell ref="AJ128:AP128"/>
    <mergeCell ref="AJ198:AP198"/>
    <mergeCell ref="AJ162:AP162"/>
    <mergeCell ref="AJ164:AP164"/>
    <mergeCell ref="AJ180:AP180"/>
    <mergeCell ref="AJ170:AP170"/>
    <mergeCell ref="AK815:AP815"/>
    <mergeCell ref="AJ144:AP144"/>
    <mergeCell ref="AJ155:AP155"/>
    <mergeCell ref="AJ158:AP158"/>
    <mergeCell ref="AJ166:AP166"/>
    <mergeCell ref="AJ184:AP184"/>
    <mergeCell ref="AK270:AP270"/>
    <mergeCell ref="AJ199:AP199"/>
    <mergeCell ref="AJ211:AP211"/>
    <mergeCell ref="AJ209:AP209"/>
    <mergeCell ref="W755:AB755"/>
    <mergeCell ref="AJ176:AP176"/>
    <mergeCell ref="C793:AI793"/>
    <mergeCell ref="C814:H814"/>
    <mergeCell ref="AD781:AI781"/>
    <mergeCell ref="W814:AB814"/>
    <mergeCell ref="AJ795:AP795"/>
    <mergeCell ref="W781:AB781"/>
    <mergeCell ref="C795:AI795"/>
    <mergeCell ref="AK783:AP783"/>
    <mergeCell ref="P839:U839"/>
    <mergeCell ref="I826:N826"/>
    <mergeCell ref="C768:H768"/>
    <mergeCell ref="P813:U813"/>
    <mergeCell ref="AD654:AI654"/>
    <mergeCell ref="W754:AB754"/>
    <mergeCell ref="W701:AB701"/>
    <mergeCell ref="W733:AB733"/>
    <mergeCell ref="C733:U733"/>
    <mergeCell ref="AD710:AI710"/>
    <mergeCell ref="C845:H845"/>
    <mergeCell ref="C839:H839"/>
    <mergeCell ref="P838:U838"/>
    <mergeCell ref="W870:AB870"/>
    <mergeCell ref="I819:N819"/>
    <mergeCell ref="I818:N818"/>
    <mergeCell ref="W835:AB835"/>
    <mergeCell ref="W841:AB841"/>
    <mergeCell ref="W838:AB838"/>
    <mergeCell ref="I838:N838"/>
    <mergeCell ref="AK881:AP881"/>
    <mergeCell ref="AD872:AI872"/>
    <mergeCell ref="AD877:AI877"/>
    <mergeCell ref="AD879:AI879"/>
    <mergeCell ref="AD880:AI880"/>
    <mergeCell ref="T903:U903"/>
    <mergeCell ref="T902:U902"/>
    <mergeCell ref="AD882:AI882"/>
    <mergeCell ref="AD885:AI885"/>
    <mergeCell ref="W882:AB882"/>
    <mergeCell ref="W879:AB879"/>
    <mergeCell ref="W877:AB877"/>
    <mergeCell ref="W880:AB880"/>
    <mergeCell ref="W903:AB903"/>
    <mergeCell ref="AD884:AI884"/>
    <mergeCell ref="W839:AB839"/>
    <mergeCell ref="W875:AB875"/>
    <mergeCell ref="AD873:AI873"/>
    <mergeCell ref="AD875:AI875"/>
    <mergeCell ref="AD827:AI827"/>
    <mergeCell ref="W867:AB867"/>
    <mergeCell ref="C854:AI854"/>
    <mergeCell ref="C877:N877"/>
    <mergeCell ref="C876:N876"/>
    <mergeCell ref="AD704:AI704"/>
    <mergeCell ref="AD691:AI691"/>
    <mergeCell ref="AD652:AI652"/>
    <mergeCell ref="AD613:AI613"/>
    <mergeCell ref="AD616:AI616"/>
    <mergeCell ref="AD620:AI620"/>
    <mergeCell ref="AD695:AI695"/>
    <mergeCell ref="AD669:AI669"/>
    <mergeCell ref="AD659:AI659"/>
    <mergeCell ref="AD650:AI650"/>
    <mergeCell ref="AK298:AP298"/>
    <mergeCell ref="AK608:AP608"/>
    <mergeCell ref="AK606:AP606"/>
    <mergeCell ref="AK304:AP304"/>
    <mergeCell ref="AK296:AP296"/>
    <mergeCell ref="W257:AB257"/>
    <mergeCell ref="AK291:AP291"/>
    <mergeCell ref="W271:AB271"/>
    <mergeCell ref="O276:X276"/>
    <mergeCell ref="O285:Q285"/>
    <mergeCell ref="S285:X285"/>
    <mergeCell ref="Z276:AI276"/>
    <mergeCell ref="AD273:AI273"/>
    <mergeCell ref="W273:AB273"/>
    <mergeCell ref="Z277:AB277"/>
    <mergeCell ref="W270:AB270"/>
    <mergeCell ref="O278:Q278"/>
    <mergeCell ref="AD271:AI271"/>
    <mergeCell ref="S278:X278"/>
    <mergeCell ref="AK717:AP717"/>
    <mergeCell ref="AK705:AP705"/>
    <mergeCell ref="AK601:AP601"/>
    <mergeCell ref="P367:U368"/>
    <mergeCell ref="W372:AB372"/>
    <mergeCell ref="P372:U372"/>
    <mergeCell ref="P373:U373"/>
    <mergeCell ref="AK733:AP733"/>
    <mergeCell ref="AK742:AP742"/>
    <mergeCell ref="AJ739:AP739"/>
    <mergeCell ref="W757:AB757"/>
    <mergeCell ref="W872:AB872"/>
    <mergeCell ref="W873:AB873"/>
    <mergeCell ref="I846:N846"/>
    <mergeCell ref="AK846:AP846"/>
    <mergeCell ref="AD846:AI846"/>
    <mergeCell ref="AD847:AI847"/>
    <mergeCell ref="AD819:AI819"/>
    <mergeCell ref="P820:U820"/>
    <mergeCell ref="W759:AB759"/>
    <mergeCell ref="AJ113:AP113"/>
    <mergeCell ref="AJ121:AP121"/>
    <mergeCell ref="AK281:AP281"/>
    <mergeCell ref="AD837:AI837"/>
    <mergeCell ref="C789:AI789"/>
    <mergeCell ref="AK738:AP738"/>
    <mergeCell ref="W837:AB837"/>
    <mergeCell ref="AD755:AI755"/>
    <mergeCell ref="V24:AA24"/>
    <mergeCell ref="AB24:AI24"/>
    <mergeCell ref="AJ24:AP24"/>
    <mergeCell ref="V25:AA25"/>
    <mergeCell ref="AB25:AI25"/>
    <mergeCell ref="AJ25:AP25"/>
    <mergeCell ref="V22:AA22"/>
    <mergeCell ref="AB22:AI22"/>
    <mergeCell ref="AJ22:AP22"/>
    <mergeCell ref="V23:AA23"/>
    <mergeCell ref="AB23:AI23"/>
    <mergeCell ref="AJ23:AP23"/>
    <mergeCell ref="V20:AA20"/>
    <mergeCell ref="AB20:AI20"/>
    <mergeCell ref="AJ20:AP20"/>
    <mergeCell ref="V21:AA21"/>
    <mergeCell ref="AB21:AI21"/>
    <mergeCell ref="AJ21:AP21"/>
    <mergeCell ref="D39:AI39"/>
    <mergeCell ref="D37:AI37"/>
    <mergeCell ref="AJ27:AP27"/>
    <mergeCell ref="D41:AI41"/>
    <mergeCell ref="C20:T20"/>
    <mergeCell ref="C21:T21"/>
    <mergeCell ref="C22:T22"/>
    <mergeCell ref="C23:T23"/>
    <mergeCell ref="C24:T24"/>
    <mergeCell ref="C25:T25"/>
    <mergeCell ref="D43:AI43"/>
    <mergeCell ref="D44:AI44"/>
    <mergeCell ref="D45:AI45"/>
    <mergeCell ref="O284:Q284"/>
    <mergeCell ref="S284:X284"/>
    <mergeCell ref="AD284:AI284"/>
    <mergeCell ref="O280:Q280"/>
    <mergeCell ref="S280:X280"/>
    <mergeCell ref="AD269:AI269"/>
    <mergeCell ref="W269:AB269"/>
    <mergeCell ref="AJ79:AP79"/>
    <mergeCell ref="AJ63:AP63"/>
    <mergeCell ref="AJ71:AP71"/>
    <mergeCell ref="GJ33:HO33"/>
    <mergeCell ref="GJ34:HO34"/>
    <mergeCell ref="GJ35:HO35"/>
    <mergeCell ref="GJ36:HO36"/>
    <mergeCell ref="GJ37:HO37"/>
    <mergeCell ref="GJ39:HO39"/>
    <mergeCell ref="GJ40:HO40"/>
    <mergeCell ref="AK280:AP280"/>
    <mergeCell ref="AD280:AI280"/>
    <mergeCell ref="Z278:AB278"/>
    <mergeCell ref="Z281:AB281"/>
    <mergeCell ref="D280:M280"/>
    <mergeCell ref="GJ41:HO41"/>
    <mergeCell ref="GJ42:HO42"/>
    <mergeCell ref="GJ43:HO43"/>
    <mergeCell ref="GJ44:HO44"/>
    <mergeCell ref="GJ45:HO45"/>
    <mergeCell ref="AD281:AI281"/>
    <mergeCell ref="S281:X281"/>
    <mergeCell ref="D282:M282"/>
    <mergeCell ref="AD282:AI282"/>
    <mergeCell ref="D283:M283"/>
    <mergeCell ref="D284:M284"/>
    <mergeCell ref="Z282:AB282"/>
    <mergeCell ref="D281:M281"/>
    <mergeCell ref="W327:AB327"/>
    <mergeCell ref="S283:X283"/>
    <mergeCell ref="AD283:AI283"/>
    <mergeCell ref="C367:E368"/>
    <mergeCell ref="C332:E333"/>
    <mergeCell ref="P369:U369"/>
    <mergeCell ref="P339:U339"/>
    <mergeCell ref="W360:AB360"/>
    <mergeCell ref="AD336:AI336"/>
    <mergeCell ref="W336:AB336"/>
    <mergeCell ref="AK580:AP580"/>
    <mergeCell ref="P375:U375"/>
    <mergeCell ref="W609:AB609"/>
    <mergeCell ref="AD609:AI609"/>
    <mergeCell ref="W600:AB600"/>
    <mergeCell ref="AK609:AP609"/>
    <mergeCell ref="AK534:AP534"/>
    <mergeCell ref="C699:U699"/>
    <mergeCell ref="W699:AB699"/>
    <mergeCell ref="AD699:AI699"/>
    <mergeCell ref="AK697:AP697"/>
    <mergeCell ref="AD606:AI606"/>
    <mergeCell ref="AD611:AI611"/>
    <mergeCell ref="AK693:AP693"/>
    <mergeCell ref="W694:AB694"/>
    <mergeCell ref="AD694:AI694"/>
    <mergeCell ref="AK694:AP694"/>
    <mergeCell ref="AD693:AI693"/>
    <mergeCell ref="W698:AB698"/>
    <mergeCell ref="AD698:AI698"/>
    <mergeCell ref="AK698:AP698"/>
    <mergeCell ref="W696:AB696"/>
    <mergeCell ref="W693:AB693"/>
    <mergeCell ref="W692:AB692"/>
    <mergeCell ref="AD692:AI692"/>
    <mergeCell ref="AK692:AP692"/>
    <mergeCell ref="W688:AB688"/>
    <mergeCell ref="AD688:AI688"/>
    <mergeCell ref="AK688:AP688"/>
    <mergeCell ref="W690:AB690"/>
    <mergeCell ref="AD690:AI690"/>
    <mergeCell ref="AK690:AP690"/>
    <mergeCell ref="AK686:AP686"/>
    <mergeCell ref="W687:AB687"/>
    <mergeCell ref="AD687:AI687"/>
    <mergeCell ref="AK687:AP687"/>
    <mergeCell ref="AK691:AP691"/>
    <mergeCell ref="C559:M559"/>
    <mergeCell ref="C560:M560"/>
    <mergeCell ref="C561:M561"/>
    <mergeCell ref="C562:M562"/>
    <mergeCell ref="W686:AB686"/>
    <mergeCell ref="AD686:AI686"/>
    <mergeCell ref="O560:Q560"/>
    <mergeCell ref="AD600:AI600"/>
    <mergeCell ref="AD657:AI657"/>
    <mergeCell ref="AD679:AI679"/>
    <mergeCell ref="S560:X560"/>
    <mergeCell ref="C880:O880"/>
    <mergeCell ref="C858:AI858"/>
    <mergeCell ref="W724:AB724"/>
    <mergeCell ref="AD724:AI724"/>
    <mergeCell ref="AK724:AP724"/>
    <mergeCell ref="AK737:AP737"/>
    <mergeCell ref="AK735:AP735"/>
    <mergeCell ref="ER41:FW41"/>
    <mergeCell ref="AK283:AP283"/>
    <mergeCell ref="AK282:AP282"/>
    <mergeCell ref="AD617:AI617"/>
    <mergeCell ref="AD622:AI622"/>
    <mergeCell ref="AJ539:AP539"/>
    <mergeCell ref="AK284:AP284"/>
    <mergeCell ref="C251:AI251"/>
    <mergeCell ref="GE251:HK251"/>
    <mergeCell ref="T900:U900"/>
    <mergeCell ref="W900:AB900"/>
    <mergeCell ref="AD900:AI900"/>
    <mergeCell ref="C900:R900"/>
    <mergeCell ref="AK704:AP704"/>
    <mergeCell ref="C705:U705"/>
    <mergeCell ref="C867:O867"/>
    <mergeCell ref="C902:R902"/>
    <mergeCell ref="C903:R903"/>
    <mergeCell ref="T901:U901"/>
    <mergeCell ref="AK901:AP901"/>
    <mergeCell ref="C901:R901"/>
    <mergeCell ref="Z560:AB560"/>
    <mergeCell ref="D714:U714"/>
    <mergeCell ref="C722:V722"/>
    <mergeCell ref="AK707:AP707"/>
    <mergeCell ref="W704:AB704"/>
  </mergeCells>
  <conditionalFormatting sqref="C263:AI264 AJ263:AQ265 AJ273:AQ273 AJ298:AQ298 AJ319:AQ319 AJ327:AQ327 AJ362:AQ362 AJ392:AQ392 AJ408:AQ408 AJ420:AQ420 AJ507:AQ507 AJ524:AQ524 AJ532:AQ532 AJ594:AQ594 AJ603:AQ603 AJ613:AQ613 AJ624:AQ624 AJ635:AQ635 AJ646:AQ646 AJ719:AQ720 AJ726:AQ726 AJ735:AQ735 AJ385:AQ385 AJ389:AQ390 AJ413:AQ413 AJ529:AQ529 AJ437:AQ437 R564:AQ564 AJ569:AQ569 AJ584:AQ584 AJ748:AQ748 C553:AQ553 I764:I773 V764:W773 J765:U773 X765:AP773 I816:I827 AJ417:AQ417 O811:R827 T811:X827 Z811:AD827 AM811:AP827 AF811:AK827 AJ785:AP785 C667:AI674 C265 AJ310:AQ310 AJ351:AQ351 AJ444:AQ444 AJ710:AQ710 AJ742:AQ742 AJ783:AQ783 I769:AP769 C750:AQ760 AJ701:AQ702 AJ707:AQ707 AJ686:AQ686 AJ724:AQ724 C677:AI679 C659:AI664 AJ659:AQ679 I839:I848 O835:R848 T835:X848 Z835:AD848 AM835:AP848 AF835:AK848">
    <cfRule type="expression" priority="236" dxfId="0" stopIfTrue="1">
      <formula>OR(VALUE($BF263)&lt;&gt;0,VALUE($BG263)&lt;&gt;0)</formula>
    </cfRule>
  </conditionalFormatting>
  <conditionalFormatting sqref="C273:AI273">
    <cfRule type="expression" priority="235" dxfId="0" stopIfTrue="1">
      <formula>OR(VALUE($BF273)&lt;&gt;0,VALUE($BG273)&lt;&gt;0)</formula>
    </cfRule>
  </conditionalFormatting>
  <conditionalFormatting sqref="C298:AI298">
    <cfRule type="expression" priority="234" dxfId="0" stopIfTrue="1">
      <formula>OR(VALUE($BF298)&lt;&gt;0,VALUE($BG298)&lt;&gt;0)</formula>
    </cfRule>
  </conditionalFormatting>
  <conditionalFormatting sqref="C319:AI319">
    <cfRule type="expression" priority="232" dxfId="0" stopIfTrue="1">
      <formula>OR(VALUE($BF319)&lt;&gt;0,VALUE($BG319)&lt;&gt;0)</formula>
    </cfRule>
  </conditionalFormatting>
  <conditionalFormatting sqref="C327:AI327">
    <cfRule type="expression" priority="231" dxfId="0" stopIfTrue="1">
      <formula>OR(VALUE($BF327)&lt;&gt;0,VALUE($BG327)&lt;&gt;0)</formula>
    </cfRule>
  </conditionalFormatting>
  <conditionalFormatting sqref="C362:AI362">
    <cfRule type="expression" priority="228" dxfId="0" stopIfTrue="1">
      <formula>OR(VALUE($BF362)&lt;&gt;0,VALUE($BG362)&lt;&gt;0)</formula>
    </cfRule>
  </conditionalFormatting>
  <conditionalFormatting sqref="C392:AI392">
    <cfRule type="expression" priority="227" dxfId="0" stopIfTrue="1">
      <formula>OR(VALUE($BF392)&lt;&gt;0,VALUE($BG392)&lt;&gt;0)</formula>
    </cfRule>
  </conditionalFormatting>
  <conditionalFormatting sqref="C408:N408">
    <cfRule type="expression" priority="226" dxfId="0" stopIfTrue="1">
      <formula>OR(VALUE($BF408)&lt;&gt;0,VALUE($BG408)&lt;&gt;0)</formula>
    </cfRule>
  </conditionalFormatting>
  <conditionalFormatting sqref="C420:AI420">
    <cfRule type="expression" priority="224" dxfId="0" stopIfTrue="1">
      <formula>OR(VALUE($BF420)&lt;&gt;0,VALUE($BG420)&lt;&gt;0)</formula>
    </cfRule>
  </conditionalFormatting>
  <conditionalFormatting sqref="C507:AI507">
    <cfRule type="expression" priority="222" dxfId="0" stopIfTrue="1">
      <formula>OR(VALUE($BF507)&lt;&gt;0,VALUE($BG507)&lt;&gt;0)</formula>
    </cfRule>
  </conditionalFormatting>
  <conditionalFormatting sqref="C524:AI524">
    <cfRule type="expression" priority="220" dxfId="0" stopIfTrue="1">
      <formula>OR(VALUE($BF524)&lt;&gt;0,VALUE($BG524)&lt;&gt;0)</formula>
    </cfRule>
  </conditionalFormatting>
  <conditionalFormatting sqref="C532:AI532">
    <cfRule type="expression" priority="218" dxfId="0" stopIfTrue="1">
      <formula>OR(VALUE($BF532)&lt;&gt;0,VALUE($BG532)&lt;&gt;0)</formula>
    </cfRule>
  </conditionalFormatting>
  <conditionalFormatting sqref="C594:AI594">
    <cfRule type="expression" priority="216" dxfId="0" stopIfTrue="1">
      <formula>OR(VALUE($BF594)&lt;&gt;0,VALUE($BG594)&lt;&gt;0)</formula>
    </cfRule>
  </conditionalFormatting>
  <conditionalFormatting sqref="C603:AI603">
    <cfRule type="expression" priority="213" dxfId="0" stopIfTrue="1">
      <formula>OR(VALUE($BF603)&lt;&gt;0,VALUE($BG603)&lt;&gt;0)</formula>
    </cfRule>
  </conditionalFormatting>
  <conditionalFormatting sqref="C613:AI613">
    <cfRule type="expression" priority="210" dxfId="0" stopIfTrue="1">
      <formula>OR(VALUE($BF613)&lt;&gt;0,VALUE($BG613)&lt;&gt;0)</formula>
    </cfRule>
  </conditionalFormatting>
  <conditionalFormatting sqref="C624:AI624">
    <cfRule type="expression" priority="209" dxfId="0" stopIfTrue="1">
      <formula>OR(VALUE($BF624)&lt;&gt;0,VALUE($BG624)&lt;&gt;0)</formula>
    </cfRule>
  </conditionalFormatting>
  <conditionalFormatting sqref="C635:AI635">
    <cfRule type="expression" priority="208" dxfId="0" stopIfTrue="1">
      <formula>OR(VALUE($BF635)&lt;&gt;0,VALUE($BG635)&lt;&gt;0)</formula>
    </cfRule>
  </conditionalFormatting>
  <conditionalFormatting sqref="C646:AI646">
    <cfRule type="expression" priority="207" dxfId="0" stopIfTrue="1">
      <formula>OR(VALUE($BF646)&lt;&gt;0,VALUE($BG646)&lt;&gt;0)</formula>
    </cfRule>
  </conditionalFormatting>
  <conditionalFormatting sqref="C719:AI720">
    <cfRule type="expression" priority="205" dxfId="0" stopIfTrue="1">
      <formula>OR(VALUE($BF719)&lt;&gt;0,VALUE($BG719)&lt;&gt;0)</formula>
    </cfRule>
  </conditionalFormatting>
  <conditionalFormatting sqref="C726:AI726">
    <cfRule type="expression" priority="204" dxfId="0" stopIfTrue="1">
      <formula>OR(VALUE($BF726)&lt;&gt;0,VALUE($BG726)&lt;&gt;0)</formula>
    </cfRule>
  </conditionalFormatting>
  <conditionalFormatting sqref="C735:AI735">
    <cfRule type="expression" priority="203" dxfId="0" stopIfTrue="1">
      <formula>OR(VALUE($BF735)&lt;&gt;0,VALUE($BG735)&lt;&gt;0)</formula>
    </cfRule>
  </conditionalFormatting>
  <conditionalFormatting sqref="AJ336:AP337 AJ371:AP371 AJ373:AP373 AJ377:AP377 AJ380:AP380 AJ375:AP375 C340:AP340">
    <cfRule type="expression" priority="193" dxfId="0" stopIfTrue="1">
      <formula>OR(VALUE($BF336)&lt;&gt;0,VALUE($AZ336)&lt;&gt;0)</formula>
    </cfRule>
  </conditionalFormatting>
  <conditionalFormatting sqref="C336:AI336">
    <cfRule type="expression" priority="185" dxfId="0" stopIfTrue="1">
      <formula>OR(VALUE($BF336)&lt;&gt;0,VALUE($AZ336)&lt;&gt;0)</formula>
    </cfRule>
  </conditionalFormatting>
  <conditionalFormatting sqref="C337:AI337">
    <cfRule type="expression" priority="184" dxfId="0" stopIfTrue="1">
      <formula>OR(VALUE($BF337)&lt;&gt;0,VALUE($AZ337)&lt;&gt;0)</formula>
    </cfRule>
  </conditionalFormatting>
  <conditionalFormatting sqref="C371:AI371">
    <cfRule type="expression" priority="181" dxfId="0" stopIfTrue="1">
      <formula>OR(VALUE($BF371)&lt;&gt;0,VALUE($AZ371)&lt;&gt;0)</formula>
    </cfRule>
  </conditionalFormatting>
  <conditionalFormatting sqref="C373:AI373">
    <cfRule type="expression" priority="180" dxfId="0" stopIfTrue="1">
      <formula>OR(VALUE($BF373)&lt;&gt;0,VALUE($AZ373)&lt;&gt;0)</formula>
    </cfRule>
  </conditionalFormatting>
  <conditionalFormatting sqref="C377:AI377">
    <cfRule type="expression" priority="179" dxfId="0" stopIfTrue="1">
      <formula>OR(VALUE($BF377)&lt;&gt;0,VALUE($AZ377)&lt;&gt;0)</formula>
    </cfRule>
  </conditionalFormatting>
  <conditionalFormatting sqref="C380:AI380">
    <cfRule type="expression" priority="178" dxfId="0" stopIfTrue="1">
      <formula>OR(VALUE($BF380)&lt;&gt;0,VALUE($AZ380)&lt;&gt;0)</formula>
    </cfRule>
  </conditionalFormatting>
  <conditionalFormatting sqref="C385:AI385">
    <cfRule type="expression" priority="176" dxfId="0" stopIfTrue="1">
      <formula>OR(VALUE($BF385)&lt;&gt;0,VALUE($BG385)&lt;&gt;0)</formula>
    </cfRule>
  </conditionalFormatting>
  <conditionalFormatting sqref="C389:AI389">
    <cfRule type="expression" priority="175" dxfId="0" stopIfTrue="1">
      <formula>OR(VALUE($BF389)&lt;&gt;0,VALUE($BG389)&lt;&gt;0)</formula>
    </cfRule>
  </conditionalFormatting>
  <conditionalFormatting sqref="C390:AI390">
    <cfRule type="expression" priority="174" dxfId="0" stopIfTrue="1">
      <formula>OR(VALUE($BF390)&lt;&gt;0,VALUE($BG390)&lt;&gt;0)</formula>
    </cfRule>
  </conditionalFormatting>
  <conditionalFormatting sqref="C413:AI413">
    <cfRule type="expression" priority="173" dxfId="0" stopIfTrue="1">
      <formula>OR(VALUE($BF413)&lt;&gt;0,VALUE($BG413)&lt;&gt;0)</formula>
    </cfRule>
  </conditionalFormatting>
  <conditionalFormatting sqref="C417:AI417">
    <cfRule type="expression" priority="172" dxfId="0" stopIfTrue="1">
      <formula>OR(VALUE($BF417)&lt;&gt;0,VALUE($BG417)&lt;&gt;0)</formula>
    </cfRule>
  </conditionalFormatting>
  <conditionalFormatting sqref="C529:AI529">
    <cfRule type="expression" priority="171" dxfId="0" stopIfTrue="1">
      <formula>OR(VALUE($BF529)&lt;&gt;0,VALUE($BG529)&lt;&gt;0)</formula>
    </cfRule>
  </conditionalFormatting>
  <conditionalFormatting sqref="C437:AI437">
    <cfRule type="expression" priority="167" dxfId="0" stopIfTrue="1">
      <formula>OR(VALUE($BF437)&lt;&gt;0,VALUE($BG437)&lt;&gt;0)</formula>
    </cfRule>
  </conditionalFormatting>
  <conditionalFormatting sqref="C564:O564">
    <cfRule type="expression" priority="163" dxfId="0" stopIfTrue="1">
      <formula>OR(VALUE($BF564)&lt;&gt;0,VALUE($BG564)&lt;&gt;0)</formula>
    </cfRule>
  </conditionalFormatting>
  <conditionalFormatting sqref="C569:AI569">
    <cfRule type="expression" priority="161" dxfId="0" stopIfTrue="1">
      <formula>OR(VALUE($BF569)&lt;&gt;0,VALUE($BG569)&lt;&gt;0)</formula>
    </cfRule>
  </conditionalFormatting>
  <conditionalFormatting sqref="C584:AI584">
    <cfRule type="expression" priority="158" dxfId="0" stopIfTrue="1">
      <formula>OR(VALUE($BF584)&lt;&gt;0,VALUE($BG584)&lt;&gt;0)</formula>
    </cfRule>
  </conditionalFormatting>
  <conditionalFormatting sqref="C748:AI748">
    <cfRule type="expression" priority="157" dxfId="0" stopIfTrue="1">
      <formula>OR(VALUE($BF748)&lt;&gt;0,VALUE($BG748)&lt;&gt;0)</formula>
    </cfRule>
  </conditionalFormatting>
  <conditionalFormatting sqref="C310:AI310">
    <cfRule type="expression" priority="151" dxfId="0" stopIfTrue="1">
      <formula>OR(VALUE($BF310)&lt;&gt;0,VALUE($BG310)&lt;&gt;0)</formula>
    </cfRule>
  </conditionalFormatting>
  <conditionalFormatting sqref="C351:AI351">
    <cfRule type="expression" priority="147" dxfId="0" stopIfTrue="1">
      <formula>OR(VALUE($BF351)&lt;&gt;0,VALUE($BG351)&lt;&gt;0)</formula>
    </cfRule>
  </conditionalFormatting>
  <conditionalFormatting sqref="C336">
    <cfRule type="expression" priority="138" dxfId="0" stopIfTrue="1">
      <formula>OR(VALUE($BF336)&lt;&gt;0,VALUE($AZ336)&lt;&gt;0)</formula>
    </cfRule>
  </conditionalFormatting>
  <conditionalFormatting sqref="C337">
    <cfRule type="expression" priority="137" dxfId="0" stopIfTrue="1">
      <formula>OR(VALUE($BF337)&lt;&gt;0,VALUE($AZ337)&lt;&gt;0)</formula>
    </cfRule>
  </conditionalFormatting>
  <conditionalFormatting sqref="C345">
    <cfRule type="expression" priority="133" dxfId="0" stopIfTrue="1">
      <formula>OR(VALUE($BF345)&lt;&gt;0,VALUE($AZ345)&lt;&gt;0)</formula>
    </cfRule>
  </conditionalFormatting>
  <conditionalFormatting sqref="C371">
    <cfRule type="expression" priority="124" dxfId="0" stopIfTrue="1">
      <formula>OR(VALUE($BF371)&lt;&gt;0,VALUE($AZ371)&lt;&gt;0)</formula>
    </cfRule>
  </conditionalFormatting>
  <conditionalFormatting sqref="C373">
    <cfRule type="expression" priority="123" dxfId="0" stopIfTrue="1">
      <formula>OR(VALUE($BF373)&lt;&gt;0,VALUE($AZ373)&lt;&gt;0)</formula>
    </cfRule>
  </conditionalFormatting>
  <conditionalFormatting sqref="C377">
    <cfRule type="expression" priority="122" dxfId="0" stopIfTrue="1">
      <formula>OR(VALUE($BF377)&lt;&gt;0,VALUE($AZ377)&lt;&gt;0)</formula>
    </cfRule>
  </conditionalFormatting>
  <conditionalFormatting sqref="C380">
    <cfRule type="expression" priority="121" dxfId="0" stopIfTrue="1">
      <formula>OR(VALUE($BF380)&lt;&gt;0,VALUE($AZ380)&lt;&gt;0)</formula>
    </cfRule>
  </conditionalFormatting>
  <conditionalFormatting sqref="C375">
    <cfRule type="expression" priority="120" dxfId="0" stopIfTrue="1">
      <formula>OR(VALUE($BF375)&lt;&gt;0,VALUE($AZ375)&lt;&gt;0)</formula>
    </cfRule>
  </conditionalFormatting>
  <conditionalFormatting sqref="C371">
    <cfRule type="expression" priority="119" dxfId="0" stopIfTrue="1">
      <formula>OR(VALUE($BF371)&lt;&gt;0,VALUE($AZ371)&lt;&gt;0)</formula>
    </cfRule>
  </conditionalFormatting>
  <conditionalFormatting sqref="C373">
    <cfRule type="expression" priority="118" dxfId="0" stopIfTrue="1">
      <formula>OR(VALUE($BF373)&lt;&gt;0,VALUE($AZ373)&lt;&gt;0)</formula>
    </cfRule>
  </conditionalFormatting>
  <conditionalFormatting sqref="C377">
    <cfRule type="expression" priority="117" dxfId="0" stopIfTrue="1">
      <formula>OR(VALUE($BF377)&lt;&gt;0,VALUE($AZ377)&lt;&gt;0)</formula>
    </cfRule>
  </conditionalFormatting>
  <conditionalFormatting sqref="C380">
    <cfRule type="expression" priority="116" dxfId="0" stopIfTrue="1">
      <formula>OR(VALUE($BF380)&lt;&gt;0,VALUE($AZ380)&lt;&gt;0)</formula>
    </cfRule>
  </conditionalFormatting>
  <conditionalFormatting sqref="C377">
    <cfRule type="expression" priority="115" dxfId="0" stopIfTrue="1">
      <formula>OR(VALUE($BF377)&lt;&gt;0,VALUE($AZ377)&lt;&gt;0)</formula>
    </cfRule>
  </conditionalFormatting>
  <conditionalFormatting sqref="C444:AI444">
    <cfRule type="expression" priority="112" dxfId="0" stopIfTrue="1">
      <formula>OR(VALUE($BF444)&lt;&gt;0,VALUE($BG444)&lt;&gt;0)</formula>
    </cfRule>
  </conditionalFormatting>
  <conditionalFormatting sqref="C340">
    <cfRule type="expression" priority="105" dxfId="0" stopIfTrue="1">
      <formula>OR(VALUE($AR340)&lt;&gt;0,VALUE($AX340)&lt;&gt;0)</formula>
    </cfRule>
  </conditionalFormatting>
  <conditionalFormatting sqref="C339">
    <cfRule type="expression" priority="104" dxfId="0" stopIfTrue="1">
      <formula>OR(VALUE($AW339)&lt;&gt;0,VALUE($AR339)&lt;&gt;0)</formula>
    </cfRule>
  </conditionalFormatting>
  <conditionalFormatting sqref="C710:AI710">
    <cfRule type="expression" priority="80" dxfId="0" stopIfTrue="1">
      <formula>OR(VALUE($BF710)&lt;&gt;0,VALUE($BG710)&lt;&gt;0)</formula>
    </cfRule>
  </conditionalFormatting>
  <conditionalFormatting sqref="C742:AI742">
    <cfRule type="expression" priority="78" dxfId="0" stopIfTrue="1">
      <formula>OR(VALUE($BF742)&lt;&gt;0,VALUE($BG742)&lt;&gt;0)</formula>
    </cfRule>
  </conditionalFormatting>
  <conditionalFormatting sqref="C783:AI783">
    <cfRule type="expression" priority="76" dxfId="0" stopIfTrue="1">
      <formula>OR(VALUE($BF783)&lt;&gt;0,VALUE($BG783)&lt;&gt;0)</formula>
    </cfRule>
  </conditionalFormatting>
  <conditionalFormatting sqref="I769:AI769">
    <cfRule type="expression" priority="74" dxfId="0" stopIfTrue="1">
      <formula>OR(VALUE($BF769)&lt;&gt;0,VALUE($BG769)&lt;&gt;0)</formula>
    </cfRule>
  </conditionalFormatting>
  <conditionalFormatting sqref="I773:N773">
    <cfRule type="expression" priority="73" dxfId="0" stopIfTrue="1">
      <formula>OR(VALUE($BF773)&lt;&gt;0,VALUE($BG773)&lt;&gt;0)</formula>
    </cfRule>
  </conditionalFormatting>
  <conditionalFormatting sqref="P773:U773">
    <cfRule type="expression" priority="72" dxfId="0" stopIfTrue="1">
      <formula>OR(VALUE($BF773)&lt;&gt;0,VALUE($BG773)&lt;&gt;0)</formula>
    </cfRule>
  </conditionalFormatting>
  <conditionalFormatting sqref="W773:AB773">
    <cfRule type="expression" priority="71" dxfId="0" stopIfTrue="1">
      <formula>OR(VALUE($BF773)&lt;&gt;0,VALUE($BG773)&lt;&gt;0)</formula>
    </cfRule>
  </conditionalFormatting>
  <conditionalFormatting sqref="AD773:AI773">
    <cfRule type="expression" priority="70" dxfId="0" stopIfTrue="1">
      <formula>OR(VALUE($BF773)&lt;&gt;0,VALUE($BG773)&lt;&gt;0)</formula>
    </cfRule>
  </conditionalFormatting>
  <conditionalFormatting sqref="AK773:AP773">
    <cfRule type="expression" priority="65" dxfId="0" stopIfTrue="1">
      <formula>OR(VALUE($BF773)&lt;&gt;0,VALUE($BG773)&lt;&gt;0)</formula>
    </cfRule>
  </conditionalFormatting>
  <conditionalFormatting sqref="I835:I839">
    <cfRule type="expression" priority="64" dxfId="0" stopIfTrue="1">
      <formula>OR(VALUE($BF835)&lt;&gt;0,VALUE($BG835)&lt;&gt;0)</formula>
    </cfRule>
  </conditionalFormatting>
  <conditionalFormatting sqref="C848:H848">
    <cfRule type="expression" priority="62" dxfId="0" stopIfTrue="1">
      <formula>OR(VALUE($BF848)&lt;&gt;0,VALUE($BG848)&lt;&gt;0)</formula>
    </cfRule>
  </conditionalFormatting>
  <conditionalFormatting sqref="C841:H841">
    <cfRule type="expression" priority="61" dxfId="0" stopIfTrue="1">
      <formula>OR(VALUE($BF841)&lt;&gt;0,VALUE($BG841)&lt;&gt;0)</formula>
    </cfRule>
  </conditionalFormatting>
  <conditionalFormatting sqref="AC287:AP287 S287:X287 C287:N287 AC408:AI408 S408:X408">
    <cfRule type="expression" priority="52" dxfId="0" stopIfTrue="1">
      <formula>OR(VALUE('Thuyet minh'!#REF!)&lt;&gt;0,VALUE('Thuyet minh'!#REF!)&lt;&gt;0)</formula>
    </cfRule>
  </conditionalFormatting>
  <conditionalFormatting sqref="C287:AP287">
    <cfRule type="expression" priority="49" dxfId="2" stopIfTrue="1">
      <formula>OR(VALUE($BF287)&lt;&gt;0,VALUE($BG287)&lt;&gt;0)</formula>
    </cfRule>
  </conditionalFormatting>
  <conditionalFormatting sqref="AJ287:AP287">
    <cfRule type="expression" priority="48" dxfId="0" stopIfTrue="1">
      <formula>OR(VALUE('Thuyet minh'!#REF!)&lt;&gt;0,VALUE('Thuyet minh'!#REF!)&lt;&gt;0)</formula>
    </cfRule>
  </conditionalFormatting>
  <conditionalFormatting sqref="I811:I815">
    <cfRule type="expression" priority="39" dxfId="0" stopIfTrue="1">
      <formula>OR(VALUE($BF811)&lt;&gt;0,VALUE($BG811)&lt;&gt;0)</formula>
    </cfRule>
  </conditionalFormatting>
  <conditionalFormatting sqref="C827:H827">
    <cfRule type="expression" priority="37" dxfId="0" stopIfTrue="1">
      <formula>OR(VALUE($BF827)&lt;&gt;0,VALUE($BG827)&lt;&gt;0)</formula>
    </cfRule>
  </conditionalFormatting>
  <conditionalFormatting sqref="C819:H819">
    <cfRule type="expression" priority="36" dxfId="0" stopIfTrue="1">
      <formula>OR(VALUE($BF819)&lt;&gt;0,VALUE($BG819)&lt;&gt;0)</formula>
    </cfRule>
  </conditionalFormatting>
  <conditionalFormatting sqref="C340">
    <cfRule type="expression" priority="238" dxfId="0" stopIfTrue="1">
      <formula>OR(VALUE(#REF!)&lt;&gt;0,VALUE(#REF!)&lt;&gt;0)</formula>
    </cfRule>
  </conditionalFormatting>
  <conditionalFormatting sqref="I822:I823">
    <cfRule type="expression" priority="35" dxfId="0" stopIfTrue="1">
      <formula>OR(VALUE($BF822)&lt;&gt;0,VALUE($BG822)&lt;&gt;0)</formula>
    </cfRule>
  </conditionalFormatting>
  <conditionalFormatting sqref="T839:X839">
    <cfRule type="expression" priority="33" dxfId="0" stopIfTrue="1">
      <formula>OR(VALUE($BF839)&lt;&gt;0,VALUE($BG839)&lt;&gt;0)</formula>
    </cfRule>
  </conditionalFormatting>
  <conditionalFormatting sqref="I839">
    <cfRule type="expression" priority="32" dxfId="0" stopIfTrue="1">
      <formula>OR(VALUE($BF839)&lt;&gt;0,VALUE($BG839)&lt;&gt;0)</formula>
    </cfRule>
  </conditionalFormatting>
  <conditionalFormatting sqref="I845">
    <cfRule type="expression" priority="30" dxfId="0" stopIfTrue="1">
      <formula>OR(VALUE($BF845)&lt;&gt;0,VALUE($BG845)&lt;&gt;0)</formula>
    </cfRule>
  </conditionalFormatting>
  <conditionalFormatting sqref="C375:AI375">
    <cfRule type="expression" priority="20" dxfId="0" stopIfTrue="1">
      <formula>OR(VALUE($BF375)&lt;&gt;0,VALUE($AZ375)&lt;&gt;0)</formula>
    </cfRule>
  </conditionalFormatting>
  <conditionalFormatting sqref="C375">
    <cfRule type="expression" priority="19" dxfId="0" stopIfTrue="1">
      <formula>OR(VALUE($BF375)&lt;&gt;0,VALUE($AZ375)&lt;&gt;0)</formula>
    </cfRule>
  </conditionalFormatting>
  <conditionalFormatting sqref="C375">
    <cfRule type="expression" priority="18" dxfId="0" stopIfTrue="1">
      <formula>OR(VALUE($BF375)&lt;&gt;0,VALUE($AZ375)&lt;&gt;0)</formula>
    </cfRule>
  </conditionalFormatting>
  <conditionalFormatting sqref="C785:AI785">
    <cfRule type="expression" priority="14" dxfId="0" stopIfTrue="1">
      <formula>OR(VALUE($BF785)&lt;&gt;0,VALUE($BG785)&lt;&gt;0)</formula>
    </cfRule>
  </conditionalFormatting>
  <conditionalFormatting sqref="C701:AI702">
    <cfRule type="expression" priority="12" dxfId="0" stopIfTrue="1">
      <formula>OR(VALUE($BF701)&lt;&gt;0,VALUE($BG701)&lt;&gt;0)</formula>
    </cfRule>
  </conditionalFormatting>
  <conditionalFormatting sqref="C707:AI707">
    <cfRule type="expression" priority="11" dxfId="0" stopIfTrue="1">
      <formula>OR(VALUE($BF707)&lt;&gt;0,VALUE($BG707)&lt;&gt;0)</formula>
    </cfRule>
  </conditionalFormatting>
  <conditionalFormatting sqref="C686:AI686">
    <cfRule type="expression" priority="9" dxfId="0" stopIfTrue="1">
      <formula>OR(VALUE($BF686)&lt;&gt;0,VALUE($BG686)&lt;&gt;0)</formula>
    </cfRule>
  </conditionalFormatting>
  <conditionalFormatting sqref="C724:AI724">
    <cfRule type="expression" priority="7" dxfId="0" stopIfTrue="1">
      <formula>OR(VALUE($BF724)&lt;&gt;0,VALUE($BG724)&lt;&gt;0)</formula>
    </cfRule>
  </conditionalFormatting>
  <conditionalFormatting sqref="C665:AI665">
    <cfRule type="expression" priority="6" dxfId="0" stopIfTrue="1">
      <formula>OR(VALUE($BF665)&lt;&gt;0,VALUE($BG665)&lt;&gt;0)</formula>
    </cfRule>
  </conditionalFormatting>
  <conditionalFormatting sqref="C666:AI666">
    <cfRule type="expression" priority="5" dxfId="0" stopIfTrue="1">
      <formula>OR(VALUE($BF666)&lt;&gt;0,VALUE($BG666)&lt;&gt;0)</formula>
    </cfRule>
  </conditionalFormatting>
  <conditionalFormatting sqref="C676:AI676">
    <cfRule type="expression" priority="4" dxfId="0" stopIfTrue="1">
      <formula>OR(VALUE($BF676)&lt;&gt;0,VALUE($BG676)&lt;&gt;0)</formula>
    </cfRule>
  </conditionalFormatting>
  <conditionalFormatting sqref="C675:AI675">
    <cfRule type="expression" priority="3" dxfId="0" stopIfTrue="1">
      <formula>OR(VALUE($BF675)&lt;&gt;0,VALUE($BG675)&lt;&gt;0)</formula>
    </cfRule>
  </conditionalFormatting>
  <conditionalFormatting sqref="O408:AI408">
    <cfRule type="expression" priority="1" dxfId="2" stopIfTrue="1">
      <formula>OR(VALUE($BF408)&lt;&gt;0,VALUE($BG408)&lt;&gt;0)</formula>
    </cfRule>
  </conditionalFormatting>
  <printOptions/>
  <pageMargins left="0.984251968503937" right="0.5118110236220472" top="0.5118110236220472" bottom="0.5118110236220472" header="0.1968503937007874" footer="0.1968503937007874"/>
  <pageSetup firstPageNumber="13" useFirstPageNumber="1" horizontalDpi="600" verticalDpi="600" orientation="portrait" paperSize="9" r:id="rId4"/>
  <headerFooter alignWithMargins="0">
    <oddFooter>&amp;C&amp;"Times New Roman,Regular"&amp;P</oddFooter>
  </headerFooter>
  <rowBreaks count="29" manualBreakCount="29">
    <brk id="37" max="255" man="1"/>
    <brk id="72" max="255" man="1"/>
    <brk id="106" max="255" man="1"/>
    <brk id="141" max="255" man="1"/>
    <brk id="171" max="255" man="1"/>
    <brk id="201" max="255" man="1"/>
    <brk id="236" max="255" man="1"/>
    <brk id="255" max="255" man="1"/>
    <brk id="288" max="255" man="1"/>
    <brk id="328" max="255" man="1"/>
    <brk id="330" max="255" man="1"/>
    <brk id="365" max="255" man="1"/>
    <brk id="409" max="255" man="1"/>
    <brk id="445" max="255" man="1"/>
    <brk id="467" max="255" man="1"/>
    <brk id="497" max="255" man="1"/>
    <brk id="525" max="255" man="1"/>
    <brk id="554" max="255" man="1"/>
    <brk id="555" max="255" man="1"/>
    <brk id="595" max="255" man="1"/>
    <brk id="625" max="255" man="1"/>
    <brk id="660" max="255" man="1"/>
    <brk id="680" max="255" man="1"/>
    <brk id="708" max="255" man="1"/>
    <brk id="749" max="255" man="1"/>
    <brk id="790" max="255" man="1"/>
    <brk id="828" max="255" man="1"/>
    <brk id="860" max="255" man="1"/>
    <brk id="888" max="255" man="1"/>
  </rowBreaks>
  <drawing r:id="rId3"/>
  <legacyDrawing r:id="rId2"/>
</worksheet>
</file>

<file path=xl/worksheets/sheet12.xml><?xml version="1.0" encoding="utf-8"?>
<worksheet xmlns="http://schemas.openxmlformats.org/spreadsheetml/2006/main" xmlns:r="http://schemas.openxmlformats.org/officeDocument/2006/relationships">
  <sheetPr codeName="Sheet14">
    <tabColor indexed="12"/>
  </sheetPr>
  <dimension ref="A1:DY30"/>
  <sheetViews>
    <sheetView showGridLines="0" view="pageBreakPreview" zoomScaleSheetLayoutView="100" zoomScalePageLayoutView="0" workbookViewId="0" topLeftCell="A5">
      <selection activeCell="C27" sqref="C27:N27"/>
    </sheetView>
  </sheetViews>
  <sheetFormatPr defaultColWidth="2.57421875" defaultRowHeight="12.75" outlineLevelCol="1"/>
  <cols>
    <col min="1" max="1" width="3.140625" style="36" customWidth="1"/>
    <col min="2" max="2" width="1.28515625" style="22" customWidth="1"/>
    <col min="3" max="3" width="3.57421875" style="195" customWidth="1"/>
    <col min="4" max="4" width="30.7109375" style="195" customWidth="1"/>
    <col min="5" max="5" width="2.7109375" style="161" customWidth="1"/>
    <col min="6" max="6" width="17.28125" style="162" customWidth="1"/>
    <col min="7" max="7" width="2.7109375" style="162" customWidth="1"/>
    <col min="8" max="8" width="17.28125" style="162" customWidth="1"/>
    <col min="9" max="9" width="2.7109375" style="162" customWidth="1"/>
    <col min="10" max="10" width="17.28125" style="162" customWidth="1"/>
    <col min="11" max="11" width="2.7109375" style="162" customWidth="1"/>
    <col min="12" max="12" width="17.28125" style="162" customWidth="1"/>
    <col min="13" max="13" width="2.7109375" style="162" customWidth="1"/>
    <col min="14" max="14" width="17.28125" style="194" customWidth="1"/>
    <col min="15" max="15" width="3.140625" style="1059" hidden="1" customWidth="1" outlineLevel="1"/>
    <col min="16" max="16" width="1.28515625" style="194" hidden="1" customWidth="1" outlineLevel="1"/>
    <col min="17" max="17" width="3.421875" style="195" hidden="1" customWidth="1" outlineLevel="1"/>
    <col min="18" max="18" width="25.421875" style="195" hidden="1" customWidth="1" outlineLevel="1"/>
    <col min="19" max="19" width="1.1484375" style="161" hidden="1" customWidth="1" outlineLevel="1"/>
    <col min="20" max="20" width="16.421875" style="162" hidden="1" customWidth="1" outlineLevel="1"/>
    <col min="21" max="21" width="1.1484375" style="162" hidden="1" customWidth="1" outlineLevel="1"/>
    <col min="22" max="22" width="16.421875" style="162" hidden="1" customWidth="1" outlineLevel="1"/>
    <col min="23" max="23" width="1.1484375" style="162" hidden="1" customWidth="1" outlineLevel="1"/>
    <col min="24" max="24" width="16.421875" style="162" hidden="1" customWidth="1" outlineLevel="1"/>
    <col min="25" max="25" width="1.1484375" style="162" hidden="1" customWidth="1" outlineLevel="1"/>
    <col min="26" max="26" width="16.421875" style="162" hidden="1" customWidth="1" outlineLevel="1"/>
    <col min="27" max="27" width="1.1484375" style="162" hidden="1" customWidth="1" outlineLevel="1"/>
    <col min="28" max="28" width="16.421875" style="163" hidden="1" customWidth="1" outlineLevel="1"/>
    <col min="29" max="29" width="1.1484375" style="164" hidden="1" customWidth="1" outlineLevel="1"/>
    <col min="30" max="30" width="16.421875" style="194" hidden="1" customWidth="1" outlineLevel="1"/>
    <col min="31" max="31" width="1.1484375" style="194" customWidth="1" collapsed="1"/>
    <col min="32" max="32" width="16.421875" style="162" hidden="1" customWidth="1" outlineLevel="1"/>
    <col min="33" max="33" width="1.1484375" style="162" hidden="1" customWidth="1" outlineLevel="1"/>
    <col min="34" max="34" width="16.421875" style="162" hidden="1" customWidth="1" outlineLevel="1"/>
    <col min="35" max="35" width="1.1484375" style="162" hidden="1" customWidth="1" outlineLevel="1"/>
    <col min="36" max="36" width="16.421875" style="162" hidden="1" customWidth="1" outlineLevel="1"/>
    <col min="37" max="37" width="1.1484375" style="162" hidden="1" customWidth="1" outlineLevel="1"/>
    <col min="38" max="38" width="16.421875" style="162" hidden="1" customWidth="1" outlineLevel="1"/>
    <col min="39" max="39" width="1.1484375" style="162" hidden="1" customWidth="1" outlineLevel="1"/>
    <col min="40" max="40" width="16.421875" style="163" hidden="1" customWidth="1" outlineLevel="1"/>
    <col min="41" max="41" width="1.1484375" style="164" hidden="1" customWidth="1" outlineLevel="1"/>
    <col min="42" max="42" width="16.421875" style="194" hidden="1" customWidth="1" outlineLevel="1"/>
    <col min="43" max="43" width="1.1484375" style="15" hidden="1" customWidth="1" outlineLevel="1"/>
    <col min="44" max="44" width="16.421875" style="162" hidden="1" customWidth="1" outlineLevel="1"/>
    <col min="45" max="45" width="1.1484375" style="162" hidden="1" customWidth="1" outlineLevel="1"/>
    <col min="46" max="46" width="16.421875" style="162" hidden="1" customWidth="1" outlineLevel="1"/>
    <col min="47" max="47" width="1.1484375" style="162" hidden="1" customWidth="1" outlineLevel="1"/>
    <col min="48" max="48" width="16.421875" style="162" hidden="1" customWidth="1" outlineLevel="1"/>
    <col min="49" max="49" width="1.1484375" style="162" hidden="1" customWidth="1" outlineLevel="1"/>
    <col min="50" max="50" width="16.421875" style="162" hidden="1" customWidth="1" outlineLevel="1"/>
    <col min="51" max="51" width="1.1484375" style="162" hidden="1" customWidth="1" outlineLevel="1"/>
    <col min="52" max="52" width="16.421875" style="163" hidden="1" customWidth="1" outlineLevel="1"/>
    <col min="53" max="53" width="1.1484375" style="164" hidden="1" customWidth="1" outlineLevel="1"/>
    <col min="54" max="54" width="16.421875" style="194" hidden="1" customWidth="1" outlineLevel="1"/>
    <col min="55" max="55" width="1.1484375" style="15" hidden="1" customWidth="1" outlineLevel="1"/>
    <col min="56" max="56" width="16.421875" style="162" hidden="1" customWidth="1" outlineLevel="1"/>
    <col min="57" max="57" width="1.1484375" style="162" hidden="1" customWidth="1" outlineLevel="1"/>
    <col min="58" max="58" width="16.421875" style="162" hidden="1" customWidth="1" outlineLevel="1"/>
    <col min="59" max="59" width="1.1484375" style="162" hidden="1" customWidth="1" outlineLevel="1"/>
    <col min="60" max="60" width="16.421875" style="162" hidden="1" customWidth="1" outlineLevel="1"/>
    <col min="61" max="61" width="1.1484375" style="162" hidden="1" customWidth="1" outlineLevel="1"/>
    <col min="62" max="62" width="16.421875" style="162" hidden="1" customWidth="1" outlineLevel="1"/>
    <col min="63" max="63" width="1.1484375" style="162" hidden="1" customWidth="1" outlineLevel="1"/>
    <col min="64" max="64" width="16.421875" style="163" hidden="1" customWidth="1" outlineLevel="1"/>
    <col min="65" max="65" width="1.1484375" style="164" hidden="1" customWidth="1" outlineLevel="1"/>
    <col min="66" max="66" width="16.421875" style="194" hidden="1" customWidth="1" outlineLevel="1"/>
    <col min="67" max="67" width="1.1484375" style="15" hidden="1" customWidth="1" outlineLevel="1"/>
    <col min="68" max="68" width="16.421875" style="162" hidden="1" customWidth="1" outlineLevel="1"/>
    <col min="69" max="69" width="1.1484375" style="162" hidden="1" customWidth="1" outlineLevel="1"/>
    <col min="70" max="70" width="16.421875" style="162" hidden="1" customWidth="1" outlineLevel="1"/>
    <col min="71" max="71" width="1.1484375" style="162" hidden="1" customWidth="1" outlineLevel="1"/>
    <col min="72" max="72" width="16.421875" style="162" hidden="1" customWidth="1" outlineLevel="1"/>
    <col min="73" max="73" width="1.1484375" style="162" hidden="1" customWidth="1" outlineLevel="1"/>
    <col min="74" max="74" width="16.421875" style="162" hidden="1" customWidth="1" outlineLevel="1"/>
    <col min="75" max="75" width="1.1484375" style="162" hidden="1" customWidth="1" outlineLevel="1"/>
    <col min="76" max="76" width="16.421875" style="163" hidden="1" customWidth="1" outlineLevel="1"/>
    <col min="77" max="77" width="1.1484375" style="164" hidden="1" customWidth="1" outlineLevel="1"/>
    <col min="78" max="78" width="16.421875" style="194" hidden="1" customWidth="1" outlineLevel="1"/>
    <col min="79" max="79" width="1.1484375" style="15" hidden="1" customWidth="1" outlineLevel="1"/>
    <col min="80" max="80" width="16.421875" style="162" hidden="1" customWidth="1" outlineLevel="1"/>
    <col min="81" max="81" width="1.1484375" style="162" hidden="1" customWidth="1" outlineLevel="1"/>
    <col min="82" max="82" width="16.421875" style="162" hidden="1" customWidth="1" outlineLevel="1"/>
    <col min="83" max="83" width="1.1484375" style="162" hidden="1" customWidth="1" outlineLevel="1"/>
    <col min="84" max="84" width="16.421875" style="162" hidden="1" customWidth="1" outlineLevel="1"/>
    <col min="85" max="85" width="1.1484375" style="162" hidden="1" customWidth="1" outlineLevel="1"/>
    <col min="86" max="86" width="16.421875" style="162" hidden="1" customWidth="1" outlineLevel="1"/>
    <col min="87" max="87" width="1.1484375" style="162" hidden="1" customWidth="1" outlineLevel="1"/>
    <col min="88" max="88" width="16.421875" style="163" hidden="1" customWidth="1" outlineLevel="1"/>
    <col min="89" max="89" width="1.1484375" style="164" hidden="1" customWidth="1" outlineLevel="1"/>
    <col min="90" max="90" width="16.421875" style="194" hidden="1" customWidth="1" outlineLevel="1"/>
    <col min="91" max="91" width="1.1484375" style="15" hidden="1" customWidth="1" outlineLevel="1"/>
    <col min="92" max="92" width="16.421875" style="162" hidden="1" customWidth="1" outlineLevel="1"/>
    <col min="93" max="93" width="1.1484375" style="162" hidden="1" customWidth="1" outlineLevel="1"/>
    <col min="94" max="94" width="16.421875" style="162" hidden="1" customWidth="1" outlineLevel="1"/>
    <col min="95" max="95" width="1.1484375" style="162" hidden="1" customWidth="1" outlineLevel="1"/>
    <col min="96" max="96" width="16.421875" style="162" hidden="1" customWidth="1" outlineLevel="1"/>
    <col min="97" max="97" width="1.1484375" style="162" hidden="1" customWidth="1" outlineLevel="1"/>
    <col min="98" max="98" width="16.421875" style="162" hidden="1" customWidth="1" outlineLevel="1"/>
    <col min="99" max="99" width="1.1484375" style="162" hidden="1" customWidth="1" outlineLevel="1"/>
    <col min="100" max="100" width="16.421875" style="163" hidden="1" customWidth="1" outlineLevel="1"/>
    <col min="101" max="101" width="1.1484375" style="164" hidden="1" customWidth="1" outlineLevel="1"/>
    <col min="102" max="102" width="16.421875" style="194" hidden="1" customWidth="1" outlineLevel="1"/>
    <col min="103" max="103" width="1.1484375" style="15" hidden="1" customWidth="1" outlineLevel="1"/>
    <col min="104" max="104" width="16.421875" style="162" hidden="1" customWidth="1" outlineLevel="1"/>
    <col min="105" max="105" width="1.1484375" style="162" hidden="1" customWidth="1" outlineLevel="1"/>
    <col min="106" max="106" width="16.421875" style="162" hidden="1" customWidth="1" outlineLevel="1"/>
    <col min="107" max="107" width="1.1484375" style="162" hidden="1" customWidth="1" outlineLevel="1"/>
    <col min="108" max="108" width="16.421875" style="162" hidden="1" customWidth="1" outlineLevel="1"/>
    <col min="109" max="109" width="1.1484375" style="162" hidden="1" customWidth="1" outlineLevel="1"/>
    <col min="110" max="110" width="16.421875" style="162" hidden="1" customWidth="1" outlineLevel="1"/>
    <col min="111" max="111" width="1.1484375" style="162" hidden="1" customWidth="1" outlineLevel="1"/>
    <col min="112" max="112" width="16.421875" style="163" hidden="1" customWidth="1" outlineLevel="1"/>
    <col min="113" max="113" width="1.1484375" style="164" hidden="1" customWidth="1" outlineLevel="1"/>
    <col min="114" max="114" width="16.421875" style="194" hidden="1" customWidth="1" outlineLevel="1"/>
    <col min="115" max="115" width="16.421875" style="381" customWidth="1" collapsed="1"/>
    <col min="116" max="116" width="16.421875" style="381" hidden="1" customWidth="1" outlineLevel="1"/>
    <col min="117" max="117" width="1.1484375" style="381" customWidth="1" collapsed="1"/>
    <col min="118" max="119" width="16.421875" style="188" hidden="1" customWidth="1" outlineLevel="1"/>
    <col min="120" max="120" width="2.57421875" style="165" customWidth="1" collapsed="1"/>
    <col min="121" max="121" width="2.57421875" style="166" customWidth="1"/>
    <col min="122" max="123" width="2.57421875" style="167" customWidth="1"/>
    <col min="124" max="126" width="2.57421875" style="168" customWidth="1"/>
    <col min="127" max="129" width="2.57421875" style="169" customWidth="1"/>
    <col min="130" max="16384" width="2.57421875" style="22" customWidth="1"/>
  </cols>
  <sheetData>
    <row r="1" spans="1:117" ht="15" customHeight="1">
      <c r="A1" s="23" t="s">
        <v>1034</v>
      </c>
      <c r="N1" s="5"/>
      <c r="O1" s="23" t="s">
        <v>606</v>
      </c>
      <c r="P1" s="5"/>
      <c r="AD1" s="5"/>
      <c r="AE1" s="5"/>
      <c r="AP1" s="5"/>
      <c r="AQ1" s="5"/>
      <c r="BB1" s="5"/>
      <c r="BC1" s="5"/>
      <c r="BN1" s="5"/>
      <c r="BO1" s="5"/>
      <c r="BZ1" s="5"/>
      <c r="CA1" s="5"/>
      <c r="CL1" s="5"/>
      <c r="CM1" s="5"/>
      <c r="CX1" s="5"/>
      <c r="CY1" s="5"/>
      <c r="DJ1" s="5"/>
      <c r="DK1" s="375"/>
      <c r="DL1" s="375"/>
      <c r="DM1" s="375"/>
    </row>
    <row r="2" spans="1:119" ht="15" customHeight="1">
      <c r="A2" s="1323" t="s">
        <v>868</v>
      </c>
      <c r="B2" s="1325"/>
      <c r="C2" s="1325"/>
      <c r="D2" s="1325"/>
      <c r="E2" s="1325"/>
      <c r="F2" s="1325"/>
      <c r="N2" s="5" t="s">
        <v>309</v>
      </c>
      <c r="O2" s="1323" t="s">
        <v>600</v>
      </c>
      <c r="P2" s="1555"/>
      <c r="Q2" s="1555"/>
      <c r="R2" s="1555"/>
      <c r="S2" s="1555"/>
      <c r="T2" s="1555"/>
      <c r="AD2" s="5" t="s">
        <v>789</v>
      </c>
      <c r="AE2" s="5"/>
      <c r="AF2" s="5"/>
      <c r="AP2" s="5"/>
      <c r="AQ2" s="5"/>
      <c r="AR2" s="5"/>
      <c r="BB2" s="5"/>
      <c r="BC2" s="5"/>
      <c r="BD2" s="5"/>
      <c r="BN2" s="5"/>
      <c r="BO2" s="5"/>
      <c r="BP2" s="5"/>
      <c r="BZ2" s="5"/>
      <c r="CA2" s="5"/>
      <c r="CB2" s="5"/>
      <c r="CL2" s="5"/>
      <c r="CM2" s="5"/>
      <c r="CN2" s="5"/>
      <c r="CX2" s="5"/>
      <c r="CY2" s="5"/>
      <c r="CZ2" s="5"/>
      <c r="DJ2" s="5"/>
      <c r="DK2" s="375"/>
      <c r="DL2" s="375"/>
      <c r="DM2" s="375"/>
      <c r="DN2" s="1475"/>
      <c r="DO2" s="1475"/>
    </row>
    <row r="3" spans="1:119" ht="15" customHeight="1">
      <c r="A3" s="1326"/>
      <c r="B3" s="1326"/>
      <c r="C3" s="1326"/>
      <c r="D3" s="1326"/>
      <c r="E3" s="1326"/>
      <c r="F3" s="1326"/>
      <c r="G3" s="170"/>
      <c r="H3" s="170"/>
      <c r="I3" s="170"/>
      <c r="J3" s="170"/>
      <c r="K3" s="170"/>
      <c r="L3" s="170"/>
      <c r="M3" s="170"/>
      <c r="N3" s="788" t="s">
        <v>1063</v>
      </c>
      <c r="O3" s="1556"/>
      <c r="P3" s="1556"/>
      <c r="Q3" s="1556"/>
      <c r="R3" s="1556"/>
      <c r="S3" s="1556"/>
      <c r="T3" s="1556"/>
      <c r="U3" s="170"/>
      <c r="V3" s="170"/>
      <c r="W3" s="170"/>
      <c r="X3" s="170"/>
      <c r="Y3" s="170"/>
      <c r="Z3" s="170"/>
      <c r="AA3" s="170"/>
      <c r="AB3" s="30"/>
      <c r="AC3" s="29"/>
      <c r="AD3" s="415" t="s">
        <v>851</v>
      </c>
      <c r="AE3" s="144"/>
      <c r="AF3" s="1567" t="s">
        <v>781</v>
      </c>
      <c r="AG3" s="1567"/>
      <c r="AH3" s="1567"/>
      <c r="AI3" s="1567"/>
      <c r="AJ3" s="1567"/>
      <c r="AK3" s="1567"/>
      <c r="AL3" s="1567"/>
      <c r="AM3" s="1567"/>
      <c r="AN3" s="1567"/>
      <c r="AO3" s="1567"/>
      <c r="AP3" s="1567"/>
      <c r="AQ3" s="122"/>
      <c r="AR3" s="1567" t="s">
        <v>930</v>
      </c>
      <c r="AS3" s="1567"/>
      <c r="AT3" s="1567"/>
      <c r="AU3" s="1567"/>
      <c r="AV3" s="1567"/>
      <c r="AW3" s="1567"/>
      <c r="AX3" s="1567"/>
      <c r="AY3" s="1567"/>
      <c r="AZ3" s="1567"/>
      <c r="BA3" s="1567"/>
      <c r="BB3" s="1567"/>
      <c r="BC3" s="122"/>
      <c r="BD3" s="1567" t="s">
        <v>931</v>
      </c>
      <c r="BE3" s="1567"/>
      <c r="BF3" s="1567"/>
      <c r="BG3" s="1567"/>
      <c r="BH3" s="1567"/>
      <c r="BI3" s="1567"/>
      <c r="BJ3" s="1567"/>
      <c r="BK3" s="1567"/>
      <c r="BL3" s="1567"/>
      <c r="BM3" s="1567"/>
      <c r="BN3" s="1567"/>
      <c r="BO3" s="122"/>
      <c r="BP3" s="1567" t="s">
        <v>932</v>
      </c>
      <c r="BQ3" s="1567"/>
      <c r="BR3" s="1567"/>
      <c r="BS3" s="1567"/>
      <c r="BT3" s="1567"/>
      <c r="BU3" s="1567"/>
      <c r="BV3" s="1567"/>
      <c r="BW3" s="1567"/>
      <c r="BX3" s="1567"/>
      <c r="BY3" s="1567"/>
      <c r="BZ3" s="1567"/>
      <c r="CA3" s="122"/>
      <c r="CB3" s="1567" t="s">
        <v>933</v>
      </c>
      <c r="CC3" s="1567"/>
      <c r="CD3" s="1567"/>
      <c r="CE3" s="1567"/>
      <c r="CF3" s="1567"/>
      <c r="CG3" s="1567"/>
      <c r="CH3" s="1567"/>
      <c r="CI3" s="1567"/>
      <c r="CJ3" s="1567"/>
      <c r="CK3" s="1567"/>
      <c r="CL3" s="1567"/>
      <c r="CM3" s="122"/>
      <c r="CN3" s="1567" t="s">
        <v>539</v>
      </c>
      <c r="CO3" s="1567"/>
      <c r="CP3" s="1567"/>
      <c r="CQ3" s="1567"/>
      <c r="CR3" s="1567"/>
      <c r="CS3" s="1567"/>
      <c r="CT3" s="1567"/>
      <c r="CU3" s="1567"/>
      <c r="CV3" s="1567"/>
      <c r="CW3" s="1567"/>
      <c r="CX3" s="1567"/>
      <c r="CY3" s="122"/>
      <c r="CZ3" s="1567" t="s">
        <v>540</v>
      </c>
      <c r="DA3" s="1567"/>
      <c r="DB3" s="1567"/>
      <c r="DC3" s="1567"/>
      <c r="DD3" s="1567"/>
      <c r="DE3" s="1567"/>
      <c r="DF3" s="1567"/>
      <c r="DG3" s="1567"/>
      <c r="DH3" s="1567"/>
      <c r="DI3" s="1567"/>
      <c r="DJ3" s="1567"/>
      <c r="DK3" s="376"/>
      <c r="DL3" s="376"/>
      <c r="DM3" s="376"/>
      <c r="DN3" s="80"/>
      <c r="DO3" s="80"/>
    </row>
    <row r="4" spans="3:119" ht="12.75">
      <c r="C4" s="6"/>
      <c r="D4" s="6"/>
      <c r="E4" s="171"/>
      <c r="F4" s="172"/>
      <c r="G4" s="172"/>
      <c r="H4" s="172"/>
      <c r="I4" s="172"/>
      <c r="J4" s="172"/>
      <c r="K4" s="172"/>
      <c r="L4" s="172"/>
      <c r="M4" s="172"/>
      <c r="N4" s="144"/>
      <c r="O4" s="39"/>
      <c r="P4" s="144"/>
      <c r="Q4" s="6"/>
      <c r="R4" s="6"/>
      <c r="S4" s="171"/>
      <c r="T4" s="172"/>
      <c r="U4" s="172"/>
      <c r="V4" s="172"/>
      <c r="W4" s="172"/>
      <c r="X4" s="172"/>
      <c r="Y4" s="172"/>
      <c r="Z4" s="172"/>
      <c r="AA4" s="172"/>
      <c r="AB4" s="12"/>
      <c r="AC4" s="13"/>
      <c r="AD4" s="144"/>
      <c r="AE4" s="144"/>
      <c r="AF4" s="172"/>
      <c r="AG4" s="172"/>
      <c r="AH4" s="172"/>
      <c r="AI4" s="172"/>
      <c r="AJ4" s="172"/>
      <c r="AK4" s="172"/>
      <c r="AL4" s="172"/>
      <c r="AM4" s="172"/>
      <c r="AN4" s="12"/>
      <c r="AO4" s="13"/>
      <c r="AP4" s="144"/>
      <c r="AQ4" s="144"/>
      <c r="AR4" s="172"/>
      <c r="AS4" s="172"/>
      <c r="AT4" s="172"/>
      <c r="AU4" s="172"/>
      <c r="AV4" s="172"/>
      <c r="AW4" s="172"/>
      <c r="AX4" s="172"/>
      <c r="AY4" s="172"/>
      <c r="AZ4" s="12"/>
      <c r="BA4" s="13"/>
      <c r="BB4" s="144"/>
      <c r="BC4" s="144"/>
      <c r="BD4" s="172"/>
      <c r="BE4" s="172"/>
      <c r="BF4" s="172"/>
      <c r="BG4" s="172"/>
      <c r="BH4" s="172"/>
      <c r="BI4" s="172"/>
      <c r="BJ4" s="172"/>
      <c r="BK4" s="172"/>
      <c r="BL4" s="12"/>
      <c r="BM4" s="13"/>
      <c r="BN4" s="144"/>
      <c r="BO4" s="144"/>
      <c r="BP4" s="172"/>
      <c r="BQ4" s="172"/>
      <c r="BR4" s="172"/>
      <c r="BS4" s="172"/>
      <c r="BT4" s="172"/>
      <c r="BU4" s="172"/>
      <c r="BV4" s="172"/>
      <c r="BW4" s="172"/>
      <c r="BX4" s="12"/>
      <c r="BY4" s="13"/>
      <c r="BZ4" s="144"/>
      <c r="CA4" s="144"/>
      <c r="CB4" s="172"/>
      <c r="CC4" s="172"/>
      <c r="CD4" s="172"/>
      <c r="CE4" s="172"/>
      <c r="CF4" s="172"/>
      <c r="CG4" s="172"/>
      <c r="CH4" s="172"/>
      <c r="CI4" s="172"/>
      <c r="CJ4" s="12"/>
      <c r="CK4" s="13"/>
      <c r="CL4" s="144"/>
      <c r="CM4" s="144"/>
      <c r="CN4" s="172"/>
      <c r="CO4" s="172"/>
      <c r="CP4" s="172"/>
      <c r="CQ4" s="172"/>
      <c r="CR4" s="172"/>
      <c r="CS4" s="172"/>
      <c r="CT4" s="172"/>
      <c r="CU4" s="172"/>
      <c r="CV4" s="12"/>
      <c r="CW4" s="13"/>
      <c r="CX4" s="144"/>
      <c r="CY4" s="144"/>
      <c r="CZ4" s="172"/>
      <c r="DA4" s="172"/>
      <c r="DB4" s="172"/>
      <c r="DC4" s="172"/>
      <c r="DD4" s="172"/>
      <c r="DE4" s="172"/>
      <c r="DF4" s="172"/>
      <c r="DG4" s="172"/>
      <c r="DH4" s="12"/>
      <c r="DI4" s="13"/>
      <c r="DJ4" s="144"/>
      <c r="DK4" s="376"/>
      <c r="DL4" s="376"/>
      <c r="DM4" s="376"/>
      <c r="DN4" s="80"/>
      <c r="DO4" s="80"/>
    </row>
    <row r="5" spans="1:126" s="176" customFormat="1" ht="15" customHeight="1">
      <c r="A5" s="6">
        <v>9</v>
      </c>
      <c r="B5" s="175" t="s">
        <v>197</v>
      </c>
      <c r="C5" s="6" t="s">
        <v>548</v>
      </c>
      <c r="D5" s="6"/>
      <c r="E5" s="181"/>
      <c r="F5" s="184"/>
      <c r="G5" s="184"/>
      <c r="H5" s="184"/>
      <c r="I5" s="184"/>
      <c r="J5" s="184"/>
      <c r="K5" s="184"/>
      <c r="L5" s="184"/>
      <c r="M5" s="184"/>
      <c r="O5" s="6">
        <v>9</v>
      </c>
      <c r="P5" s="175" t="s">
        <v>197</v>
      </c>
      <c r="Q5" s="6" t="s">
        <v>549</v>
      </c>
      <c r="R5" s="6"/>
      <c r="S5" s="181"/>
      <c r="T5" s="184"/>
      <c r="U5" s="184"/>
      <c r="V5" s="184"/>
      <c r="W5" s="184"/>
      <c r="X5" s="184"/>
      <c r="Y5" s="184"/>
      <c r="Z5" s="184"/>
      <c r="AA5" s="184"/>
      <c r="AB5" s="197"/>
      <c r="AC5" s="184"/>
      <c r="AF5" s="184"/>
      <c r="AG5" s="184"/>
      <c r="AH5" s="184"/>
      <c r="AI5" s="184"/>
      <c r="AJ5" s="184"/>
      <c r="AK5" s="184"/>
      <c r="AL5" s="184"/>
      <c r="AM5" s="184"/>
      <c r="AN5" s="197"/>
      <c r="AO5" s="184"/>
      <c r="AR5" s="184"/>
      <c r="AS5" s="184"/>
      <c r="AT5" s="184"/>
      <c r="AU5" s="184"/>
      <c r="AV5" s="184"/>
      <c r="AW5" s="184"/>
      <c r="AX5" s="184"/>
      <c r="AY5" s="184"/>
      <c r="AZ5" s="197"/>
      <c r="BA5" s="184"/>
      <c r="BD5" s="184"/>
      <c r="BE5" s="184"/>
      <c r="BF5" s="184"/>
      <c r="BG5" s="184"/>
      <c r="BH5" s="184"/>
      <c r="BI5" s="184"/>
      <c r="BJ5" s="184"/>
      <c r="BK5" s="184"/>
      <c r="BL5" s="197"/>
      <c r="BM5" s="184"/>
      <c r="BP5" s="184"/>
      <c r="BQ5" s="184"/>
      <c r="BR5" s="184"/>
      <c r="BS5" s="184"/>
      <c r="BT5" s="184"/>
      <c r="BU5" s="184"/>
      <c r="BV5" s="184"/>
      <c r="BW5" s="184"/>
      <c r="BX5" s="197"/>
      <c r="BY5" s="184"/>
      <c r="CB5" s="184"/>
      <c r="CC5" s="184"/>
      <c r="CD5" s="184"/>
      <c r="CE5" s="184"/>
      <c r="CF5" s="184"/>
      <c r="CG5" s="184"/>
      <c r="CH5" s="184"/>
      <c r="CI5" s="184"/>
      <c r="CJ5" s="197"/>
      <c r="CK5" s="184"/>
      <c r="CN5" s="184"/>
      <c r="CO5" s="184"/>
      <c r="CP5" s="184"/>
      <c r="CQ5" s="184"/>
      <c r="CR5" s="184"/>
      <c r="CS5" s="184"/>
      <c r="CT5" s="184"/>
      <c r="CU5" s="184"/>
      <c r="CV5" s="197"/>
      <c r="CW5" s="184"/>
      <c r="CZ5" s="184"/>
      <c r="DA5" s="184"/>
      <c r="DB5" s="184"/>
      <c r="DC5" s="184"/>
      <c r="DD5" s="184"/>
      <c r="DE5" s="184"/>
      <c r="DF5" s="184"/>
      <c r="DG5" s="184"/>
      <c r="DH5" s="197"/>
      <c r="DI5" s="184"/>
      <c r="DK5" s="377"/>
      <c r="DL5" s="377"/>
      <c r="DM5" s="377"/>
      <c r="DN5" s="240"/>
      <c r="DO5" s="240"/>
      <c r="DP5" s="165"/>
      <c r="DQ5" s="166"/>
      <c r="DR5" s="174"/>
      <c r="DS5" s="174"/>
      <c r="DT5" s="175"/>
      <c r="DU5" s="175"/>
      <c r="DV5" s="175"/>
    </row>
    <row r="6" spans="1:126" s="529" customFormat="1" ht="15" customHeight="1">
      <c r="A6" s="1047"/>
      <c r="C6" s="441"/>
      <c r="D6" s="441"/>
      <c r="E6" s="668"/>
      <c r="F6" s="527"/>
      <c r="G6" s="527"/>
      <c r="H6" s="527"/>
      <c r="I6" s="527"/>
      <c r="J6" s="527"/>
      <c r="K6" s="527"/>
      <c r="L6" s="527"/>
      <c r="M6" s="527"/>
      <c r="N6" s="198"/>
      <c r="O6" s="1049"/>
      <c r="P6" s="198"/>
      <c r="Q6" s="441"/>
      <c r="R6" s="441"/>
      <c r="S6" s="668"/>
      <c r="T6" s="527"/>
      <c r="U6" s="527"/>
      <c r="V6" s="527"/>
      <c r="W6" s="527"/>
      <c r="X6" s="527"/>
      <c r="Y6" s="527"/>
      <c r="Z6" s="527"/>
      <c r="AA6" s="527"/>
      <c r="AB6" s="669"/>
      <c r="AC6" s="527"/>
      <c r="AD6" s="198"/>
      <c r="AE6" s="198"/>
      <c r="AF6" s="527"/>
      <c r="AG6" s="527"/>
      <c r="AH6" s="527"/>
      <c r="AI6" s="527"/>
      <c r="AJ6" s="527"/>
      <c r="AK6" s="527"/>
      <c r="AL6" s="527"/>
      <c r="AM6" s="527"/>
      <c r="AN6" s="669"/>
      <c r="AO6" s="527"/>
      <c r="AP6" s="198"/>
      <c r="AQ6" s="198"/>
      <c r="AR6" s="527"/>
      <c r="AS6" s="527"/>
      <c r="AT6" s="527"/>
      <c r="AU6" s="527"/>
      <c r="AV6" s="527"/>
      <c r="AW6" s="527"/>
      <c r="AX6" s="527"/>
      <c r="AY6" s="527"/>
      <c r="AZ6" s="669"/>
      <c r="BA6" s="527"/>
      <c r="BB6" s="198"/>
      <c r="BC6" s="198"/>
      <c r="BD6" s="527"/>
      <c r="BE6" s="527"/>
      <c r="BF6" s="527"/>
      <c r="BG6" s="527"/>
      <c r="BH6" s="527"/>
      <c r="BI6" s="527"/>
      <c r="BJ6" s="527"/>
      <c r="BK6" s="527"/>
      <c r="BL6" s="669"/>
      <c r="BM6" s="527"/>
      <c r="BN6" s="198"/>
      <c r="BO6" s="198"/>
      <c r="BP6" s="527"/>
      <c r="BQ6" s="527"/>
      <c r="BR6" s="527"/>
      <c r="BS6" s="527"/>
      <c r="BT6" s="527"/>
      <c r="BU6" s="527"/>
      <c r="BV6" s="527"/>
      <c r="BW6" s="527"/>
      <c r="BX6" s="669"/>
      <c r="BY6" s="527"/>
      <c r="BZ6" s="198"/>
      <c r="CA6" s="198"/>
      <c r="CB6" s="527"/>
      <c r="CC6" s="527"/>
      <c r="CD6" s="527"/>
      <c r="CE6" s="527"/>
      <c r="CF6" s="527"/>
      <c r="CG6" s="527"/>
      <c r="CH6" s="527"/>
      <c r="CI6" s="527"/>
      <c r="CJ6" s="669"/>
      <c r="CK6" s="527"/>
      <c r="CL6" s="198"/>
      <c r="CM6" s="198"/>
      <c r="CN6" s="527"/>
      <c r="CO6" s="527"/>
      <c r="CP6" s="527"/>
      <c r="CQ6" s="527"/>
      <c r="CR6" s="527"/>
      <c r="CS6" s="527"/>
      <c r="CT6" s="527"/>
      <c r="CU6" s="527"/>
      <c r="CV6" s="669"/>
      <c r="CW6" s="527"/>
      <c r="CX6" s="198"/>
      <c r="CY6" s="198"/>
      <c r="CZ6" s="527"/>
      <c r="DA6" s="527"/>
      <c r="DB6" s="527"/>
      <c r="DC6" s="527"/>
      <c r="DD6" s="527"/>
      <c r="DE6" s="527"/>
      <c r="DF6" s="527"/>
      <c r="DG6" s="527"/>
      <c r="DH6" s="669"/>
      <c r="DI6" s="527"/>
      <c r="DJ6" s="198"/>
      <c r="DK6" s="1104"/>
      <c r="DL6" s="378"/>
      <c r="DM6" s="378"/>
      <c r="DN6" s="731"/>
      <c r="DO6" s="731"/>
      <c r="DP6" s="670"/>
      <c r="DQ6" s="671"/>
      <c r="DR6" s="528"/>
      <c r="DS6" s="528"/>
      <c r="DT6" s="530"/>
      <c r="DU6" s="530"/>
      <c r="DV6" s="530"/>
    </row>
    <row r="7" spans="1:123" s="672" customFormat="1" ht="15" customHeight="1">
      <c r="A7" s="673"/>
      <c r="C7" s="1554"/>
      <c r="D7" s="673"/>
      <c r="E7" s="674"/>
      <c r="F7" s="1564" t="s">
        <v>282</v>
      </c>
      <c r="G7" s="1288"/>
      <c r="H7" s="1564" t="s">
        <v>52</v>
      </c>
      <c r="I7" s="1288"/>
      <c r="J7" s="1564" t="s">
        <v>144</v>
      </c>
      <c r="K7" s="1288"/>
      <c r="L7" s="1564" t="s">
        <v>145</v>
      </c>
      <c r="M7" s="1288"/>
      <c r="N7" s="1562" t="s">
        <v>207</v>
      </c>
      <c r="O7" s="1050"/>
      <c r="P7" s="675"/>
      <c r="Q7" s="1554"/>
      <c r="R7" s="673"/>
      <c r="S7" s="674"/>
      <c r="T7" s="1557" t="s">
        <v>56</v>
      </c>
      <c r="U7" s="676"/>
      <c r="V7" s="1557" t="s">
        <v>57</v>
      </c>
      <c r="W7" s="676"/>
      <c r="X7" s="1557" t="s">
        <v>58</v>
      </c>
      <c r="Y7" s="676"/>
      <c r="Z7" s="1557" t="s">
        <v>432</v>
      </c>
      <c r="AA7" s="676"/>
      <c r="AB7" s="1557" t="s">
        <v>417</v>
      </c>
      <c r="AC7" s="676"/>
      <c r="AD7" s="1559" t="s">
        <v>25</v>
      </c>
      <c r="AE7" s="675"/>
      <c r="AF7" s="1557" t="s">
        <v>282</v>
      </c>
      <c r="AG7" s="676"/>
      <c r="AH7" s="1557" t="s">
        <v>52</v>
      </c>
      <c r="AI7" s="676"/>
      <c r="AJ7" s="1557" t="s">
        <v>144</v>
      </c>
      <c r="AK7" s="676"/>
      <c r="AL7" s="1557" t="s">
        <v>145</v>
      </c>
      <c r="AM7" s="676"/>
      <c r="AN7" s="1557" t="s">
        <v>283</v>
      </c>
      <c r="AO7" s="676"/>
      <c r="AP7" s="1559" t="s">
        <v>207</v>
      </c>
      <c r="AQ7" s="803"/>
      <c r="AR7" s="1557" t="s">
        <v>282</v>
      </c>
      <c r="AS7" s="676"/>
      <c r="AT7" s="1557" t="s">
        <v>52</v>
      </c>
      <c r="AU7" s="676"/>
      <c r="AV7" s="1557" t="s">
        <v>144</v>
      </c>
      <c r="AW7" s="676"/>
      <c r="AX7" s="1557" t="s">
        <v>145</v>
      </c>
      <c r="AY7" s="676"/>
      <c r="AZ7" s="1557" t="s">
        <v>283</v>
      </c>
      <c r="BA7" s="676"/>
      <c r="BB7" s="1559" t="s">
        <v>207</v>
      </c>
      <c r="BC7" s="803"/>
      <c r="BD7" s="1557" t="s">
        <v>282</v>
      </c>
      <c r="BE7" s="676"/>
      <c r="BF7" s="1557" t="s">
        <v>52</v>
      </c>
      <c r="BG7" s="676"/>
      <c r="BH7" s="1557" t="s">
        <v>144</v>
      </c>
      <c r="BI7" s="676"/>
      <c r="BJ7" s="1557" t="s">
        <v>145</v>
      </c>
      <c r="BK7" s="676"/>
      <c r="BL7" s="1557" t="s">
        <v>283</v>
      </c>
      <c r="BM7" s="676"/>
      <c r="BN7" s="1559" t="s">
        <v>207</v>
      </c>
      <c r="BO7" s="803"/>
      <c r="BP7" s="1557" t="s">
        <v>282</v>
      </c>
      <c r="BQ7" s="676"/>
      <c r="BR7" s="1557" t="s">
        <v>52</v>
      </c>
      <c r="BS7" s="676"/>
      <c r="BT7" s="1557" t="s">
        <v>144</v>
      </c>
      <c r="BU7" s="676"/>
      <c r="BV7" s="1557" t="s">
        <v>145</v>
      </c>
      <c r="BW7" s="676"/>
      <c r="BX7" s="1557" t="s">
        <v>283</v>
      </c>
      <c r="BY7" s="676"/>
      <c r="BZ7" s="1559" t="s">
        <v>207</v>
      </c>
      <c r="CA7" s="803"/>
      <c r="CB7" s="1557" t="s">
        <v>282</v>
      </c>
      <c r="CC7" s="676"/>
      <c r="CD7" s="1557" t="s">
        <v>52</v>
      </c>
      <c r="CE7" s="676"/>
      <c r="CF7" s="1557" t="s">
        <v>144</v>
      </c>
      <c r="CG7" s="676"/>
      <c r="CH7" s="1557" t="s">
        <v>145</v>
      </c>
      <c r="CI7" s="676"/>
      <c r="CJ7" s="1557" t="s">
        <v>283</v>
      </c>
      <c r="CK7" s="676"/>
      <c r="CL7" s="1559" t="s">
        <v>207</v>
      </c>
      <c r="CM7" s="803"/>
      <c r="CN7" s="1557" t="s">
        <v>282</v>
      </c>
      <c r="CO7" s="676"/>
      <c r="CP7" s="1557" t="s">
        <v>52</v>
      </c>
      <c r="CQ7" s="676"/>
      <c r="CR7" s="1557" t="s">
        <v>144</v>
      </c>
      <c r="CS7" s="676"/>
      <c r="CT7" s="1557" t="s">
        <v>145</v>
      </c>
      <c r="CU7" s="676"/>
      <c r="CV7" s="1557" t="s">
        <v>283</v>
      </c>
      <c r="CW7" s="676"/>
      <c r="CX7" s="1559" t="s">
        <v>207</v>
      </c>
      <c r="CY7" s="803"/>
      <c r="CZ7" s="1557" t="s">
        <v>282</v>
      </c>
      <c r="DA7" s="676"/>
      <c r="DB7" s="1557" t="s">
        <v>52</v>
      </c>
      <c r="DC7" s="676"/>
      <c r="DD7" s="1557" t="s">
        <v>144</v>
      </c>
      <c r="DE7" s="676"/>
      <c r="DF7" s="1557" t="s">
        <v>145</v>
      </c>
      <c r="DG7" s="676"/>
      <c r="DH7" s="1557" t="s">
        <v>283</v>
      </c>
      <c r="DI7" s="676"/>
      <c r="DJ7" s="1559" t="s">
        <v>207</v>
      </c>
      <c r="DK7" s="536"/>
      <c r="DL7" s="536"/>
      <c r="DM7" s="536"/>
      <c r="DN7" s="730"/>
      <c r="DO7" s="730"/>
      <c r="DP7" s="677"/>
      <c r="DQ7" s="678"/>
      <c r="DR7" s="679"/>
      <c r="DS7" s="679"/>
    </row>
    <row r="8" spans="1:123" s="672" customFormat="1" ht="15" customHeight="1">
      <c r="A8" s="673"/>
      <c r="C8" s="1554"/>
      <c r="D8" s="673"/>
      <c r="E8" s="674"/>
      <c r="F8" s="1565"/>
      <c r="G8" s="681"/>
      <c r="H8" s="1565"/>
      <c r="I8" s="681"/>
      <c r="J8" s="1566"/>
      <c r="K8" s="681"/>
      <c r="L8" s="1566"/>
      <c r="M8" s="681"/>
      <c r="N8" s="1563"/>
      <c r="O8" s="1051"/>
      <c r="P8" s="674"/>
      <c r="Q8" s="1554"/>
      <c r="R8" s="673"/>
      <c r="S8" s="674"/>
      <c r="T8" s="1558"/>
      <c r="U8" s="680"/>
      <c r="V8" s="1558"/>
      <c r="W8" s="680"/>
      <c r="X8" s="1561"/>
      <c r="Y8" s="680"/>
      <c r="Z8" s="1561"/>
      <c r="AA8" s="680"/>
      <c r="AB8" s="1561"/>
      <c r="AC8" s="676"/>
      <c r="AD8" s="1560"/>
      <c r="AE8" s="674"/>
      <c r="AF8" s="1558"/>
      <c r="AG8" s="680"/>
      <c r="AH8" s="1558"/>
      <c r="AI8" s="680"/>
      <c r="AJ8" s="1561"/>
      <c r="AK8" s="680"/>
      <c r="AL8" s="1561"/>
      <c r="AM8" s="680"/>
      <c r="AN8" s="1561"/>
      <c r="AO8" s="676"/>
      <c r="AP8" s="1560"/>
      <c r="AQ8" s="519"/>
      <c r="AR8" s="1558"/>
      <c r="AS8" s="680"/>
      <c r="AT8" s="1558"/>
      <c r="AU8" s="680"/>
      <c r="AV8" s="1561"/>
      <c r="AW8" s="680"/>
      <c r="AX8" s="1561"/>
      <c r="AY8" s="680"/>
      <c r="AZ8" s="1561"/>
      <c r="BA8" s="676"/>
      <c r="BB8" s="1560"/>
      <c r="BC8" s="519"/>
      <c r="BD8" s="1558"/>
      <c r="BE8" s="680"/>
      <c r="BF8" s="1558"/>
      <c r="BG8" s="680"/>
      <c r="BH8" s="1561"/>
      <c r="BI8" s="680"/>
      <c r="BJ8" s="1561"/>
      <c r="BK8" s="680"/>
      <c r="BL8" s="1561"/>
      <c r="BM8" s="676"/>
      <c r="BN8" s="1560"/>
      <c r="BO8" s="519"/>
      <c r="BP8" s="1558"/>
      <c r="BQ8" s="680"/>
      <c r="BR8" s="1558"/>
      <c r="BS8" s="680"/>
      <c r="BT8" s="1561"/>
      <c r="BU8" s="680"/>
      <c r="BV8" s="1561"/>
      <c r="BW8" s="680"/>
      <c r="BX8" s="1561"/>
      <c r="BY8" s="676"/>
      <c r="BZ8" s="1560"/>
      <c r="CA8" s="519"/>
      <c r="CB8" s="1558"/>
      <c r="CC8" s="680"/>
      <c r="CD8" s="1558"/>
      <c r="CE8" s="680"/>
      <c r="CF8" s="1561"/>
      <c r="CG8" s="680"/>
      <c r="CH8" s="1561"/>
      <c r="CI8" s="680"/>
      <c r="CJ8" s="1561"/>
      <c r="CK8" s="676"/>
      <c r="CL8" s="1560"/>
      <c r="CM8" s="519"/>
      <c r="CN8" s="1558"/>
      <c r="CO8" s="680"/>
      <c r="CP8" s="1558"/>
      <c r="CQ8" s="680"/>
      <c r="CR8" s="1561"/>
      <c r="CS8" s="680"/>
      <c r="CT8" s="1561"/>
      <c r="CU8" s="680"/>
      <c r="CV8" s="1561"/>
      <c r="CW8" s="676"/>
      <c r="CX8" s="1560"/>
      <c r="CY8" s="519"/>
      <c r="CZ8" s="1558"/>
      <c r="DA8" s="680"/>
      <c r="DB8" s="1558"/>
      <c r="DC8" s="680"/>
      <c r="DD8" s="1561"/>
      <c r="DE8" s="680"/>
      <c r="DF8" s="1561"/>
      <c r="DG8" s="680"/>
      <c r="DH8" s="1561"/>
      <c r="DI8" s="676"/>
      <c r="DJ8" s="1560"/>
      <c r="DK8" s="537"/>
      <c r="DL8" s="537" t="s">
        <v>256</v>
      </c>
      <c r="DM8" s="537"/>
      <c r="DN8" s="730"/>
      <c r="DO8" s="730"/>
      <c r="DP8" s="677"/>
      <c r="DQ8" s="678"/>
      <c r="DR8" s="679"/>
      <c r="DS8" s="679"/>
    </row>
    <row r="9" spans="1:123" s="672" customFormat="1" ht="15" customHeight="1">
      <c r="A9" s="673"/>
      <c r="E9" s="674"/>
      <c r="F9" s="675" t="s">
        <v>312</v>
      </c>
      <c r="G9" s="680"/>
      <c r="H9" s="675" t="s">
        <v>312</v>
      </c>
      <c r="I9" s="680"/>
      <c r="J9" s="675" t="s">
        <v>312</v>
      </c>
      <c r="K9" s="680"/>
      <c r="L9" s="675" t="s">
        <v>312</v>
      </c>
      <c r="M9" s="680"/>
      <c r="N9" s="803" t="s">
        <v>312</v>
      </c>
      <c r="O9" s="1051"/>
      <c r="P9" s="674"/>
      <c r="S9" s="674"/>
      <c r="T9" s="675" t="s">
        <v>312</v>
      </c>
      <c r="U9" s="680"/>
      <c r="V9" s="675" t="s">
        <v>312</v>
      </c>
      <c r="W9" s="680"/>
      <c r="X9" s="675" t="s">
        <v>312</v>
      </c>
      <c r="Y9" s="680"/>
      <c r="Z9" s="675" t="s">
        <v>312</v>
      </c>
      <c r="AA9" s="680"/>
      <c r="AB9" s="675" t="s">
        <v>312</v>
      </c>
      <c r="AC9" s="676"/>
      <c r="AD9" s="803" t="s">
        <v>312</v>
      </c>
      <c r="AE9" s="674"/>
      <c r="AF9" s="675" t="s">
        <v>312</v>
      </c>
      <c r="AG9" s="680"/>
      <c r="AH9" s="675" t="s">
        <v>312</v>
      </c>
      <c r="AI9" s="680"/>
      <c r="AJ9" s="675" t="s">
        <v>312</v>
      </c>
      <c r="AK9" s="680"/>
      <c r="AL9" s="675" t="s">
        <v>312</v>
      </c>
      <c r="AM9" s="680"/>
      <c r="AN9" s="675" t="s">
        <v>312</v>
      </c>
      <c r="AO9" s="676"/>
      <c r="AP9" s="803" t="s">
        <v>312</v>
      </c>
      <c r="AQ9" s="803"/>
      <c r="AR9" s="675" t="s">
        <v>312</v>
      </c>
      <c r="AS9" s="680"/>
      <c r="AT9" s="675" t="s">
        <v>312</v>
      </c>
      <c r="AU9" s="680"/>
      <c r="AV9" s="675" t="s">
        <v>312</v>
      </c>
      <c r="AW9" s="680"/>
      <c r="AX9" s="675" t="s">
        <v>312</v>
      </c>
      <c r="AY9" s="680"/>
      <c r="AZ9" s="675" t="s">
        <v>312</v>
      </c>
      <c r="BA9" s="676"/>
      <c r="BB9" s="803" t="s">
        <v>312</v>
      </c>
      <c r="BC9" s="803"/>
      <c r="BD9" s="675" t="s">
        <v>312</v>
      </c>
      <c r="BE9" s="680"/>
      <c r="BF9" s="675" t="s">
        <v>312</v>
      </c>
      <c r="BG9" s="680"/>
      <c r="BH9" s="675" t="s">
        <v>312</v>
      </c>
      <c r="BI9" s="680"/>
      <c r="BJ9" s="675" t="s">
        <v>312</v>
      </c>
      <c r="BK9" s="680"/>
      <c r="BL9" s="675" t="s">
        <v>312</v>
      </c>
      <c r="BM9" s="676"/>
      <c r="BN9" s="803" t="s">
        <v>312</v>
      </c>
      <c r="BO9" s="803"/>
      <c r="BP9" s="675" t="s">
        <v>312</v>
      </c>
      <c r="BQ9" s="680"/>
      <c r="BR9" s="675" t="s">
        <v>312</v>
      </c>
      <c r="BS9" s="680"/>
      <c r="BT9" s="675" t="s">
        <v>312</v>
      </c>
      <c r="BU9" s="680"/>
      <c r="BV9" s="675" t="s">
        <v>312</v>
      </c>
      <c r="BW9" s="680"/>
      <c r="BX9" s="675" t="s">
        <v>312</v>
      </c>
      <c r="BY9" s="676"/>
      <c r="BZ9" s="803" t="s">
        <v>312</v>
      </c>
      <c r="CA9" s="803"/>
      <c r="CB9" s="675" t="s">
        <v>312</v>
      </c>
      <c r="CC9" s="680"/>
      <c r="CD9" s="675" t="s">
        <v>312</v>
      </c>
      <c r="CE9" s="680"/>
      <c r="CF9" s="675" t="s">
        <v>312</v>
      </c>
      <c r="CG9" s="680"/>
      <c r="CH9" s="675" t="s">
        <v>312</v>
      </c>
      <c r="CI9" s="680"/>
      <c r="CJ9" s="675" t="s">
        <v>312</v>
      </c>
      <c r="CK9" s="676"/>
      <c r="CL9" s="803" t="s">
        <v>312</v>
      </c>
      <c r="CM9" s="803"/>
      <c r="CN9" s="675" t="s">
        <v>312</v>
      </c>
      <c r="CO9" s="680"/>
      <c r="CP9" s="675" t="s">
        <v>312</v>
      </c>
      <c r="CQ9" s="680"/>
      <c r="CR9" s="675" t="s">
        <v>312</v>
      </c>
      <c r="CS9" s="680"/>
      <c r="CT9" s="675" t="s">
        <v>312</v>
      </c>
      <c r="CU9" s="680"/>
      <c r="CV9" s="675" t="s">
        <v>312</v>
      </c>
      <c r="CW9" s="676"/>
      <c r="CX9" s="803" t="s">
        <v>312</v>
      </c>
      <c r="CY9" s="803"/>
      <c r="CZ9" s="675" t="s">
        <v>312</v>
      </c>
      <c r="DA9" s="680"/>
      <c r="DB9" s="675" t="s">
        <v>312</v>
      </c>
      <c r="DC9" s="680"/>
      <c r="DD9" s="675" t="s">
        <v>312</v>
      </c>
      <c r="DE9" s="680"/>
      <c r="DF9" s="675" t="s">
        <v>312</v>
      </c>
      <c r="DG9" s="680"/>
      <c r="DH9" s="675" t="s">
        <v>312</v>
      </c>
      <c r="DI9" s="676"/>
      <c r="DJ9" s="803" t="s">
        <v>312</v>
      </c>
      <c r="DK9" s="998">
        <v>40</v>
      </c>
      <c r="DL9" s="537"/>
      <c r="DM9" s="537"/>
      <c r="DN9" s="730"/>
      <c r="DO9" s="730"/>
      <c r="DP9" s="677"/>
      <c r="DQ9" s="678"/>
      <c r="DR9" s="679"/>
      <c r="DS9" s="679"/>
    </row>
    <row r="10" spans="1:123" s="175" customFormat="1" ht="15" customHeight="1">
      <c r="A10" s="6"/>
      <c r="C10" s="242" t="s">
        <v>165</v>
      </c>
      <c r="D10" s="242"/>
      <c r="E10" s="1113"/>
      <c r="F10" s="873"/>
      <c r="G10" s="812"/>
      <c r="H10" s="873"/>
      <c r="I10" s="812"/>
      <c r="J10" s="812"/>
      <c r="K10" s="812"/>
      <c r="L10" s="873"/>
      <c r="M10" s="812"/>
      <c r="N10" s="812"/>
      <c r="O10" s="1052"/>
      <c r="P10" s="812"/>
      <c r="Q10" s="242" t="s">
        <v>802</v>
      </c>
      <c r="R10" s="242"/>
      <c r="S10" s="1113"/>
      <c r="T10" s="873"/>
      <c r="U10" s="812"/>
      <c r="V10" s="873"/>
      <c r="W10" s="812"/>
      <c r="X10" s="812"/>
      <c r="Y10" s="812"/>
      <c r="Z10" s="873"/>
      <c r="AA10" s="812"/>
      <c r="AB10" s="812"/>
      <c r="AC10" s="184"/>
      <c r="AD10" s="812"/>
      <c r="AE10" s="812"/>
      <c r="AF10" s="873"/>
      <c r="AG10" s="812"/>
      <c r="AH10" s="873"/>
      <c r="AI10" s="812"/>
      <c r="AJ10" s="812"/>
      <c r="AK10" s="812"/>
      <c r="AL10" s="873"/>
      <c r="AM10" s="812"/>
      <c r="AN10" s="812"/>
      <c r="AO10" s="184"/>
      <c r="AP10" s="812"/>
      <c r="AQ10" s="812"/>
      <c r="AR10" s="873"/>
      <c r="AS10" s="812"/>
      <c r="AT10" s="873"/>
      <c r="AU10" s="812"/>
      <c r="AV10" s="812"/>
      <c r="AW10" s="812"/>
      <c r="AX10" s="873"/>
      <c r="AY10" s="812"/>
      <c r="AZ10" s="812"/>
      <c r="BA10" s="184"/>
      <c r="BB10" s="812"/>
      <c r="BC10" s="812"/>
      <c r="BD10" s="873"/>
      <c r="BE10" s="812"/>
      <c r="BF10" s="873"/>
      <c r="BG10" s="812"/>
      <c r="BH10" s="812"/>
      <c r="BI10" s="812"/>
      <c r="BJ10" s="873"/>
      <c r="BK10" s="812"/>
      <c r="BL10" s="812"/>
      <c r="BM10" s="184"/>
      <c r="BN10" s="812"/>
      <c r="BO10" s="812"/>
      <c r="BP10" s="873"/>
      <c r="BQ10" s="812"/>
      <c r="BR10" s="873"/>
      <c r="BS10" s="812"/>
      <c r="BT10" s="812"/>
      <c r="BU10" s="812"/>
      <c r="BV10" s="873"/>
      <c r="BW10" s="812"/>
      <c r="BX10" s="812"/>
      <c r="BY10" s="184"/>
      <c r="BZ10" s="812"/>
      <c r="CA10" s="812"/>
      <c r="CB10" s="873"/>
      <c r="CC10" s="812"/>
      <c r="CD10" s="873"/>
      <c r="CE10" s="812"/>
      <c r="CF10" s="812"/>
      <c r="CG10" s="812"/>
      <c r="CH10" s="873"/>
      <c r="CI10" s="812"/>
      <c r="CJ10" s="812"/>
      <c r="CK10" s="184"/>
      <c r="CL10" s="812"/>
      <c r="CM10" s="812"/>
      <c r="CN10" s="873"/>
      <c r="CO10" s="812"/>
      <c r="CP10" s="873"/>
      <c r="CQ10" s="812"/>
      <c r="CR10" s="812"/>
      <c r="CS10" s="812"/>
      <c r="CT10" s="873"/>
      <c r="CU10" s="812"/>
      <c r="CV10" s="812"/>
      <c r="CW10" s="184"/>
      <c r="CX10" s="812"/>
      <c r="CY10" s="812"/>
      <c r="CZ10" s="873"/>
      <c r="DA10" s="812"/>
      <c r="DB10" s="873"/>
      <c r="DC10" s="812"/>
      <c r="DD10" s="812"/>
      <c r="DE10" s="812"/>
      <c r="DF10" s="873"/>
      <c r="DG10" s="812"/>
      <c r="DH10" s="812"/>
      <c r="DI10" s="184"/>
      <c r="DJ10" s="812"/>
      <c r="DK10" s="810">
        <v>10</v>
      </c>
      <c r="DL10" s="810"/>
      <c r="DM10" s="810"/>
      <c r="DN10" s="812"/>
      <c r="DO10" s="812"/>
      <c r="DP10" s="813"/>
      <c r="DQ10" s="220"/>
      <c r="DR10" s="874"/>
      <c r="DS10" s="874"/>
    </row>
    <row r="11" spans="1:123" s="530" customFormat="1" ht="15" customHeight="1">
      <c r="A11" s="441"/>
      <c r="C11" s="425" t="s">
        <v>1155</v>
      </c>
      <c r="D11" s="647"/>
      <c r="E11" s="1190"/>
      <c r="F11" s="1190">
        <v>15917257461</v>
      </c>
      <c r="G11" s="815"/>
      <c r="H11" s="1190">
        <v>4729735197</v>
      </c>
      <c r="I11" s="815"/>
      <c r="J11" s="1190">
        <v>6080575088</v>
      </c>
      <c r="K11" s="815"/>
      <c r="L11" s="1190">
        <v>745631472</v>
      </c>
      <c r="M11" s="815"/>
      <c r="N11" s="1190">
        <v>27473199218</v>
      </c>
      <c r="O11" s="649"/>
      <c r="P11" s="1190"/>
      <c r="Q11" s="647" t="s">
        <v>1156</v>
      </c>
      <c r="R11" s="647"/>
      <c r="S11" s="1190"/>
      <c r="T11" s="1190">
        <v>15917257461</v>
      </c>
      <c r="U11" s="815"/>
      <c r="V11" s="1190">
        <v>4729735197</v>
      </c>
      <c r="W11" s="815"/>
      <c r="X11" s="1190">
        <v>6080575088</v>
      </c>
      <c r="Y11" s="815"/>
      <c r="Z11" s="1190">
        <v>745631472</v>
      </c>
      <c r="AA11" s="815"/>
      <c r="AB11" s="1190">
        <v>0</v>
      </c>
      <c r="AC11" s="527"/>
      <c r="AD11" s="1190">
        <v>27473199218</v>
      </c>
      <c r="AE11" s="1190"/>
      <c r="AF11" s="1190">
        <v>0</v>
      </c>
      <c r="AG11" s="815"/>
      <c r="AH11" s="1190">
        <v>0</v>
      </c>
      <c r="AI11" s="815"/>
      <c r="AJ11" s="1190">
        <v>0</v>
      </c>
      <c r="AK11" s="815"/>
      <c r="AL11" s="1190">
        <v>0</v>
      </c>
      <c r="AM11" s="815"/>
      <c r="AN11" s="1190">
        <v>0</v>
      </c>
      <c r="AO11" s="527"/>
      <c r="AP11" s="1190">
        <v>0</v>
      </c>
      <c r="AQ11" s="1190"/>
      <c r="AR11" s="1190">
        <v>0</v>
      </c>
      <c r="AS11" s="815"/>
      <c r="AT11" s="1190">
        <v>0</v>
      </c>
      <c r="AU11" s="815"/>
      <c r="AV11" s="1190">
        <v>0</v>
      </c>
      <c r="AW11" s="815"/>
      <c r="AX11" s="1190">
        <v>0</v>
      </c>
      <c r="AY11" s="815"/>
      <c r="AZ11" s="1190">
        <v>0</v>
      </c>
      <c r="BA11" s="527"/>
      <c r="BB11" s="1190">
        <v>0</v>
      </c>
      <c r="BC11" s="1190"/>
      <c r="BD11" s="1190">
        <v>0</v>
      </c>
      <c r="BE11" s="815"/>
      <c r="BF11" s="1190">
        <v>0</v>
      </c>
      <c r="BG11" s="815"/>
      <c r="BH11" s="1190">
        <v>0</v>
      </c>
      <c r="BI11" s="815"/>
      <c r="BJ11" s="1190">
        <v>0</v>
      </c>
      <c r="BK11" s="815"/>
      <c r="BL11" s="1190">
        <v>0</v>
      </c>
      <c r="BM11" s="527"/>
      <c r="BN11" s="1190">
        <v>0</v>
      </c>
      <c r="BO11" s="1190"/>
      <c r="BP11" s="1190">
        <v>0</v>
      </c>
      <c r="BQ11" s="815"/>
      <c r="BR11" s="1190">
        <v>0</v>
      </c>
      <c r="BS11" s="815"/>
      <c r="BT11" s="1190">
        <v>0</v>
      </c>
      <c r="BU11" s="815"/>
      <c r="BV11" s="1190">
        <v>0</v>
      </c>
      <c r="BW11" s="815"/>
      <c r="BX11" s="1190">
        <v>0</v>
      </c>
      <c r="BY11" s="527"/>
      <c r="BZ11" s="1190">
        <v>0</v>
      </c>
      <c r="CA11" s="1190"/>
      <c r="CB11" s="1190">
        <v>0</v>
      </c>
      <c r="CC11" s="815"/>
      <c r="CD11" s="1190">
        <v>0</v>
      </c>
      <c r="CE11" s="815"/>
      <c r="CF11" s="1190">
        <v>0</v>
      </c>
      <c r="CG11" s="815"/>
      <c r="CH11" s="1190">
        <v>0</v>
      </c>
      <c r="CI11" s="815"/>
      <c r="CJ11" s="1190">
        <v>0</v>
      </c>
      <c r="CK11" s="527"/>
      <c r="CL11" s="1190">
        <v>0</v>
      </c>
      <c r="CM11" s="1190"/>
      <c r="CN11" s="1190">
        <v>0</v>
      </c>
      <c r="CO11" s="815"/>
      <c r="CP11" s="1190">
        <v>0</v>
      </c>
      <c r="CQ11" s="815"/>
      <c r="CR11" s="1190">
        <v>0</v>
      </c>
      <c r="CS11" s="815"/>
      <c r="CT11" s="1190">
        <v>0</v>
      </c>
      <c r="CU11" s="815"/>
      <c r="CV11" s="1190">
        <v>0</v>
      </c>
      <c r="CW11" s="527"/>
      <c r="CX11" s="1190">
        <v>0</v>
      </c>
      <c r="CY11" s="1190"/>
      <c r="CZ11" s="1190">
        <v>0</v>
      </c>
      <c r="DA11" s="815"/>
      <c r="DB11" s="1190">
        <v>0</v>
      </c>
      <c r="DC11" s="815"/>
      <c r="DD11" s="1190">
        <v>0</v>
      </c>
      <c r="DE11" s="815"/>
      <c r="DF11" s="1190">
        <v>0</v>
      </c>
      <c r="DG11" s="815"/>
      <c r="DH11" s="1190">
        <v>0</v>
      </c>
      <c r="DI11" s="527"/>
      <c r="DJ11" s="1190">
        <v>0</v>
      </c>
      <c r="DK11" s="810">
        <v>5</v>
      </c>
      <c r="DL11" s="810">
        <v>0</v>
      </c>
      <c r="DM11" s="810"/>
      <c r="DN11" s="815">
        <v>27473199218</v>
      </c>
      <c r="DO11" s="815">
        <v>0</v>
      </c>
      <c r="DP11" s="816"/>
      <c r="DQ11" s="642"/>
      <c r="DR11" s="874"/>
      <c r="DS11" s="874"/>
    </row>
    <row r="12" spans="1:123" s="50" customFormat="1" ht="15" customHeight="1">
      <c r="A12" s="16"/>
      <c r="C12" s="441" t="s">
        <v>812</v>
      </c>
      <c r="D12" s="690"/>
      <c r="E12" s="187"/>
      <c r="F12" s="188">
        <v>0</v>
      </c>
      <c r="G12" s="187"/>
      <c r="H12" s="188">
        <v>167020000</v>
      </c>
      <c r="I12" s="187"/>
      <c r="J12" s="188">
        <v>0</v>
      </c>
      <c r="K12" s="187"/>
      <c r="L12" s="188">
        <v>48050000</v>
      </c>
      <c r="M12" s="187"/>
      <c r="N12" s="188">
        <v>215070000</v>
      </c>
      <c r="O12" s="1054"/>
      <c r="P12" s="188"/>
      <c r="Q12" s="441" t="s">
        <v>810</v>
      </c>
      <c r="R12" s="690"/>
      <c r="S12" s="187"/>
      <c r="T12" s="188">
        <v>0</v>
      </c>
      <c r="U12" s="187"/>
      <c r="V12" s="187">
        <v>167020000</v>
      </c>
      <c r="W12" s="187"/>
      <c r="X12" s="187">
        <v>0</v>
      </c>
      <c r="Y12" s="187"/>
      <c r="Z12" s="188">
        <v>48050000</v>
      </c>
      <c r="AA12" s="187"/>
      <c r="AB12" s="188">
        <v>0</v>
      </c>
      <c r="AC12" s="187"/>
      <c r="AD12" s="188">
        <v>215070000</v>
      </c>
      <c r="AE12" s="188"/>
      <c r="AF12" s="188">
        <v>0</v>
      </c>
      <c r="AG12" s="187"/>
      <c r="AH12" s="187">
        <v>0</v>
      </c>
      <c r="AI12" s="187"/>
      <c r="AJ12" s="187">
        <v>0</v>
      </c>
      <c r="AK12" s="187"/>
      <c r="AL12" s="188">
        <v>48050000</v>
      </c>
      <c r="AM12" s="187"/>
      <c r="AN12" s="188">
        <v>0</v>
      </c>
      <c r="AO12" s="187"/>
      <c r="AP12" s="188">
        <v>48050000</v>
      </c>
      <c r="AQ12" s="240"/>
      <c r="AR12" s="188">
        <v>0</v>
      </c>
      <c r="AS12" s="187"/>
      <c r="AT12" s="187">
        <v>0</v>
      </c>
      <c r="AU12" s="187"/>
      <c r="AV12" s="187">
        <v>0</v>
      </c>
      <c r="AW12" s="187"/>
      <c r="AX12" s="188">
        <v>0</v>
      </c>
      <c r="AY12" s="187"/>
      <c r="AZ12" s="188">
        <v>0</v>
      </c>
      <c r="BA12" s="187"/>
      <c r="BB12" s="188">
        <v>0</v>
      </c>
      <c r="BC12" s="240"/>
      <c r="BD12" s="188">
        <v>0</v>
      </c>
      <c r="BE12" s="187"/>
      <c r="BF12" s="187">
        <v>0</v>
      </c>
      <c r="BG12" s="187"/>
      <c r="BH12" s="187">
        <v>0</v>
      </c>
      <c r="BI12" s="187"/>
      <c r="BJ12" s="188">
        <v>0</v>
      </c>
      <c r="BK12" s="187"/>
      <c r="BL12" s="188">
        <v>0</v>
      </c>
      <c r="BM12" s="187"/>
      <c r="BN12" s="188">
        <v>0</v>
      </c>
      <c r="BO12" s="240"/>
      <c r="BP12" s="188">
        <v>0</v>
      </c>
      <c r="BQ12" s="187"/>
      <c r="BR12" s="187">
        <v>0</v>
      </c>
      <c r="BS12" s="187"/>
      <c r="BT12" s="187">
        <v>0</v>
      </c>
      <c r="BU12" s="187"/>
      <c r="BV12" s="188">
        <v>0</v>
      </c>
      <c r="BW12" s="187"/>
      <c r="BX12" s="188">
        <v>0</v>
      </c>
      <c r="BY12" s="187"/>
      <c r="BZ12" s="188">
        <v>0</v>
      </c>
      <c r="CA12" s="240"/>
      <c r="CB12" s="188">
        <v>0</v>
      </c>
      <c r="CC12" s="187"/>
      <c r="CD12" s="187">
        <v>167020000</v>
      </c>
      <c r="CE12" s="187"/>
      <c r="CF12" s="187">
        <v>0</v>
      </c>
      <c r="CG12" s="187"/>
      <c r="CH12" s="188">
        <v>0</v>
      </c>
      <c r="CI12" s="187"/>
      <c r="CJ12" s="188">
        <v>0</v>
      </c>
      <c r="CK12" s="187"/>
      <c r="CL12" s="188">
        <v>167020000</v>
      </c>
      <c r="CM12" s="240"/>
      <c r="CN12" s="188">
        <v>0</v>
      </c>
      <c r="CO12" s="187"/>
      <c r="CP12" s="187">
        <v>0</v>
      </c>
      <c r="CQ12" s="187"/>
      <c r="CR12" s="187">
        <v>0</v>
      </c>
      <c r="CS12" s="187"/>
      <c r="CT12" s="188">
        <v>0</v>
      </c>
      <c r="CU12" s="187"/>
      <c r="CV12" s="188">
        <v>0</v>
      </c>
      <c r="CW12" s="187"/>
      <c r="CX12" s="188">
        <v>0</v>
      </c>
      <c r="CY12" s="240"/>
      <c r="CZ12" s="188">
        <v>0</v>
      </c>
      <c r="DA12" s="187"/>
      <c r="DB12" s="187">
        <v>0</v>
      </c>
      <c r="DC12" s="187"/>
      <c r="DD12" s="187">
        <v>0</v>
      </c>
      <c r="DE12" s="187"/>
      <c r="DF12" s="188">
        <v>0</v>
      </c>
      <c r="DG12" s="187"/>
      <c r="DH12" s="188">
        <v>0</v>
      </c>
      <c r="DI12" s="187"/>
      <c r="DJ12" s="188">
        <v>0</v>
      </c>
      <c r="DK12" s="382">
        <v>1</v>
      </c>
      <c r="DL12" s="382">
        <v>0</v>
      </c>
      <c r="DM12" s="382"/>
      <c r="DN12" s="188"/>
      <c r="DO12" s="188"/>
      <c r="DP12" s="1114"/>
      <c r="DQ12" s="1115"/>
      <c r="DR12" s="174"/>
      <c r="DS12" s="174"/>
    </row>
    <row r="13" spans="1:123" s="50" customFormat="1" ht="15" customHeight="1">
      <c r="A13" s="16"/>
      <c r="C13" s="441" t="s">
        <v>597</v>
      </c>
      <c r="D13" s="690"/>
      <c r="E13" s="187"/>
      <c r="F13" s="188">
        <v>7210444371</v>
      </c>
      <c r="G13" s="187"/>
      <c r="H13" s="188">
        <v>0</v>
      </c>
      <c r="I13" s="187"/>
      <c r="J13" s="188">
        <v>0</v>
      </c>
      <c r="K13" s="187"/>
      <c r="L13" s="188">
        <v>0</v>
      </c>
      <c r="M13" s="187"/>
      <c r="N13" s="188">
        <v>7210444371</v>
      </c>
      <c r="O13" s="1054"/>
      <c r="P13" s="188"/>
      <c r="Q13" s="441" t="s">
        <v>535</v>
      </c>
      <c r="R13" s="690"/>
      <c r="S13" s="187"/>
      <c r="T13" s="188">
        <v>7210444371</v>
      </c>
      <c r="U13" s="187"/>
      <c r="V13" s="187">
        <v>0</v>
      </c>
      <c r="W13" s="187"/>
      <c r="X13" s="187">
        <v>0</v>
      </c>
      <c r="Y13" s="187"/>
      <c r="Z13" s="188">
        <v>0</v>
      </c>
      <c r="AA13" s="187"/>
      <c r="AB13" s="188">
        <v>0</v>
      </c>
      <c r="AC13" s="187"/>
      <c r="AD13" s="188">
        <v>7210444371</v>
      </c>
      <c r="AE13" s="188"/>
      <c r="AF13" s="188">
        <v>7210444371</v>
      </c>
      <c r="AG13" s="187"/>
      <c r="AH13" s="187">
        <v>0</v>
      </c>
      <c r="AI13" s="187"/>
      <c r="AJ13" s="187">
        <v>0</v>
      </c>
      <c r="AK13" s="187"/>
      <c r="AL13" s="188">
        <v>0</v>
      </c>
      <c r="AM13" s="187"/>
      <c r="AN13" s="188">
        <v>0</v>
      </c>
      <c r="AO13" s="187"/>
      <c r="AP13" s="188">
        <v>7210444371</v>
      </c>
      <c r="AQ13" s="240"/>
      <c r="AR13" s="188">
        <v>0</v>
      </c>
      <c r="AS13" s="187"/>
      <c r="AT13" s="187">
        <v>0</v>
      </c>
      <c r="AU13" s="187"/>
      <c r="AV13" s="187">
        <v>0</v>
      </c>
      <c r="AW13" s="187"/>
      <c r="AX13" s="188">
        <v>0</v>
      </c>
      <c r="AY13" s="187"/>
      <c r="AZ13" s="188">
        <v>0</v>
      </c>
      <c r="BA13" s="187"/>
      <c r="BB13" s="188">
        <v>0</v>
      </c>
      <c r="BC13" s="240"/>
      <c r="BD13" s="188">
        <v>0</v>
      </c>
      <c r="BE13" s="187"/>
      <c r="BF13" s="187">
        <v>0</v>
      </c>
      <c r="BG13" s="187"/>
      <c r="BH13" s="187">
        <v>0</v>
      </c>
      <c r="BI13" s="187"/>
      <c r="BJ13" s="188">
        <v>0</v>
      </c>
      <c r="BK13" s="187"/>
      <c r="BL13" s="188">
        <v>0</v>
      </c>
      <c r="BM13" s="187"/>
      <c r="BN13" s="188">
        <v>0</v>
      </c>
      <c r="BO13" s="240"/>
      <c r="BP13" s="188">
        <v>0</v>
      </c>
      <c r="BQ13" s="187"/>
      <c r="BR13" s="187">
        <v>0</v>
      </c>
      <c r="BS13" s="187"/>
      <c r="BT13" s="187">
        <v>0</v>
      </c>
      <c r="BU13" s="187"/>
      <c r="BV13" s="188">
        <v>0</v>
      </c>
      <c r="BW13" s="187"/>
      <c r="BX13" s="188">
        <v>0</v>
      </c>
      <c r="BY13" s="187"/>
      <c r="BZ13" s="188">
        <v>0</v>
      </c>
      <c r="CA13" s="240"/>
      <c r="CB13" s="188">
        <v>0</v>
      </c>
      <c r="CC13" s="187"/>
      <c r="CD13" s="187">
        <v>0</v>
      </c>
      <c r="CE13" s="187"/>
      <c r="CF13" s="187">
        <v>0</v>
      </c>
      <c r="CG13" s="187"/>
      <c r="CH13" s="188">
        <v>0</v>
      </c>
      <c r="CI13" s="187"/>
      <c r="CJ13" s="188">
        <v>0</v>
      </c>
      <c r="CK13" s="187"/>
      <c r="CL13" s="188">
        <v>0</v>
      </c>
      <c r="CM13" s="240"/>
      <c r="CN13" s="188">
        <v>0</v>
      </c>
      <c r="CO13" s="187"/>
      <c r="CP13" s="187">
        <v>0</v>
      </c>
      <c r="CQ13" s="187"/>
      <c r="CR13" s="187">
        <v>0</v>
      </c>
      <c r="CS13" s="187"/>
      <c r="CT13" s="188">
        <v>0</v>
      </c>
      <c r="CU13" s="187"/>
      <c r="CV13" s="188">
        <v>0</v>
      </c>
      <c r="CW13" s="187"/>
      <c r="CX13" s="188">
        <v>0</v>
      </c>
      <c r="CY13" s="240"/>
      <c r="CZ13" s="188">
        <v>0</v>
      </c>
      <c r="DA13" s="187"/>
      <c r="DB13" s="187">
        <v>0</v>
      </c>
      <c r="DC13" s="187"/>
      <c r="DD13" s="187">
        <v>0</v>
      </c>
      <c r="DE13" s="187"/>
      <c r="DF13" s="188">
        <v>0</v>
      </c>
      <c r="DG13" s="187"/>
      <c r="DH13" s="188">
        <v>0</v>
      </c>
      <c r="DI13" s="187"/>
      <c r="DJ13" s="188">
        <v>0</v>
      </c>
      <c r="DK13" s="382">
        <v>1</v>
      </c>
      <c r="DL13" s="382">
        <v>0</v>
      </c>
      <c r="DM13" s="382"/>
      <c r="DN13" s="188"/>
      <c r="DO13" s="188"/>
      <c r="DP13" s="1114"/>
      <c r="DQ13" s="1115"/>
      <c r="DR13" s="174"/>
      <c r="DS13" s="174"/>
    </row>
    <row r="14" spans="1:123" s="50" customFormat="1" ht="15" customHeight="1">
      <c r="A14" s="16"/>
      <c r="C14" s="441" t="s">
        <v>521</v>
      </c>
      <c r="D14" s="690"/>
      <c r="E14" s="187"/>
      <c r="F14" s="1246">
        <v>-645775325</v>
      </c>
      <c r="G14" s="1247"/>
      <c r="H14" s="1246">
        <v>0</v>
      </c>
      <c r="I14" s="1247"/>
      <c r="J14" s="1246">
        <v>-395500000</v>
      </c>
      <c r="K14" s="1247"/>
      <c r="L14" s="1246">
        <v>-22686364</v>
      </c>
      <c r="M14" s="1247"/>
      <c r="N14" s="1246">
        <v>-1063961689</v>
      </c>
      <c r="O14" s="1054"/>
      <c r="P14" s="188"/>
      <c r="Q14" s="441" t="s">
        <v>848</v>
      </c>
      <c r="R14" s="690"/>
      <c r="S14" s="187"/>
      <c r="T14" s="188">
        <v>-645775325</v>
      </c>
      <c r="U14" s="187"/>
      <c r="V14" s="187">
        <v>0</v>
      </c>
      <c r="W14" s="187"/>
      <c r="X14" s="187">
        <v>-395500000</v>
      </c>
      <c r="Y14" s="187"/>
      <c r="Z14" s="188">
        <v>-22686364</v>
      </c>
      <c r="AA14" s="187"/>
      <c r="AB14" s="188">
        <v>0</v>
      </c>
      <c r="AC14" s="187"/>
      <c r="AD14" s="188">
        <v>-1063961689</v>
      </c>
      <c r="AE14" s="188"/>
      <c r="AF14" s="188">
        <v>-645775325</v>
      </c>
      <c r="AG14" s="187"/>
      <c r="AH14" s="187">
        <v>0</v>
      </c>
      <c r="AI14" s="187"/>
      <c r="AJ14" s="187">
        <v>-395500000</v>
      </c>
      <c r="AK14" s="187"/>
      <c r="AL14" s="188">
        <v>-22686364</v>
      </c>
      <c r="AM14" s="187"/>
      <c r="AN14" s="188">
        <v>0</v>
      </c>
      <c r="AO14" s="187"/>
      <c r="AP14" s="188">
        <v>-1063961689</v>
      </c>
      <c r="AQ14" s="240"/>
      <c r="AR14" s="188">
        <v>0</v>
      </c>
      <c r="AS14" s="187"/>
      <c r="AT14" s="187">
        <v>0</v>
      </c>
      <c r="AU14" s="187"/>
      <c r="AV14" s="187">
        <v>0</v>
      </c>
      <c r="AW14" s="187"/>
      <c r="AX14" s="188">
        <v>0</v>
      </c>
      <c r="AY14" s="187"/>
      <c r="AZ14" s="188">
        <v>0</v>
      </c>
      <c r="BA14" s="187"/>
      <c r="BB14" s="188">
        <v>0</v>
      </c>
      <c r="BC14" s="240"/>
      <c r="BD14" s="188">
        <v>0</v>
      </c>
      <c r="BE14" s="187"/>
      <c r="BF14" s="187">
        <v>0</v>
      </c>
      <c r="BG14" s="187"/>
      <c r="BH14" s="187">
        <v>0</v>
      </c>
      <c r="BI14" s="187"/>
      <c r="BJ14" s="188">
        <v>0</v>
      </c>
      <c r="BK14" s="187"/>
      <c r="BL14" s="188">
        <v>0</v>
      </c>
      <c r="BM14" s="187"/>
      <c r="BN14" s="188">
        <v>0</v>
      </c>
      <c r="BO14" s="240"/>
      <c r="BP14" s="188">
        <v>0</v>
      </c>
      <c r="BQ14" s="187"/>
      <c r="BR14" s="187">
        <v>0</v>
      </c>
      <c r="BS14" s="187"/>
      <c r="BT14" s="187">
        <v>0</v>
      </c>
      <c r="BU14" s="187"/>
      <c r="BV14" s="188">
        <v>0</v>
      </c>
      <c r="BW14" s="187"/>
      <c r="BX14" s="188">
        <v>0</v>
      </c>
      <c r="BY14" s="187"/>
      <c r="BZ14" s="188">
        <v>0</v>
      </c>
      <c r="CA14" s="240"/>
      <c r="CB14" s="188">
        <v>0</v>
      </c>
      <c r="CC14" s="187"/>
      <c r="CD14" s="187">
        <v>0</v>
      </c>
      <c r="CE14" s="187"/>
      <c r="CF14" s="187">
        <v>0</v>
      </c>
      <c r="CG14" s="187"/>
      <c r="CH14" s="188">
        <v>0</v>
      </c>
      <c r="CI14" s="187"/>
      <c r="CJ14" s="188">
        <v>0</v>
      </c>
      <c r="CK14" s="187"/>
      <c r="CL14" s="188">
        <v>0</v>
      </c>
      <c r="CM14" s="240"/>
      <c r="CN14" s="188">
        <v>0</v>
      </c>
      <c r="CO14" s="187"/>
      <c r="CP14" s="187">
        <v>0</v>
      </c>
      <c r="CQ14" s="187"/>
      <c r="CR14" s="187">
        <v>0</v>
      </c>
      <c r="CS14" s="187"/>
      <c r="CT14" s="188">
        <v>0</v>
      </c>
      <c r="CU14" s="187"/>
      <c r="CV14" s="188">
        <v>0</v>
      </c>
      <c r="CW14" s="187"/>
      <c r="CX14" s="188">
        <v>0</v>
      </c>
      <c r="CY14" s="240"/>
      <c r="CZ14" s="188">
        <v>0</v>
      </c>
      <c r="DA14" s="187"/>
      <c r="DB14" s="187">
        <v>0</v>
      </c>
      <c r="DC14" s="187"/>
      <c r="DD14" s="187">
        <v>0</v>
      </c>
      <c r="DE14" s="187"/>
      <c r="DF14" s="188">
        <v>0</v>
      </c>
      <c r="DG14" s="187"/>
      <c r="DH14" s="188">
        <v>0</v>
      </c>
      <c r="DI14" s="187"/>
      <c r="DJ14" s="188">
        <v>0</v>
      </c>
      <c r="DK14" s="382">
        <v>1</v>
      </c>
      <c r="DL14" s="382">
        <v>0</v>
      </c>
      <c r="DM14" s="382"/>
      <c r="DN14" s="188"/>
      <c r="DO14" s="188"/>
      <c r="DP14" s="1114"/>
      <c r="DQ14" s="1115"/>
      <c r="DR14" s="174"/>
      <c r="DS14" s="174"/>
    </row>
    <row r="15" spans="1:123" s="50" customFormat="1" ht="15" customHeight="1">
      <c r="A15" s="16"/>
      <c r="C15" s="441" t="s">
        <v>1029</v>
      </c>
      <c r="D15" s="690"/>
      <c r="E15" s="187"/>
      <c r="F15" s="1246">
        <v>-59104819</v>
      </c>
      <c r="G15" s="1247"/>
      <c r="H15" s="1246">
        <v>-412540239</v>
      </c>
      <c r="I15" s="1247"/>
      <c r="J15" s="1246">
        <v>-47865544</v>
      </c>
      <c r="K15" s="1247"/>
      <c r="L15" s="1246">
        <v>-373603100</v>
      </c>
      <c r="M15" s="1247"/>
      <c r="N15" s="1246">
        <v>-893113702</v>
      </c>
      <c r="O15" s="1054"/>
      <c r="P15" s="188"/>
      <c r="Q15" s="441" t="s">
        <v>417</v>
      </c>
      <c r="R15" s="690"/>
      <c r="S15" s="187"/>
      <c r="T15" s="188">
        <v>-59104819</v>
      </c>
      <c r="U15" s="187"/>
      <c r="V15" s="187">
        <v>-412540239</v>
      </c>
      <c r="W15" s="187"/>
      <c r="X15" s="187">
        <v>-47865544</v>
      </c>
      <c r="Y15" s="187"/>
      <c r="Z15" s="188">
        <v>-373603100</v>
      </c>
      <c r="AA15" s="187"/>
      <c r="AB15" s="188">
        <v>0</v>
      </c>
      <c r="AC15" s="187"/>
      <c r="AD15" s="188">
        <v>-893113702</v>
      </c>
      <c r="AE15" s="188"/>
      <c r="AF15" s="188">
        <v>-25406364</v>
      </c>
      <c r="AG15" s="187"/>
      <c r="AH15" s="187">
        <v>-352903243</v>
      </c>
      <c r="AI15" s="187"/>
      <c r="AJ15" s="187">
        <v>-25865544</v>
      </c>
      <c r="AK15" s="187"/>
      <c r="AL15" s="188">
        <v>-331459464</v>
      </c>
      <c r="AM15" s="187"/>
      <c r="AN15" s="188">
        <v>0</v>
      </c>
      <c r="AO15" s="187"/>
      <c r="AP15" s="188">
        <v>-735634615</v>
      </c>
      <c r="AQ15" s="240"/>
      <c r="AR15" s="188">
        <v>0</v>
      </c>
      <c r="AS15" s="187"/>
      <c r="AT15" s="187">
        <v>0</v>
      </c>
      <c r="AU15" s="187"/>
      <c r="AV15" s="187">
        <v>0</v>
      </c>
      <c r="AW15" s="187"/>
      <c r="AX15" s="188">
        <v>0</v>
      </c>
      <c r="AY15" s="187"/>
      <c r="AZ15" s="188">
        <v>0</v>
      </c>
      <c r="BA15" s="187"/>
      <c r="BB15" s="188">
        <v>0</v>
      </c>
      <c r="BC15" s="240"/>
      <c r="BD15" s="188">
        <v>0</v>
      </c>
      <c r="BE15" s="187"/>
      <c r="BF15" s="187">
        <v>0</v>
      </c>
      <c r="BG15" s="187"/>
      <c r="BH15" s="187">
        <v>0</v>
      </c>
      <c r="BI15" s="187"/>
      <c r="BJ15" s="188">
        <v>0</v>
      </c>
      <c r="BK15" s="187"/>
      <c r="BL15" s="188">
        <v>0</v>
      </c>
      <c r="BM15" s="187"/>
      <c r="BN15" s="188">
        <v>0</v>
      </c>
      <c r="BO15" s="240"/>
      <c r="BP15" s="188">
        <v>0</v>
      </c>
      <c r="BQ15" s="187"/>
      <c r="BR15" s="187">
        <v>-16500000</v>
      </c>
      <c r="BS15" s="187"/>
      <c r="BT15" s="187">
        <v>-22000000</v>
      </c>
      <c r="BU15" s="187"/>
      <c r="BV15" s="188">
        <v>-21210000</v>
      </c>
      <c r="BW15" s="187"/>
      <c r="BX15" s="188">
        <v>0</v>
      </c>
      <c r="BY15" s="187"/>
      <c r="BZ15" s="188">
        <v>-59710000</v>
      </c>
      <c r="CA15" s="240"/>
      <c r="CB15" s="188">
        <v>-33698455</v>
      </c>
      <c r="CC15" s="187"/>
      <c r="CD15" s="187">
        <v>0</v>
      </c>
      <c r="CE15" s="187"/>
      <c r="CF15" s="187">
        <v>0</v>
      </c>
      <c r="CG15" s="187"/>
      <c r="CH15" s="188">
        <v>-20933636</v>
      </c>
      <c r="CI15" s="187"/>
      <c r="CJ15" s="188">
        <v>0</v>
      </c>
      <c r="CK15" s="187"/>
      <c r="CL15" s="188">
        <v>-54632091</v>
      </c>
      <c r="CM15" s="240"/>
      <c r="CN15" s="188">
        <v>0</v>
      </c>
      <c r="CO15" s="187"/>
      <c r="CP15" s="187">
        <v>0</v>
      </c>
      <c r="CQ15" s="187"/>
      <c r="CR15" s="187">
        <v>0</v>
      </c>
      <c r="CS15" s="187"/>
      <c r="CT15" s="188">
        <v>0</v>
      </c>
      <c r="CU15" s="187"/>
      <c r="CV15" s="188">
        <v>0</v>
      </c>
      <c r="CW15" s="187"/>
      <c r="CX15" s="188">
        <v>0</v>
      </c>
      <c r="CY15" s="240"/>
      <c r="CZ15" s="188">
        <v>0</v>
      </c>
      <c r="DA15" s="187"/>
      <c r="DB15" s="187">
        <v>-43136996</v>
      </c>
      <c r="DC15" s="187"/>
      <c r="DD15" s="187">
        <v>0</v>
      </c>
      <c r="DE15" s="187"/>
      <c r="DF15" s="188">
        <v>0</v>
      </c>
      <c r="DG15" s="187"/>
      <c r="DH15" s="188">
        <v>0</v>
      </c>
      <c r="DI15" s="187"/>
      <c r="DJ15" s="188">
        <v>-43136996</v>
      </c>
      <c r="DK15" s="382">
        <v>1</v>
      </c>
      <c r="DL15" s="382">
        <v>0</v>
      </c>
      <c r="DM15" s="382"/>
      <c r="DN15" s="188"/>
      <c r="DO15" s="188"/>
      <c r="DP15" s="1114"/>
      <c r="DQ15" s="1115"/>
      <c r="DR15" s="174"/>
      <c r="DS15" s="174"/>
    </row>
    <row r="16" spans="1:123" s="175" customFormat="1" ht="15" customHeight="1">
      <c r="A16" s="6"/>
      <c r="C16" s="216" t="s">
        <v>1157</v>
      </c>
      <c r="D16" s="242"/>
      <c r="E16" s="186"/>
      <c r="F16" s="531">
        <v>22422821688</v>
      </c>
      <c r="G16" s="812"/>
      <c r="H16" s="531">
        <v>4484214958</v>
      </c>
      <c r="I16" s="812"/>
      <c r="J16" s="531">
        <v>5637209544</v>
      </c>
      <c r="K16" s="812"/>
      <c r="L16" s="531">
        <v>397392008</v>
      </c>
      <c r="M16" s="812"/>
      <c r="N16" s="531">
        <v>32941638198</v>
      </c>
      <c r="O16" s="1053"/>
      <c r="P16" s="186"/>
      <c r="Q16" s="242" t="s">
        <v>1158</v>
      </c>
      <c r="R16" s="242"/>
      <c r="S16" s="186"/>
      <c r="T16" s="531">
        <v>22422821688</v>
      </c>
      <c r="U16" s="812"/>
      <c r="V16" s="531">
        <v>4484214958</v>
      </c>
      <c r="W16" s="812"/>
      <c r="X16" s="531">
        <v>5637209544</v>
      </c>
      <c r="Y16" s="812"/>
      <c r="Z16" s="531">
        <v>397392008</v>
      </c>
      <c r="AA16" s="812"/>
      <c r="AB16" s="531">
        <v>0</v>
      </c>
      <c r="AC16" s="184"/>
      <c r="AD16" s="531">
        <v>32941638198</v>
      </c>
      <c r="AE16" s="186"/>
      <c r="AF16" s="531">
        <v>6539262682</v>
      </c>
      <c r="AG16" s="812"/>
      <c r="AH16" s="531">
        <v>-352903243</v>
      </c>
      <c r="AI16" s="812"/>
      <c r="AJ16" s="531">
        <v>-421365544</v>
      </c>
      <c r="AK16" s="812"/>
      <c r="AL16" s="531">
        <v>-306095828</v>
      </c>
      <c r="AM16" s="812"/>
      <c r="AN16" s="531">
        <v>0</v>
      </c>
      <c r="AO16" s="184"/>
      <c r="AP16" s="531">
        <v>5458898067</v>
      </c>
      <c r="AQ16" s="186"/>
      <c r="AR16" s="531">
        <v>0</v>
      </c>
      <c r="AS16" s="812"/>
      <c r="AT16" s="531">
        <v>0</v>
      </c>
      <c r="AU16" s="812"/>
      <c r="AV16" s="531">
        <v>0</v>
      </c>
      <c r="AW16" s="812"/>
      <c r="AX16" s="531">
        <v>0</v>
      </c>
      <c r="AY16" s="812"/>
      <c r="AZ16" s="531">
        <v>0</v>
      </c>
      <c r="BA16" s="184"/>
      <c r="BB16" s="531">
        <v>0</v>
      </c>
      <c r="BC16" s="186"/>
      <c r="BD16" s="531">
        <v>0</v>
      </c>
      <c r="BE16" s="812"/>
      <c r="BF16" s="531">
        <v>0</v>
      </c>
      <c r="BG16" s="812"/>
      <c r="BH16" s="531">
        <v>0</v>
      </c>
      <c r="BI16" s="812"/>
      <c r="BJ16" s="531">
        <v>0</v>
      </c>
      <c r="BK16" s="812"/>
      <c r="BL16" s="531">
        <v>0</v>
      </c>
      <c r="BM16" s="184"/>
      <c r="BN16" s="531">
        <v>0</v>
      </c>
      <c r="BO16" s="186"/>
      <c r="BP16" s="531">
        <v>0</v>
      </c>
      <c r="BQ16" s="812"/>
      <c r="BR16" s="531">
        <v>-16500000</v>
      </c>
      <c r="BS16" s="812"/>
      <c r="BT16" s="531">
        <v>-22000000</v>
      </c>
      <c r="BU16" s="812"/>
      <c r="BV16" s="531">
        <v>-21210000</v>
      </c>
      <c r="BW16" s="812"/>
      <c r="BX16" s="531">
        <v>0</v>
      </c>
      <c r="BY16" s="184"/>
      <c r="BZ16" s="531">
        <v>-59710000</v>
      </c>
      <c r="CA16" s="186"/>
      <c r="CB16" s="531">
        <v>-33698455</v>
      </c>
      <c r="CC16" s="812"/>
      <c r="CD16" s="531">
        <v>167020000</v>
      </c>
      <c r="CE16" s="812"/>
      <c r="CF16" s="531">
        <v>0</v>
      </c>
      <c r="CG16" s="812"/>
      <c r="CH16" s="531">
        <v>-20933636</v>
      </c>
      <c r="CI16" s="812"/>
      <c r="CJ16" s="531">
        <v>0</v>
      </c>
      <c r="CK16" s="184"/>
      <c r="CL16" s="531">
        <v>112387909</v>
      </c>
      <c r="CM16" s="186"/>
      <c r="CN16" s="531">
        <v>0</v>
      </c>
      <c r="CO16" s="812"/>
      <c r="CP16" s="531">
        <v>0</v>
      </c>
      <c r="CQ16" s="812"/>
      <c r="CR16" s="531">
        <v>0</v>
      </c>
      <c r="CS16" s="812"/>
      <c r="CT16" s="531">
        <v>0</v>
      </c>
      <c r="CU16" s="812"/>
      <c r="CV16" s="531">
        <v>0</v>
      </c>
      <c r="CW16" s="184"/>
      <c r="CX16" s="531">
        <v>0</v>
      </c>
      <c r="CY16" s="186"/>
      <c r="CZ16" s="531">
        <v>0</v>
      </c>
      <c r="DA16" s="812"/>
      <c r="DB16" s="531">
        <v>-43136996</v>
      </c>
      <c r="DC16" s="812"/>
      <c r="DD16" s="531">
        <v>0</v>
      </c>
      <c r="DE16" s="812"/>
      <c r="DF16" s="531">
        <v>0</v>
      </c>
      <c r="DG16" s="812"/>
      <c r="DH16" s="531">
        <v>0</v>
      </c>
      <c r="DI16" s="184"/>
      <c r="DJ16" s="531">
        <v>-43136996</v>
      </c>
      <c r="DK16" s="810">
        <v>1</v>
      </c>
      <c r="DL16" s="811">
        <v>0</v>
      </c>
      <c r="DM16" s="811"/>
      <c r="DN16" s="875">
        <v>32941638198</v>
      </c>
      <c r="DO16" s="875">
        <v>0</v>
      </c>
      <c r="DP16" s="1116"/>
      <c r="DQ16" s="1117"/>
      <c r="DR16" s="876"/>
      <c r="DS16" s="876"/>
    </row>
    <row r="17" spans="1:123" s="204" customFormat="1" ht="15" customHeight="1">
      <c r="A17" s="1118"/>
      <c r="C17" s="242" t="s">
        <v>803</v>
      </c>
      <c r="D17" s="242"/>
      <c r="E17" s="367"/>
      <c r="F17" s="533"/>
      <c r="G17" s="201"/>
      <c r="H17" s="534"/>
      <c r="I17" s="201"/>
      <c r="J17" s="534"/>
      <c r="K17" s="201"/>
      <c r="L17" s="533"/>
      <c r="M17" s="201"/>
      <c r="N17" s="533"/>
      <c r="O17" s="1055"/>
      <c r="P17" s="367"/>
      <c r="Q17" s="242" t="s">
        <v>605</v>
      </c>
      <c r="R17" s="242"/>
      <c r="S17" s="367"/>
      <c r="T17" s="533"/>
      <c r="U17" s="201"/>
      <c r="V17" s="534"/>
      <c r="W17" s="201"/>
      <c r="X17" s="534"/>
      <c r="Y17" s="201"/>
      <c r="Z17" s="533"/>
      <c r="AA17" s="201"/>
      <c r="AB17" s="533"/>
      <c r="AC17" s="202"/>
      <c r="AD17" s="533"/>
      <c r="AE17" s="367"/>
      <c r="AF17" s="533"/>
      <c r="AG17" s="201"/>
      <c r="AH17" s="534"/>
      <c r="AI17" s="201"/>
      <c r="AJ17" s="534"/>
      <c r="AK17" s="201"/>
      <c r="AL17" s="533"/>
      <c r="AM17" s="201"/>
      <c r="AN17" s="533"/>
      <c r="AO17" s="202"/>
      <c r="AP17" s="533"/>
      <c r="AQ17" s="367"/>
      <c r="AR17" s="533"/>
      <c r="AS17" s="201"/>
      <c r="AT17" s="534"/>
      <c r="AU17" s="201"/>
      <c r="AV17" s="534"/>
      <c r="AW17" s="201"/>
      <c r="AX17" s="533"/>
      <c r="AY17" s="201"/>
      <c r="AZ17" s="533"/>
      <c r="BA17" s="202"/>
      <c r="BB17" s="533"/>
      <c r="BC17" s="367"/>
      <c r="BD17" s="533"/>
      <c r="BE17" s="201"/>
      <c r="BF17" s="534"/>
      <c r="BG17" s="201"/>
      <c r="BH17" s="534"/>
      <c r="BI17" s="201"/>
      <c r="BJ17" s="533"/>
      <c r="BK17" s="201"/>
      <c r="BL17" s="533"/>
      <c r="BM17" s="202"/>
      <c r="BN17" s="533"/>
      <c r="BO17" s="367"/>
      <c r="BP17" s="533"/>
      <c r="BQ17" s="201"/>
      <c r="BR17" s="534"/>
      <c r="BS17" s="201"/>
      <c r="BT17" s="534"/>
      <c r="BU17" s="201"/>
      <c r="BV17" s="533"/>
      <c r="BW17" s="201"/>
      <c r="BX17" s="533"/>
      <c r="BY17" s="202"/>
      <c r="BZ17" s="533"/>
      <c r="CA17" s="367"/>
      <c r="CB17" s="533"/>
      <c r="CC17" s="201"/>
      <c r="CD17" s="534"/>
      <c r="CE17" s="201"/>
      <c r="CF17" s="534"/>
      <c r="CG17" s="201"/>
      <c r="CH17" s="533"/>
      <c r="CI17" s="201"/>
      <c r="CJ17" s="533"/>
      <c r="CK17" s="202"/>
      <c r="CL17" s="533"/>
      <c r="CM17" s="367"/>
      <c r="CN17" s="533"/>
      <c r="CO17" s="201"/>
      <c r="CP17" s="534"/>
      <c r="CQ17" s="201"/>
      <c r="CR17" s="534"/>
      <c r="CS17" s="201"/>
      <c r="CT17" s="533"/>
      <c r="CU17" s="201"/>
      <c r="CV17" s="533"/>
      <c r="CW17" s="202"/>
      <c r="CX17" s="533"/>
      <c r="CY17" s="367"/>
      <c r="CZ17" s="533"/>
      <c r="DA17" s="201"/>
      <c r="DB17" s="534"/>
      <c r="DC17" s="201"/>
      <c r="DD17" s="534"/>
      <c r="DE17" s="201"/>
      <c r="DF17" s="533"/>
      <c r="DG17" s="201"/>
      <c r="DH17" s="533"/>
      <c r="DI17" s="202"/>
      <c r="DJ17" s="533"/>
      <c r="DK17" s="382">
        <v>8</v>
      </c>
      <c r="DL17" s="382">
        <v>0</v>
      </c>
      <c r="DM17" s="382"/>
      <c r="DN17" s="732"/>
      <c r="DO17" s="732"/>
      <c r="DP17" s="1119"/>
      <c r="DQ17" s="1120"/>
      <c r="DR17" s="203"/>
      <c r="DS17" s="203"/>
    </row>
    <row r="18" spans="1:123" s="530" customFormat="1" ht="15" customHeight="1">
      <c r="A18" s="441"/>
      <c r="C18" s="425" t="s">
        <v>1155</v>
      </c>
      <c r="D18" s="647"/>
      <c r="E18" s="1190"/>
      <c r="F18" s="1190">
        <v>6692770290</v>
      </c>
      <c r="G18" s="815"/>
      <c r="H18" s="1190">
        <v>2128704851</v>
      </c>
      <c r="I18" s="815"/>
      <c r="J18" s="1190">
        <v>3756073370</v>
      </c>
      <c r="K18" s="815"/>
      <c r="L18" s="1190">
        <v>709610420</v>
      </c>
      <c r="M18" s="815"/>
      <c r="N18" s="1190">
        <v>13287158931</v>
      </c>
      <c r="O18" s="649"/>
      <c r="P18" s="1190"/>
      <c r="Q18" s="647" t="s">
        <v>1156</v>
      </c>
      <c r="R18" s="647"/>
      <c r="S18" s="1190"/>
      <c r="T18" s="1190">
        <v>6692770290</v>
      </c>
      <c r="U18" s="815"/>
      <c r="V18" s="1190">
        <v>2128704851</v>
      </c>
      <c r="W18" s="815"/>
      <c r="X18" s="1190">
        <v>3756073370</v>
      </c>
      <c r="Y18" s="815"/>
      <c r="Z18" s="1190">
        <v>709610420</v>
      </c>
      <c r="AA18" s="815"/>
      <c r="AB18" s="1190">
        <v>0</v>
      </c>
      <c r="AC18" s="527"/>
      <c r="AD18" s="1190">
        <v>13287158931</v>
      </c>
      <c r="AE18" s="1190"/>
      <c r="AF18" s="1190">
        <v>0</v>
      </c>
      <c r="AG18" s="815"/>
      <c r="AH18" s="1190">
        <v>0</v>
      </c>
      <c r="AI18" s="815"/>
      <c r="AJ18" s="1190">
        <v>0</v>
      </c>
      <c r="AK18" s="815"/>
      <c r="AL18" s="1190">
        <v>0</v>
      </c>
      <c r="AM18" s="815"/>
      <c r="AN18" s="1190">
        <v>0</v>
      </c>
      <c r="AO18" s="527"/>
      <c r="AP18" s="1190">
        <v>0</v>
      </c>
      <c r="AQ18" s="1190"/>
      <c r="AR18" s="1190">
        <v>0</v>
      </c>
      <c r="AS18" s="815"/>
      <c r="AT18" s="1190">
        <v>0</v>
      </c>
      <c r="AU18" s="815"/>
      <c r="AV18" s="1190">
        <v>0</v>
      </c>
      <c r="AW18" s="815"/>
      <c r="AX18" s="1190">
        <v>0</v>
      </c>
      <c r="AY18" s="815"/>
      <c r="AZ18" s="1190">
        <v>0</v>
      </c>
      <c r="BA18" s="527"/>
      <c r="BB18" s="1190">
        <v>0</v>
      </c>
      <c r="BC18" s="1190"/>
      <c r="BD18" s="1190">
        <v>0</v>
      </c>
      <c r="BE18" s="815"/>
      <c r="BF18" s="1190">
        <v>0</v>
      </c>
      <c r="BG18" s="815"/>
      <c r="BH18" s="1190">
        <v>0</v>
      </c>
      <c r="BI18" s="815"/>
      <c r="BJ18" s="1190">
        <v>0</v>
      </c>
      <c r="BK18" s="815"/>
      <c r="BL18" s="1190">
        <v>0</v>
      </c>
      <c r="BM18" s="527"/>
      <c r="BN18" s="1190">
        <v>0</v>
      </c>
      <c r="BO18" s="1190"/>
      <c r="BP18" s="1190">
        <v>0</v>
      </c>
      <c r="BQ18" s="815"/>
      <c r="BR18" s="1190">
        <v>0</v>
      </c>
      <c r="BS18" s="815"/>
      <c r="BT18" s="1190">
        <v>0</v>
      </c>
      <c r="BU18" s="815"/>
      <c r="BV18" s="1190">
        <v>0</v>
      </c>
      <c r="BW18" s="815"/>
      <c r="BX18" s="1190">
        <v>0</v>
      </c>
      <c r="BY18" s="527"/>
      <c r="BZ18" s="1190">
        <v>0</v>
      </c>
      <c r="CA18" s="1190"/>
      <c r="CB18" s="1190">
        <v>0</v>
      </c>
      <c r="CC18" s="815"/>
      <c r="CD18" s="1190">
        <v>0</v>
      </c>
      <c r="CE18" s="815"/>
      <c r="CF18" s="1190">
        <v>0</v>
      </c>
      <c r="CG18" s="815"/>
      <c r="CH18" s="1190">
        <v>0</v>
      </c>
      <c r="CI18" s="815"/>
      <c r="CJ18" s="1190">
        <v>0</v>
      </c>
      <c r="CK18" s="527"/>
      <c r="CL18" s="1190">
        <v>0</v>
      </c>
      <c r="CM18" s="1190"/>
      <c r="CN18" s="1190">
        <v>0</v>
      </c>
      <c r="CO18" s="815"/>
      <c r="CP18" s="1190">
        <v>0</v>
      </c>
      <c r="CQ18" s="815"/>
      <c r="CR18" s="1190">
        <v>0</v>
      </c>
      <c r="CS18" s="815"/>
      <c r="CT18" s="1190">
        <v>0</v>
      </c>
      <c r="CU18" s="815"/>
      <c r="CV18" s="1190">
        <v>0</v>
      </c>
      <c r="CW18" s="527"/>
      <c r="CX18" s="1190">
        <v>0</v>
      </c>
      <c r="CY18" s="1190"/>
      <c r="CZ18" s="1190">
        <v>0</v>
      </c>
      <c r="DA18" s="815"/>
      <c r="DB18" s="1190">
        <v>0</v>
      </c>
      <c r="DC18" s="815"/>
      <c r="DD18" s="1190">
        <v>0</v>
      </c>
      <c r="DE18" s="815"/>
      <c r="DF18" s="1190">
        <v>0</v>
      </c>
      <c r="DG18" s="815"/>
      <c r="DH18" s="1190">
        <v>0</v>
      </c>
      <c r="DI18" s="527"/>
      <c r="DJ18" s="1190">
        <v>0</v>
      </c>
      <c r="DK18" s="810">
        <v>4</v>
      </c>
      <c r="DL18" s="810">
        <v>0</v>
      </c>
      <c r="DM18" s="810"/>
      <c r="DN18" s="815">
        <v>13287158931</v>
      </c>
      <c r="DO18" s="815">
        <v>0</v>
      </c>
      <c r="DP18" s="816"/>
      <c r="DQ18" s="642"/>
      <c r="DR18" s="874"/>
      <c r="DS18" s="874"/>
    </row>
    <row r="19" spans="1:123" s="175" customFormat="1" ht="15" customHeight="1">
      <c r="A19" s="6"/>
      <c r="C19" s="441" t="s">
        <v>522</v>
      </c>
      <c r="D19" s="1112"/>
      <c r="E19" s="187"/>
      <c r="F19" s="188">
        <v>1235791678</v>
      </c>
      <c r="G19" s="187"/>
      <c r="H19" s="188">
        <v>678544638</v>
      </c>
      <c r="I19" s="187"/>
      <c r="J19" s="188">
        <v>363601876</v>
      </c>
      <c r="K19" s="187"/>
      <c r="L19" s="188">
        <v>52591323</v>
      </c>
      <c r="M19" s="187"/>
      <c r="N19" s="187">
        <v>2330529515</v>
      </c>
      <c r="O19" s="1056"/>
      <c r="P19" s="187"/>
      <c r="Q19" s="441" t="s">
        <v>811</v>
      </c>
      <c r="R19" s="690"/>
      <c r="S19" s="187"/>
      <c r="T19" s="187">
        <v>1235791678</v>
      </c>
      <c r="U19" s="240"/>
      <c r="V19" s="240">
        <v>678544638</v>
      </c>
      <c r="W19" s="240"/>
      <c r="X19" s="240">
        <v>363601876</v>
      </c>
      <c r="Y19" s="240"/>
      <c r="Z19" s="187">
        <v>52591323</v>
      </c>
      <c r="AA19" s="240"/>
      <c r="AB19" s="187">
        <v>0</v>
      </c>
      <c r="AC19" s="241"/>
      <c r="AD19" s="187">
        <v>2330529515</v>
      </c>
      <c r="AE19" s="187"/>
      <c r="AF19" s="187">
        <v>1190244666</v>
      </c>
      <c r="AG19" s="240"/>
      <c r="AH19" s="240">
        <v>351712723</v>
      </c>
      <c r="AI19" s="240"/>
      <c r="AJ19" s="240">
        <v>363601876</v>
      </c>
      <c r="AK19" s="240"/>
      <c r="AL19" s="1245">
        <v>46572839</v>
      </c>
      <c r="AM19" s="240"/>
      <c r="AN19" s="187">
        <v>0</v>
      </c>
      <c r="AO19" s="241"/>
      <c r="AP19" s="187">
        <v>1952132104</v>
      </c>
      <c r="AQ19" s="187"/>
      <c r="AR19" s="187">
        <v>0</v>
      </c>
      <c r="AS19" s="240"/>
      <c r="AT19" s="240">
        <v>0</v>
      </c>
      <c r="AU19" s="240"/>
      <c r="AV19" s="240">
        <v>0</v>
      </c>
      <c r="AW19" s="240"/>
      <c r="AX19" s="187">
        <v>0</v>
      </c>
      <c r="AY19" s="240"/>
      <c r="AZ19" s="187">
        <v>0</v>
      </c>
      <c r="BA19" s="241"/>
      <c r="BB19" s="187">
        <v>0</v>
      </c>
      <c r="BC19" s="187"/>
      <c r="BD19" s="187">
        <v>0</v>
      </c>
      <c r="BE19" s="240"/>
      <c r="BF19" s="240">
        <v>0</v>
      </c>
      <c r="BG19" s="240"/>
      <c r="BH19" s="240">
        <v>0</v>
      </c>
      <c r="BI19" s="240"/>
      <c r="BJ19" s="187">
        <v>0</v>
      </c>
      <c r="BK19" s="240"/>
      <c r="BL19" s="187">
        <v>0</v>
      </c>
      <c r="BM19" s="241"/>
      <c r="BN19" s="187">
        <v>0</v>
      </c>
      <c r="BO19" s="187"/>
      <c r="BP19" s="187">
        <v>0</v>
      </c>
      <c r="BQ19" s="240"/>
      <c r="BR19" s="240">
        <v>0</v>
      </c>
      <c r="BS19" s="240"/>
      <c r="BT19" s="240">
        <v>0</v>
      </c>
      <c r="BU19" s="240"/>
      <c r="BV19" s="187">
        <v>1375000</v>
      </c>
      <c r="BW19" s="240"/>
      <c r="BX19" s="187">
        <v>0</v>
      </c>
      <c r="BY19" s="241"/>
      <c r="BZ19" s="187">
        <v>1375000</v>
      </c>
      <c r="CA19" s="187"/>
      <c r="CB19" s="187">
        <v>27651088</v>
      </c>
      <c r="CC19" s="240"/>
      <c r="CD19" s="240">
        <v>322516007</v>
      </c>
      <c r="CE19" s="240"/>
      <c r="CF19" s="240">
        <v>0</v>
      </c>
      <c r="CG19" s="240"/>
      <c r="CH19" s="187">
        <v>4643484</v>
      </c>
      <c r="CI19" s="240"/>
      <c r="CJ19" s="187">
        <v>0</v>
      </c>
      <c r="CK19" s="241"/>
      <c r="CL19" s="187">
        <v>354810579</v>
      </c>
      <c r="CM19" s="187"/>
      <c r="CN19" s="187">
        <v>0</v>
      </c>
      <c r="CO19" s="240"/>
      <c r="CP19" s="240">
        <v>0</v>
      </c>
      <c r="CQ19" s="240"/>
      <c r="CR19" s="240">
        <v>0</v>
      </c>
      <c r="CS19" s="240"/>
      <c r="CT19" s="187">
        <v>0</v>
      </c>
      <c r="CU19" s="240"/>
      <c r="CV19" s="187">
        <v>0</v>
      </c>
      <c r="CW19" s="241"/>
      <c r="CX19" s="187">
        <v>0</v>
      </c>
      <c r="CY19" s="187"/>
      <c r="CZ19" s="187">
        <v>17895924</v>
      </c>
      <c r="DA19" s="240"/>
      <c r="DB19" s="240">
        <v>4315908</v>
      </c>
      <c r="DC19" s="240"/>
      <c r="DD19" s="240">
        <v>0</v>
      </c>
      <c r="DE19" s="240"/>
      <c r="DF19" s="187">
        <v>0</v>
      </c>
      <c r="DG19" s="240"/>
      <c r="DH19" s="187">
        <v>0</v>
      </c>
      <c r="DI19" s="241"/>
      <c r="DJ19" s="187">
        <v>22211832</v>
      </c>
      <c r="DK19" s="382">
        <v>1</v>
      </c>
      <c r="DL19" s="382">
        <v>0</v>
      </c>
      <c r="DM19" s="382"/>
      <c r="DN19" s="183"/>
      <c r="DO19" s="183"/>
      <c r="DP19" s="1121"/>
      <c r="DQ19" s="1117"/>
      <c r="DR19" s="174"/>
      <c r="DS19" s="174"/>
    </row>
    <row r="20" spans="1:123" s="50" customFormat="1" ht="15" customHeight="1">
      <c r="A20" s="16"/>
      <c r="C20" s="441" t="s">
        <v>521</v>
      </c>
      <c r="D20" s="1112"/>
      <c r="E20" s="187"/>
      <c r="F20" s="1246">
        <v>-147990179</v>
      </c>
      <c r="G20" s="1247"/>
      <c r="H20" s="1246">
        <v>0</v>
      </c>
      <c r="I20" s="1247"/>
      <c r="J20" s="1246">
        <v>-395500000</v>
      </c>
      <c r="K20" s="1247"/>
      <c r="L20" s="1246">
        <v>-22686364</v>
      </c>
      <c r="M20" s="1247"/>
      <c r="N20" s="1247">
        <v>-566176543</v>
      </c>
      <c r="O20" s="1056"/>
      <c r="P20" s="187"/>
      <c r="Q20" s="441" t="s">
        <v>848</v>
      </c>
      <c r="R20" s="1112"/>
      <c r="S20" s="187"/>
      <c r="T20" s="187">
        <v>-147990179</v>
      </c>
      <c r="U20" s="240"/>
      <c r="V20" s="240">
        <v>0</v>
      </c>
      <c r="W20" s="240"/>
      <c r="X20" s="240">
        <v>-395500000</v>
      </c>
      <c r="Y20" s="240"/>
      <c r="Z20" s="187">
        <v>-22686364</v>
      </c>
      <c r="AA20" s="240"/>
      <c r="AB20" s="187">
        <v>0</v>
      </c>
      <c r="AC20" s="241"/>
      <c r="AD20" s="187">
        <v>-566176543</v>
      </c>
      <c r="AE20" s="187"/>
      <c r="AF20" s="187">
        <v>-147990179</v>
      </c>
      <c r="AG20" s="240"/>
      <c r="AH20" s="240">
        <v>0</v>
      </c>
      <c r="AI20" s="240"/>
      <c r="AJ20" s="240">
        <v>-395500000</v>
      </c>
      <c r="AK20" s="240"/>
      <c r="AL20" s="187">
        <v>-22686364</v>
      </c>
      <c r="AM20" s="240"/>
      <c r="AN20" s="187">
        <v>0</v>
      </c>
      <c r="AO20" s="241"/>
      <c r="AP20" s="187">
        <v>-566176543</v>
      </c>
      <c r="AQ20" s="187"/>
      <c r="AR20" s="187">
        <v>0</v>
      </c>
      <c r="AS20" s="240"/>
      <c r="AT20" s="240">
        <v>0</v>
      </c>
      <c r="AU20" s="240"/>
      <c r="AV20" s="240">
        <v>0</v>
      </c>
      <c r="AW20" s="240"/>
      <c r="AX20" s="187">
        <v>0</v>
      </c>
      <c r="AY20" s="240"/>
      <c r="AZ20" s="187">
        <v>0</v>
      </c>
      <c r="BA20" s="241"/>
      <c r="BB20" s="187">
        <v>0</v>
      </c>
      <c r="BC20" s="187"/>
      <c r="BD20" s="187">
        <v>0</v>
      </c>
      <c r="BE20" s="240"/>
      <c r="BF20" s="240">
        <v>0</v>
      </c>
      <c r="BG20" s="240"/>
      <c r="BH20" s="240">
        <v>0</v>
      </c>
      <c r="BI20" s="240"/>
      <c r="BJ20" s="187">
        <v>0</v>
      </c>
      <c r="BK20" s="240"/>
      <c r="BL20" s="187">
        <v>0</v>
      </c>
      <c r="BM20" s="241"/>
      <c r="BN20" s="187">
        <v>0</v>
      </c>
      <c r="BO20" s="187"/>
      <c r="BP20" s="187">
        <v>0</v>
      </c>
      <c r="BQ20" s="240"/>
      <c r="BR20" s="240">
        <v>0</v>
      </c>
      <c r="BS20" s="240"/>
      <c r="BT20" s="240">
        <v>0</v>
      </c>
      <c r="BU20" s="240"/>
      <c r="BV20" s="187">
        <v>0</v>
      </c>
      <c r="BW20" s="240"/>
      <c r="BX20" s="187">
        <v>0</v>
      </c>
      <c r="BY20" s="241"/>
      <c r="BZ20" s="187">
        <v>0</v>
      </c>
      <c r="CA20" s="187"/>
      <c r="CB20" s="187">
        <v>0</v>
      </c>
      <c r="CC20" s="240"/>
      <c r="CD20" s="240">
        <v>0</v>
      </c>
      <c r="CE20" s="240"/>
      <c r="CF20" s="240">
        <v>0</v>
      </c>
      <c r="CG20" s="240"/>
      <c r="CH20" s="187">
        <v>0</v>
      </c>
      <c r="CI20" s="240"/>
      <c r="CJ20" s="187">
        <v>0</v>
      </c>
      <c r="CK20" s="241"/>
      <c r="CL20" s="187">
        <v>0</v>
      </c>
      <c r="CM20" s="187"/>
      <c r="CN20" s="187">
        <v>0</v>
      </c>
      <c r="CO20" s="240"/>
      <c r="CP20" s="240">
        <v>0</v>
      </c>
      <c r="CQ20" s="240"/>
      <c r="CR20" s="240">
        <v>0</v>
      </c>
      <c r="CS20" s="240"/>
      <c r="CT20" s="187">
        <v>0</v>
      </c>
      <c r="CU20" s="240"/>
      <c r="CV20" s="187">
        <v>0</v>
      </c>
      <c r="CW20" s="241"/>
      <c r="CX20" s="187">
        <v>0</v>
      </c>
      <c r="CY20" s="187"/>
      <c r="CZ20" s="187">
        <v>0</v>
      </c>
      <c r="DA20" s="240"/>
      <c r="DB20" s="240">
        <v>0</v>
      </c>
      <c r="DC20" s="240"/>
      <c r="DD20" s="240">
        <v>0</v>
      </c>
      <c r="DE20" s="240"/>
      <c r="DF20" s="187">
        <v>0</v>
      </c>
      <c r="DG20" s="240"/>
      <c r="DH20" s="187">
        <v>0</v>
      </c>
      <c r="DI20" s="241"/>
      <c r="DJ20" s="187">
        <v>0</v>
      </c>
      <c r="DK20" s="382">
        <v>1</v>
      </c>
      <c r="DL20" s="382">
        <v>0</v>
      </c>
      <c r="DM20" s="382"/>
      <c r="DN20" s="188"/>
      <c r="DO20" s="188"/>
      <c r="DP20" s="1114"/>
      <c r="DQ20" s="1115"/>
      <c r="DR20" s="174"/>
      <c r="DS20" s="174"/>
    </row>
    <row r="21" spans="1:123" s="50" customFormat="1" ht="15" customHeight="1">
      <c r="A21" s="16"/>
      <c r="C21" s="441" t="s">
        <v>1029</v>
      </c>
      <c r="D21" s="1112"/>
      <c r="E21" s="187"/>
      <c r="F21" s="1246">
        <v>-16732041</v>
      </c>
      <c r="G21" s="1247"/>
      <c r="H21" s="1246">
        <v>-374510506</v>
      </c>
      <c r="I21" s="1247"/>
      <c r="J21" s="1246">
        <v>-47865544</v>
      </c>
      <c r="K21" s="1247"/>
      <c r="L21" s="1246">
        <v>-367198278</v>
      </c>
      <c r="M21" s="1247"/>
      <c r="N21" s="1247">
        <v>-806306369</v>
      </c>
      <c r="O21" s="1056"/>
      <c r="P21" s="187"/>
      <c r="Q21" s="441" t="s">
        <v>417</v>
      </c>
      <c r="R21" s="1112"/>
      <c r="S21" s="187"/>
      <c r="T21" s="187">
        <v>-16732041</v>
      </c>
      <c r="U21" s="240"/>
      <c r="V21" s="240">
        <v>-374510506</v>
      </c>
      <c r="W21" s="240"/>
      <c r="X21" s="240">
        <v>-47865544</v>
      </c>
      <c r="Y21" s="240"/>
      <c r="Z21" s="187">
        <v>-367198278</v>
      </c>
      <c r="AA21" s="240"/>
      <c r="AB21" s="187">
        <v>0</v>
      </c>
      <c r="AC21" s="241"/>
      <c r="AD21" s="187">
        <v>-806306369</v>
      </c>
      <c r="AE21" s="187"/>
      <c r="AF21" s="187">
        <v>-12831819</v>
      </c>
      <c r="AG21" s="240"/>
      <c r="AH21" s="240">
        <v>-324943966</v>
      </c>
      <c r="AI21" s="240"/>
      <c r="AJ21" s="240">
        <v>-25865544</v>
      </c>
      <c r="AK21" s="240"/>
      <c r="AL21" s="187">
        <v>-331459464</v>
      </c>
      <c r="AM21" s="240"/>
      <c r="AN21" s="187">
        <v>0</v>
      </c>
      <c r="AO21" s="241"/>
      <c r="AP21" s="187">
        <v>-695100793</v>
      </c>
      <c r="AQ21" s="187"/>
      <c r="AR21" s="187">
        <v>0</v>
      </c>
      <c r="AS21" s="240"/>
      <c r="AT21" s="240">
        <v>0</v>
      </c>
      <c r="AU21" s="240"/>
      <c r="AV21" s="240">
        <v>0</v>
      </c>
      <c r="AW21" s="240"/>
      <c r="AX21" s="187">
        <v>0</v>
      </c>
      <c r="AY21" s="240"/>
      <c r="AZ21" s="187">
        <v>0</v>
      </c>
      <c r="BA21" s="241"/>
      <c r="BB21" s="187">
        <v>0</v>
      </c>
      <c r="BC21" s="187"/>
      <c r="BD21" s="187">
        <v>0</v>
      </c>
      <c r="BE21" s="240"/>
      <c r="BF21" s="240">
        <v>0</v>
      </c>
      <c r="BG21" s="240"/>
      <c r="BH21" s="240">
        <v>0</v>
      </c>
      <c r="BI21" s="240"/>
      <c r="BJ21" s="187">
        <v>0</v>
      </c>
      <c r="BK21" s="240"/>
      <c r="BL21" s="187">
        <v>0</v>
      </c>
      <c r="BM21" s="241"/>
      <c r="BN21" s="187">
        <v>0</v>
      </c>
      <c r="BO21" s="187"/>
      <c r="BP21" s="187">
        <v>0</v>
      </c>
      <c r="BQ21" s="240"/>
      <c r="BR21" s="187">
        <v>-16500000</v>
      </c>
      <c r="BS21" s="187"/>
      <c r="BT21" s="187">
        <v>-22000000</v>
      </c>
      <c r="BU21" s="187"/>
      <c r="BV21" s="188">
        <v>-21210000</v>
      </c>
      <c r="BW21" s="240"/>
      <c r="BX21" s="187">
        <v>0</v>
      </c>
      <c r="BY21" s="241"/>
      <c r="BZ21" s="187">
        <v>-59710000</v>
      </c>
      <c r="CA21" s="187"/>
      <c r="CB21" s="187">
        <v>-3900222</v>
      </c>
      <c r="CC21" s="240"/>
      <c r="CD21" s="240">
        <v>0</v>
      </c>
      <c r="CE21" s="240"/>
      <c r="CF21" s="240">
        <v>0</v>
      </c>
      <c r="CG21" s="240"/>
      <c r="CH21" s="187">
        <v>-14528814</v>
      </c>
      <c r="CI21" s="240"/>
      <c r="CJ21" s="187">
        <v>0</v>
      </c>
      <c r="CK21" s="241"/>
      <c r="CL21" s="187">
        <v>-18429036</v>
      </c>
      <c r="CM21" s="187"/>
      <c r="CN21" s="187">
        <v>0</v>
      </c>
      <c r="CO21" s="240"/>
      <c r="CP21" s="240">
        <v>0</v>
      </c>
      <c r="CQ21" s="240"/>
      <c r="CR21" s="240">
        <v>0</v>
      </c>
      <c r="CS21" s="240"/>
      <c r="CT21" s="187">
        <v>0</v>
      </c>
      <c r="CU21" s="240"/>
      <c r="CV21" s="187">
        <v>0</v>
      </c>
      <c r="CW21" s="241"/>
      <c r="CX21" s="187">
        <v>0</v>
      </c>
      <c r="CY21" s="187"/>
      <c r="CZ21" s="187">
        <v>0</v>
      </c>
      <c r="DA21" s="240"/>
      <c r="DB21" s="240">
        <v>-33066540</v>
      </c>
      <c r="DC21" s="240"/>
      <c r="DD21" s="240">
        <v>0</v>
      </c>
      <c r="DE21" s="240"/>
      <c r="DF21" s="187">
        <v>0</v>
      </c>
      <c r="DG21" s="240"/>
      <c r="DH21" s="187">
        <v>0</v>
      </c>
      <c r="DI21" s="241"/>
      <c r="DJ21" s="187">
        <v>-33066540</v>
      </c>
      <c r="DK21" s="382">
        <v>1</v>
      </c>
      <c r="DL21" s="382">
        <v>0</v>
      </c>
      <c r="DM21" s="382"/>
      <c r="DN21" s="188"/>
      <c r="DO21" s="188"/>
      <c r="DP21" s="1114"/>
      <c r="DQ21" s="1115"/>
      <c r="DR21" s="174"/>
      <c r="DS21" s="174"/>
    </row>
    <row r="22" spans="1:123" s="175" customFormat="1" ht="15" customHeight="1">
      <c r="A22" s="6"/>
      <c r="C22" s="216" t="s">
        <v>1157</v>
      </c>
      <c r="D22" s="242"/>
      <c r="E22" s="186"/>
      <c r="F22" s="531">
        <v>7763839748</v>
      </c>
      <c r="G22" s="812"/>
      <c r="H22" s="531">
        <v>2432738983</v>
      </c>
      <c r="I22" s="812"/>
      <c r="J22" s="531">
        <v>3676309702</v>
      </c>
      <c r="K22" s="812"/>
      <c r="L22" s="531">
        <v>372317101</v>
      </c>
      <c r="M22" s="812"/>
      <c r="N22" s="531">
        <v>14245205534</v>
      </c>
      <c r="O22" s="1053"/>
      <c r="P22" s="186"/>
      <c r="Q22" s="242" t="s">
        <v>1158</v>
      </c>
      <c r="R22" s="242"/>
      <c r="S22" s="186"/>
      <c r="T22" s="531">
        <v>7763839748</v>
      </c>
      <c r="U22" s="812"/>
      <c r="V22" s="531">
        <v>2432738983</v>
      </c>
      <c r="W22" s="812"/>
      <c r="X22" s="531">
        <v>3676309702</v>
      </c>
      <c r="Y22" s="812"/>
      <c r="Z22" s="531">
        <v>372317101</v>
      </c>
      <c r="AA22" s="812"/>
      <c r="AB22" s="531">
        <v>0</v>
      </c>
      <c r="AC22" s="184"/>
      <c r="AD22" s="531">
        <v>14245205534</v>
      </c>
      <c r="AE22" s="186"/>
      <c r="AF22" s="531">
        <v>1029422668</v>
      </c>
      <c r="AG22" s="812"/>
      <c r="AH22" s="531">
        <v>26768757</v>
      </c>
      <c r="AI22" s="812"/>
      <c r="AJ22" s="531">
        <v>-57763668</v>
      </c>
      <c r="AK22" s="812"/>
      <c r="AL22" s="531">
        <v>-307572989</v>
      </c>
      <c r="AM22" s="812"/>
      <c r="AN22" s="531">
        <v>0</v>
      </c>
      <c r="AO22" s="184"/>
      <c r="AP22" s="531">
        <v>690854768</v>
      </c>
      <c r="AQ22" s="186"/>
      <c r="AR22" s="531">
        <v>0</v>
      </c>
      <c r="AS22" s="812"/>
      <c r="AT22" s="531">
        <v>0</v>
      </c>
      <c r="AU22" s="812"/>
      <c r="AV22" s="531">
        <v>0</v>
      </c>
      <c r="AW22" s="812"/>
      <c r="AX22" s="531">
        <v>0</v>
      </c>
      <c r="AY22" s="812"/>
      <c r="AZ22" s="531">
        <v>0</v>
      </c>
      <c r="BA22" s="184"/>
      <c r="BB22" s="531">
        <v>0</v>
      </c>
      <c r="BC22" s="186"/>
      <c r="BD22" s="531">
        <v>0</v>
      </c>
      <c r="BE22" s="812"/>
      <c r="BF22" s="531">
        <v>0</v>
      </c>
      <c r="BG22" s="812"/>
      <c r="BH22" s="531">
        <v>0</v>
      </c>
      <c r="BI22" s="812"/>
      <c r="BJ22" s="531">
        <v>0</v>
      </c>
      <c r="BK22" s="812"/>
      <c r="BL22" s="531">
        <v>0</v>
      </c>
      <c r="BM22" s="184"/>
      <c r="BN22" s="531">
        <v>0</v>
      </c>
      <c r="BO22" s="186"/>
      <c r="BP22" s="531">
        <v>0</v>
      </c>
      <c r="BQ22" s="812"/>
      <c r="BR22" s="531">
        <v>-16500000</v>
      </c>
      <c r="BS22" s="812"/>
      <c r="BT22" s="531">
        <v>-22000000</v>
      </c>
      <c r="BU22" s="812"/>
      <c r="BV22" s="531">
        <v>-19835000</v>
      </c>
      <c r="BW22" s="812"/>
      <c r="BX22" s="531">
        <v>0</v>
      </c>
      <c r="BY22" s="184"/>
      <c r="BZ22" s="531">
        <v>-58335000</v>
      </c>
      <c r="CA22" s="186"/>
      <c r="CB22" s="531">
        <v>23750866</v>
      </c>
      <c r="CC22" s="812"/>
      <c r="CD22" s="531">
        <v>322516007</v>
      </c>
      <c r="CE22" s="812"/>
      <c r="CF22" s="531">
        <v>0</v>
      </c>
      <c r="CG22" s="812"/>
      <c r="CH22" s="531">
        <v>-9885330</v>
      </c>
      <c r="CI22" s="812"/>
      <c r="CJ22" s="531">
        <v>0</v>
      </c>
      <c r="CK22" s="184"/>
      <c r="CL22" s="531">
        <v>336381543</v>
      </c>
      <c r="CM22" s="186"/>
      <c r="CN22" s="531">
        <v>0</v>
      </c>
      <c r="CO22" s="812"/>
      <c r="CP22" s="531">
        <v>0</v>
      </c>
      <c r="CQ22" s="812"/>
      <c r="CR22" s="531">
        <v>0</v>
      </c>
      <c r="CS22" s="812"/>
      <c r="CT22" s="531">
        <v>0</v>
      </c>
      <c r="CU22" s="812"/>
      <c r="CV22" s="531">
        <v>0</v>
      </c>
      <c r="CW22" s="184"/>
      <c r="CX22" s="531">
        <v>0</v>
      </c>
      <c r="CY22" s="186"/>
      <c r="CZ22" s="531">
        <v>17895924</v>
      </c>
      <c r="DA22" s="812"/>
      <c r="DB22" s="531">
        <v>-28750632</v>
      </c>
      <c r="DC22" s="812"/>
      <c r="DD22" s="531">
        <v>0</v>
      </c>
      <c r="DE22" s="812"/>
      <c r="DF22" s="531">
        <v>0</v>
      </c>
      <c r="DG22" s="812"/>
      <c r="DH22" s="531">
        <v>0</v>
      </c>
      <c r="DI22" s="184"/>
      <c r="DJ22" s="531">
        <v>-10854708</v>
      </c>
      <c r="DK22" s="810">
        <v>1</v>
      </c>
      <c r="DL22" s="811">
        <v>0</v>
      </c>
      <c r="DM22" s="811"/>
      <c r="DN22" s="875">
        <v>14245205534</v>
      </c>
      <c r="DO22" s="875">
        <v>0</v>
      </c>
      <c r="DP22" s="1116"/>
      <c r="DQ22" s="1117"/>
      <c r="DR22" s="876"/>
      <c r="DS22" s="876"/>
    </row>
    <row r="23" spans="1:123" s="175" customFormat="1" ht="15" customHeight="1">
      <c r="A23" s="6"/>
      <c r="C23" s="242" t="s">
        <v>804</v>
      </c>
      <c r="D23" s="242"/>
      <c r="E23" s="186"/>
      <c r="F23" s="187"/>
      <c r="G23" s="182"/>
      <c r="H23" s="182"/>
      <c r="I23" s="182"/>
      <c r="J23" s="182"/>
      <c r="K23" s="182"/>
      <c r="L23" s="187"/>
      <c r="M23" s="182"/>
      <c r="N23" s="183"/>
      <c r="O23" s="703"/>
      <c r="P23" s="182"/>
      <c r="Q23" s="242" t="s">
        <v>849</v>
      </c>
      <c r="R23" s="242"/>
      <c r="S23" s="186"/>
      <c r="T23" s="187"/>
      <c r="U23" s="182"/>
      <c r="V23" s="182"/>
      <c r="W23" s="182"/>
      <c r="X23" s="182"/>
      <c r="Y23" s="182"/>
      <c r="Z23" s="187"/>
      <c r="AA23" s="182"/>
      <c r="AB23" s="183"/>
      <c r="AC23" s="184"/>
      <c r="AD23" s="183"/>
      <c r="AE23" s="183"/>
      <c r="AF23" s="187"/>
      <c r="AG23" s="182"/>
      <c r="AH23" s="182"/>
      <c r="AI23" s="182"/>
      <c r="AJ23" s="182"/>
      <c r="AK23" s="182"/>
      <c r="AL23" s="187"/>
      <c r="AM23" s="182"/>
      <c r="AN23" s="183"/>
      <c r="AO23" s="184"/>
      <c r="AP23" s="183"/>
      <c r="AQ23" s="182"/>
      <c r="AR23" s="187"/>
      <c r="AS23" s="182"/>
      <c r="AT23" s="182"/>
      <c r="AU23" s="182"/>
      <c r="AV23" s="182"/>
      <c r="AW23" s="182"/>
      <c r="AX23" s="187"/>
      <c r="AY23" s="182"/>
      <c r="AZ23" s="183"/>
      <c r="BA23" s="184"/>
      <c r="BB23" s="183"/>
      <c r="BC23" s="182"/>
      <c r="BD23" s="187"/>
      <c r="BE23" s="182"/>
      <c r="BF23" s="182"/>
      <c r="BG23" s="182"/>
      <c r="BH23" s="182"/>
      <c r="BI23" s="182"/>
      <c r="BJ23" s="187"/>
      <c r="BK23" s="182"/>
      <c r="BL23" s="183"/>
      <c r="BM23" s="184"/>
      <c r="BN23" s="183"/>
      <c r="BO23" s="182"/>
      <c r="BP23" s="187"/>
      <c r="BQ23" s="182"/>
      <c r="BR23" s="182"/>
      <c r="BS23" s="182"/>
      <c r="BT23" s="182"/>
      <c r="BU23" s="182"/>
      <c r="BV23" s="187"/>
      <c r="BW23" s="182"/>
      <c r="BX23" s="183"/>
      <c r="BY23" s="184"/>
      <c r="BZ23" s="183"/>
      <c r="CA23" s="182"/>
      <c r="CB23" s="187"/>
      <c r="CC23" s="182"/>
      <c r="CD23" s="182"/>
      <c r="CE23" s="182"/>
      <c r="CF23" s="182"/>
      <c r="CG23" s="182"/>
      <c r="CH23" s="187"/>
      <c r="CI23" s="182"/>
      <c r="CJ23" s="183"/>
      <c r="CK23" s="184"/>
      <c r="CL23" s="183"/>
      <c r="CM23" s="182"/>
      <c r="CN23" s="187"/>
      <c r="CO23" s="182"/>
      <c r="CP23" s="182"/>
      <c r="CQ23" s="182"/>
      <c r="CR23" s="182"/>
      <c r="CS23" s="182"/>
      <c r="CT23" s="187"/>
      <c r="CU23" s="182"/>
      <c r="CV23" s="183"/>
      <c r="CW23" s="184"/>
      <c r="CX23" s="183"/>
      <c r="CY23" s="182"/>
      <c r="CZ23" s="187"/>
      <c r="DA23" s="182"/>
      <c r="DB23" s="182"/>
      <c r="DC23" s="182"/>
      <c r="DD23" s="182"/>
      <c r="DE23" s="182"/>
      <c r="DF23" s="187"/>
      <c r="DG23" s="182"/>
      <c r="DH23" s="183"/>
      <c r="DI23" s="184"/>
      <c r="DJ23" s="183"/>
      <c r="DK23" s="382">
        <v>2</v>
      </c>
      <c r="DL23" s="382">
        <v>0</v>
      </c>
      <c r="DM23" s="382"/>
      <c r="DN23" s="183"/>
      <c r="DO23" s="183"/>
      <c r="DP23" s="1121"/>
      <c r="DQ23" s="1117"/>
      <c r="DR23" s="174"/>
      <c r="DS23" s="174"/>
    </row>
    <row r="24" spans="1:123" s="530" customFormat="1" ht="15" customHeight="1">
      <c r="A24" s="441"/>
      <c r="C24" s="425" t="s">
        <v>1155</v>
      </c>
      <c r="D24" s="647"/>
      <c r="E24" s="1190"/>
      <c r="F24" s="1190">
        <v>9224487171</v>
      </c>
      <c r="G24" s="815"/>
      <c r="H24" s="1190">
        <v>2601030346</v>
      </c>
      <c r="I24" s="815"/>
      <c r="J24" s="1190">
        <v>2324501718</v>
      </c>
      <c r="K24" s="815"/>
      <c r="L24" s="1190">
        <v>36021052</v>
      </c>
      <c r="M24" s="815"/>
      <c r="N24" s="1190">
        <v>14186040287</v>
      </c>
      <c r="O24" s="649"/>
      <c r="P24" s="1190"/>
      <c r="Q24" s="647" t="s">
        <v>1156</v>
      </c>
      <c r="R24" s="647"/>
      <c r="S24" s="1190"/>
      <c r="T24" s="1190">
        <v>9224487171</v>
      </c>
      <c r="U24" s="815"/>
      <c r="V24" s="1190">
        <v>2601030346</v>
      </c>
      <c r="W24" s="815"/>
      <c r="X24" s="1190">
        <v>2324501718</v>
      </c>
      <c r="Y24" s="815"/>
      <c r="Z24" s="1190">
        <v>36021052</v>
      </c>
      <c r="AA24" s="815"/>
      <c r="AB24" s="1190">
        <v>0</v>
      </c>
      <c r="AC24" s="527"/>
      <c r="AD24" s="1190">
        <v>14186040287</v>
      </c>
      <c r="AE24" s="1190"/>
      <c r="AF24" s="1190">
        <v>0</v>
      </c>
      <c r="AG24" s="815"/>
      <c r="AH24" s="1190">
        <v>0</v>
      </c>
      <c r="AI24" s="815"/>
      <c r="AJ24" s="1190">
        <v>0</v>
      </c>
      <c r="AK24" s="815"/>
      <c r="AL24" s="1190">
        <v>0</v>
      </c>
      <c r="AM24" s="815"/>
      <c r="AN24" s="1190">
        <v>0</v>
      </c>
      <c r="AO24" s="527"/>
      <c r="AP24" s="1190">
        <v>0</v>
      </c>
      <c r="AQ24" s="1190"/>
      <c r="AR24" s="1190">
        <v>0</v>
      </c>
      <c r="AS24" s="815"/>
      <c r="AT24" s="1190">
        <v>0</v>
      </c>
      <c r="AU24" s="815"/>
      <c r="AV24" s="1190">
        <v>0</v>
      </c>
      <c r="AW24" s="815"/>
      <c r="AX24" s="1190">
        <v>0</v>
      </c>
      <c r="AY24" s="815"/>
      <c r="AZ24" s="1190">
        <v>0</v>
      </c>
      <c r="BA24" s="527"/>
      <c r="BB24" s="1190">
        <v>0</v>
      </c>
      <c r="BC24" s="1190"/>
      <c r="BD24" s="1190">
        <v>0</v>
      </c>
      <c r="BE24" s="815"/>
      <c r="BF24" s="1190">
        <v>0</v>
      </c>
      <c r="BG24" s="815"/>
      <c r="BH24" s="1190">
        <v>0</v>
      </c>
      <c r="BI24" s="815"/>
      <c r="BJ24" s="1190">
        <v>0</v>
      </c>
      <c r="BK24" s="815"/>
      <c r="BL24" s="1190">
        <v>0</v>
      </c>
      <c r="BM24" s="527"/>
      <c r="BN24" s="1190">
        <v>0</v>
      </c>
      <c r="BO24" s="1190"/>
      <c r="BP24" s="1190">
        <v>0</v>
      </c>
      <c r="BQ24" s="815"/>
      <c r="BR24" s="1190">
        <v>0</v>
      </c>
      <c r="BS24" s="815"/>
      <c r="BT24" s="1190">
        <v>0</v>
      </c>
      <c r="BU24" s="815"/>
      <c r="BV24" s="1190">
        <v>0</v>
      </c>
      <c r="BW24" s="815"/>
      <c r="BX24" s="1190">
        <v>0</v>
      </c>
      <c r="BY24" s="527"/>
      <c r="BZ24" s="1190">
        <v>0</v>
      </c>
      <c r="CA24" s="1190"/>
      <c r="CB24" s="1190">
        <v>0</v>
      </c>
      <c r="CC24" s="815"/>
      <c r="CD24" s="1190">
        <v>0</v>
      </c>
      <c r="CE24" s="815"/>
      <c r="CF24" s="1190">
        <v>0</v>
      </c>
      <c r="CG24" s="815"/>
      <c r="CH24" s="1190">
        <v>0</v>
      </c>
      <c r="CI24" s="815"/>
      <c r="CJ24" s="1190">
        <v>0</v>
      </c>
      <c r="CK24" s="527"/>
      <c r="CL24" s="1190">
        <v>0</v>
      </c>
      <c r="CM24" s="1190"/>
      <c r="CN24" s="1190">
        <v>0</v>
      </c>
      <c r="CO24" s="815"/>
      <c r="CP24" s="1190">
        <v>0</v>
      </c>
      <c r="CQ24" s="815"/>
      <c r="CR24" s="1190">
        <v>0</v>
      </c>
      <c r="CS24" s="815"/>
      <c r="CT24" s="1190">
        <v>0</v>
      </c>
      <c r="CU24" s="815"/>
      <c r="CV24" s="1190">
        <v>0</v>
      </c>
      <c r="CW24" s="527"/>
      <c r="CX24" s="1190">
        <v>0</v>
      </c>
      <c r="CY24" s="1190"/>
      <c r="CZ24" s="1190">
        <v>0</v>
      </c>
      <c r="DA24" s="815"/>
      <c r="DB24" s="1190">
        <v>0</v>
      </c>
      <c r="DC24" s="815"/>
      <c r="DD24" s="1190">
        <v>0</v>
      </c>
      <c r="DE24" s="815"/>
      <c r="DF24" s="1190">
        <v>0</v>
      </c>
      <c r="DG24" s="815"/>
      <c r="DH24" s="1190">
        <v>0</v>
      </c>
      <c r="DI24" s="527"/>
      <c r="DJ24" s="1190">
        <v>0</v>
      </c>
      <c r="DK24" s="810">
        <v>1</v>
      </c>
      <c r="DL24" s="810">
        <v>0</v>
      </c>
      <c r="DM24" s="810"/>
      <c r="DN24" s="815">
        <v>14186040287</v>
      </c>
      <c r="DO24" s="815">
        <v>0</v>
      </c>
      <c r="DR24" s="874"/>
      <c r="DS24" s="874"/>
    </row>
    <row r="25" spans="1:123" s="175" customFormat="1" ht="15" customHeight="1" thickBot="1">
      <c r="A25" s="6"/>
      <c r="C25" s="216" t="s">
        <v>1157</v>
      </c>
      <c r="D25" s="242"/>
      <c r="E25" s="186"/>
      <c r="F25" s="535">
        <v>14658981940</v>
      </c>
      <c r="G25" s="812"/>
      <c r="H25" s="535">
        <v>2051475975</v>
      </c>
      <c r="I25" s="812"/>
      <c r="J25" s="535">
        <v>1960899842</v>
      </c>
      <c r="K25" s="812"/>
      <c r="L25" s="535">
        <v>25074907</v>
      </c>
      <c r="M25" s="812"/>
      <c r="N25" s="535">
        <v>18696432664</v>
      </c>
      <c r="O25" s="482"/>
      <c r="P25" s="184"/>
      <c r="Q25" s="242" t="s">
        <v>1158</v>
      </c>
      <c r="R25" s="242"/>
      <c r="S25" s="186"/>
      <c r="T25" s="535">
        <v>14658981940</v>
      </c>
      <c r="U25" s="812"/>
      <c r="V25" s="535">
        <v>2051475975</v>
      </c>
      <c r="W25" s="812"/>
      <c r="X25" s="535">
        <v>1960899842</v>
      </c>
      <c r="Y25" s="812"/>
      <c r="Z25" s="535">
        <v>25074907</v>
      </c>
      <c r="AA25" s="812"/>
      <c r="AB25" s="535">
        <v>0</v>
      </c>
      <c r="AC25" s="184"/>
      <c r="AD25" s="535">
        <v>18696432664</v>
      </c>
      <c r="AE25" s="184"/>
      <c r="AF25" s="535">
        <v>5509840014</v>
      </c>
      <c r="AG25" s="812"/>
      <c r="AH25" s="535">
        <v>-379672000</v>
      </c>
      <c r="AI25" s="812"/>
      <c r="AJ25" s="535">
        <v>-363601876</v>
      </c>
      <c r="AK25" s="812"/>
      <c r="AL25" s="535">
        <v>1477161</v>
      </c>
      <c r="AM25" s="812"/>
      <c r="AN25" s="535">
        <v>0</v>
      </c>
      <c r="AO25" s="184"/>
      <c r="AP25" s="535">
        <v>4768043299</v>
      </c>
      <c r="AQ25" s="184"/>
      <c r="AR25" s="535">
        <v>0</v>
      </c>
      <c r="AS25" s="812"/>
      <c r="AT25" s="535">
        <v>0</v>
      </c>
      <c r="AU25" s="812"/>
      <c r="AV25" s="535">
        <v>0</v>
      </c>
      <c r="AW25" s="812"/>
      <c r="AX25" s="535">
        <v>0</v>
      </c>
      <c r="AY25" s="812"/>
      <c r="AZ25" s="535">
        <v>0</v>
      </c>
      <c r="BA25" s="184"/>
      <c r="BB25" s="535">
        <v>0</v>
      </c>
      <c r="BC25" s="184"/>
      <c r="BD25" s="535">
        <v>0</v>
      </c>
      <c r="BE25" s="812"/>
      <c r="BF25" s="535">
        <v>0</v>
      </c>
      <c r="BG25" s="812"/>
      <c r="BH25" s="535">
        <v>0</v>
      </c>
      <c r="BI25" s="812"/>
      <c r="BJ25" s="535">
        <v>0</v>
      </c>
      <c r="BK25" s="812"/>
      <c r="BL25" s="535">
        <v>0</v>
      </c>
      <c r="BM25" s="184"/>
      <c r="BN25" s="535">
        <v>0</v>
      </c>
      <c r="BO25" s="184"/>
      <c r="BP25" s="535">
        <v>0</v>
      </c>
      <c r="BQ25" s="812"/>
      <c r="BR25" s="535">
        <v>0</v>
      </c>
      <c r="BS25" s="812"/>
      <c r="BT25" s="535">
        <v>0</v>
      </c>
      <c r="BU25" s="812"/>
      <c r="BV25" s="535">
        <v>-1375000</v>
      </c>
      <c r="BW25" s="812"/>
      <c r="BX25" s="535">
        <v>0</v>
      </c>
      <c r="BY25" s="184"/>
      <c r="BZ25" s="535">
        <v>-1375000</v>
      </c>
      <c r="CA25" s="184"/>
      <c r="CB25" s="535">
        <v>-57449321</v>
      </c>
      <c r="CC25" s="812"/>
      <c r="CD25" s="535">
        <v>-155496007</v>
      </c>
      <c r="CE25" s="812"/>
      <c r="CF25" s="535">
        <v>0</v>
      </c>
      <c r="CG25" s="812"/>
      <c r="CH25" s="535">
        <v>-11048306</v>
      </c>
      <c r="CI25" s="812"/>
      <c r="CJ25" s="535">
        <v>0</v>
      </c>
      <c r="CK25" s="184"/>
      <c r="CL25" s="535">
        <v>-223993634</v>
      </c>
      <c r="CM25" s="184"/>
      <c r="CN25" s="535">
        <v>0</v>
      </c>
      <c r="CO25" s="812"/>
      <c r="CP25" s="535">
        <v>0</v>
      </c>
      <c r="CQ25" s="812"/>
      <c r="CR25" s="535">
        <v>0</v>
      </c>
      <c r="CS25" s="812"/>
      <c r="CT25" s="535">
        <v>0</v>
      </c>
      <c r="CU25" s="812"/>
      <c r="CV25" s="535">
        <v>0</v>
      </c>
      <c r="CW25" s="184"/>
      <c r="CX25" s="535">
        <v>0</v>
      </c>
      <c r="CY25" s="184"/>
      <c r="CZ25" s="535">
        <v>-17895924</v>
      </c>
      <c r="DA25" s="812"/>
      <c r="DB25" s="535">
        <v>-14386364</v>
      </c>
      <c r="DC25" s="812"/>
      <c r="DD25" s="535">
        <v>0</v>
      </c>
      <c r="DE25" s="812"/>
      <c r="DF25" s="535">
        <v>0</v>
      </c>
      <c r="DG25" s="812"/>
      <c r="DH25" s="535">
        <v>0</v>
      </c>
      <c r="DI25" s="184"/>
      <c r="DJ25" s="535">
        <v>-32282288</v>
      </c>
      <c r="DK25" s="810">
        <v>1</v>
      </c>
      <c r="DL25" s="810">
        <v>0</v>
      </c>
      <c r="DM25" s="810"/>
      <c r="DN25" s="812">
        <v>18696432664</v>
      </c>
      <c r="DO25" s="812">
        <v>0</v>
      </c>
      <c r="DQ25" s="1117"/>
      <c r="DR25" s="874"/>
      <c r="DS25" s="874"/>
    </row>
    <row r="26" spans="1:129" s="177" customFormat="1" ht="15" customHeight="1" thickTop="1">
      <c r="A26" s="1048"/>
      <c r="C26" s="199"/>
      <c r="D26" s="199"/>
      <c r="E26" s="173"/>
      <c r="F26" s="189"/>
      <c r="G26" s="107"/>
      <c r="H26" s="107"/>
      <c r="I26" s="107"/>
      <c r="J26" s="107"/>
      <c r="K26" s="107"/>
      <c r="L26" s="189"/>
      <c r="M26" s="107"/>
      <c r="N26" s="107"/>
      <c r="O26" s="1057"/>
      <c r="P26" s="107"/>
      <c r="Q26" s="199" t="s">
        <v>214</v>
      </c>
      <c r="R26" s="199"/>
      <c r="S26" s="173"/>
      <c r="T26" s="189"/>
      <c r="U26" s="107"/>
      <c r="V26" s="107"/>
      <c r="W26" s="107"/>
      <c r="X26" s="107"/>
      <c r="Y26" s="107"/>
      <c r="Z26" s="189"/>
      <c r="AA26" s="107"/>
      <c r="AB26" s="107"/>
      <c r="AC26" s="14"/>
      <c r="AD26" s="107"/>
      <c r="AE26" s="107"/>
      <c r="AF26" s="189"/>
      <c r="AG26" s="107"/>
      <c r="AH26" s="107"/>
      <c r="AI26" s="107"/>
      <c r="AJ26" s="107"/>
      <c r="AK26" s="107"/>
      <c r="AL26" s="189"/>
      <c r="AM26" s="107"/>
      <c r="AN26" s="107"/>
      <c r="AO26" s="14"/>
      <c r="AP26" s="107"/>
      <c r="AQ26" s="107"/>
      <c r="AR26" s="189"/>
      <c r="AS26" s="107"/>
      <c r="AT26" s="107"/>
      <c r="AU26" s="107"/>
      <c r="AV26" s="107"/>
      <c r="AW26" s="107"/>
      <c r="AX26" s="189"/>
      <c r="AY26" s="107"/>
      <c r="AZ26" s="107"/>
      <c r="BA26" s="14"/>
      <c r="BB26" s="107"/>
      <c r="BC26" s="107"/>
      <c r="BD26" s="189"/>
      <c r="BE26" s="107"/>
      <c r="BF26" s="107"/>
      <c r="BG26" s="107"/>
      <c r="BH26" s="107"/>
      <c r="BI26" s="107"/>
      <c r="BJ26" s="189"/>
      <c r="BK26" s="107"/>
      <c r="BL26" s="107"/>
      <c r="BM26" s="14"/>
      <c r="BN26" s="107"/>
      <c r="BO26" s="107"/>
      <c r="BP26" s="189"/>
      <c r="BQ26" s="107"/>
      <c r="BR26" s="107"/>
      <c r="BS26" s="107"/>
      <c r="BT26" s="107"/>
      <c r="BU26" s="107"/>
      <c r="BV26" s="189"/>
      <c r="BW26" s="107"/>
      <c r="BX26" s="107"/>
      <c r="BY26" s="14"/>
      <c r="BZ26" s="107"/>
      <c r="CA26" s="107"/>
      <c r="CB26" s="189"/>
      <c r="CC26" s="107"/>
      <c r="CD26" s="107"/>
      <c r="CE26" s="107"/>
      <c r="CF26" s="107"/>
      <c r="CG26" s="107"/>
      <c r="CH26" s="189"/>
      <c r="CI26" s="107"/>
      <c r="CJ26" s="107"/>
      <c r="CK26" s="14"/>
      <c r="CL26" s="107"/>
      <c r="CM26" s="107"/>
      <c r="CN26" s="189"/>
      <c r="CO26" s="107"/>
      <c r="CP26" s="107"/>
      <c r="CQ26" s="107"/>
      <c r="CR26" s="107"/>
      <c r="CS26" s="107"/>
      <c r="CT26" s="189"/>
      <c r="CU26" s="107"/>
      <c r="CV26" s="107"/>
      <c r="CW26" s="14"/>
      <c r="CX26" s="107"/>
      <c r="CY26" s="107"/>
      <c r="CZ26" s="189"/>
      <c r="DA26" s="107"/>
      <c r="DB26" s="107"/>
      <c r="DC26" s="107"/>
      <c r="DD26" s="107"/>
      <c r="DE26" s="107"/>
      <c r="DF26" s="189"/>
      <c r="DG26" s="107"/>
      <c r="DH26" s="107"/>
      <c r="DI26" s="14"/>
      <c r="DJ26" s="107"/>
      <c r="DK26" s="379"/>
      <c r="DL26" s="379"/>
      <c r="DM26" s="379"/>
      <c r="DN26" s="188"/>
      <c r="DO26" s="188"/>
      <c r="DP26" s="165"/>
      <c r="DQ26" s="166"/>
      <c r="DR26" s="174"/>
      <c r="DS26" s="174"/>
      <c r="DT26" s="175"/>
      <c r="DU26" s="175"/>
      <c r="DV26" s="175"/>
      <c r="DW26" s="176"/>
      <c r="DX26" s="176"/>
      <c r="DY26" s="176"/>
    </row>
    <row r="27" spans="1:129" s="177" customFormat="1" ht="28.5" customHeight="1">
      <c r="A27" s="1048"/>
      <c r="C27" s="1552" t="s">
        <v>1030</v>
      </c>
      <c r="D27" s="1553"/>
      <c r="E27" s="1553"/>
      <c r="F27" s="1553"/>
      <c r="G27" s="1553"/>
      <c r="H27" s="1553"/>
      <c r="I27" s="1553"/>
      <c r="J27" s="1553"/>
      <c r="K27" s="1553"/>
      <c r="L27" s="1553"/>
      <c r="M27" s="1553"/>
      <c r="N27" s="1553"/>
      <c r="O27" s="1057"/>
      <c r="P27" s="107"/>
      <c r="Q27" s="199" t="s">
        <v>214</v>
      </c>
      <c r="R27" s="199"/>
      <c r="S27" s="173"/>
      <c r="T27" s="189"/>
      <c r="U27" s="107"/>
      <c r="V27" s="107"/>
      <c r="W27" s="107"/>
      <c r="X27" s="107"/>
      <c r="Y27" s="107"/>
      <c r="Z27" s="189"/>
      <c r="AA27" s="107"/>
      <c r="AB27" s="107"/>
      <c r="AC27" s="14"/>
      <c r="AD27" s="107"/>
      <c r="AE27" s="107"/>
      <c r="AF27" s="189"/>
      <c r="AG27" s="107"/>
      <c r="AH27" s="107"/>
      <c r="AI27" s="107"/>
      <c r="AJ27" s="107"/>
      <c r="AK27" s="107"/>
      <c r="AL27" s="189"/>
      <c r="AM27" s="107"/>
      <c r="AN27" s="107"/>
      <c r="AO27" s="14"/>
      <c r="AP27" s="107"/>
      <c r="AQ27" s="107"/>
      <c r="AR27" s="189"/>
      <c r="AS27" s="107"/>
      <c r="AT27" s="107"/>
      <c r="AU27" s="107"/>
      <c r="AV27" s="107"/>
      <c r="AW27" s="107"/>
      <c r="AX27" s="189"/>
      <c r="AY27" s="107"/>
      <c r="AZ27" s="107"/>
      <c r="BA27" s="14"/>
      <c r="BB27" s="107"/>
      <c r="BC27" s="107"/>
      <c r="BD27" s="189"/>
      <c r="BE27" s="107"/>
      <c r="BF27" s="107"/>
      <c r="BG27" s="107"/>
      <c r="BH27" s="107"/>
      <c r="BI27" s="107"/>
      <c r="BJ27" s="189"/>
      <c r="BK27" s="107"/>
      <c r="BL27" s="107"/>
      <c r="BM27" s="14"/>
      <c r="BN27" s="107"/>
      <c r="BO27" s="107"/>
      <c r="BP27" s="189"/>
      <c r="BQ27" s="107"/>
      <c r="BR27" s="107"/>
      <c r="BS27" s="107"/>
      <c r="BT27" s="107"/>
      <c r="BU27" s="107"/>
      <c r="BV27" s="189"/>
      <c r="BW27" s="107"/>
      <c r="BX27" s="107"/>
      <c r="BY27" s="14"/>
      <c r="BZ27" s="107"/>
      <c r="CA27" s="107"/>
      <c r="CB27" s="189"/>
      <c r="CC27" s="107"/>
      <c r="CD27" s="107"/>
      <c r="CE27" s="107"/>
      <c r="CF27" s="107"/>
      <c r="CG27" s="107"/>
      <c r="CH27" s="189"/>
      <c r="CI27" s="107"/>
      <c r="CJ27" s="107"/>
      <c r="CK27" s="14"/>
      <c r="CL27" s="107"/>
      <c r="CM27" s="107"/>
      <c r="CN27" s="189"/>
      <c r="CO27" s="107"/>
      <c r="CP27" s="107"/>
      <c r="CQ27" s="107"/>
      <c r="CR27" s="107"/>
      <c r="CS27" s="107"/>
      <c r="CT27" s="189"/>
      <c r="CU27" s="107"/>
      <c r="CV27" s="107"/>
      <c r="CW27" s="14"/>
      <c r="CX27" s="107"/>
      <c r="CY27" s="107"/>
      <c r="CZ27" s="189"/>
      <c r="DA27" s="107"/>
      <c r="DB27" s="107"/>
      <c r="DC27" s="107"/>
      <c r="DD27" s="107"/>
      <c r="DE27" s="107"/>
      <c r="DF27" s="189"/>
      <c r="DG27" s="107"/>
      <c r="DH27" s="107"/>
      <c r="DI27" s="14"/>
      <c r="DJ27" s="107"/>
      <c r="DK27" s="379"/>
      <c r="DL27" s="379"/>
      <c r="DM27" s="379"/>
      <c r="DN27" s="188"/>
      <c r="DO27" s="188"/>
      <c r="DP27" s="165"/>
      <c r="DQ27" s="166"/>
      <c r="DR27" s="174"/>
      <c r="DS27" s="174"/>
      <c r="DT27" s="175"/>
      <c r="DU27" s="175"/>
      <c r="DV27" s="175"/>
      <c r="DW27" s="176"/>
      <c r="DX27" s="176"/>
      <c r="DY27" s="176"/>
    </row>
    <row r="28" spans="1:129" s="177" customFormat="1" ht="15" customHeight="1">
      <c r="A28" s="1048"/>
      <c r="C28" s="199" t="s">
        <v>20</v>
      </c>
      <c r="D28" s="199"/>
      <c r="E28" s="173"/>
      <c r="F28" s="189"/>
      <c r="G28" s="107"/>
      <c r="H28" s="107"/>
      <c r="I28" s="107"/>
      <c r="J28" s="107"/>
      <c r="K28" s="107"/>
      <c r="L28" s="189"/>
      <c r="M28" s="107"/>
      <c r="N28" s="107"/>
      <c r="O28" s="1057"/>
      <c r="P28" s="107"/>
      <c r="Q28" s="199" t="s">
        <v>214</v>
      </c>
      <c r="R28" s="199"/>
      <c r="S28" s="173"/>
      <c r="T28" s="189"/>
      <c r="U28" s="107"/>
      <c r="V28" s="107"/>
      <c r="W28" s="107"/>
      <c r="X28" s="107"/>
      <c r="Y28" s="107"/>
      <c r="Z28" s="189"/>
      <c r="AA28" s="107"/>
      <c r="AB28" s="107"/>
      <c r="AC28" s="14"/>
      <c r="AD28" s="107"/>
      <c r="AE28" s="107"/>
      <c r="AF28" s="189"/>
      <c r="AG28" s="107"/>
      <c r="AH28" s="107"/>
      <c r="AI28" s="107"/>
      <c r="AJ28" s="107"/>
      <c r="AK28" s="107"/>
      <c r="AL28" s="189"/>
      <c r="AM28" s="107"/>
      <c r="AN28" s="107"/>
      <c r="AO28" s="14"/>
      <c r="AP28" s="107"/>
      <c r="AQ28" s="107"/>
      <c r="AR28" s="189"/>
      <c r="AS28" s="107"/>
      <c r="AT28" s="107"/>
      <c r="AU28" s="107"/>
      <c r="AV28" s="107"/>
      <c r="AW28" s="107"/>
      <c r="AX28" s="189"/>
      <c r="AY28" s="107"/>
      <c r="AZ28" s="107"/>
      <c r="BA28" s="14"/>
      <c r="BB28" s="107"/>
      <c r="BC28" s="107"/>
      <c r="BD28" s="189"/>
      <c r="BE28" s="107"/>
      <c r="BF28" s="107"/>
      <c r="BG28" s="107"/>
      <c r="BH28" s="107"/>
      <c r="BI28" s="107"/>
      <c r="BJ28" s="189"/>
      <c r="BK28" s="107"/>
      <c r="BL28" s="107"/>
      <c r="BM28" s="14"/>
      <c r="BN28" s="107"/>
      <c r="BO28" s="107"/>
      <c r="BP28" s="189"/>
      <c r="BQ28" s="107"/>
      <c r="BR28" s="107"/>
      <c r="BS28" s="107"/>
      <c r="BT28" s="107"/>
      <c r="BU28" s="107"/>
      <c r="BV28" s="189"/>
      <c r="BW28" s="107"/>
      <c r="BX28" s="107"/>
      <c r="BY28" s="14"/>
      <c r="BZ28" s="107"/>
      <c r="CA28" s="107"/>
      <c r="CB28" s="189"/>
      <c r="CC28" s="107"/>
      <c r="CD28" s="107"/>
      <c r="CE28" s="107"/>
      <c r="CF28" s="107"/>
      <c r="CG28" s="107"/>
      <c r="CH28" s="189"/>
      <c r="CI28" s="107"/>
      <c r="CJ28" s="107"/>
      <c r="CK28" s="14"/>
      <c r="CL28" s="107"/>
      <c r="CM28" s="107"/>
      <c r="CN28" s="189"/>
      <c r="CO28" s="107"/>
      <c r="CP28" s="107"/>
      <c r="CQ28" s="107"/>
      <c r="CR28" s="107"/>
      <c r="CS28" s="107"/>
      <c r="CT28" s="189"/>
      <c r="CU28" s="107"/>
      <c r="CV28" s="107"/>
      <c r="CW28" s="14"/>
      <c r="CX28" s="107"/>
      <c r="CY28" s="107"/>
      <c r="CZ28" s="189"/>
      <c r="DA28" s="107"/>
      <c r="DB28" s="107"/>
      <c r="DC28" s="107"/>
      <c r="DD28" s="107"/>
      <c r="DE28" s="107"/>
      <c r="DF28" s="189"/>
      <c r="DG28" s="107"/>
      <c r="DH28" s="107"/>
      <c r="DI28" s="14"/>
      <c r="DJ28" s="107"/>
      <c r="DK28" s="379"/>
      <c r="DL28" s="379"/>
      <c r="DM28" s="379"/>
      <c r="DN28" s="188"/>
      <c r="DO28" s="188"/>
      <c r="DP28" s="165"/>
      <c r="DQ28" s="166"/>
      <c r="DR28" s="174"/>
      <c r="DS28" s="174"/>
      <c r="DT28" s="175"/>
      <c r="DU28" s="175"/>
      <c r="DV28" s="175"/>
      <c r="DW28" s="176"/>
      <c r="DX28" s="176"/>
      <c r="DY28" s="176"/>
    </row>
    <row r="29" spans="1:129" s="177" customFormat="1" ht="15" customHeight="1">
      <c r="A29" s="1048"/>
      <c r="C29" s="177" t="s">
        <v>266</v>
      </c>
      <c r="D29" s="425" t="s">
        <v>1159</v>
      </c>
      <c r="F29" s="189"/>
      <c r="G29" s="107"/>
      <c r="H29" s="107"/>
      <c r="I29" s="107"/>
      <c r="J29" s="107"/>
      <c r="K29" s="107"/>
      <c r="L29" s="205">
        <v>1990418760</v>
      </c>
      <c r="M29" s="1306" t="s">
        <v>1035</v>
      </c>
      <c r="N29" s="107"/>
      <c r="O29" s="1057"/>
      <c r="P29" s="107"/>
      <c r="Q29" s="177" t="s">
        <v>266</v>
      </c>
      <c r="R29" s="690" t="s">
        <v>530</v>
      </c>
      <c r="T29" s="189"/>
      <c r="U29" s="107"/>
      <c r="V29" s="107"/>
      <c r="W29" s="107"/>
      <c r="X29" s="107"/>
      <c r="Y29" s="107"/>
      <c r="Z29" s="189"/>
      <c r="AA29" s="107"/>
      <c r="AB29" s="107"/>
      <c r="AC29" s="14"/>
      <c r="AD29" s="107"/>
      <c r="AE29" s="107"/>
      <c r="AF29" s="189"/>
      <c r="AG29" s="107"/>
      <c r="AH29" s="107"/>
      <c r="AI29" s="107"/>
      <c r="AJ29" s="107"/>
      <c r="AK29" s="107"/>
      <c r="AL29" s="189"/>
      <c r="AM29" s="107"/>
      <c r="AN29" s="107"/>
      <c r="AO29" s="14"/>
      <c r="AP29" s="107"/>
      <c r="AQ29" s="107"/>
      <c r="AR29" s="189"/>
      <c r="AS29" s="107"/>
      <c r="AT29" s="107"/>
      <c r="AU29" s="107"/>
      <c r="AV29" s="107"/>
      <c r="AW29" s="107"/>
      <c r="AX29" s="189"/>
      <c r="AY29" s="107"/>
      <c r="AZ29" s="107"/>
      <c r="BA29" s="14"/>
      <c r="BB29" s="107"/>
      <c r="BC29" s="107"/>
      <c r="BD29" s="189"/>
      <c r="BE29" s="107"/>
      <c r="BF29" s="107"/>
      <c r="BG29" s="107"/>
      <c r="BH29" s="107"/>
      <c r="BI29" s="107"/>
      <c r="BJ29" s="189"/>
      <c r="BK29" s="107"/>
      <c r="BL29" s="107"/>
      <c r="BM29" s="14"/>
      <c r="BN29" s="107"/>
      <c r="BO29" s="107"/>
      <c r="BP29" s="189"/>
      <c r="BQ29" s="107"/>
      <c r="BR29" s="107"/>
      <c r="BS29" s="107"/>
      <c r="BT29" s="107"/>
      <c r="BU29" s="107"/>
      <c r="BV29" s="189"/>
      <c r="BW29" s="107"/>
      <c r="BX29" s="107"/>
      <c r="BY29" s="14"/>
      <c r="BZ29" s="107"/>
      <c r="CA29" s="107"/>
      <c r="CB29" s="189"/>
      <c r="CC29" s="107"/>
      <c r="CD29" s="107"/>
      <c r="CE29" s="107"/>
      <c r="CF29" s="107"/>
      <c r="CG29" s="107"/>
      <c r="CH29" s="189"/>
      <c r="CI29" s="107"/>
      <c r="CJ29" s="107"/>
      <c r="CK29" s="14"/>
      <c r="CL29" s="107"/>
      <c r="CM29" s="107"/>
      <c r="CN29" s="189"/>
      <c r="CO29" s="107"/>
      <c r="CP29" s="107"/>
      <c r="CQ29" s="107"/>
      <c r="CR29" s="107"/>
      <c r="CS29" s="107"/>
      <c r="CT29" s="189"/>
      <c r="CU29" s="107"/>
      <c r="CV29" s="107"/>
      <c r="CW29" s="14"/>
      <c r="CX29" s="107"/>
      <c r="CY29" s="107"/>
      <c r="CZ29" s="189"/>
      <c r="DA29" s="107"/>
      <c r="DB29" s="107"/>
      <c r="DC29" s="107"/>
      <c r="DD29" s="107"/>
      <c r="DE29" s="107"/>
      <c r="DF29" s="189"/>
      <c r="DG29" s="107"/>
      <c r="DH29" s="107"/>
      <c r="DI29" s="14"/>
      <c r="DJ29" s="107"/>
      <c r="DK29" s="379"/>
      <c r="DL29" s="379"/>
      <c r="DM29" s="379"/>
      <c r="DN29" s="188"/>
      <c r="DO29" s="188"/>
      <c r="DP29" s="165"/>
      <c r="DQ29" s="166"/>
      <c r="DR29" s="174"/>
      <c r="DS29" s="174"/>
      <c r="DT29" s="175"/>
      <c r="DU29" s="175"/>
      <c r="DV29" s="175"/>
      <c r="DW29" s="176"/>
      <c r="DX29" s="176"/>
      <c r="DY29" s="176"/>
    </row>
    <row r="30" spans="1:129" s="21" customFormat="1" ht="15" customHeight="1">
      <c r="A30" s="32"/>
      <c r="C30" s="453" t="s">
        <v>266</v>
      </c>
      <c r="D30" s="425" t="s">
        <v>1160</v>
      </c>
      <c r="E30" s="205"/>
      <c r="F30" s="205"/>
      <c r="G30" s="205"/>
      <c r="H30" s="205"/>
      <c r="I30" s="205"/>
      <c r="J30" s="205"/>
      <c r="K30" s="205"/>
      <c r="L30" s="205">
        <v>5647996153</v>
      </c>
      <c r="M30" s="1307" t="s">
        <v>1035</v>
      </c>
      <c r="N30" s="196"/>
      <c r="O30" s="1058"/>
      <c r="P30" s="196"/>
      <c r="Q30" s="453" t="s">
        <v>266</v>
      </c>
      <c r="R30" s="690" t="s">
        <v>531</v>
      </c>
      <c r="S30" s="205"/>
      <c r="T30" s="205"/>
      <c r="U30" s="205"/>
      <c r="V30" s="205"/>
      <c r="W30" s="205"/>
      <c r="X30" s="205"/>
      <c r="Y30" s="205"/>
      <c r="Z30" s="205"/>
      <c r="AA30" s="205"/>
      <c r="AB30" s="205"/>
      <c r="AC30" s="205"/>
      <c r="AD30" s="196"/>
      <c r="AE30" s="196"/>
      <c r="AF30" s="205"/>
      <c r="AG30" s="205"/>
      <c r="AH30" s="205"/>
      <c r="AI30" s="205"/>
      <c r="AJ30" s="205"/>
      <c r="AK30" s="205"/>
      <c r="AL30" s="205"/>
      <c r="AM30" s="205"/>
      <c r="AN30" s="205"/>
      <c r="AO30" s="205"/>
      <c r="AP30" s="196"/>
      <c r="AQ30" s="196"/>
      <c r="AR30" s="205"/>
      <c r="AS30" s="205"/>
      <c r="AT30" s="205"/>
      <c r="AU30" s="205"/>
      <c r="AV30" s="205"/>
      <c r="AW30" s="205"/>
      <c r="AX30" s="205"/>
      <c r="AY30" s="205"/>
      <c r="AZ30" s="205"/>
      <c r="BA30" s="205"/>
      <c r="BB30" s="196"/>
      <c r="BC30" s="196"/>
      <c r="BD30" s="205"/>
      <c r="BE30" s="205"/>
      <c r="BF30" s="205"/>
      <c r="BG30" s="205"/>
      <c r="BH30" s="205"/>
      <c r="BI30" s="205"/>
      <c r="BJ30" s="205"/>
      <c r="BK30" s="205"/>
      <c r="BL30" s="205"/>
      <c r="BM30" s="205"/>
      <c r="BN30" s="196"/>
      <c r="BO30" s="196"/>
      <c r="BP30" s="205"/>
      <c r="BQ30" s="205"/>
      <c r="BR30" s="205"/>
      <c r="BS30" s="205"/>
      <c r="BT30" s="205"/>
      <c r="BU30" s="205"/>
      <c r="BV30" s="205"/>
      <c r="BW30" s="205"/>
      <c r="BX30" s="205"/>
      <c r="BY30" s="205"/>
      <c r="BZ30" s="196"/>
      <c r="CA30" s="196"/>
      <c r="CB30" s="205"/>
      <c r="CC30" s="205"/>
      <c r="CD30" s="205"/>
      <c r="CE30" s="205"/>
      <c r="CF30" s="205"/>
      <c r="CG30" s="205"/>
      <c r="CH30" s="205"/>
      <c r="CI30" s="205"/>
      <c r="CJ30" s="205"/>
      <c r="CK30" s="205"/>
      <c r="CL30" s="196"/>
      <c r="CM30" s="196"/>
      <c r="CN30" s="205"/>
      <c r="CO30" s="205"/>
      <c r="CP30" s="205"/>
      <c r="CQ30" s="205"/>
      <c r="CR30" s="205"/>
      <c r="CS30" s="205"/>
      <c r="CT30" s="205"/>
      <c r="CU30" s="205"/>
      <c r="CV30" s="205"/>
      <c r="CW30" s="205"/>
      <c r="CX30" s="196"/>
      <c r="CY30" s="196"/>
      <c r="CZ30" s="205"/>
      <c r="DA30" s="205"/>
      <c r="DB30" s="205"/>
      <c r="DC30" s="205"/>
      <c r="DD30" s="205"/>
      <c r="DE30" s="205"/>
      <c r="DF30" s="205"/>
      <c r="DG30" s="205"/>
      <c r="DH30" s="205"/>
      <c r="DI30" s="205"/>
      <c r="DJ30" s="196"/>
      <c r="DK30" s="380"/>
      <c r="DL30" s="380"/>
      <c r="DM30" s="380"/>
      <c r="DN30" s="188"/>
      <c r="DO30" s="188"/>
      <c r="DP30" s="165"/>
      <c r="DQ30" s="166"/>
      <c r="DR30" s="174"/>
      <c r="DS30" s="174"/>
      <c r="DT30" s="50"/>
      <c r="DU30" s="50"/>
      <c r="DV30" s="50"/>
      <c r="DW30" s="179"/>
      <c r="DX30" s="179"/>
      <c r="DY30" s="179"/>
    </row>
  </sheetData>
  <sheetProtection/>
  <autoFilter ref="DK8:DK25"/>
  <mergeCells count="66">
    <mergeCell ref="AR3:BB3"/>
    <mergeCell ref="AR7:AR8"/>
    <mergeCell ref="AT7:AT8"/>
    <mergeCell ref="AV7:AV8"/>
    <mergeCell ref="AX7:AX8"/>
    <mergeCell ref="AZ7:AZ8"/>
    <mergeCell ref="BB7:BB8"/>
    <mergeCell ref="BD3:BN3"/>
    <mergeCell ref="BD7:BD8"/>
    <mergeCell ref="BF7:BF8"/>
    <mergeCell ref="BH7:BH8"/>
    <mergeCell ref="BJ7:BJ8"/>
    <mergeCell ref="BL7:BL8"/>
    <mergeCell ref="BN7:BN8"/>
    <mergeCell ref="BP3:BZ3"/>
    <mergeCell ref="BP7:BP8"/>
    <mergeCell ref="BR7:BR8"/>
    <mergeCell ref="BT7:BT8"/>
    <mergeCell ref="BV7:BV8"/>
    <mergeCell ref="BX7:BX8"/>
    <mergeCell ref="BZ7:BZ8"/>
    <mergeCell ref="CB3:CL3"/>
    <mergeCell ref="CB7:CB8"/>
    <mergeCell ref="CD7:CD8"/>
    <mergeCell ref="CF7:CF8"/>
    <mergeCell ref="CH7:CH8"/>
    <mergeCell ref="CJ7:CJ8"/>
    <mergeCell ref="CL7:CL8"/>
    <mergeCell ref="AF3:AP3"/>
    <mergeCell ref="CN3:CX3"/>
    <mergeCell ref="CZ3:DJ3"/>
    <mergeCell ref="CZ7:CZ8"/>
    <mergeCell ref="DB7:DB8"/>
    <mergeCell ref="DD7:DD8"/>
    <mergeCell ref="DF7:DF8"/>
    <mergeCell ref="DH7:DH8"/>
    <mergeCell ref="DJ7:DJ8"/>
    <mergeCell ref="CN7:CN8"/>
    <mergeCell ref="CV7:CV8"/>
    <mergeCell ref="CX7:CX8"/>
    <mergeCell ref="AF7:AF8"/>
    <mergeCell ref="AH7:AH8"/>
    <mergeCell ref="AJ7:AJ8"/>
    <mergeCell ref="AL7:AL8"/>
    <mergeCell ref="AN7:AN8"/>
    <mergeCell ref="AP7:AP8"/>
    <mergeCell ref="DN2:DO2"/>
    <mergeCell ref="C7:C8"/>
    <mergeCell ref="N7:N8"/>
    <mergeCell ref="F7:F8"/>
    <mergeCell ref="L7:L8"/>
    <mergeCell ref="H7:H8"/>
    <mergeCell ref="CP7:CP8"/>
    <mergeCell ref="J7:J8"/>
    <mergeCell ref="CR7:CR8"/>
    <mergeCell ref="CT7:CT8"/>
    <mergeCell ref="C27:N27"/>
    <mergeCell ref="Q7:Q8"/>
    <mergeCell ref="O2:T3"/>
    <mergeCell ref="T7:T8"/>
    <mergeCell ref="AD7:AD8"/>
    <mergeCell ref="V7:V8"/>
    <mergeCell ref="X7:X8"/>
    <mergeCell ref="Z7:Z8"/>
    <mergeCell ref="AB7:AB8"/>
    <mergeCell ref="A2:F3"/>
  </mergeCells>
  <conditionalFormatting sqref="CM10:DQ10 C10:AP10">
    <cfRule type="expression" priority="63" dxfId="2" stopIfTrue="1">
      <formula>OR(VALUE($DP10)&lt;&gt;0,VALUE($DQ10)&lt;&gt;0)</formula>
    </cfRule>
  </conditionalFormatting>
  <conditionalFormatting sqref="CM16:DJ16 C16:AD16 CM22:DJ22 CM25:DJ25 CM11:DJ11 CM18:DJ18 C22:AD22 C25:AD25 C11:AD11 C18:AD18">
    <cfRule type="expression" priority="60" dxfId="0" stopIfTrue="1">
      <formula>OR(VALUE($DO11)&lt;&gt;0,VALUE($DQ11)&lt;&gt;0)</formula>
    </cfRule>
  </conditionalFormatting>
  <conditionalFormatting sqref="AD24 C24:N24 T24 V24 X24 Z24 AB24 CM24:DJ24">
    <cfRule type="expression" priority="47" dxfId="0" stopIfTrue="1">
      <formula>OR(VALUE($DP24)&lt;&gt;0,VALUE($DO24)&lt;&gt;0)</formula>
    </cfRule>
  </conditionalFormatting>
  <conditionalFormatting sqref="C11">
    <cfRule type="expression" priority="42" dxfId="0" stopIfTrue="1">
      <formula>OR(VALUE($FH11)&lt;&gt;0,VALUE($FB11)&lt;&gt;0)</formula>
    </cfRule>
  </conditionalFormatting>
  <conditionalFormatting sqref="C16">
    <cfRule type="expression" priority="41" dxfId="0" stopIfTrue="1">
      <formula>OR(VALUE($FH16)&lt;&gt;0,VALUE($FB16)&lt;&gt;0)</formula>
    </cfRule>
  </conditionalFormatting>
  <conditionalFormatting sqref="C18">
    <cfRule type="expression" priority="40" dxfId="0" stopIfTrue="1">
      <formula>OR(VALUE($DO18)&lt;&gt;0,VALUE($DQ18)&lt;&gt;0)</formula>
    </cfRule>
  </conditionalFormatting>
  <conditionalFormatting sqref="C18">
    <cfRule type="expression" priority="39" dxfId="0" stopIfTrue="1">
      <formula>OR(VALUE($FH18)&lt;&gt;0,VALUE($FB18)&lt;&gt;0)</formula>
    </cfRule>
  </conditionalFormatting>
  <conditionalFormatting sqref="C22">
    <cfRule type="expression" priority="38" dxfId="0" stopIfTrue="1">
      <formula>OR(VALUE($DO22)&lt;&gt;0,VALUE($DQ22)&lt;&gt;0)</formula>
    </cfRule>
  </conditionalFormatting>
  <conditionalFormatting sqref="C22">
    <cfRule type="expression" priority="37" dxfId="0" stopIfTrue="1">
      <formula>OR(VALUE($FH22)&lt;&gt;0,VALUE($FB22)&lt;&gt;0)</formula>
    </cfRule>
  </conditionalFormatting>
  <conditionalFormatting sqref="C25">
    <cfRule type="expression" priority="36" dxfId="0" stopIfTrue="1">
      <formula>OR(VALUE($FH25)&lt;&gt;0,VALUE($FB25)&lt;&gt;0)</formula>
    </cfRule>
  </conditionalFormatting>
  <conditionalFormatting sqref="AF16:AP16">
    <cfRule type="expression" priority="35" dxfId="0" stopIfTrue="1">
      <formula>OR(VALUE($DO16)&lt;&gt;0,VALUE($DQ16)&lt;&gt;0)</formula>
    </cfRule>
  </conditionalFormatting>
  <conditionalFormatting sqref="AF22:AP22">
    <cfRule type="expression" priority="34" dxfId="0" stopIfTrue="1">
      <formula>OR(VALUE($DO22)&lt;&gt;0,VALUE($DQ22)&lt;&gt;0)</formula>
    </cfRule>
  </conditionalFormatting>
  <conditionalFormatting sqref="AF25:AP25">
    <cfRule type="expression" priority="33" dxfId="0" stopIfTrue="1">
      <formula>OR(VALUE($DO25)&lt;&gt;0,VALUE($DQ25)&lt;&gt;0)</formula>
    </cfRule>
  </conditionalFormatting>
  <conditionalFormatting sqref="AF24:AP24">
    <cfRule type="expression" priority="32" dxfId="0" stopIfTrue="1">
      <formula>OR(VALUE($DP24)&lt;&gt;0,VALUE($DO24)&lt;&gt;0)</formula>
    </cfRule>
  </conditionalFormatting>
  <conditionalFormatting sqref="AF11:AP11">
    <cfRule type="expression" priority="31" dxfId="0" stopIfTrue="1">
      <formula>OR(VALUE($DO11)&lt;&gt;0,VALUE($DQ11)&lt;&gt;0)</formula>
    </cfRule>
  </conditionalFormatting>
  <conditionalFormatting sqref="AF18:AP18">
    <cfRule type="expression" priority="30" dxfId="0" stopIfTrue="1">
      <formula>OR(VALUE($DO18)&lt;&gt;0,VALUE($DQ18)&lt;&gt;0)</formula>
    </cfRule>
  </conditionalFormatting>
  <conditionalFormatting sqref="Q25">
    <cfRule type="expression" priority="29" dxfId="0" stopIfTrue="1">
      <formula>OR(VALUE($DO25)&lt;&gt;0,VALUE($DQ25)&lt;&gt;0)</formula>
    </cfRule>
  </conditionalFormatting>
  <conditionalFormatting sqref="CA10:CL10">
    <cfRule type="expression" priority="28" dxfId="2" stopIfTrue="1">
      <formula>OR(VALUE($DP10)&lt;&gt;0,VALUE($DQ10)&lt;&gt;0)</formula>
    </cfRule>
  </conditionalFormatting>
  <conditionalFormatting sqref="CA16:CL16">
    <cfRule type="expression" priority="27" dxfId="0" stopIfTrue="1">
      <formula>OR(VALUE($DO16)&lt;&gt;0,VALUE($DQ16)&lt;&gt;0)</formula>
    </cfRule>
  </conditionalFormatting>
  <conditionalFormatting sqref="CA22:CL22">
    <cfRule type="expression" priority="26" dxfId="0" stopIfTrue="1">
      <formula>OR(VALUE($DO22)&lt;&gt;0,VALUE($DQ22)&lt;&gt;0)</formula>
    </cfRule>
  </conditionalFormatting>
  <conditionalFormatting sqref="CA25:CL25">
    <cfRule type="expression" priority="25" dxfId="0" stopIfTrue="1">
      <formula>OR(VALUE($DO25)&lt;&gt;0,VALUE($DQ25)&lt;&gt;0)</formula>
    </cfRule>
  </conditionalFormatting>
  <conditionalFormatting sqref="CA24:CL24">
    <cfRule type="expression" priority="24" dxfId="0" stopIfTrue="1">
      <formula>OR(VALUE($DP24)&lt;&gt;0,VALUE($DO24)&lt;&gt;0)</formula>
    </cfRule>
  </conditionalFormatting>
  <conditionalFormatting sqref="CA11:CL11">
    <cfRule type="expression" priority="23" dxfId="0" stopIfTrue="1">
      <formula>OR(VALUE($DO11)&lt;&gt;0,VALUE($DQ11)&lt;&gt;0)</formula>
    </cfRule>
  </conditionalFormatting>
  <conditionalFormatting sqref="CA18:CL18">
    <cfRule type="expression" priority="22" dxfId="0" stopIfTrue="1">
      <formula>OR(VALUE($DO18)&lt;&gt;0,VALUE($DQ18)&lt;&gt;0)</formula>
    </cfRule>
  </conditionalFormatting>
  <conditionalFormatting sqref="BO10:BZ10">
    <cfRule type="expression" priority="21" dxfId="2" stopIfTrue="1">
      <formula>OR(VALUE($DP10)&lt;&gt;0,VALUE($DQ10)&lt;&gt;0)</formula>
    </cfRule>
  </conditionalFormatting>
  <conditionalFormatting sqref="BO16:BZ16">
    <cfRule type="expression" priority="20" dxfId="0" stopIfTrue="1">
      <formula>OR(VALUE($DO16)&lt;&gt;0,VALUE($DQ16)&lt;&gt;0)</formula>
    </cfRule>
  </conditionalFormatting>
  <conditionalFormatting sqref="BO22:BZ22">
    <cfRule type="expression" priority="19" dxfId="0" stopIfTrue="1">
      <formula>OR(VALUE($DO22)&lt;&gt;0,VALUE($DQ22)&lt;&gt;0)</formula>
    </cfRule>
  </conditionalFormatting>
  <conditionalFormatting sqref="BO25:BZ25">
    <cfRule type="expression" priority="18" dxfId="0" stopIfTrue="1">
      <formula>OR(VALUE($DO25)&lt;&gt;0,VALUE($DQ25)&lt;&gt;0)</formula>
    </cfRule>
  </conditionalFormatting>
  <conditionalFormatting sqref="BO24:BZ24">
    <cfRule type="expression" priority="17" dxfId="0" stopIfTrue="1">
      <formula>OR(VALUE($DP24)&lt;&gt;0,VALUE($DO24)&lt;&gt;0)</formula>
    </cfRule>
  </conditionalFormatting>
  <conditionalFormatting sqref="BO11:BZ11">
    <cfRule type="expression" priority="16" dxfId="0" stopIfTrue="1">
      <formula>OR(VALUE($DO11)&lt;&gt;0,VALUE($DQ11)&lt;&gt;0)</formula>
    </cfRule>
  </conditionalFormatting>
  <conditionalFormatting sqref="BO18:BZ18">
    <cfRule type="expression" priority="15" dxfId="0" stopIfTrue="1">
      <formula>OR(VALUE($DO18)&lt;&gt;0,VALUE($DQ18)&lt;&gt;0)</formula>
    </cfRule>
  </conditionalFormatting>
  <conditionalFormatting sqref="BC10:BN10">
    <cfRule type="expression" priority="14" dxfId="2" stopIfTrue="1">
      <formula>OR(VALUE($DP10)&lt;&gt;0,VALUE($DQ10)&lt;&gt;0)</formula>
    </cfRule>
  </conditionalFormatting>
  <conditionalFormatting sqref="BC16:BN16">
    <cfRule type="expression" priority="13" dxfId="0" stopIfTrue="1">
      <formula>OR(VALUE($DO16)&lt;&gt;0,VALUE($DQ16)&lt;&gt;0)</formula>
    </cfRule>
  </conditionalFormatting>
  <conditionalFormatting sqref="BC22:BN22">
    <cfRule type="expression" priority="12" dxfId="0" stopIfTrue="1">
      <formula>OR(VALUE($DO22)&lt;&gt;0,VALUE($DQ22)&lt;&gt;0)</formula>
    </cfRule>
  </conditionalFormatting>
  <conditionalFormatting sqref="BC25:BN25">
    <cfRule type="expression" priority="11" dxfId="0" stopIfTrue="1">
      <formula>OR(VALUE($DO25)&lt;&gt;0,VALUE($DQ25)&lt;&gt;0)</formula>
    </cfRule>
  </conditionalFormatting>
  <conditionalFormatting sqref="BC24:BN24">
    <cfRule type="expression" priority="10" dxfId="0" stopIfTrue="1">
      <formula>OR(VALUE($DP24)&lt;&gt;0,VALUE($DO24)&lt;&gt;0)</formula>
    </cfRule>
  </conditionalFormatting>
  <conditionalFormatting sqref="BC11:BN11">
    <cfRule type="expression" priority="9" dxfId="0" stopIfTrue="1">
      <formula>OR(VALUE($DO11)&lt;&gt;0,VALUE($DQ11)&lt;&gt;0)</formula>
    </cfRule>
  </conditionalFormatting>
  <conditionalFormatting sqref="BC18:BN18">
    <cfRule type="expression" priority="8" dxfId="0" stopIfTrue="1">
      <formula>OR(VALUE($DO18)&lt;&gt;0,VALUE($DQ18)&lt;&gt;0)</formula>
    </cfRule>
  </conditionalFormatting>
  <conditionalFormatting sqref="AQ10:BB10">
    <cfRule type="expression" priority="7" dxfId="2" stopIfTrue="1">
      <formula>OR(VALUE($DP10)&lt;&gt;0,VALUE($DQ10)&lt;&gt;0)</formula>
    </cfRule>
  </conditionalFormatting>
  <conditionalFormatting sqref="AQ16:BB16">
    <cfRule type="expression" priority="6" dxfId="0" stopIfTrue="1">
      <formula>OR(VALUE($DO16)&lt;&gt;0,VALUE($DQ16)&lt;&gt;0)</formula>
    </cfRule>
  </conditionalFormatting>
  <conditionalFormatting sqref="AQ22:BB22">
    <cfRule type="expression" priority="5" dxfId="0" stopIfTrue="1">
      <formula>OR(VALUE($DO22)&lt;&gt;0,VALUE($DQ22)&lt;&gt;0)</formula>
    </cfRule>
  </conditionalFormatting>
  <conditionalFormatting sqref="AQ25:BB25">
    <cfRule type="expression" priority="4" dxfId="0" stopIfTrue="1">
      <formula>OR(VALUE($DO25)&lt;&gt;0,VALUE($DQ25)&lt;&gt;0)</formula>
    </cfRule>
  </conditionalFormatting>
  <conditionalFormatting sqref="AQ24:BB24">
    <cfRule type="expression" priority="3" dxfId="0" stopIfTrue="1">
      <formula>OR(VALUE($DP24)&lt;&gt;0,VALUE($DO24)&lt;&gt;0)</formula>
    </cfRule>
  </conditionalFormatting>
  <conditionalFormatting sqref="AQ11:BB11">
    <cfRule type="expression" priority="2" dxfId="0" stopIfTrue="1">
      <formula>OR(VALUE($DO11)&lt;&gt;0,VALUE($DQ11)&lt;&gt;0)</formula>
    </cfRule>
  </conditionalFormatting>
  <conditionalFormatting sqref="AQ18:BB18">
    <cfRule type="expression" priority="1" dxfId="0" stopIfTrue="1">
      <formula>OR(VALUE($DO18)&lt;&gt;0,VALUE($DQ18)&lt;&gt;0)</formula>
    </cfRule>
  </conditionalFormatting>
  <printOptions/>
  <pageMargins left="0.5118110236220472" right="0.5118110236220472" top="0.984251968503937" bottom="0.5118110236220472" header="0.1968503937007874" footer="0.1968503937007874"/>
  <pageSetup firstPageNumber="23" useFirstPageNumber="1" fitToHeight="10" horizontalDpi="600" verticalDpi="600" orientation="landscape" paperSize="9" r:id="rId2"/>
  <headerFooter alignWithMargins="0">
    <oddFooter>&amp;C&amp;"Times New Roman,Regular"&amp;P</oddFooter>
  </headerFooter>
  <drawing r:id="rId1"/>
</worksheet>
</file>

<file path=xl/worksheets/sheet13.xml><?xml version="1.0" encoding="utf-8"?>
<worksheet xmlns="http://schemas.openxmlformats.org/spreadsheetml/2006/main" xmlns:r="http://schemas.openxmlformats.org/officeDocument/2006/relationships">
  <sheetPr codeName="Sheet17">
    <tabColor indexed="12"/>
    <pageSetUpPr fitToPage="1"/>
  </sheetPr>
  <dimension ref="A1:AO36"/>
  <sheetViews>
    <sheetView showGridLines="0" view="pageBreakPreview" zoomScaleSheetLayoutView="100" zoomScalePageLayoutView="0" workbookViewId="0" topLeftCell="A1">
      <selection activeCell="K30" sqref="K30"/>
    </sheetView>
  </sheetViews>
  <sheetFormatPr defaultColWidth="2.57421875" defaultRowHeight="15" customHeight="1" outlineLevelCol="1"/>
  <cols>
    <col min="1" max="1" width="3.140625" style="793" customWidth="1"/>
    <col min="2" max="2" width="1.1484375" style="793" customWidth="1"/>
    <col min="3" max="3" width="22.57421875" style="794" customWidth="1"/>
    <col min="4" max="4" width="1.1484375" style="793" customWidth="1"/>
    <col min="5" max="5" width="14.421875" style="793" customWidth="1"/>
    <col min="6" max="6" width="1.1484375" style="795" customWidth="1"/>
    <col min="7" max="7" width="14.7109375" style="793" customWidth="1"/>
    <col min="8" max="8" width="1.1484375" style="795" customWidth="1"/>
    <col min="9" max="9" width="14.28125" style="793" customWidth="1"/>
    <col min="10" max="10" width="1.1484375" style="795" customWidth="1"/>
    <col min="11" max="11" width="13.421875" style="793" customWidth="1"/>
    <col min="12" max="12" width="1.1484375" style="795" customWidth="1"/>
    <col min="13" max="13" width="14.140625" style="795" customWidth="1"/>
    <col min="14" max="14" width="1.1484375" style="795" customWidth="1"/>
    <col min="15" max="15" width="14.57421875" style="793" customWidth="1"/>
    <col min="16" max="16" width="1.1484375" style="795" customWidth="1"/>
    <col min="17" max="17" width="14.8515625" style="793" customWidth="1"/>
    <col min="18" max="18" width="1.1484375" style="795" customWidth="1"/>
    <col min="19" max="19" width="14.421875" style="793" customWidth="1"/>
    <col min="20" max="20" width="1.1484375" style="795" customWidth="1"/>
    <col min="21" max="21" width="16.421875" style="793" customWidth="1"/>
    <col min="22" max="22" width="1.1484375" style="793" customWidth="1"/>
    <col min="23" max="23" width="16.421875" style="593" customWidth="1"/>
    <col min="24" max="24" width="16.421875" style="383" customWidth="1" outlineLevel="1"/>
    <col min="25" max="25" width="1.1484375" style="383" customWidth="1"/>
    <col min="26" max="27" width="16.421875" style="728" customWidth="1" outlineLevel="1"/>
    <col min="28" max="28" width="2.57421875" style="793" customWidth="1"/>
    <col min="29" max="16384" width="2.57421875" style="793" customWidth="1"/>
  </cols>
  <sheetData>
    <row r="1" spans="1:41" s="776" customFormat="1" ht="15" customHeight="1">
      <c r="A1" s="23" t="s">
        <v>1034</v>
      </c>
      <c r="B1" s="484"/>
      <c r="D1" s="484"/>
      <c r="E1" s="777"/>
      <c r="F1" s="778"/>
      <c r="G1" s="777"/>
      <c r="H1" s="778"/>
      <c r="I1" s="777"/>
      <c r="J1" s="778"/>
      <c r="K1" s="777"/>
      <c r="L1" s="778"/>
      <c r="M1" s="778"/>
      <c r="N1" s="778"/>
      <c r="O1" s="779"/>
      <c r="P1" s="780"/>
      <c r="Q1" s="781"/>
      <c r="R1" s="782"/>
      <c r="S1" s="781"/>
      <c r="T1" s="782"/>
      <c r="U1" s="781"/>
      <c r="V1" s="781"/>
      <c r="W1" s="591"/>
      <c r="X1" s="373"/>
      <c r="Y1" s="373"/>
      <c r="Z1" s="726"/>
      <c r="AA1" s="726"/>
      <c r="AB1" s="781"/>
      <c r="AC1" s="783"/>
      <c r="AD1" s="783"/>
      <c r="AE1" s="180"/>
      <c r="AF1" s="670"/>
      <c r="AG1" s="670"/>
      <c r="AH1" s="784"/>
      <c r="AI1" s="784"/>
      <c r="AJ1" s="784"/>
      <c r="AK1" s="784"/>
      <c r="AL1" s="784"/>
      <c r="AM1" s="785"/>
      <c r="AN1" s="785"/>
      <c r="AO1" s="785"/>
    </row>
    <row r="2" spans="1:41" s="776" customFormat="1" ht="15" customHeight="1">
      <c r="A2" s="1356" t="s">
        <v>868</v>
      </c>
      <c r="B2" s="1568"/>
      <c r="C2" s="1568"/>
      <c r="D2" s="1568"/>
      <c r="E2" s="1568"/>
      <c r="F2" s="1356"/>
      <c r="G2" s="1568"/>
      <c r="H2" s="778"/>
      <c r="I2" s="777"/>
      <c r="J2" s="778"/>
      <c r="K2" s="777"/>
      <c r="L2" s="778"/>
      <c r="M2" s="778"/>
      <c r="N2" s="778"/>
      <c r="O2" s="779"/>
      <c r="P2" s="780"/>
      <c r="Q2" s="781"/>
      <c r="R2" s="782"/>
      <c r="S2" s="781"/>
      <c r="T2" s="782"/>
      <c r="U2" s="5" t="s">
        <v>309</v>
      </c>
      <c r="V2" s="5"/>
      <c r="W2" s="591"/>
      <c r="X2" s="373"/>
      <c r="Y2" s="373"/>
      <c r="Z2" s="726"/>
      <c r="AA2" s="726"/>
      <c r="AB2" s="781"/>
      <c r="AC2" s="783"/>
      <c r="AD2" s="783"/>
      <c r="AF2" s="670"/>
      <c r="AG2" s="670"/>
      <c r="AH2" s="784"/>
      <c r="AI2" s="784"/>
      <c r="AJ2" s="784"/>
      <c r="AK2" s="784"/>
      <c r="AL2" s="784"/>
      <c r="AM2" s="785"/>
      <c r="AN2" s="785"/>
      <c r="AO2" s="785"/>
    </row>
    <row r="3" spans="1:41" s="790" customFormat="1" ht="15" customHeight="1">
      <c r="A3" s="1569"/>
      <c r="B3" s="1569"/>
      <c r="C3" s="1569"/>
      <c r="D3" s="1569"/>
      <c r="E3" s="1569"/>
      <c r="F3" s="1569"/>
      <c r="G3" s="1569"/>
      <c r="H3" s="250"/>
      <c r="I3" s="250"/>
      <c r="J3" s="250"/>
      <c r="K3" s="250"/>
      <c r="L3" s="250"/>
      <c r="M3" s="250"/>
      <c r="N3" s="250"/>
      <c r="O3" s="786"/>
      <c r="P3" s="786"/>
      <c r="Q3" s="787"/>
      <c r="R3" s="787"/>
      <c r="S3" s="787"/>
      <c r="T3" s="787"/>
      <c r="U3" s="788" t="s">
        <v>1063</v>
      </c>
      <c r="V3" s="144"/>
      <c r="W3" s="592"/>
      <c r="X3" s="374"/>
      <c r="Y3" s="374"/>
      <c r="Z3" s="727"/>
      <c r="AA3" s="727"/>
      <c r="AB3" s="782"/>
      <c r="AC3" s="789"/>
      <c r="AD3" s="789"/>
      <c r="AF3" s="791"/>
      <c r="AG3" s="791"/>
      <c r="AH3" s="528"/>
      <c r="AI3" s="528"/>
      <c r="AJ3" s="528"/>
      <c r="AK3" s="528"/>
      <c r="AL3" s="528"/>
      <c r="AM3" s="792"/>
      <c r="AN3" s="792"/>
      <c r="AO3" s="792"/>
    </row>
    <row r="4" spans="21:22" ht="12.75">
      <c r="U4" s="796"/>
      <c r="V4" s="796"/>
    </row>
    <row r="5" spans="1:27" s="883" customFormat="1" ht="15" customHeight="1">
      <c r="A5" s="368">
        <v>18</v>
      </c>
      <c r="B5" s="369" t="s">
        <v>197</v>
      </c>
      <c r="C5" s="220" t="s">
        <v>138</v>
      </c>
      <c r="D5" s="220"/>
      <c r="E5" s="220"/>
      <c r="F5" s="251"/>
      <c r="G5" s="251"/>
      <c r="H5" s="251"/>
      <c r="I5" s="251"/>
      <c r="J5" s="251"/>
      <c r="K5" s="251"/>
      <c r="L5" s="251"/>
      <c r="M5" s="251"/>
      <c r="N5" s="251"/>
      <c r="P5" s="884"/>
      <c r="R5" s="884"/>
      <c r="T5" s="884"/>
      <c r="W5" s="593"/>
      <c r="X5" s="383"/>
      <c r="Y5" s="383"/>
      <c r="Z5" s="885"/>
      <c r="AA5" s="885"/>
    </row>
    <row r="6" spans="1:27" s="883" customFormat="1" ht="15" customHeight="1">
      <c r="A6" s="216" t="s">
        <v>317</v>
      </c>
      <c r="B6" s="296"/>
      <c r="C6" s="220" t="s">
        <v>215</v>
      </c>
      <c r="D6" s="370"/>
      <c r="E6" s="370"/>
      <c r="F6" s="370"/>
      <c r="G6" s="370"/>
      <c r="H6" s="370"/>
      <c r="I6" s="370"/>
      <c r="J6" s="370"/>
      <c r="K6" s="370"/>
      <c r="L6" s="370"/>
      <c r="M6" s="370"/>
      <c r="N6" s="370"/>
      <c r="O6" s="370"/>
      <c r="P6" s="370"/>
      <c r="Q6" s="370"/>
      <c r="R6" s="251"/>
      <c r="T6" s="884"/>
      <c r="W6" s="593"/>
      <c r="X6" s="383"/>
      <c r="Y6" s="383"/>
      <c r="Z6" s="885"/>
      <c r="AA6" s="885"/>
    </row>
    <row r="7" spans="3:27" s="883" customFormat="1" ht="15" customHeight="1">
      <c r="C7" s="327"/>
      <c r="D7" s="372"/>
      <c r="F7" s="884"/>
      <c r="H7" s="884"/>
      <c r="J7" s="884"/>
      <c r="L7" s="884"/>
      <c r="M7" s="884"/>
      <c r="N7" s="884"/>
      <c r="P7" s="884"/>
      <c r="R7" s="884"/>
      <c r="T7" s="884"/>
      <c r="U7" s="886"/>
      <c r="V7" s="372"/>
      <c r="W7" s="593"/>
      <c r="X7" s="383"/>
      <c r="Y7" s="383"/>
      <c r="Z7" s="885"/>
      <c r="AA7" s="885"/>
    </row>
    <row r="8" spans="3:27" s="663" customFormat="1" ht="30" customHeight="1">
      <c r="C8" s="968"/>
      <c r="D8" s="666"/>
      <c r="E8" s="664" t="s">
        <v>433</v>
      </c>
      <c r="F8" s="665"/>
      <c r="G8" s="664" t="s">
        <v>18</v>
      </c>
      <c r="H8" s="665"/>
      <c r="I8" s="664" t="s">
        <v>287</v>
      </c>
      <c r="J8" s="665"/>
      <c r="K8" s="664" t="s">
        <v>396</v>
      </c>
      <c r="L8" s="665"/>
      <c r="M8" s="664" t="s">
        <v>28</v>
      </c>
      <c r="N8" s="665"/>
      <c r="O8" s="664" t="s">
        <v>29</v>
      </c>
      <c r="P8" s="665"/>
      <c r="Q8" s="664" t="s">
        <v>30</v>
      </c>
      <c r="R8" s="665"/>
      <c r="S8" s="664" t="s">
        <v>409</v>
      </c>
      <c r="T8" s="665"/>
      <c r="U8" s="797" t="s">
        <v>207</v>
      </c>
      <c r="V8" s="665"/>
      <c r="W8" s="590"/>
      <c r="X8" s="667" t="s">
        <v>256</v>
      </c>
      <c r="Y8" s="667"/>
      <c r="Z8" s="729"/>
      <c r="AA8" s="729"/>
    </row>
    <row r="9" spans="3:27" s="663" customFormat="1" ht="15" customHeight="1">
      <c r="C9" s="968"/>
      <c r="D9" s="666"/>
      <c r="E9" s="665" t="s">
        <v>312</v>
      </c>
      <c r="F9" s="665"/>
      <c r="G9" s="665" t="s">
        <v>312</v>
      </c>
      <c r="H9" s="665"/>
      <c r="I9" s="665" t="s">
        <v>312</v>
      </c>
      <c r="J9" s="665"/>
      <c r="K9" s="665" t="s">
        <v>312</v>
      </c>
      <c r="L9" s="665"/>
      <c r="M9" s="665" t="s">
        <v>312</v>
      </c>
      <c r="N9" s="665"/>
      <c r="O9" s="665" t="s">
        <v>312</v>
      </c>
      <c r="P9" s="665"/>
      <c r="Q9" s="665" t="s">
        <v>312</v>
      </c>
      <c r="R9" s="665"/>
      <c r="S9" s="665" t="s">
        <v>312</v>
      </c>
      <c r="T9" s="665"/>
      <c r="U9" s="798" t="s">
        <v>312</v>
      </c>
      <c r="V9" s="665"/>
      <c r="W9" s="590">
        <v>16</v>
      </c>
      <c r="X9" s="667"/>
      <c r="Y9" s="667"/>
      <c r="Z9" s="729"/>
      <c r="AA9" s="729"/>
    </row>
    <row r="10" spans="3:27" s="1015" customFormat="1" ht="15" customHeight="1">
      <c r="C10" s="1016" t="s">
        <v>639</v>
      </c>
      <c r="D10" s="1017"/>
      <c r="E10" s="798"/>
      <c r="F10" s="798"/>
      <c r="G10" s="798"/>
      <c r="H10" s="798"/>
      <c r="I10" s="798"/>
      <c r="J10" s="798"/>
      <c r="K10" s="798"/>
      <c r="L10" s="798"/>
      <c r="M10" s="798"/>
      <c r="N10" s="798"/>
      <c r="O10" s="798"/>
      <c r="P10" s="798"/>
      <c r="Q10" s="798"/>
      <c r="R10" s="798"/>
      <c r="S10" s="798"/>
      <c r="T10" s="798"/>
      <c r="U10" s="798"/>
      <c r="V10" s="798"/>
      <c r="W10" s="590">
        <v>7</v>
      </c>
      <c r="X10" s="1018"/>
      <c r="Y10" s="1018"/>
      <c r="Z10" s="1019"/>
      <c r="AA10" s="1019"/>
    </row>
    <row r="11" spans="3:27" s="888" customFormat="1" ht="15" customHeight="1">
      <c r="C11" s="642" t="s">
        <v>1161</v>
      </c>
      <c r="D11" s="1108"/>
      <c r="E11" s="1105">
        <v>125948570000</v>
      </c>
      <c r="F11" s="1106"/>
      <c r="G11" s="1105">
        <v>17055546923</v>
      </c>
      <c r="H11" s="1106"/>
      <c r="I11" s="1105">
        <v>6708503470</v>
      </c>
      <c r="J11" s="1106"/>
      <c r="K11" s="1226">
        <v>-13297350769</v>
      </c>
      <c r="L11" s="1106"/>
      <c r="M11" s="1105">
        <v>2427743687</v>
      </c>
      <c r="N11" s="1106"/>
      <c r="O11" s="1105">
        <v>133260491891</v>
      </c>
      <c r="P11" s="1106"/>
      <c r="Q11" s="1105">
        <v>23049062312</v>
      </c>
      <c r="R11" s="1106"/>
      <c r="S11" s="1105">
        <v>21695763970</v>
      </c>
      <c r="T11" s="1106"/>
      <c r="U11" s="1105">
        <v>316848331484</v>
      </c>
      <c r="V11" s="1107"/>
      <c r="W11" s="892">
        <v>1</v>
      </c>
      <c r="X11" s="893">
        <v>0</v>
      </c>
      <c r="Y11" s="893"/>
      <c r="Z11" s="1191">
        <v>316848331484</v>
      </c>
      <c r="AA11" s="1191">
        <v>0</v>
      </c>
    </row>
    <row r="12" spans="3:27" s="883" customFormat="1" ht="15" customHeight="1">
      <c r="C12" s="642" t="s">
        <v>1162</v>
      </c>
      <c r="D12" s="895"/>
      <c r="E12" s="887">
        <v>0</v>
      </c>
      <c r="F12" s="896"/>
      <c r="G12" s="887">
        <v>0</v>
      </c>
      <c r="H12" s="896"/>
      <c r="I12" s="887">
        <v>0</v>
      </c>
      <c r="J12" s="896"/>
      <c r="K12" s="887">
        <v>0</v>
      </c>
      <c r="L12" s="896"/>
      <c r="M12" s="887">
        <v>0</v>
      </c>
      <c r="N12" s="896"/>
      <c r="O12" s="887">
        <v>0</v>
      </c>
      <c r="P12" s="896"/>
      <c r="Q12" s="887">
        <v>0</v>
      </c>
      <c r="R12" s="896"/>
      <c r="S12" s="887">
        <v>11078332698</v>
      </c>
      <c r="T12" s="896"/>
      <c r="U12" s="887">
        <v>11078332698</v>
      </c>
      <c r="V12" s="781"/>
      <c r="W12" s="593">
        <v>1</v>
      </c>
      <c r="X12" s="383">
        <v>0</v>
      </c>
      <c r="Y12" s="383"/>
      <c r="Z12" s="885"/>
      <c r="AA12" s="885"/>
    </row>
    <row r="13" spans="3:27" s="883" customFormat="1" ht="15" customHeight="1">
      <c r="C13" s="642" t="s">
        <v>757</v>
      </c>
      <c r="D13" s="895"/>
      <c r="E13" s="887">
        <v>0</v>
      </c>
      <c r="F13" s="896"/>
      <c r="G13" s="887">
        <v>0</v>
      </c>
      <c r="H13" s="896"/>
      <c r="I13" s="887">
        <v>0</v>
      </c>
      <c r="J13" s="896"/>
      <c r="K13" s="887">
        <v>0</v>
      </c>
      <c r="L13" s="896"/>
      <c r="M13" s="887">
        <v>0</v>
      </c>
      <c r="N13" s="896"/>
      <c r="O13" s="887">
        <v>0</v>
      </c>
      <c r="P13" s="896"/>
      <c r="Q13" s="887">
        <v>1686185380</v>
      </c>
      <c r="R13" s="896"/>
      <c r="S13" s="1252">
        <v>-21462618890</v>
      </c>
      <c r="T13" s="896"/>
      <c r="U13" s="1252">
        <v>-19776433510</v>
      </c>
      <c r="V13" s="781"/>
      <c r="W13" s="593">
        <v>1</v>
      </c>
      <c r="X13" s="383">
        <v>0</v>
      </c>
      <c r="Y13" s="383"/>
      <c r="Z13" s="885"/>
      <c r="AA13" s="885"/>
    </row>
    <row r="14" spans="3:27" s="883" customFormat="1" ht="15" customHeight="1">
      <c r="C14" s="642" t="s">
        <v>927</v>
      </c>
      <c r="D14" s="897"/>
      <c r="E14" s="887">
        <v>0</v>
      </c>
      <c r="F14" s="896"/>
      <c r="G14" s="887">
        <v>0</v>
      </c>
      <c r="H14" s="896"/>
      <c r="I14" s="887">
        <v>0</v>
      </c>
      <c r="J14" s="896"/>
      <c r="K14" s="887">
        <v>0</v>
      </c>
      <c r="L14" s="896"/>
      <c r="M14" s="1226">
        <v>-2427743687</v>
      </c>
      <c r="N14" s="896"/>
      <c r="O14" s="887">
        <v>0</v>
      </c>
      <c r="P14" s="896"/>
      <c r="Q14" s="887">
        <v>0</v>
      </c>
      <c r="R14" s="896"/>
      <c r="S14" s="887">
        <v>0</v>
      </c>
      <c r="T14" s="896"/>
      <c r="U14" s="1252">
        <v>-2427743687</v>
      </c>
      <c r="V14" s="781"/>
      <c r="W14" s="593">
        <v>1</v>
      </c>
      <c r="X14" s="383">
        <v>0</v>
      </c>
      <c r="Y14" s="383"/>
      <c r="Z14" s="885"/>
      <c r="AA14" s="885"/>
    </row>
    <row r="15" spans="3:27" s="883" customFormat="1" ht="15" customHeight="1">
      <c r="C15" s="642" t="s">
        <v>538</v>
      </c>
      <c r="D15" s="897"/>
      <c r="E15" s="887">
        <v>0</v>
      </c>
      <c r="F15" s="896"/>
      <c r="G15" s="887">
        <v>92041131</v>
      </c>
      <c r="H15" s="896"/>
      <c r="I15" s="887">
        <v>0</v>
      </c>
      <c r="J15" s="896"/>
      <c r="K15" s="887">
        <v>13296368869</v>
      </c>
      <c r="L15" s="896"/>
      <c r="M15" s="887">
        <v>0</v>
      </c>
      <c r="N15" s="896"/>
      <c r="O15" s="887">
        <v>0</v>
      </c>
      <c r="P15" s="896"/>
      <c r="Q15" s="887">
        <v>0</v>
      </c>
      <c r="R15" s="896"/>
      <c r="S15" s="887">
        <v>0</v>
      </c>
      <c r="T15" s="896"/>
      <c r="U15" s="1252">
        <v>13388410000</v>
      </c>
      <c r="V15" s="781"/>
      <c r="W15" s="593">
        <v>1</v>
      </c>
      <c r="X15" s="383">
        <v>0</v>
      </c>
      <c r="Y15" s="383"/>
      <c r="Z15" s="885"/>
      <c r="AA15" s="885"/>
    </row>
    <row r="16" spans="3:27" s="883" customFormat="1" ht="15" customHeight="1">
      <c r="C16" s="642" t="s">
        <v>410</v>
      </c>
      <c r="D16" s="897"/>
      <c r="E16" s="896">
        <v>0</v>
      </c>
      <c r="F16" s="896"/>
      <c r="G16" s="896">
        <v>0</v>
      </c>
      <c r="H16" s="896"/>
      <c r="I16" s="896">
        <v>0</v>
      </c>
      <c r="J16" s="896"/>
      <c r="K16" s="896">
        <v>0</v>
      </c>
      <c r="L16" s="896"/>
      <c r="M16" s="896">
        <v>0</v>
      </c>
      <c r="N16" s="896"/>
      <c r="O16" s="896">
        <v>0</v>
      </c>
      <c r="P16" s="896"/>
      <c r="Q16" s="896">
        <v>0</v>
      </c>
      <c r="R16" s="896"/>
      <c r="S16" s="1251">
        <v>-421762184</v>
      </c>
      <c r="T16" s="896"/>
      <c r="U16" s="1251">
        <v>-421762184</v>
      </c>
      <c r="V16" s="782"/>
      <c r="W16" s="593">
        <v>1</v>
      </c>
      <c r="X16" s="383">
        <v>0</v>
      </c>
      <c r="Y16" s="383"/>
      <c r="Z16" s="885"/>
      <c r="AA16" s="885"/>
    </row>
    <row r="17" spans="3:27" s="888" customFormat="1" ht="15" customHeight="1">
      <c r="C17" s="220" t="s">
        <v>1163</v>
      </c>
      <c r="D17" s="889"/>
      <c r="E17" s="898">
        <v>125948570000</v>
      </c>
      <c r="F17" s="890"/>
      <c r="G17" s="898">
        <v>17147588054</v>
      </c>
      <c r="H17" s="890"/>
      <c r="I17" s="898">
        <v>6708503470</v>
      </c>
      <c r="J17" s="890"/>
      <c r="K17" s="1310">
        <v>-981900</v>
      </c>
      <c r="L17" s="890"/>
      <c r="M17" s="898">
        <v>0</v>
      </c>
      <c r="N17" s="890"/>
      <c r="O17" s="898">
        <v>133260491891</v>
      </c>
      <c r="P17" s="890"/>
      <c r="Q17" s="898">
        <v>24735247692</v>
      </c>
      <c r="R17" s="890"/>
      <c r="S17" s="898">
        <v>10889715594</v>
      </c>
      <c r="T17" s="890"/>
      <c r="U17" s="898">
        <v>318689134801</v>
      </c>
      <c r="V17" s="891"/>
      <c r="W17" s="892">
        <v>1</v>
      </c>
      <c r="X17" s="893">
        <v>0</v>
      </c>
      <c r="Y17" s="893"/>
      <c r="Z17" s="894">
        <v>318689134801</v>
      </c>
      <c r="AA17" s="894">
        <v>0</v>
      </c>
    </row>
    <row r="18" spans="3:27" s="888" customFormat="1" ht="15" customHeight="1">
      <c r="C18" s="220" t="s">
        <v>773</v>
      </c>
      <c r="D18" s="889"/>
      <c r="E18" s="890"/>
      <c r="F18" s="890"/>
      <c r="G18" s="890"/>
      <c r="H18" s="890"/>
      <c r="I18" s="890"/>
      <c r="J18" s="890"/>
      <c r="K18" s="1311"/>
      <c r="L18" s="890"/>
      <c r="M18" s="890"/>
      <c r="N18" s="890"/>
      <c r="O18" s="890"/>
      <c r="P18" s="890"/>
      <c r="Q18" s="890"/>
      <c r="R18" s="890"/>
      <c r="S18" s="890"/>
      <c r="T18" s="890"/>
      <c r="U18" s="890"/>
      <c r="V18" s="891"/>
      <c r="W18" s="892">
        <v>4</v>
      </c>
      <c r="X18" s="893"/>
      <c r="Y18" s="893"/>
      <c r="Z18" s="894"/>
      <c r="AA18" s="894"/>
    </row>
    <row r="19" spans="3:27" s="888" customFormat="1" ht="15" customHeight="1">
      <c r="C19" s="642" t="s">
        <v>1155</v>
      </c>
      <c r="D19" s="1108"/>
      <c r="E19" s="1105">
        <v>125948570000</v>
      </c>
      <c r="F19" s="1106"/>
      <c r="G19" s="1105">
        <v>17147588054</v>
      </c>
      <c r="H19" s="1106"/>
      <c r="I19" s="1105">
        <v>6708503470</v>
      </c>
      <c r="J19" s="1106"/>
      <c r="K19" s="1226">
        <v>-981900</v>
      </c>
      <c r="L19" s="1106"/>
      <c r="M19" s="1105">
        <v>0</v>
      </c>
      <c r="N19" s="1106"/>
      <c r="O19" s="1105">
        <v>133260491891</v>
      </c>
      <c r="P19" s="1106"/>
      <c r="Q19" s="1105">
        <v>24735247692</v>
      </c>
      <c r="R19" s="1106"/>
      <c r="S19" s="1105">
        <v>10889715594</v>
      </c>
      <c r="T19" s="1106"/>
      <c r="U19" s="1105">
        <v>318689134801</v>
      </c>
      <c r="V19" s="1107"/>
      <c r="W19" s="892">
        <v>1</v>
      </c>
      <c r="X19" s="893">
        <v>0</v>
      </c>
      <c r="Y19" s="893"/>
      <c r="Z19" s="1191">
        <v>318689134801</v>
      </c>
      <c r="AA19" s="1191">
        <v>0</v>
      </c>
    </row>
    <row r="20" spans="3:27" s="883" customFormat="1" ht="15" customHeight="1">
      <c r="C20" s="642" t="s">
        <v>1162</v>
      </c>
      <c r="D20" s="897"/>
      <c r="E20" s="887">
        <v>0</v>
      </c>
      <c r="F20" s="896"/>
      <c r="G20" s="887">
        <v>0</v>
      </c>
      <c r="H20" s="896"/>
      <c r="I20" s="887">
        <v>0</v>
      </c>
      <c r="J20" s="896"/>
      <c r="K20" s="1252">
        <v>0</v>
      </c>
      <c r="L20" s="896"/>
      <c r="M20" s="887">
        <v>0</v>
      </c>
      <c r="N20" s="896"/>
      <c r="O20" s="887">
        <v>0</v>
      </c>
      <c r="P20" s="896"/>
      <c r="Q20" s="896">
        <v>0</v>
      </c>
      <c r="R20" s="896"/>
      <c r="S20" s="887">
        <v>7379875004</v>
      </c>
      <c r="T20" s="896"/>
      <c r="U20" s="887">
        <v>7379875004</v>
      </c>
      <c r="V20" s="781"/>
      <c r="W20" s="593">
        <v>1</v>
      </c>
      <c r="X20" s="383">
        <v>0</v>
      </c>
      <c r="Y20" s="383"/>
      <c r="Z20" s="885"/>
      <c r="AA20" s="885"/>
    </row>
    <row r="21" spans="3:27" s="883" customFormat="1" ht="15" customHeight="1">
      <c r="C21" s="642" t="s">
        <v>757</v>
      </c>
      <c r="D21" s="895"/>
      <c r="E21" s="887">
        <v>0</v>
      </c>
      <c r="F21" s="896"/>
      <c r="G21" s="887">
        <v>0</v>
      </c>
      <c r="H21" s="896"/>
      <c r="I21" s="887">
        <v>553916634</v>
      </c>
      <c r="J21" s="896"/>
      <c r="K21" s="1252">
        <v>0</v>
      </c>
      <c r="L21" s="896"/>
      <c r="M21" s="887">
        <v>0</v>
      </c>
      <c r="N21" s="896"/>
      <c r="O21" s="887">
        <v>0</v>
      </c>
      <c r="P21" s="896"/>
      <c r="Q21" s="887">
        <v>553916634</v>
      </c>
      <c r="R21" s="896"/>
      <c r="S21" s="1252">
        <v>-10318389386</v>
      </c>
      <c r="T21" s="1251"/>
      <c r="U21" s="1252">
        <v>-9210556118</v>
      </c>
      <c r="V21" s="781"/>
      <c r="W21" s="593">
        <v>1</v>
      </c>
      <c r="X21" s="383">
        <v>0</v>
      </c>
      <c r="Y21" s="383"/>
      <c r="Z21" s="885"/>
      <c r="AA21" s="885"/>
    </row>
    <row r="22" spans="3:27" s="883" customFormat="1" ht="15" customHeight="1">
      <c r="C22" s="642" t="s">
        <v>410</v>
      </c>
      <c r="D22" s="897"/>
      <c r="E22" s="899">
        <v>0</v>
      </c>
      <c r="F22" s="896"/>
      <c r="G22" s="899">
        <v>0</v>
      </c>
      <c r="H22" s="896"/>
      <c r="I22" s="899">
        <v>0</v>
      </c>
      <c r="J22" s="896"/>
      <c r="K22" s="1253">
        <v>0</v>
      </c>
      <c r="L22" s="896"/>
      <c r="M22" s="899">
        <v>0</v>
      </c>
      <c r="N22" s="896"/>
      <c r="O22" s="899">
        <v>0</v>
      </c>
      <c r="P22" s="896"/>
      <c r="Q22" s="899">
        <v>0</v>
      </c>
      <c r="R22" s="896"/>
      <c r="S22" s="1253">
        <v>-560210648</v>
      </c>
      <c r="T22" s="1251"/>
      <c r="U22" s="1253">
        <v>-560210648</v>
      </c>
      <c r="V22" s="782"/>
      <c r="W22" s="593">
        <v>1</v>
      </c>
      <c r="X22" s="383">
        <v>0</v>
      </c>
      <c r="Y22" s="383"/>
      <c r="Z22" s="885"/>
      <c r="AA22" s="885"/>
    </row>
    <row r="23" spans="3:27" s="888" customFormat="1" ht="15" customHeight="1" thickBot="1">
      <c r="C23" s="220" t="s">
        <v>1157</v>
      </c>
      <c r="D23" s="889"/>
      <c r="E23" s="900">
        <v>125948570000</v>
      </c>
      <c r="F23" s="890"/>
      <c r="G23" s="900">
        <v>17147588054</v>
      </c>
      <c r="H23" s="890"/>
      <c r="I23" s="900">
        <v>7262420104</v>
      </c>
      <c r="J23" s="890"/>
      <c r="K23" s="1312">
        <v>-981900</v>
      </c>
      <c r="L23" s="890"/>
      <c r="M23" s="900">
        <v>0</v>
      </c>
      <c r="N23" s="890"/>
      <c r="O23" s="900">
        <v>133260491891</v>
      </c>
      <c r="P23" s="890"/>
      <c r="Q23" s="900">
        <v>25289164326</v>
      </c>
      <c r="R23" s="890"/>
      <c r="S23" s="900">
        <v>7390990564</v>
      </c>
      <c r="T23" s="890"/>
      <c r="U23" s="900">
        <v>316298243039</v>
      </c>
      <c r="V23" s="891"/>
      <c r="W23" s="892">
        <v>1</v>
      </c>
      <c r="X23" s="893">
        <v>0</v>
      </c>
      <c r="Y23" s="893"/>
      <c r="Z23" s="894">
        <v>316298243039</v>
      </c>
      <c r="AA23" s="894">
        <v>0</v>
      </c>
    </row>
    <row r="24" spans="3:27" s="883" customFormat="1" ht="15" customHeight="1" thickTop="1">
      <c r="C24" s="901"/>
      <c r="D24" s="902"/>
      <c r="E24" s="727"/>
      <c r="F24" s="727"/>
      <c r="G24" s="727"/>
      <c r="H24" s="727"/>
      <c r="I24" s="727"/>
      <c r="J24" s="727"/>
      <c r="K24" s="727"/>
      <c r="L24" s="727"/>
      <c r="M24" s="727"/>
      <c r="N24" s="727"/>
      <c r="O24" s="727"/>
      <c r="P24" s="727"/>
      <c r="Q24" s="727"/>
      <c r="R24" s="727"/>
      <c r="S24" s="727"/>
      <c r="T24" s="727"/>
      <c r="U24" s="727"/>
      <c r="V24" s="903"/>
      <c r="W24" s="593">
        <v>7</v>
      </c>
      <c r="X24" s="383"/>
      <c r="Y24" s="383"/>
      <c r="Z24" s="885"/>
      <c r="AA24" s="885"/>
    </row>
    <row r="25" spans="3:27" s="883" customFormat="1" ht="15" customHeight="1">
      <c r="C25" s="1570" t="s">
        <v>998</v>
      </c>
      <c r="D25" s="1571"/>
      <c r="E25" s="1571"/>
      <c r="F25" s="1571"/>
      <c r="G25" s="1571"/>
      <c r="H25" s="1571"/>
      <c r="I25" s="1571"/>
      <c r="J25" s="1571"/>
      <c r="K25" s="1571"/>
      <c r="L25" s="1571"/>
      <c r="M25" s="1571"/>
      <c r="N25" s="1571"/>
      <c r="O25" s="1571"/>
      <c r="P25" s="1571"/>
      <c r="Q25" s="1571"/>
      <c r="R25" s="1571"/>
      <c r="S25" s="1571"/>
      <c r="T25" s="1571"/>
      <c r="U25" s="1571"/>
      <c r="V25" s="903"/>
      <c r="W25" s="593">
        <v>7</v>
      </c>
      <c r="X25" s="383"/>
      <c r="Y25" s="383"/>
      <c r="Z25" s="885"/>
      <c r="AA25" s="885"/>
    </row>
    <row r="26" spans="3:27" s="883" customFormat="1" ht="15" customHeight="1">
      <c r="C26" s="977"/>
      <c r="D26" s="897"/>
      <c r="E26" s="896"/>
      <c r="F26" s="896"/>
      <c r="G26" s="896"/>
      <c r="H26" s="896"/>
      <c r="I26" s="896"/>
      <c r="J26" s="896"/>
      <c r="K26" s="896"/>
      <c r="L26" s="896"/>
      <c r="M26" s="896"/>
      <c r="N26" s="896"/>
      <c r="O26" s="899" t="s">
        <v>458</v>
      </c>
      <c r="P26" s="896"/>
      <c r="Q26" s="899" t="s">
        <v>313</v>
      </c>
      <c r="R26" s="896"/>
      <c r="S26" s="896"/>
      <c r="T26" s="896"/>
      <c r="U26" s="896"/>
      <c r="V26" s="782"/>
      <c r="W26" s="593">
        <v>7</v>
      </c>
      <c r="X26" s="383"/>
      <c r="Y26" s="383"/>
      <c r="Z26" s="978"/>
      <c r="AA26" s="978"/>
    </row>
    <row r="27" spans="3:27" s="883" customFormat="1" ht="15" customHeight="1">
      <c r="C27" s="977"/>
      <c r="D27" s="897"/>
      <c r="E27" s="896"/>
      <c r="F27" s="896"/>
      <c r="G27" s="896"/>
      <c r="H27" s="896"/>
      <c r="I27" s="896"/>
      <c r="J27" s="896"/>
      <c r="K27" s="896"/>
      <c r="L27" s="896"/>
      <c r="M27" s="896"/>
      <c r="N27" s="896"/>
      <c r="O27" s="896" t="s">
        <v>26</v>
      </c>
      <c r="P27" s="896"/>
      <c r="Q27" s="896" t="s">
        <v>312</v>
      </c>
      <c r="R27" s="896"/>
      <c r="S27" s="896"/>
      <c r="T27" s="896"/>
      <c r="U27" s="896"/>
      <c r="V27" s="782"/>
      <c r="W27" s="593">
        <v>7</v>
      </c>
      <c r="X27" s="383"/>
      <c r="Y27" s="383"/>
      <c r="Z27" s="978"/>
      <c r="AA27" s="978"/>
    </row>
    <row r="28" spans="3:27" s="883" customFormat="1" ht="15" customHeight="1">
      <c r="C28" s="976" t="s">
        <v>261</v>
      </c>
      <c r="D28" s="897"/>
      <c r="E28" s="896"/>
      <c r="F28" s="896"/>
      <c r="G28" s="896"/>
      <c r="H28" s="896"/>
      <c r="I28" s="896"/>
      <c r="J28" s="896"/>
      <c r="K28" s="896"/>
      <c r="L28" s="896"/>
      <c r="M28" s="896"/>
      <c r="N28" s="896"/>
      <c r="O28" s="979">
        <v>0.9999999999999999</v>
      </c>
      <c r="P28" s="896"/>
      <c r="Q28" s="896">
        <v>11078332698</v>
      </c>
      <c r="R28" s="896"/>
      <c r="S28" s="896"/>
      <c r="T28" s="896"/>
      <c r="U28" s="896"/>
      <c r="V28" s="782"/>
      <c r="W28" s="593">
        <v>1</v>
      </c>
      <c r="X28" s="383">
        <v>338181128</v>
      </c>
      <c r="Y28" s="383"/>
      <c r="Z28" s="978">
        <v>11078332698</v>
      </c>
      <c r="AA28" s="978">
        <v>0</v>
      </c>
    </row>
    <row r="29" spans="3:27" s="883" customFormat="1" ht="15" customHeight="1">
      <c r="C29" s="976" t="s">
        <v>996</v>
      </c>
      <c r="D29" s="897"/>
      <c r="E29" s="896"/>
      <c r="F29" s="896"/>
      <c r="G29" s="896"/>
      <c r="H29" s="896"/>
      <c r="I29" s="896"/>
      <c r="J29" s="896"/>
      <c r="K29" s="896"/>
      <c r="L29" s="896"/>
      <c r="M29" s="896"/>
      <c r="N29" s="896"/>
      <c r="O29" s="979">
        <v>0.03052635601574348</v>
      </c>
      <c r="P29" s="896"/>
      <c r="Q29" s="896">
        <v>338181128</v>
      </c>
      <c r="R29" s="896"/>
      <c r="S29" s="896"/>
      <c r="T29" s="896"/>
      <c r="U29" s="896"/>
      <c r="V29" s="782"/>
      <c r="W29" s="593">
        <v>1</v>
      </c>
      <c r="X29" s="383">
        <v>0</v>
      </c>
      <c r="Y29" s="383"/>
      <c r="Z29" s="978"/>
      <c r="AA29" s="978"/>
    </row>
    <row r="30" spans="3:27" s="883" customFormat="1" ht="15" customHeight="1">
      <c r="C30" s="976" t="s">
        <v>593</v>
      </c>
      <c r="D30" s="897"/>
      <c r="E30" s="896"/>
      <c r="F30" s="896"/>
      <c r="G30" s="896"/>
      <c r="H30" s="896"/>
      <c r="I30" s="896"/>
      <c r="J30" s="896"/>
      <c r="K30" s="896"/>
      <c r="L30" s="896"/>
      <c r="M30" s="896"/>
      <c r="N30" s="896"/>
      <c r="O30" s="979">
        <v>0.049999999918760335</v>
      </c>
      <c r="P30" s="896"/>
      <c r="Q30" s="896">
        <v>553916634</v>
      </c>
      <c r="R30" s="896"/>
      <c r="S30" s="896"/>
      <c r="T30" s="896"/>
      <c r="U30" s="896"/>
      <c r="V30" s="782"/>
      <c r="W30" s="593">
        <v>1</v>
      </c>
      <c r="X30" s="383">
        <v>0</v>
      </c>
      <c r="Y30" s="383"/>
      <c r="Z30" s="978"/>
      <c r="AA30" s="978"/>
    </row>
    <row r="31" spans="3:27" s="883" customFormat="1" ht="15" customHeight="1">
      <c r="C31" s="976" t="s">
        <v>595</v>
      </c>
      <c r="D31" s="897"/>
      <c r="E31" s="896"/>
      <c r="F31" s="896"/>
      <c r="G31" s="896"/>
      <c r="H31" s="896"/>
      <c r="I31" s="896"/>
      <c r="J31" s="896"/>
      <c r="K31" s="896"/>
      <c r="L31" s="896"/>
      <c r="M31" s="896"/>
      <c r="N31" s="896"/>
      <c r="O31" s="979">
        <v>0.049999999918760335</v>
      </c>
      <c r="P31" s="896"/>
      <c r="Q31" s="896">
        <v>553916634</v>
      </c>
      <c r="R31" s="896"/>
      <c r="S31" s="896"/>
      <c r="T31" s="896"/>
      <c r="U31" s="896"/>
      <c r="V31" s="782"/>
      <c r="W31" s="593">
        <v>1</v>
      </c>
      <c r="X31" s="383">
        <v>0</v>
      </c>
      <c r="Y31" s="383"/>
      <c r="Z31" s="978"/>
      <c r="AA31" s="978"/>
    </row>
    <row r="32" spans="3:27" s="883" customFormat="1" ht="15" customHeight="1">
      <c r="C32" s="976" t="s">
        <v>594</v>
      </c>
      <c r="D32" s="897"/>
      <c r="E32" s="896"/>
      <c r="F32" s="896"/>
      <c r="G32" s="896"/>
      <c r="H32" s="896"/>
      <c r="I32" s="896"/>
      <c r="J32" s="896"/>
      <c r="K32" s="896"/>
      <c r="L32" s="896"/>
      <c r="M32" s="896"/>
      <c r="N32" s="896"/>
      <c r="O32" s="979">
        <v>0.1492702523998526</v>
      </c>
      <c r="P32" s="896"/>
      <c r="Q32" s="896">
        <v>1653665518</v>
      </c>
      <c r="R32" s="896"/>
      <c r="S32" s="896"/>
      <c r="T32" s="896"/>
      <c r="U32" s="896"/>
      <c r="V32" s="782"/>
      <c r="W32" s="593">
        <v>1</v>
      </c>
      <c r="X32" s="383">
        <v>0</v>
      </c>
      <c r="Y32" s="383"/>
      <c r="Z32" s="978"/>
      <c r="AA32" s="978"/>
    </row>
    <row r="33" spans="3:27" s="883" customFormat="1" ht="15" customHeight="1">
      <c r="C33" s="976" t="s">
        <v>997</v>
      </c>
      <c r="D33" s="897"/>
      <c r="E33" s="896"/>
      <c r="F33" s="896"/>
      <c r="G33" s="896"/>
      <c r="H33" s="896"/>
      <c r="I33" s="896"/>
      <c r="J33" s="896"/>
      <c r="K33" s="896"/>
      <c r="L33" s="896"/>
      <c r="M33" s="896"/>
      <c r="N33" s="896"/>
      <c r="O33" s="979">
        <v>0.6821324838316387</v>
      </c>
      <c r="P33" s="896"/>
      <c r="Q33" s="896">
        <v>7556890600</v>
      </c>
      <c r="R33" s="896"/>
      <c r="S33" s="896"/>
      <c r="T33" s="896"/>
      <c r="U33" s="896"/>
      <c r="V33" s="782"/>
      <c r="W33" s="593">
        <v>1</v>
      </c>
      <c r="X33" s="383">
        <v>0</v>
      </c>
      <c r="Y33" s="383"/>
      <c r="Z33" s="978"/>
      <c r="AA33" s="978"/>
    </row>
    <row r="34" spans="3:27" s="883" customFormat="1" ht="15" customHeight="1">
      <c r="C34" s="976" t="s">
        <v>1067</v>
      </c>
      <c r="D34" s="897"/>
      <c r="E34" s="896"/>
      <c r="F34" s="896"/>
      <c r="G34" s="896"/>
      <c r="H34" s="896"/>
      <c r="I34" s="896"/>
      <c r="J34" s="896"/>
      <c r="K34" s="896"/>
      <c r="L34" s="896"/>
      <c r="M34" s="896"/>
      <c r="N34" s="896"/>
      <c r="O34" s="979">
        <v>0.038070907915244485</v>
      </c>
      <c r="P34" s="896"/>
      <c r="Q34" s="896">
        <v>421762184</v>
      </c>
      <c r="R34" s="896"/>
      <c r="S34" s="896"/>
      <c r="T34" s="896"/>
      <c r="U34" s="896"/>
      <c r="V34" s="782"/>
      <c r="W34" s="593">
        <v>1</v>
      </c>
      <c r="X34" s="383">
        <v>0</v>
      </c>
      <c r="Y34" s="383"/>
      <c r="Z34" s="978"/>
      <c r="AA34" s="978"/>
    </row>
    <row r="35" spans="3:27" s="883" customFormat="1" ht="9" customHeight="1">
      <c r="C35" s="976"/>
      <c r="D35" s="897"/>
      <c r="E35" s="896"/>
      <c r="F35" s="896"/>
      <c r="G35" s="896"/>
      <c r="H35" s="896"/>
      <c r="I35" s="896"/>
      <c r="J35" s="896"/>
      <c r="K35" s="896"/>
      <c r="L35" s="896"/>
      <c r="M35" s="896"/>
      <c r="N35" s="896"/>
      <c r="O35" s="979"/>
      <c r="P35" s="896"/>
      <c r="Q35" s="896"/>
      <c r="R35" s="896"/>
      <c r="S35" s="896"/>
      <c r="T35" s="896"/>
      <c r="U35" s="896"/>
      <c r="V35" s="782"/>
      <c r="W35" s="593"/>
      <c r="X35" s="383"/>
      <c r="Y35" s="383"/>
      <c r="Z35" s="978"/>
      <c r="AA35" s="978"/>
    </row>
    <row r="36" spans="3:27" s="799" customFormat="1" ht="48" customHeight="1">
      <c r="C36" s="1572" t="s">
        <v>1068</v>
      </c>
      <c r="D36" s="1573"/>
      <c r="E36" s="1573"/>
      <c r="F36" s="1573"/>
      <c r="G36" s="1573"/>
      <c r="H36" s="1573"/>
      <c r="I36" s="1573"/>
      <c r="J36" s="1573"/>
      <c r="K36" s="1573"/>
      <c r="L36" s="1573"/>
      <c r="M36" s="1573"/>
      <c r="N36" s="1573"/>
      <c r="O36" s="1573"/>
      <c r="P36" s="1573"/>
      <c r="Q36" s="1573"/>
      <c r="R36" s="1573"/>
      <c r="S36" s="1573"/>
      <c r="T36" s="1573"/>
      <c r="U36" s="1573"/>
      <c r="V36" s="800"/>
      <c r="W36" s="594">
        <v>0</v>
      </c>
      <c r="X36" s="383"/>
      <c r="Y36" s="383"/>
      <c r="Z36" s="870"/>
      <c r="AA36" s="870"/>
    </row>
  </sheetData>
  <sheetProtection/>
  <autoFilter ref="W8:W36"/>
  <mergeCells count="4">
    <mergeCell ref="A2:E3"/>
    <mergeCell ref="F2:G3"/>
    <mergeCell ref="C25:U25"/>
    <mergeCell ref="C36:U36"/>
  </mergeCells>
  <conditionalFormatting sqref="C11:U11 C17:U19 C23:U23 C28:U28">
    <cfRule type="expression" priority="26" dxfId="2" stopIfTrue="1">
      <formula>VALUE($AA11)&lt;&gt;0</formula>
    </cfRule>
  </conditionalFormatting>
  <conditionalFormatting sqref="C17:C19">
    <cfRule type="expression" priority="25" dxfId="0" stopIfTrue="1">
      <formula>OR(VALUE($AT17)&lt;&gt;0,VALUE($AU17)&lt;&gt;0)</formula>
    </cfRule>
  </conditionalFormatting>
  <conditionalFormatting sqref="C11">
    <cfRule type="expression" priority="24" dxfId="0" stopIfTrue="1">
      <formula>OR(VALUE($AT11)&lt;&gt;0,VALUE($AU11)&lt;&gt;0)</formula>
    </cfRule>
  </conditionalFormatting>
  <conditionalFormatting sqref="C23">
    <cfRule type="expression" priority="23" dxfId="0" stopIfTrue="1">
      <formula>OR(VALUE($AT23)&lt;&gt;0,VALUE($AU23)&lt;&gt;0)</formula>
    </cfRule>
  </conditionalFormatting>
  <conditionalFormatting sqref="C17:C19">
    <cfRule type="expression" priority="22" dxfId="0" stopIfTrue="1">
      <formula>OR(VALUE($AT17)&lt;&gt;0,VALUE($AU17)&lt;&gt;0)</formula>
    </cfRule>
  </conditionalFormatting>
  <conditionalFormatting sqref="C11">
    <cfRule type="expression" priority="21" dxfId="0" stopIfTrue="1">
      <formula>OR(VALUE($AT11)&lt;&gt;0,VALUE($AU11)&lt;&gt;0)</formula>
    </cfRule>
  </conditionalFormatting>
  <conditionalFormatting sqref="C23">
    <cfRule type="expression" priority="20" dxfId="0" stopIfTrue="1">
      <formula>OR(VALUE($AT23)&lt;&gt;0,VALUE($AU23)&lt;&gt;0)</formula>
    </cfRule>
  </conditionalFormatting>
  <conditionalFormatting sqref="C19">
    <cfRule type="expression" priority="6" dxfId="2" stopIfTrue="1">
      <formula>VALUE($AA19)&lt;&gt;0</formula>
    </cfRule>
  </conditionalFormatting>
  <conditionalFormatting sqref="C19">
    <cfRule type="expression" priority="5" dxfId="0" stopIfTrue="1">
      <formula>OR(VALUE($AT19)&lt;&gt;0,VALUE($AU19)&lt;&gt;0)</formula>
    </cfRule>
  </conditionalFormatting>
  <conditionalFormatting sqref="C19">
    <cfRule type="expression" priority="4" dxfId="0" stopIfTrue="1">
      <formula>OR(VALUE($AT19)&lt;&gt;0,VALUE($AU19)&lt;&gt;0)</formula>
    </cfRule>
  </conditionalFormatting>
  <printOptions horizontalCentered="1"/>
  <pageMargins left="0.1968503937007874" right="0.1968503937007874" top="0.8661417322834646" bottom="0.5118110236220472" header="0.1968503937007874" footer="0.1968503937007874"/>
  <pageSetup firstPageNumber="31" useFirstPageNumber="1" fitToHeight="0" fitToWidth="1" horizontalDpi="600" verticalDpi="600" orientation="landscape" paperSize="9" scale="87" r:id="rId4"/>
  <headerFooter alignWithMargins="0">
    <oddFooter>&amp;C&amp;"Times New Roman,Regular"&amp;P</oddFooter>
  </headerFooter>
  <drawing r:id="rId3"/>
  <legacyDrawing r:id="rId2"/>
</worksheet>
</file>

<file path=xl/worksheets/sheet14.xml><?xml version="1.0" encoding="utf-8"?>
<worksheet xmlns="http://schemas.openxmlformats.org/spreadsheetml/2006/main" xmlns:r="http://schemas.openxmlformats.org/officeDocument/2006/relationships">
  <sheetPr codeName="Sheet19"/>
  <dimension ref="A1:C41"/>
  <sheetViews>
    <sheetView zoomScalePageLayoutView="0" workbookViewId="0" topLeftCell="A1">
      <selection activeCell="A1" sqref="A1"/>
    </sheetView>
  </sheetViews>
  <sheetFormatPr defaultColWidth="9.140625" defaultRowHeight="12.75"/>
  <cols>
    <col min="1" max="1" width="29.8515625" style="1" customWidth="1"/>
    <col min="2" max="2" width="1.28515625" style="1" customWidth="1"/>
    <col min="3" max="3" width="32.140625" style="1" customWidth="1"/>
    <col min="4" max="16384" width="9.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3"/>
      <c r="C9" s="2"/>
    </row>
    <row r="10" spans="1:3" ht="12.75">
      <c r="A10" s="2"/>
      <c r="C10" s="2"/>
    </row>
    <row r="11" spans="1:3" ht="13.5" thickBot="1">
      <c r="A11" s="3"/>
      <c r="C11" s="2"/>
    </row>
    <row r="12" ht="12.75">
      <c r="C12" s="2"/>
    </row>
    <row r="13" ht="13.5" thickBot="1">
      <c r="C13" s="2"/>
    </row>
    <row r="14" spans="1:3" ht="13.5" thickBot="1">
      <c r="A14" s="2"/>
      <c r="C14" s="3"/>
    </row>
    <row r="15" ht="12.75">
      <c r="A15" s="2"/>
    </row>
    <row r="16" ht="13.5" thickBot="1">
      <c r="A16" s="2"/>
    </row>
    <row r="17" spans="1:3" ht="13.5" thickBot="1">
      <c r="A17" s="3"/>
      <c r="C17" s="2"/>
    </row>
    <row r="18" ht="12.75">
      <c r="C18" s="2"/>
    </row>
    <row r="19" ht="12.75">
      <c r="C19" s="2"/>
    </row>
    <row r="20" spans="1:3" ht="12.75">
      <c r="A20" s="3"/>
      <c r="C20" s="2"/>
    </row>
    <row r="21" spans="1:3" ht="12.75">
      <c r="A21" s="3"/>
      <c r="C21" s="2"/>
    </row>
    <row r="22" spans="1:3" ht="12.75">
      <c r="A22" s="2"/>
      <c r="C22" s="2"/>
    </row>
    <row r="23" spans="1:3" ht="12.75">
      <c r="A23" s="2"/>
      <c r="C23" s="3"/>
    </row>
    <row r="24" ht="12.75">
      <c r="A24" s="2"/>
    </row>
    <row r="25" ht="12.75">
      <c r="A25" s="2"/>
    </row>
    <row r="26" spans="1:3" ht="13.5" thickBot="1">
      <c r="A26" s="2"/>
      <c r="C26" s="3"/>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3"/>
    </row>
    <row r="37" ht="12.75">
      <c r="A37" s="2"/>
    </row>
    <row r="38" ht="12.75">
      <c r="A38" s="2"/>
    </row>
    <row r="39" spans="1:3" ht="12.75">
      <c r="A39" s="2"/>
      <c r="C39" s="3"/>
    </row>
    <row r="40" spans="1:3" ht="12.75">
      <c r="A40" s="2"/>
      <c r="C40" s="2"/>
    </row>
    <row r="41" spans="1:3" ht="12.75">
      <c r="A41" s="3"/>
      <c r="C41" s="3"/>
    </row>
  </sheetData>
  <sheetProtection password="8863" sheet="1" object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0">
    <tabColor indexed="12"/>
  </sheetPr>
  <dimension ref="A1:AD41"/>
  <sheetViews>
    <sheetView showGridLines="0" view="pageBreakPreview" zoomScaleSheetLayoutView="100" zoomScalePageLayoutView="0" workbookViewId="0" topLeftCell="A1">
      <selection activeCell="A1" sqref="A1:IV16384"/>
    </sheetView>
  </sheetViews>
  <sheetFormatPr defaultColWidth="2.57421875" defaultRowHeight="12.75" outlineLevelCol="1"/>
  <cols>
    <col min="1" max="1" width="2.8515625" style="32" customWidth="1"/>
    <col min="2" max="2" width="10.8515625" style="32" customWidth="1"/>
    <col min="3" max="3" width="1.1484375" style="32" customWidth="1"/>
    <col min="4" max="4" width="10.8515625" style="32" customWidth="1"/>
    <col min="5" max="5" width="1.1484375" style="21" customWidth="1"/>
    <col min="6" max="6" width="10.7109375" style="32" customWidth="1"/>
    <col min="7" max="7" width="1.1484375" style="21" customWidth="1"/>
    <col min="8" max="8" width="10.8515625" style="32" customWidth="1"/>
    <col min="9" max="9" width="1.1484375" style="21" customWidth="1"/>
    <col min="10" max="10" width="10.8515625" style="13" customWidth="1"/>
    <col min="11" max="11" width="1.1484375" style="13" customWidth="1"/>
    <col min="12" max="12" width="10.8515625" style="13" customWidth="1"/>
    <col min="13" max="13" width="1.1484375" style="13" customWidth="1"/>
    <col min="14" max="14" width="10.57421875" style="13" customWidth="1"/>
    <col min="15" max="15" width="2.57421875" style="12" customWidth="1"/>
    <col min="16" max="16" width="2.8515625" style="32" hidden="1" customWidth="1" outlineLevel="1"/>
    <col min="17" max="17" width="10.8515625" style="32" hidden="1" customWidth="1" outlineLevel="1"/>
    <col min="18" max="18" width="1.1484375" style="32" hidden="1" customWidth="1" outlineLevel="1"/>
    <col min="19" max="19" width="10.8515625" style="32" hidden="1" customWidth="1" outlineLevel="1"/>
    <col min="20" max="20" width="1.1484375" style="21" hidden="1" customWidth="1" outlineLevel="1"/>
    <col min="21" max="21" width="10.8515625" style="32" hidden="1" customWidth="1" outlineLevel="1"/>
    <col min="22" max="22" width="1.1484375" style="21" hidden="1" customWidth="1" outlineLevel="1"/>
    <col min="23" max="23" width="10.8515625" style="32" hidden="1" customWidth="1" outlineLevel="1"/>
    <col min="24" max="24" width="1.1484375" style="21" hidden="1" customWidth="1" outlineLevel="1"/>
    <col min="25" max="25" width="10.7109375" style="13" hidden="1" customWidth="1" outlineLevel="1"/>
    <col min="26" max="26" width="1.1484375" style="13" hidden="1" customWidth="1" outlineLevel="1"/>
    <col min="27" max="27" width="10.7109375" style="13" hidden="1" customWidth="1" outlineLevel="1"/>
    <col min="28" max="28" width="1.1484375" style="13" hidden="1" customWidth="1" outlineLevel="1"/>
    <col min="29" max="29" width="10.7109375" style="13" hidden="1" customWidth="1" outlineLevel="1"/>
    <col min="30" max="30" width="2.7109375" style="12" hidden="1" customWidth="1" outlineLevel="1"/>
    <col min="31" max="31" width="2.57421875" style="22" customWidth="1" collapsed="1"/>
    <col min="32" max="16384" width="2.57421875" style="22" customWidth="1"/>
  </cols>
  <sheetData>
    <row r="1" spans="1:23" ht="15" customHeight="1">
      <c r="A1" s="23" t="s">
        <v>1034</v>
      </c>
      <c r="B1" s="16"/>
      <c r="C1" s="17"/>
      <c r="D1" s="18"/>
      <c r="E1" s="17"/>
      <c r="F1" s="19"/>
      <c r="G1" s="17"/>
      <c r="H1" s="20"/>
      <c r="P1" s="23" t="s">
        <v>606</v>
      </c>
      <c r="Q1" s="16"/>
      <c r="R1" s="17"/>
      <c r="S1" s="18"/>
      <c r="T1" s="17"/>
      <c r="U1" s="19"/>
      <c r="V1" s="17"/>
      <c r="W1" s="20"/>
    </row>
    <row r="2" spans="1:23" ht="15" customHeight="1">
      <c r="A2" s="1323" t="s">
        <v>868</v>
      </c>
      <c r="B2" s="1323"/>
      <c r="C2" s="1323"/>
      <c r="D2" s="1323"/>
      <c r="E2" s="1323"/>
      <c r="F2" s="1323"/>
      <c r="G2" s="1323"/>
      <c r="H2" s="1323"/>
      <c r="P2" s="1323" t="s">
        <v>600</v>
      </c>
      <c r="Q2" s="1325"/>
      <c r="R2" s="1325"/>
      <c r="S2" s="1325"/>
      <c r="T2" s="1325"/>
      <c r="U2" s="1325"/>
      <c r="V2" s="1325"/>
      <c r="W2" s="1325"/>
    </row>
    <row r="3" spans="1:30" ht="15" customHeight="1">
      <c r="A3" s="1324"/>
      <c r="B3" s="1324"/>
      <c r="C3" s="1324"/>
      <c r="D3" s="1324"/>
      <c r="E3" s="1324"/>
      <c r="F3" s="1324"/>
      <c r="G3" s="1324"/>
      <c r="H3" s="1324"/>
      <c r="I3" s="28"/>
      <c r="J3" s="29"/>
      <c r="K3" s="29"/>
      <c r="L3" s="29"/>
      <c r="M3" s="29"/>
      <c r="N3" s="29"/>
      <c r="O3" s="30"/>
      <c r="P3" s="1326"/>
      <c r="Q3" s="1326"/>
      <c r="R3" s="1326"/>
      <c r="S3" s="1326"/>
      <c r="T3" s="1326"/>
      <c r="U3" s="1326"/>
      <c r="V3" s="1326"/>
      <c r="W3" s="1326"/>
      <c r="X3" s="28"/>
      <c r="Y3" s="29"/>
      <c r="Z3" s="29"/>
      <c r="AA3" s="29"/>
      <c r="AB3" s="29"/>
      <c r="AC3" s="29"/>
      <c r="AD3" s="30"/>
    </row>
    <row r="4" spans="1:17" ht="15" customHeight="1">
      <c r="A4" s="6"/>
      <c r="B4" s="6"/>
      <c r="P4" s="6"/>
      <c r="Q4" s="6"/>
    </row>
    <row r="5" spans="1:30" s="262" customFormat="1" ht="18.75" customHeight="1">
      <c r="A5" s="1192" t="s">
        <v>142</v>
      </c>
      <c r="C5" s="8"/>
      <c r="E5" s="263"/>
      <c r="F5" s="264"/>
      <c r="G5" s="263"/>
      <c r="H5" s="264"/>
      <c r="I5" s="263"/>
      <c r="J5" s="265"/>
      <c r="K5" s="265"/>
      <c r="L5" s="265"/>
      <c r="M5" s="265"/>
      <c r="N5" s="265"/>
      <c r="O5" s="266"/>
      <c r="P5" s="1192" t="s">
        <v>277</v>
      </c>
      <c r="R5" s="8"/>
      <c r="T5" s="263"/>
      <c r="U5" s="264"/>
      <c r="V5" s="263"/>
      <c r="W5" s="264"/>
      <c r="X5" s="263"/>
      <c r="Y5" s="265"/>
      <c r="Z5" s="265"/>
      <c r="AA5" s="265"/>
      <c r="AB5" s="265"/>
      <c r="AC5" s="265"/>
      <c r="AD5" s="266"/>
    </row>
    <row r="6" spans="2:30" s="455" customFormat="1" ht="15" customHeight="1">
      <c r="B6" s="453"/>
      <c r="C6" s="453"/>
      <c r="D6" s="453"/>
      <c r="E6" s="453"/>
      <c r="F6" s="424"/>
      <c r="G6" s="453"/>
      <c r="H6" s="424"/>
      <c r="I6" s="453"/>
      <c r="J6" s="469"/>
      <c r="K6" s="469"/>
      <c r="L6" s="469"/>
      <c r="M6" s="469"/>
      <c r="N6" s="469"/>
      <c r="O6" s="144" t="s">
        <v>359</v>
      </c>
      <c r="P6" s="453"/>
      <c r="Q6" s="453"/>
      <c r="R6" s="453"/>
      <c r="S6" s="453"/>
      <c r="T6" s="453"/>
      <c r="U6" s="424"/>
      <c r="V6" s="453"/>
      <c r="W6" s="424"/>
      <c r="X6" s="453"/>
      <c r="Y6" s="469"/>
      <c r="Z6" s="469"/>
      <c r="AA6" s="469"/>
      <c r="AB6" s="469"/>
      <c r="AC6" s="469"/>
      <c r="AD6" s="144" t="s">
        <v>278</v>
      </c>
    </row>
    <row r="7" spans="1:30" ht="15" customHeight="1">
      <c r="A7" s="22"/>
      <c r="B7" s="22"/>
      <c r="C7" s="21"/>
      <c r="D7" s="21"/>
      <c r="O7" s="35"/>
      <c r="P7" s="22"/>
      <c r="Q7" s="22"/>
      <c r="R7" s="21"/>
      <c r="S7" s="21"/>
      <c r="AD7" s="35"/>
    </row>
    <row r="8" spans="1:30" ht="22.5" customHeight="1">
      <c r="A8" s="440" t="s">
        <v>1085</v>
      </c>
      <c r="B8" s="36"/>
      <c r="C8" s="36"/>
      <c r="E8" s="32"/>
      <c r="O8" s="436" t="s">
        <v>544</v>
      </c>
      <c r="P8" s="440" t="s">
        <v>1086</v>
      </c>
      <c r="Q8" s="22"/>
      <c r="R8" s="22"/>
      <c r="S8" s="55"/>
      <c r="AD8" s="364" t="s">
        <v>544</v>
      </c>
    </row>
    <row r="9" spans="1:30" ht="22.5" customHeight="1">
      <c r="A9" s="440" t="s">
        <v>1087</v>
      </c>
      <c r="B9" s="36"/>
      <c r="C9" s="36"/>
      <c r="D9" s="440"/>
      <c r="E9" s="32"/>
      <c r="O9" s="436" t="s">
        <v>856</v>
      </c>
      <c r="P9" s="36" t="s">
        <v>1088</v>
      </c>
      <c r="Q9" s="22"/>
      <c r="R9" s="22"/>
      <c r="S9" s="56"/>
      <c r="AD9" s="364" t="s">
        <v>856</v>
      </c>
    </row>
    <row r="10" spans="1:30" ht="22.5" customHeight="1">
      <c r="A10" s="440" t="s">
        <v>1089</v>
      </c>
      <c r="B10" s="36"/>
      <c r="C10" s="36"/>
      <c r="D10" s="440"/>
      <c r="E10" s="32"/>
      <c r="O10" s="436" t="s">
        <v>1080</v>
      </c>
      <c r="P10" s="36" t="s">
        <v>1090</v>
      </c>
      <c r="Q10" s="22"/>
      <c r="R10" s="22"/>
      <c r="S10" s="56"/>
      <c r="AD10" s="364" t="s">
        <v>1080</v>
      </c>
    </row>
    <row r="11" spans="1:30" ht="22.5" customHeight="1">
      <c r="A11" s="36" t="s">
        <v>532</v>
      </c>
      <c r="B11" s="36"/>
      <c r="C11" s="36"/>
      <c r="D11" s="37"/>
      <c r="E11" s="36"/>
      <c r="O11" s="436" t="s">
        <v>1043</v>
      </c>
      <c r="P11" s="36" t="s">
        <v>797</v>
      </c>
      <c r="Q11" s="22"/>
      <c r="R11" s="22"/>
      <c r="S11" s="37"/>
      <c r="T11" s="22"/>
      <c r="AD11" s="364" t="s">
        <v>1043</v>
      </c>
    </row>
    <row r="12" spans="1:30" ht="22.5" customHeight="1">
      <c r="A12" s="36" t="s">
        <v>596</v>
      </c>
      <c r="B12" s="36"/>
      <c r="C12" s="36"/>
      <c r="D12" s="37"/>
      <c r="E12" s="36"/>
      <c r="O12" s="436" t="s">
        <v>1044</v>
      </c>
      <c r="P12" s="36" t="s">
        <v>798</v>
      </c>
      <c r="Q12" s="22"/>
      <c r="R12" s="22"/>
      <c r="S12" s="37"/>
      <c r="T12" s="22"/>
      <c r="AD12" s="364" t="s">
        <v>1044</v>
      </c>
    </row>
    <row r="13" spans="1:30" ht="22.5" customHeight="1">
      <c r="A13" s="36" t="s">
        <v>641</v>
      </c>
      <c r="B13" s="36"/>
      <c r="C13" s="36"/>
      <c r="D13" s="37"/>
      <c r="E13" s="36"/>
      <c r="O13" s="436" t="s">
        <v>1045</v>
      </c>
      <c r="P13" s="36" t="s">
        <v>799</v>
      </c>
      <c r="Q13" s="22"/>
      <c r="R13" s="22"/>
      <c r="S13" s="37"/>
      <c r="T13" s="22"/>
      <c r="AD13" s="364" t="s">
        <v>1045</v>
      </c>
    </row>
    <row r="14" spans="1:30" ht="22.5" customHeight="1">
      <c r="A14" s="440" t="s">
        <v>801</v>
      </c>
      <c r="B14" s="36"/>
      <c r="C14" s="36"/>
      <c r="D14" s="37"/>
      <c r="E14" s="36"/>
      <c r="O14" s="436" t="s">
        <v>1079</v>
      </c>
      <c r="P14" s="36" t="s">
        <v>800</v>
      </c>
      <c r="Q14" s="22"/>
      <c r="R14" s="22"/>
      <c r="S14" s="37"/>
      <c r="T14" s="22"/>
      <c r="AD14" s="364" t="s">
        <v>1079</v>
      </c>
    </row>
    <row r="15" spans="1:17" ht="15" customHeight="1">
      <c r="A15" s="6"/>
      <c r="B15" s="6"/>
      <c r="L15" s="437"/>
      <c r="P15" s="6"/>
      <c r="Q15" s="6"/>
    </row>
    <row r="16" spans="1:23" ht="15" customHeight="1">
      <c r="A16" s="6"/>
      <c r="B16" s="6"/>
      <c r="C16" s="38"/>
      <c r="D16" s="38"/>
      <c r="F16" s="38"/>
      <c r="H16" s="38"/>
      <c r="L16" s="437"/>
      <c r="P16" s="6"/>
      <c r="Q16" s="6"/>
      <c r="R16" s="38"/>
      <c r="S16" s="38"/>
      <c r="U16" s="38"/>
      <c r="W16" s="38"/>
    </row>
    <row r="17" spans="1:23" ht="15" customHeight="1">
      <c r="A17" s="38"/>
      <c r="B17" s="38"/>
      <c r="C17" s="38"/>
      <c r="D17" s="38"/>
      <c r="F17" s="38"/>
      <c r="H17" s="38"/>
      <c r="L17" s="437"/>
      <c r="P17" s="38"/>
      <c r="Q17" s="38"/>
      <c r="R17" s="38"/>
      <c r="S17" s="38"/>
      <c r="U17" s="38"/>
      <c r="W17" s="38"/>
    </row>
    <row r="18" spans="1:23" ht="15" customHeight="1">
      <c r="A18" s="39"/>
      <c r="B18" s="39"/>
      <c r="C18" s="38"/>
      <c r="D18" s="38"/>
      <c r="F18" s="38"/>
      <c r="H18" s="38"/>
      <c r="P18" s="39"/>
      <c r="Q18" s="39"/>
      <c r="R18" s="38"/>
      <c r="S18" s="38"/>
      <c r="U18" s="38"/>
      <c r="W18" s="38"/>
    </row>
    <row r="19" spans="1:23" ht="15" customHeight="1">
      <c r="A19" s="39"/>
      <c r="B19" s="39"/>
      <c r="C19" s="38"/>
      <c r="D19" s="38"/>
      <c r="F19" s="38"/>
      <c r="H19" s="38"/>
      <c r="P19" s="39"/>
      <c r="Q19" s="39"/>
      <c r="R19" s="38"/>
      <c r="S19" s="38"/>
      <c r="U19" s="38"/>
      <c r="W19" s="38"/>
    </row>
    <row r="20" spans="1:23" ht="15" customHeight="1">
      <c r="A20" s="40"/>
      <c r="B20" s="40"/>
      <c r="C20" s="38"/>
      <c r="D20" s="38"/>
      <c r="F20" s="38"/>
      <c r="H20" s="38"/>
      <c r="P20" s="40"/>
      <c r="Q20" s="40"/>
      <c r="R20" s="38"/>
      <c r="S20" s="38"/>
      <c r="U20" s="38"/>
      <c r="W20" s="38"/>
    </row>
    <row r="21" spans="1:30" ht="1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row>
    <row r="22" spans="1:23" ht="15" customHeight="1">
      <c r="A22" s="38"/>
      <c r="B22" s="38"/>
      <c r="C22" s="38"/>
      <c r="D22" s="38"/>
      <c r="F22" s="38"/>
      <c r="H22" s="38"/>
      <c r="P22" s="38"/>
      <c r="Q22" s="38"/>
      <c r="R22" s="38"/>
      <c r="S22" s="38"/>
      <c r="U22" s="38"/>
      <c r="W22" s="38"/>
    </row>
    <row r="23" spans="1:23" ht="15" customHeight="1">
      <c r="A23" s="40"/>
      <c r="B23" s="40"/>
      <c r="C23" s="38"/>
      <c r="D23" s="38"/>
      <c r="F23" s="38"/>
      <c r="H23" s="38"/>
      <c r="P23" s="40"/>
      <c r="Q23" s="40"/>
      <c r="R23" s="38"/>
      <c r="S23" s="38"/>
      <c r="U23" s="38"/>
      <c r="W23" s="38"/>
    </row>
    <row r="24" spans="1:23" ht="15" customHeight="1">
      <c r="A24" s="42"/>
      <c r="B24" s="42"/>
      <c r="C24" s="38"/>
      <c r="D24" s="38"/>
      <c r="F24" s="38"/>
      <c r="H24" s="38"/>
      <c r="P24" s="42"/>
      <c r="Q24" s="42"/>
      <c r="R24" s="38"/>
      <c r="S24" s="38"/>
      <c r="U24" s="38"/>
      <c r="W24" s="38"/>
    </row>
    <row r="25" spans="1:23" ht="15" customHeight="1">
      <c r="A25" s="42"/>
      <c r="B25" s="42"/>
      <c r="C25" s="38"/>
      <c r="D25" s="38"/>
      <c r="F25" s="38"/>
      <c r="H25" s="38"/>
      <c r="P25" s="42"/>
      <c r="Q25" s="42"/>
      <c r="R25" s="38"/>
      <c r="S25" s="38"/>
      <c r="U25" s="38"/>
      <c r="W25" s="38"/>
    </row>
    <row r="26" spans="1:23" ht="15" customHeight="1">
      <c r="A26" s="40"/>
      <c r="B26" s="40"/>
      <c r="C26" s="38"/>
      <c r="D26" s="38"/>
      <c r="F26" s="38"/>
      <c r="H26" s="38"/>
      <c r="P26" s="40"/>
      <c r="Q26" s="40"/>
      <c r="R26" s="38"/>
      <c r="S26" s="38"/>
      <c r="U26" s="38"/>
      <c r="W26" s="38"/>
    </row>
    <row r="27" spans="1:23" ht="15" customHeight="1">
      <c r="A27" s="43"/>
      <c r="B27" s="43"/>
      <c r="C27" s="38"/>
      <c r="D27" s="38"/>
      <c r="F27" s="38"/>
      <c r="H27" s="38"/>
      <c r="P27" s="43"/>
      <c r="Q27" s="43"/>
      <c r="R27" s="38"/>
      <c r="S27" s="38"/>
      <c r="U27" s="38"/>
      <c r="W27" s="38"/>
    </row>
    <row r="28" spans="1:23" ht="15" customHeight="1">
      <c r="A28" s="43"/>
      <c r="B28" s="43"/>
      <c r="C28" s="38"/>
      <c r="D28" s="38"/>
      <c r="F28" s="38"/>
      <c r="H28" s="38"/>
      <c r="P28" s="43"/>
      <c r="Q28" s="43"/>
      <c r="R28" s="38"/>
      <c r="S28" s="38"/>
      <c r="U28" s="38"/>
      <c r="W28" s="38"/>
    </row>
    <row r="29" spans="1:23" ht="15" customHeight="1">
      <c r="A29" s="42"/>
      <c r="B29" s="42"/>
      <c r="C29" s="38"/>
      <c r="D29" s="38"/>
      <c r="F29" s="38"/>
      <c r="H29" s="38"/>
      <c r="P29" s="42"/>
      <c r="Q29" s="42"/>
      <c r="R29" s="38"/>
      <c r="S29" s="38"/>
      <c r="U29" s="38"/>
      <c r="W29" s="38"/>
    </row>
    <row r="30" spans="1:23" ht="15" customHeight="1">
      <c r="A30" s="42"/>
      <c r="B30" s="42"/>
      <c r="C30" s="38"/>
      <c r="D30" s="38"/>
      <c r="F30" s="38"/>
      <c r="H30" s="38"/>
      <c r="P30" s="42"/>
      <c r="Q30" s="42"/>
      <c r="R30" s="38"/>
      <c r="S30" s="38"/>
      <c r="U30" s="38"/>
      <c r="W30" s="38"/>
    </row>
    <row r="31" spans="1:23" ht="15" customHeight="1">
      <c r="A31" s="39"/>
      <c r="B31" s="39"/>
      <c r="C31" s="38"/>
      <c r="D31" s="38"/>
      <c r="F31" s="38"/>
      <c r="H31" s="38"/>
      <c r="P31" s="39"/>
      <c r="Q31" s="39"/>
      <c r="R31" s="38"/>
      <c r="S31" s="38"/>
      <c r="U31" s="38"/>
      <c r="W31" s="38"/>
    </row>
    <row r="32" spans="1:23" ht="15" customHeight="1">
      <c r="A32" s="39"/>
      <c r="B32" s="39"/>
      <c r="C32" s="38"/>
      <c r="D32" s="38"/>
      <c r="F32" s="38"/>
      <c r="H32" s="38"/>
      <c r="P32" s="39"/>
      <c r="Q32" s="39"/>
      <c r="R32" s="38"/>
      <c r="S32" s="38"/>
      <c r="U32" s="38"/>
      <c r="W32" s="38"/>
    </row>
    <row r="33" spans="1:23" ht="15" customHeight="1">
      <c r="A33" s="40"/>
      <c r="B33" s="40"/>
      <c r="C33" s="38"/>
      <c r="D33" s="38"/>
      <c r="F33" s="38"/>
      <c r="H33" s="38"/>
      <c r="P33" s="40"/>
      <c r="Q33" s="40"/>
      <c r="R33" s="38"/>
      <c r="S33" s="38"/>
      <c r="U33" s="38"/>
      <c r="W33" s="38"/>
    </row>
    <row r="34" spans="1:30" ht="1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row>
    <row r="35" spans="1:23" ht="15" customHeight="1">
      <c r="A35" s="42"/>
      <c r="B35" s="42"/>
      <c r="C35" s="38"/>
      <c r="D35" s="38"/>
      <c r="F35" s="38"/>
      <c r="H35" s="38"/>
      <c r="P35" s="42"/>
      <c r="Q35" s="42"/>
      <c r="R35" s="38"/>
      <c r="S35" s="38"/>
      <c r="U35" s="38"/>
      <c r="W35" s="38"/>
    </row>
    <row r="36" spans="1:23" ht="15" customHeight="1">
      <c r="A36" s="42"/>
      <c r="B36" s="42"/>
      <c r="C36" s="38"/>
      <c r="D36" s="38"/>
      <c r="F36" s="38"/>
      <c r="H36" s="38"/>
      <c r="P36" s="42"/>
      <c r="Q36" s="42"/>
      <c r="R36" s="38"/>
      <c r="S36" s="38"/>
      <c r="U36" s="38"/>
      <c r="W36" s="38"/>
    </row>
    <row r="37" spans="1:23" ht="15" customHeight="1">
      <c r="A37" s="40"/>
      <c r="B37" s="40"/>
      <c r="C37" s="38"/>
      <c r="D37" s="38"/>
      <c r="F37" s="38"/>
      <c r="H37" s="38"/>
      <c r="P37" s="40"/>
      <c r="Q37" s="40"/>
      <c r="R37" s="38"/>
      <c r="S37" s="38"/>
      <c r="U37" s="38"/>
      <c r="W37" s="38"/>
    </row>
    <row r="38" spans="1:23" ht="15" customHeight="1">
      <c r="A38" s="40"/>
      <c r="B38" s="40"/>
      <c r="C38" s="38"/>
      <c r="D38" s="38"/>
      <c r="F38" s="38"/>
      <c r="H38" s="38"/>
      <c r="P38" s="40"/>
      <c r="Q38" s="40"/>
      <c r="R38" s="38"/>
      <c r="S38" s="38"/>
      <c r="U38" s="38"/>
      <c r="W38" s="38"/>
    </row>
    <row r="39" spans="1:23" ht="15" customHeight="1">
      <c r="A39" s="42"/>
      <c r="B39" s="42"/>
      <c r="C39" s="38"/>
      <c r="D39" s="38"/>
      <c r="F39" s="38"/>
      <c r="H39" s="38"/>
      <c r="P39" s="42"/>
      <c r="Q39" s="42"/>
      <c r="R39" s="38"/>
      <c r="S39" s="38"/>
      <c r="U39" s="38"/>
      <c r="W39" s="38"/>
    </row>
    <row r="40" spans="1:23" ht="15" customHeight="1">
      <c r="A40" s="40"/>
      <c r="B40" s="40"/>
      <c r="C40" s="38"/>
      <c r="D40" s="38"/>
      <c r="F40" s="38"/>
      <c r="H40" s="38"/>
      <c r="P40" s="40"/>
      <c r="Q40" s="40"/>
      <c r="R40" s="38"/>
      <c r="S40" s="38"/>
      <c r="U40" s="38"/>
      <c r="W40" s="38"/>
    </row>
    <row r="41" spans="1:23" ht="15" customHeight="1">
      <c r="A41" s="40"/>
      <c r="B41" s="40"/>
      <c r="C41" s="38"/>
      <c r="D41" s="38"/>
      <c r="F41" s="38"/>
      <c r="H41" s="38"/>
      <c r="P41" s="40"/>
      <c r="Q41" s="40"/>
      <c r="R41" s="38"/>
      <c r="S41" s="38"/>
      <c r="U41" s="38"/>
      <c r="W41" s="38"/>
    </row>
  </sheetData>
  <sheetProtection/>
  <mergeCells count="2">
    <mergeCell ref="A2:H3"/>
    <mergeCell ref="P2:W3"/>
  </mergeCells>
  <printOptions/>
  <pageMargins left="1" right="0.5" top="0.5" bottom="0.51" header="0.21" footer="0.2"/>
  <pageSetup firstPageNumber="1" useFirstPageNumber="1" horizontalDpi="600" verticalDpi="600" orientation="portrait" paperSize="9" r:id="rId1"/>
  <headerFooter alignWithMargins="0">
    <oddFooter>&amp;C&amp;"Times New Roman,Regular"&amp;P</oddFooter>
  </headerFooter>
</worksheet>
</file>

<file path=xl/worksheets/sheet3.xml><?xml version="1.0" encoding="utf-8"?>
<worksheet xmlns="http://schemas.openxmlformats.org/spreadsheetml/2006/main" xmlns:r="http://schemas.openxmlformats.org/officeDocument/2006/relationships">
  <sheetPr codeName="Sheet5">
    <tabColor indexed="12"/>
  </sheetPr>
  <dimension ref="A1:AD86"/>
  <sheetViews>
    <sheetView showGridLines="0" view="pageBreakPreview" zoomScaleSheetLayoutView="100" zoomScalePageLayoutView="0" workbookViewId="0" topLeftCell="A37">
      <selection activeCell="A37" sqref="A1:IV16384"/>
    </sheetView>
  </sheetViews>
  <sheetFormatPr defaultColWidth="2.57421875" defaultRowHeight="12.75" outlineLevelRow="1" outlineLevelCol="1"/>
  <cols>
    <col min="1" max="1" width="4.28125" style="32" customWidth="1"/>
    <col min="2" max="2" width="10.28125" style="32" customWidth="1"/>
    <col min="3" max="3" width="1.1484375" style="32" customWidth="1"/>
    <col min="4" max="4" width="10.28125" style="32" customWidth="1"/>
    <col min="5" max="5" width="1.1484375" style="21" customWidth="1"/>
    <col min="6" max="6" width="10.28125" style="32" customWidth="1"/>
    <col min="7" max="7" width="1.1484375" style="21" customWidth="1"/>
    <col min="8" max="8" width="10.28125" style="32" customWidth="1"/>
    <col min="9" max="9" width="1.1484375" style="21" customWidth="1"/>
    <col min="10" max="10" width="10.28125" style="13" customWidth="1"/>
    <col min="11" max="11" width="1.1484375" style="13" customWidth="1"/>
    <col min="12" max="12" width="10.28125" style="13" customWidth="1"/>
    <col min="13" max="13" width="1.1484375" style="13" customWidth="1"/>
    <col min="14" max="14" width="10.28125" style="13" customWidth="1"/>
    <col min="15" max="15" width="4.28125" style="12" customWidth="1"/>
    <col min="16" max="16" width="4.28125" style="32" hidden="1" customWidth="1" outlineLevel="1"/>
    <col min="17" max="17" width="10.28125" style="32" hidden="1" customWidth="1" outlineLevel="1"/>
    <col min="18" max="18" width="1.1484375" style="32" hidden="1" customWidth="1" outlineLevel="1"/>
    <col min="19" max="19" width="10.28125" style="32" hidden="1" customWidth="1" outlineLevel="1"/>
    <col min="20" max="20" width="1.1484375" style="21" hidden="1" customWidth="1" outlineLevel="1"/>
    <col min="21" max="21" width="10.28125" style="32" hidden="1" customWidth="1" outlineLevel="1"/>
    <col min="22" max="22" width="1.1484375" style="21" hidden="1" customWidth="1" outlineLevel="1"/>
    <col min="23" max="23" width="10.28125" style="32" hidden="1" customWidth="1" outlineLevel="1"/>
    <col min="24" max="24" width="1.1484375" style="21" hidden="1" customWidth="1" outlineLevel="1"/>
    <col min="25" max="25" width="10.28125" style="13" hidden="1" customWidth="1" outlineLevel="1"/>
    <col min="26" max="26" width="1.1484375" style="13" hidden="1" customWidth="1" outlineLevel="1"/>
    <col min="27" max="27" width="10.28125" style="13" hidden="1" customWidth="1" outlineLevel="1"/>
    <col min="28" max="28" width="1.1484375" style="13" hidden="1" customWidth="1" outlineLevel="1"/>
    <col min="29" max="29" width="10.28125" style="13" hidden="1" customWidth="1" outlineLevel="1"/>
    <col min="30" max="30" width="4.28125" style="12" hidden="1" customWidth="1" outlineLevel="1"/>
    <col min="31" max="31" width="2.57421875" style="22" customWidth="1" collapsed="1"/>
    <col min="32" max="16384" width="2.57421875" style="22" customWidth="1"/>
  </cols>
  <sheetData>
    <row r="1" spans="1:23" ht="15" customHeight="1">
      <c r="A1" s="23" t="s">
        <v>1034</v>
      </c>
      <c r="B1" s="16"/>
      <c r="C1" s="17"/>
      <c r="D1" s="18"/>
      <c r="E1" s="17"/>
      <c r="F1" s="19"/>
      <c r="G1" s="17"/>
      <c r="H1" s="20"/>
      <c r="P1" s="23" t="s">
        <v>606</v>
      </c>
      <c r="Q1" s="16"/>
      <c r="R1" s="17"/>
      <c r="S1" s="18"/>
      <c r="T1" s="17"/>
      <c r="U1" s="19"/>
      <c r="V1" s="17"/>
      <c r="W1" s="20"/>
    </row>
    <row r="2" spans="1:23" ht="15" customHeight="1">
      <c r="A2" s="1323" t="s">
        <v>868</v>
      </c>
      <c r="B2" s="1323"/>
      <c r="C2" s="1323"/>
      <c r="D2" s="1323"/>
      <c r="E2" s="1323"/>
      <c r="F2" s="1323"/>
      <c r="G2" s="1323"/>
      <c r="H2" s="1323"/>
      <c r="P2" s="1323" t="s">
        <v>600</v>
      </c>
      <c r="Q2" s="1325"/>
      <c r="R2" s="1325"/>
      <c r="S2" s="1325"/>
      <c r="T2" s="1325"/>
      <c r="U2" s="1325"/>
      <c r="V2" s="1325"/>
      <c r="W2" s="1325"/>
    </row>
    <row r="3" spans="1:30" ht="15" customHeight="1">
      <c r="A3" s="1324"/>
      <c r="B3" s="1324"/>
      <c r="C3" s="1324"/>
      <c r="D3" s="1324"/>
      <c r="E3" s="1324"/>
      <c r="F3" s="1324"/>
      <c r="G3" s="1324"/>
      <c r="H3" s="1324"/>
      <c r="I3" s="28"/>
      <c r="J3" s="29"/>
      <c r="K3" s="29"/>
      <c r="L3" s="29"/>
      <c r="M3" s="29"/>
      <c r="N3" s="29"/>
      <c r="O3" s="30"/>
      <c r="P3" s="1326"/>
      <c r="Q3" s="1326"/>
      <c r="R3" s="1326"/>
      <c r="S3" s="1326"/>
      <c r="T3" s="1326"/>
      <c r="U3" s="1326"/>
      <c r="V3" s="1326"/>
      <c r="W3" s="1326"/>
      <c r="X3" s="28"/>
      <c r="Y3" s="29"/>
      <c r="Z3" s="29"/>
      <c r="AA3" s="29"/>
      <c r="AB3" s="29"/>
      <c r="AC3" s="29"/>
      <c r="AD3" s="30"/>
    </row>
    <row r="4" spans="1:17" ht="15" customHeight="1">
      <c r="A4" s="6"/>
      <c r="B4" s="6"/>
      <c r="P4" s="6"/>
      <c r="Q4" s="6"/>
    </row>
    <row r="5" spans="1:30" s="262" customFormat="1" ht="20.25" customHeight="1">
      <c r="A5" s="1333" t="s">
        <v>1091</v>
      </c>
      <c r="B5" s="1333"/>
      <c r="C5" s="1333"/>
      <c r="D5" s="1333"/>
      <c r="E5" s="1333"/>
      <c r="F5" s="1333"/>
      <c r="G5" s="1333"/>
      <c r="H5" s="1333"/>
      <c r="I5" s="1333"/>
      <c r="J5" s="1333"/>
      <c r="K5" s="1333"/>
      <c r="L5" s="1333"/>
      <c r="M5" s="1333"/>
      <c r="N5" s="1333"/>
      <c r="O5" s="1333"/>
      <c r="P5" s="1333" t="s">
        <v>1092</v>
      </c>
      <c r="Q5" s="1333"/>
      <c r="R5" s="1333"/>
      <c r="S5" s="1333"/>
      <c r="T5" s="1333"/>
      <c r="U5" s="1333"/>
      <c r="V5" s="1333"/>
      <c r="W5" s="1333"/>
      <c r="X5" s="1333"/>
      <c r="Y5" s="1333"/>
      <c r="Z5" s="1333"/>
      <c r="AA5" s="1333"/>
      <c r="AB5" s="1333"/>
      <c r="AC5" s="1333"/>
      <c r="AD5" s="1333"/>
    </row>
    <row r="6" spans="1:30" ht="15" customHeight="1">
      <c r="A6" s="44"/>
      <c r="B6" s="44"/>
      <c r="C6" s="4"/>
      <c r="D6" s="4"/>
      <c r="E6" s="4"/>
      <c r="F6" s="4"/>
      <c r="G6" s="4"/>
      <c r="H6" s="4"/>
      <c r="I6" s="4"/>
      <c r="J6" s="41"/>
      <c r="K6" s="41"/>
      <c r="L6" s="41"/>
      <c r="M6" s="41"/>
      <c r="N6" s="41"/>
      <c r="O6" s="41"/>
      <c r="P6" s="44"/>
      <c r="Q6" s="44"/>
      <c r="R6" s="4"/>
      <c r="S6" s="4"/>
      <c r="T6" s="4"/>
      <c r="U6" s="4"/>
      <c r="V6" s="4"/>
      <c r="W6" s="4"/>
      <c r="X6" s="4"/>
      <c r="Y6" s="41"/>
      <c r="Z6" s="41"/>
      <c r="AA6" s="41"/>
      <c r="AB6" s="41"/>
      <c r="AC6" s="41"/>
      <c r="AD6" s="41"/>
    </row>
    <row r="7" spans="1:30" ht="27.75" customHeight="1">
      <c r="A7" s="1328" t="s">
        <v>1093</v>
      </c>
      <c r="B7" s="1328"/>
      <c r="C7" s="1328"/>
      <c r="D7" s="1328"/>
      <c r="E7" s="1328"/>
      <c r="F7" s="1328"/>
      <c r="G7" s="1328"/>
      <c r="H7" s="1328"/>
      <c r="I7" s="1328"/>
      <c r="J7" s="1328"/>
      <c r="K7" s="1328"/>
      <c r="L7" s="1328"/>
      <c r="M7" s="1328"/>
      <c r="N7" s="1328"/>
      <c r="O7" s="1328"/>
      <c r="P7" s="1328" t="s">
        <v>1094</v>
      </c>
      <c r="Q7" s="1328"/>
      <c r="R7" s="1328"/>
      <c r="S7" s="1328"/>
      <c r="T7" s="1328"/>
      <c r="U7" s="1328"/>
      <c r="V7" s="1328"/>
      <c r="W7" s="1328"/>
      <c r="X7" s="1328"/>
      <c r="Y7" s="1328"/>
      <c r="Z7" s="1328"/>
      <c r="AA7" s="1328"/>
      <c r="AB7" s="1328"/>
      <c r="AC7" s="1328"/>
      <c r="AD7" s="1328"/>
    </row>
    <row r="8" spans="1:24" ht="12.75">
      <c r="A8" s="46"/>
      <c r="B8" s="46"/>
      <c r="C8" s="4"/>
      <c r="D8" s="4"/>
      <c r="E8" s="4"/>
      <c r="F8" s="4"/>
      <c r="G8" s="4"/>
      <c r="H8" s="4"/>
      <c r="I8" s="4"/>
      <c r="P8" s="46"/>
      <c r="Q8" s="46"/>
      <c r="R8" s="4"/>
      <c r="S8" s="4"/>
      <c r="T8" s="4"/>
      <c r="U8" s="4"/>
      <c r="V8" s="4"/>
      <c r="W8" s="4"/>
      <c r="X8" s="4"/>
    </row>
    <row r="9" spans="1:30" ht="15" customHeight="1">
      <c r="A9" s="46" t="s">
        <v>330</v>
      </c>
      <c r="B9" s="46"/>
      <c r="C9" s="4"/>
      <c r="D9" s="4"/>
      <c r="E9" s="4"/>
      <c r="F9" s="4"/>
      <c r="G9" s="4"/>
      <c r="H9" s="4"/>
      <c r="I9" s="4"/>
      <c r="J9" s="41"/>
      <c r="K9" s="41"/>
      <c r="L9" s="41"/>
      <c r="M9" s="41"/>
      <c r="N9" s="41"/>
      <c r="O9" s="41"/>
      <c r="P9" s="46" t="s">
        <v>835</v>
      </c>
      <c r="Q9" s="46"/>
      <c r="R9" s="4"/>
      <c r="S9" s="4"/>
      <c r="T9" s="4"/>
      <c r="U9" s="4"/>
      <c r="V9" s="4"/>
      <c r="W9" s="4"/>
      <c r="X9" s="4"/>
      <c r="Y9" s="41"/>
      <c r="Z9" s="41"/>
      <c r="AA9" s="41"/>
      <c r="AB9" s="41"/>
      <c r="AC9" s="41"/>
      <c r="AD9" s="41"/>
    </row>
    <row r="10" spans="1:30" ht="12.75">
      <c r="A10" s="46"/>
      <c r="B10" s="46"/>
      <c r="C10" s="4"/>
      <c r="D10" s="4"/>
      <c r="E10" s="4"/>
      <c r="F10" s="4"/>
      <c r="G10" s="4"/>
      <c r="H10" s="4"/>
      <c r="I10" s="4"/>
      <c r="J10" s="41"/>
      <c r="K10" s="41"/>
      <c r="L10" s="41"/>
      <c r="M10" s="41"/>
      <c r="N10" s="41"/>
      <c r="O10" s="41"/>
      <c r="P10" s="46"/>
      <c r="Q10" s="46"/>
      <c r="R10" s="4"/>
      <c r="S10" s="4"/>
      <c r="T10" s="4"/>
      <c r="U10" s="4"/>
      <c r="V10" s="4"/>
      <c r="W10" s="4"/>
      <c r="X10" s="4"/>
      <c r="Y10" s="41"/>
      <c r="Z10" s="41"/>
      <c r="AA10" s="41"/>
      <c r="AB10" s="41"/>
      <c r="AC10" s="41"/>
      <c r="AD10" s="41"/>
    </row>
    <row r="11" spans="1:30" ht="55.5" customHeight="1">
      <c r="A11" s="1329" t="s">
        <v>1095</v>
      </c>
      <c r="B11" s="1328"/>
      <c r="C11" s="1328"/>
      <c r="D11" s="1328"/>
      <c r="E11" s="1328"/>
      <c r="F11" s="1328"/>
      <c r="G11" s="1328"/>
      <c r="H11" s="1328"/>
      <c r="I11" s="1328"/>
      <c r="J11" s="1328"/>
      <c r="K11" s="1328"/>
      <c r="L11" s="1328"/>
      <c r="M11" s="1328"/>
      <c r="N11" s="1328"/>
      <c r="O11" s="1328"/>
      <c r="P11" s="1332" t="s">
        <v>1096</v>
      </c>
      <c r="Q11" s="1332"/>
      <c r="R11" s="1332"/>
      <c r="S11" s="1332"/>
      <c r="T11" s="1332"/>
      <c r="U11" s="1332"/>
      <c r="V11" s="1332"/>
      <c r="W11" s="1332"/>
      <c r="X11" s="1332"/>
      <c r="Y11" s="1332"/>
      <c r="Z11" s="1332"/>
      <c r="AA11" s="1332"/>
      <c r="AB11" s="1332"/>
      <c r="AC11" s="1332"/>
      <c r="AD11" s="1332"/>
    </row>
    <row r="12" spans="1:30" ht="12.75">
      <c r="A12" s="820"/>
      <c r="B12" s="45"/>
      <c r="C12" s="45"/>
      <c r="D12" s="45"/>
      <c r="E12" s="45"/>
      <c r="F12" s="45"/>
      <c r="G12" s="45"/>
      <c r="H12" s="45"/>
      <c r="I12" s="45"/>
      <c r="J12" s="45"/>
      <c r="K12" s="45"/>
      <c r="L12" s="45"/>
      <c r="M12" s="45"/>
      <c r="N12" s="45"/>
      <c r="O12" s="45"/>
      <c r="P12" s="1125"/>
      <c r="Q12" s="1125"/>
      <c r="R12" s="1125"/>
      <c r="S12" s="1125"/>
      <c r="T12" s="1125"/>
      <c r="U12" s="1125"/>
      <c r="V12" s="1125"/>
      <c r="W12" s="1125"/>
      <c r="X12" s="1125"/>
      <c r="Y12" s="1125"/>
      <c r="Z12" s="1125"/>
      <c r="AA12" s="1125"/>
      <c r="AB12" s="1125"/>
      <c r="AC12" s="1125"/>
      <c r="AD12" s="1125"/>
    </row>
    <row r="13" spans="1:30" ht="15" customHeight="1">
      <c r="A13" s="1329" t="s">
        <v>1097</v>
      </c>
      <c r="B13" s="1328"/>
      <c r="C13" s="1328"/>
      <c r="D13" s="1328"/>
      <c r="E13" s="1328"/>
      <c r="F13" s="1328"/>
      <c r="G13" s="1328"/>
      <c r="H13" s="1328"/>
      <c r="I13" s="1328"/>
      <c r="J13" s="1328"/>
      <c r="K13" s="1328"/>
      <c r="L13" s="1328"/>
      <c r="M13" s="1328"/>
      <c r="N13" s="1328"/>
      <c r="O13" s="1328"/>
      <c r="P13" s="1329" t="s">
        <v>1098</v>
      </c>
      <c r="Q13" s="1328"/>
      <c r="R13" s="1328"/>
      <c r="S13" s="1328"/>
      <c r="T13" s="1328"/>
      <c r="U13" s="1328"/>
      <c r="V13" s="1328"/>
      <c r="W13" s="1328"/>
      <c r="X13" s="1328"/>
      <c r="Y13" s="1328"/>
      <c r="Z13" s="1328"/>
      <c r="AA13" s="1328"/>
      <c r="AB13" s="1328"/>
      <c r="AC13" s="1328"/>
      <c r="AD13" s="1328"/>
    </row>
    <row r="14" spans="1:30" s="56" customFormat="1" ht="12.75">
      <c r="A14" s="33"/>
      <c r="B14" s="70"/>
      <c r="C14" s="70"/>
      <c r="D14" s="70"/>
      <c r="E14" s="70"/>
      <c r="F14" s="70"/>
      <c r="G14" s="70"/>
      <c r="H14" s="33"/>
      <c r="I14" s="70"/>
      <c r="J14" s="70"/>
      <c r="K14" s="70"/>
      <c r="L14" s="70"/>
      <c r="M14" s="70"/>
      <c r="N14" s="70"/>
      <c r="O14" s="389"/>
      <c r="P14" s="33"/>
      <c r="Q14" s="70"/>
      <c r="R14" s="70"/>
      <c r="S14" s="70"/>
      <c r="T14" s="70"/>
      <c r="U14" s="70"/>
      <c r="V14" s="70"/>
      <c r="W14" s="33"/>
      <c r="X14" s="70"/>
      <c r="Y14" s="70"/>
      <c r="Z14" s="70"/>
      <c r="AA14" s="70"/>
      <c r="AB14" s="70"/>
      <c r="AC14" s="70"/>
      <c r="AD14" s="389"/>
    </row>
    <row r="15" spans="1:28" s="36" customFormat="1" ht="15" customHeight="1">
      <c r="A15" s="46" t="s">
        <v>1099</v>
      </c>
      <c r="B15" s="4"/>
      <c r="C15" s="4"/>
      <c r="D15" s="4"/>
      <c r="E15" s="4"/>
      <c r="F15" s="4"/>
      <c r="G15" s="4"/>
      <c r="H15" s="4"/>
      <c r="I15" s="41"/>
      <c r="J15" s="41"/>
      <c r="K15" s="41"/>
      <c r="L15" s="41"/>
      <c r="M15" s="41"/>
      <c r="P15" s="46" t="s">
        <v>1100</v>
      </c>
      <c r="Q15" s="4"/>
      <c r="R15" s="4"/>
      <c r="S15" s="4"/>
      <c r="T15" s="4"/>
      <c r="U15" s="4"/>
      <c r="V15" s="4"/>
      <c r="W15" s="4"/>
      <c r="X15" s="41"/>
      <c r="Y15" s="41"/>
      <c r="Z15" s="41"/>
      <c r="AA15" s="41"/>
      <c r="AB15" s="41"/>
    </row>
    <row r="16" spans="1:28" s="36" customFormat="1" ht="12.75">
      <c r="A16" s="46"/>
      <c r="B16" s="4"/>
      <c r="C16" s="4"/>
      <c r="D16" s="4"/>
      <c r="E16" s="4"/>
      <c r="F16" s="4"/>
      <c r="G16" s="4"/>
      <c r="H16" s="4"/>
      <c r="I16" s="41"/>
      <c r="J16" s="41"/>
      <c r="K16" s="41"/>
      <c r="L16" s="41"/>
      <c r="M16" s="41"/>
      <c r="P16" s="46"/>
      <c r="Q16" s="4"/>
      <c r="R16" s="4"/>
      <c r="S16" s="4"/>
      <c r="T16" s="4"/>
      <c r="U16" s="4"/>
      <c r="V16" s="4"/>
      <c r="W16" s="4"/>
      <c r="X16" s="41"/>
      <c r="Y16" s="41"/>
      <c r="Z16" s="41"/>
      <c r="AA16" s="41"/>
      <c r="AB16" s="41"/>
    </row>
    <row r="17" spans="1:28" s="440" customFormat="1" ht="15" customHeight="1">
      <c r="A17" s="443" t="s">
        <v>1101</v>
      </c>
      <c r="B17" s="421"/>
      <c r="C17" s="421"/>
      <c r="D17" s="421"/>
      <c r="E17" s="421"/>
      <c r="F17" s="421"/>
      <c r="G17" s="421"/>
      <c r="H17" s="421"/>
      <c r="I17" s="1171"/>
      <c r="J17" s="1171"/>
      <c r="K17" s="1171"/>
      <c r="L17" s="1171"/>
      <c r="M17" s="1171"/>
      <c r="P17" s="442" t="s">
        <v>1102</v>
      </c>
      <c r="Q17" s="1172"/>
      <c r="R17" s="1172"/>
      <c r="S17" s="1172"/>
      <c r="T17" s="1172"/>
      <c r="U17" s="1172"/>
      <c r="V17" s="421"/>
      <c r="W17" s="421"/>
      <c r="X17" s="1171"/>
      <c r="Y17" s="1171"/>
      <c r="Z17" s="1171"/>
      <c r="AA17" s="1171"/>
      <c r="AB17" s="1171"/>
    </row>
    <row r="18" spans="1:30" s="52" customFormat="1" ht="18.75" customHeight="1">
      <c r="A18" s="442" t="s">
        <v>442</v>
      </c>
      <c r="B18" s="441" t="s">
        <v>863</v>
      </c>
      <c r="C18" s="50"/>
      <c r="D18" s="50"/>
      <c r="F18" s="50"/>
      <c r="H18" s="51" t="s">
        <v>362</v>
      </c>
      <c r="K18" s="50"/>
      <c r="L18" s="441"/>
      <c r="M18" s="50"/>
      <c r="N18" s="50"/>
      <c r="O18" s="50"/>
      <c r="P18" s="442" t="s">
        <v>444</v>
      </c>
      <c r="Q18" s="441" t="s">
        <v>449</v>
      </c>
      <c r="R18" s="530"/>
      <c r="S18" s="530"/>
      <c r="T18" s="966"/>
      <c r="U18" s="530"/>
      <c r="V18" s="966"/>
      <c r="W18" s="442" t="s">
        <v>183</v>
      </c>
      <c r="X18" s="966"/>
      <c r="Y18" s="966"/>
      <c r="Z18" s="530"/>
      <c r="AA18" s="441"/>
      <c r="AB18" s="50"/>
      <c r="AC18" s="50"/>
      <c r="AD18" s="50"/>
    </row>
    <row r="19" spans="1:30" s="52" customFormat="1" ht="18.75" customHeight="1">
      <c r="A19" s="442" t="s">
        <v>442</v>
      </c>
      <c r="B19" s="441" t="s">
        <v>869</v>
      </c>
      <c r="C19" s="50"/>
      <c r="D19" s="50"/>
      <c r="F19" s="50"/>
      <c r="H19" s="51" t="s">
        <v>274</v>
      </c>
      <c r="K19" s="50"/>
      <c r="L19" s="441"/>
      <c r="M19" s="50"/>
      <c r="N19" s="50"/>
      <c r="O19" s="50"/>
      <c r="P19" s="442" t="s">
        <v>444</v>
      </c>
      <c r="Q19" s="441" t="s">
        <v>445</v>
      </c>
      <c r="R19" s="530"/>
      <c r="S19" s="530"/>
      <c r="T19" s="966"/>
      <c r="U19" s="530"/>
      <c r="V19" s="966"/>
      <c r="W19" s="442" t="s">
        <v>836</v>
      </c>
      <c r="X19" s="966"/>
      <c r="Y19" s="966"/>
      <c r="Z19" s="530"/>
      <c r="AA19" s="441"/>
      <c r="AB19" s="50"/>
      <c r="AC19" s="50"/>
      <c r="AD19" s="50"/>
    </row>
    <row r="20" spans="1:30" s="52" customFormat="1" ht="18.75" customHeight="1">
      <c r="A20" s="442" t="s">
        <v>442</v>
      </c>
      <c r="B20" s="441" t="s">
        <v>870</v>
      </c>
      <c r="C20" s="50"/>
      <c r="D20" s="50"/>
      <c r="F20" s="50"/>
      <c r="H20" s="51" t="s">
        <v>274</v>
      </c>
      <c r="K20" s="50"/>
      <c r="L20" s="16"/>
      <c r="M20" s="50"/>
      <c r="N20" s="50"/>
      <c r="O20" s="50"/>
      <c r="P20" s="442" t="s">
        <v>444</v>
      </c>
      <c r="Q20" s="441" t="s">
        <v>446</v>
      </c>
      <c r="R20" s="530"/>
      <c r="S20" s="530"/>
      <c r="T20" s="966"/>
      <c r="U20" s="530"/>
      <c r="V20" s="966"/>
      <c r="W20" s="442" t="s">
        <v>381</v>
      </c>
      <c r="X20" s="966"/>
      <c r="Y20" s="966"/>
      <c r="Z20" s="530"/>
      <c r="AA20" s="441"/>
      <c r="AB20" s="50"/>
      <c r="AC20" s="50"/>
      <c r="AD20" s="50"/>
    </row>
    <row r="21" spans="1:30" s="52" customFormat="1" ht="18.75" customHeight="1">
      <c r="A21" s="442" t="s">
        <v>442</v>
      </c>
      <c r="B21" s="441" t="s">
        <v>871</v>
      </c>
      <c r="C21" s="50"/>
      <c r="D21" s="50"/>
      <c r="F21" s="50"/>
      <c r="H21" s="51" t="s">
        <v>274</v>
      </c>
      <c r="K21" s="50"/>
      <c r="L21" s="16"/>
      <c r="M21" s="50"/>
      <c r="N21" s="50"/>
      <c r="O21" s="50"/>
      <c r="P21" s="442" t="s">
        <v>447</v>
      </c>
      <c r="Q21" s="441" t="s">
        <v>448</v>
      </c>
      <c r="R21" s="530"/>
      <c r="S21" s="530"/>
      <c r="T21" s="966"/>
      <c r="U21" s="530"/>
      <c r="V21" s="966"/>
      <c r="W21" s="442" t="s">
        <v>381</v>
      </c>
      <c r="X21" s="966"/>
      <c r="Y21" s="966"/>
      <c r="Z21" s="530"/>
      <c r="AA21" s="441"/>
      <c r="AB21" s="50"/>
      <c r="AC21" s="50"/>
      <c r="AD21" s="50"/>
    </row>
    <row r="22" spans="1:30" s="52" customFormat="1" ht="18.75" customHeight="1">
      <c r="A22" s="442" t="s">
        <v>443</v>
      </c>
      <c r="B22" s="441" t="s">
        <v>872</v>
      </c>
      <c r="C22" s="50"/>
      <c r="D22" s="50"/>
      <c r="F22" s="50"/>
      <c r="H22" s="51" t="s">
        <v>274</v>
      </c>
      <c r="K22" s="50"/>
      <c r="L22" s="441"/>
      <c r="M22" s="50"/>
      <c r="N22" s="50"/>
      <c r="O22" s="50"/>
      <c r="P22" s="442" t="s">
        <v>444</v>
      </c>
      <c r="Q22" s="441" t="s">
        <v>450</v>
      </c>
      <c r="R22" s="530"/>
      <c r="S22" s="530"/>
      <c r="T22" s="966"/>
      <c r="U22" s="530"/>
      <c r="V22" s="966"/>
      <c r="W22" s="442" t="s">
        <v>381</v>
      </c>
      <c r="X22" s="966"/>
      <c r="Y22" s="966"/>
      <c r="Z22" s="530"/>
      <c r="AA22" s="441"/>
      <c r="AB22" s="50"/>
      <c r="AC22" s="50"/>
      <c r="AD22" s="50"/>
    </row>
    <row r="23" spans="1:30" s="52" customFormat="1" ht="18.75" customHeight="1" hidden="1" outlineLevel="1">
      <c r="A23" s="442"/>
      <c r="B23" s="441"/>
      <c r="C23" s="50"/>
      <c r="D23" s="50"/>
      <c r="F23" s="50"/>
      <c r="H23" s="51"/>
      <c r="K23" s="50"/>
      <c r="L23" s="16"/>
      <c r="M23" s="50"/>
      <c r="N23" s="50"/>
      <c r="O23" s="50"/>
      <c r="P23" s="442"/>
      <c r="Q23" s="441"/>
      <c r="R23" s="530"/>
      <c r="S23" s="530"/>
      <c r="T23" s="966"/>
      <c r="U23" s="530"/>
      <c r="V23" s="966"/>
      <c r="W23" s="442"/>
      <c r="X23" s="966"/>
      <c r="Y23" s="966"/>
      <c r="Z23" s="530"/>
      <c r="AA23" s="441"/>
      <c r="AB23" s="50"/>
      <c r="AC23" s="50"/>
      <c r="AD23" s="50"/>
    </row>
    <row r="24" spans="3:30" s="52" customFormat="1" ht="12.75" collapsed="1">
      <c r="C24" s="236"/>
      <c r="E24" s="50"/>
      <c r="F24" s="50"/>
      <c r="H24" s="50"/>
      <c r="I24" s="50"/>
      <c r="K24" s="50"/>
      <c r="L24" s="50"/>
      <c r="M24" s="50"/>
      <c r="N24" s="50"/>
      <c r="O24" s="50"/>
      <c r="R24" s="236"/>
      <c r="T24" s="50"/>
      <c r="U24" s="50"/>
      <c r="W24" s="50"/>
      <c r="X24" s="50"/>
      <c r="Y24" s="51"/>
      <c r="Z24" s="50"/>
      <c r="AA24" s="50"/>
      <c r="AB24" s="50"/>
      <c r="AC24" s="50"/>
      <c r="AD24" s="50"/>
    </row>
    <row r="25" spans="1:30" s="440" customFormat="1" ht="15" customHeight="1">
      <c r="A25" s="443" t="s">
        <v>1103</v>
      </c>
      <c r="C25" s="421"/>
      <c r="D25" s="443"/>
      <c r="E25" s="421"/>
      <c r="F25" s="421"/>
      <c r="H25" s="421"/>
      <c r="I25" s="421"/>
      <c r="J25" s="421"/>
      <c r="K25" s="1171"/>
      <c r="L25" s="1171"/>
      <c r="M25" s="1171"/>
      <c r="N25" s="1171"/>
      <c r="O25" s="1171"/>
      <c r="P25" s="442" t="s">
        <v>1104</v>
      </c>
      <c r="Q25" s="442"/>
      <c r="R25" s="1172"/>
      <c r="S25" s="1172"/>
      <c r="T25" s="1172"/>
      <c r="U25" s="1172"/>
      <c r="W25" s="421"/>
      <c r="X25" s="421"/>
      <c r="Y25" s="1171"/>
      <c r="Z25" s="1171"/>
      <c r="AA25" s="1171"/>
      <c r="AB25" s="1171"/>
      <c r="AC25" s="1171"/>
      <c r="AD25" s="1171"/>
    </row>
    <row r="26" spans="1:30" s="52" customFormat="1" ht="18.75" customHeight="1">
      <c r="A26" s="442" t="s">
        <v>442</v>
      </c>
      <c r="B26" s="441" t="s">
        <v>863</v>
      </c>
      <c r="C26" s="50"/>
      <c r="D26" s="50"/>
      <c r="F26" s="50"/>
      <c r="H26" s="442" t="s">
        <v>66</v>
      </c>
      <c r="K26" s="50"/>
      <c r="L26" s="441"/>
      <c r="O26" s="50"/>
      <c r="P26" s="442" t="s">
        <v>444</v>
      </c>
      <c r="Q26" s="441" t="s">
        <v>446</v>
      </c>
      <c r="R26" s="530"/>
      <c r="S26" s="530"/>
      <c r="T26" s="966"/>
      <c r="U26" s="530"/>
      <c r="V26" s="966"/>
      <c r="W26" s="442" t="s">
        <v>195</v>
      </c>
      <c r="X26" s="966"/>
      <c r="Y26" s="966"/>
      <c r="Z26" s="530"/>
      <c r="AA26" s="441"/>
      <c r="AB26" s="50"/>
      <c r="AC26" s="50"/>
      <c r="AD26" s="50"/>
    </row>
    <row r="27" spans="1:30" s="52" customFormat="1" ht="19.5" customHeight="1">
      <c r="A27" s="442" t="s">
        <v>442</v>
      </c>
      <c r="B27" s="441" t="s">
        <v>870</v>
      </c>
      <c r="C27" s="50"/>
      <c r="D27" s="50"/>
      <c r="F27" s="50"/>
      <c r="H27" s="442" t="s">
        <v>7</v>
      </c>
      <c r="K27" s="50"/>
      <c r="L27" s="441"/>
      <c r="O27" s="50"/>
      <c r="P27" s="442" t="s">
        <v>444</v>
      </c>
      <c r="Q27" s="441" t="s">
        <v>445</v>
      </c>
      <c r="R27" s="530"/>
      <c r="S27" s="530"/>
      <c r="T27" s="966"/>
      <c r="U27" s="530"/>
      <c r="V27" s="966"/>
      <c r="W27" s="442" t="s">
        <v>837</v>
      </c>
      <c r="X27" s="966"/>
      <c r="Y27" s="966"/>
      <c r="Z27" s="530"/>
      <c r="AA27" s="441"/>
      <c r="AB27" s="50"/>
      <c r="AC27" s="50"/>
      <c r="AD27" s="50"/>
    </row>
    <row r="28" spans="1:30" s="52" customFormat="1" ht="18.75" customHeight="1">
      <c r="A28" s="442" t="s">
        <v>442</v>
      </c>
      <c r="B28" s="441" t="s">
        <v>869</v>
      </c>
      <c r="C28" s="50"/>
      <c r="D28" s="50"/>
      <c r="F28" s="50"/>
      <c r="H28" s="442" t="s">
        <v>7</v>
      </c>
      <c r="K28" s="50"/>
      <c r="L28" s="16"/>
      <c r="O28" s="50"/>
      <c r="P28" s="442" t="s">
        <v>444</v>
      </c>
      <c r="Q28" s="441" t="s">
        <v>449</v>
      </c>
      <c r="R28" s="530"/>
      <c r="S28" s="530"/>
      <c r="T28" s="966"/>
      <c r="U28" s="530"/>
      <c r="V28" s="966"/>
      <c r="W28" s="442" t="s">
        <v>837</v>
      </c>
      <c r="X28" s="966"/>
      <c r="Y28" s="966"/>
      <c r="Z28" s="530"/>
      <c r="AA28" s="441"/>
      <c r="AB28" s="50"/>
      <c r="AC28" s="50"/>
      <c r="AD28" s="50"/>
    </row>
    <row r="29" spans="1:30" s="52" customFormat="1" ht="18.75" customHeight="1">
      <c r="A29" s="442" t="s">
        <v>443</v>
      </c>
      <c r="B29" s="441" t="s">
        <v>872</v>
      </c>
      <c r="C29" s="50"/>
      <c r="D29" s="50"/>
      <c r="F29" s="50"/>
      <c r="H29" s="442" t="s">
        <v>7</v>
      </c>
      <c r="K29" s="50"/>
      <c r="L29" s="441"/>
      <c r="O29" s="50"/>
      <c r="P29" s="442" t="s">
        <v>447</v>
      </c>
      <c r="Q29" s="441" t="s">
        <v>448</v>
      </c>
      <c r="R29" s="530"/>
      <c r="S29" s="530"/>
      <c r="T29" s="966"/>
      <c r="U29" s="530"/>
      <c r="V29" s="966"/>
      <c r="W29" s="442" t="s">
        <v>837</v>
      </c>
      <c r="X29" s="966"/>
      <c r="Y29" s="966"/>
      <c r="Z29" s="530"/>
      <c r="AA29" s="441" t="s">
        <v>855</v>
      </c>
      <c r="AB29" s="50"/>
      <c r="AC29" s="50"/>
      <c r="AD29" s="50"/>
    </row>
    <row r="30" spans="1:30" s="52" customFormat="1" ht="18.75" customHeight="1" hidden="1" outlineLevel="1">
      <c r="A30" s="442"/>
      <c r="B30" s="441"/>
      <c r="C30" s="530"/>
      <c r="D30" s="530"/>
      <c r="E30" s="966"/>
      <c r="F30" s="530"/>
      <c r="G30" s="966"/>
      <c r="H30" s="442"/>
      <c r="I30" s="966"/>
      <c r="J30" s="966"/>
      <c r="K30" s="530"/>
      <c r="L30" s="441"/>
      <c r="O30" s="50"/>
      <c r="P30" s="442"/>
      <c r="Q30" s="441"/>
      <c r="R30" s="530"/>
      <c r="S30" s="530"/>
      <c r="T30" s="966"/>
      <c r="U30" s="530"/>
      <c r="V30" s="966"/>
      <c r="W30" s="442"/>
      <c r="X30" s="966"/>
      <c r="Y30" s="966"/>
      <c r="Z30" s="530"/>
      <c r="AA30" s="441"/>
      <c r="AB30" s="50"/>
      <c r="AC30" s="50"/>
      <c r="AD30" s="50"/>
    </row>
    <row r="31" spans="1:30" s="36" customFormat="1" ht="12.75" collapsed="1">
      <c r="A31" s="49"/>
      <c r="B31" s="49"/>
      <c r="C31" s="41"/>
      <c r="D31" s="41"/>
      <c r="E31" s="41"/>
      <c r="F31" s="41"/>
      <c r="H31" s="41"/>
      <c r="I31" s="41"/>
      <c r="J31" s="44"/>
      <c r="K31" s="41"/>
      <c r="L31" s="41"/>
      <c r="M31" s="41"/>
      <c r="N31" s="41"/>
      <c r="O31" s="41"/>
      <c r="P31" s="399"/>
      <c r="Q31" s="399"/>
      <c r="R31" s="50"/>
      <c r="S31" s="50"/>
      <c r="T31" s="50"/>
      <c r="U31" s="50"/>
      <c r="W31" s="41"/>
      <c r="X31" s="41"/>
      <c r="Y31" s="51"/>
      <c r="Z31" s="41"/>
      <c r="AA31" s="41"/>
      <c r="AB31" s="41"/>
      <c r="AC31" s="41"/>
      <c r="AD31" s="41"/>
    </row>
    <row r="32" spans="1:28" s="440" customFormat="1" ht="15" customHeight="1">
      <c r="A32" s="443" t="s">
        <v>421</v>
      </c>
      <c r="D32" s="421"/>
      <c r="E32" s="421"/>
      <c r="F32" s="421"/>
      <c r="H32" s="421"/>
      <c r="I32" s="421"/>
      <c r="J32" s="421"/>
      <c r="K32" s="1171"/>
      <c r="L32" s="1171"/>
      <c r="M32" s="1171"/>
      <c r="P32" s="442" t="s">
        <v>838</v>
      </c>
      <c r="Q32" s="966"/>
      <c r="R32" s="966"/>
      <c r="S32" s="1172"/>
      <c r="T32" s="1172"/>
      <c r="U32" s="1172"/>
      <c r="W32" s="421"/>
      <c r="X32" s="421"/>
      <c r="Y32" s="1171"/>
      <c r="Z32" s="1171"/>
      <c r="AA32" s="1171"/>
      <c r="AB32" s="1171"/>
    </row>
    <row r="33" spans="1:30" s="52" customFormat="1" ht="18.75" customHeight="1">
      <c r="A33" s="442" t="s">
        <v>442</v>
      </c>
      <c r="B33" s="441" t="s">
        <v>873</v>
      </c>
      <c r="C33" s="50"/>
      <c r="D33" s="50"/>
      <c r="F33" s="50"/>
      <c r="H33" s="51" t="s">
        <v>273</v>
      </c>
      <c r="K33" s="50"/>
      <c r="L33" s="50"/>
      <c r="O33" s="50"/>
      <c r="P33" s="442" t="s">
        <v>444</v>
      </c>
      <c r="Q33" s="441" t="s">
        <v>451</v>
      </c>
      <c r="R33" s="50"/>
      <c r="S33" s="50"/>
      <c r="U33" s="50"/>
      <c r="W33" s="51" t="s">
        <v>334</v>
      </c>
      <c r="Z33" s="50"/>
      <c r="AA33" s="50"/>
      <c r="AB33" s="50"/>
      <c r="AC33" s="50"/>
      <c r="AD33" s="50"/>
    </row>
    <row r="34" spans="1:30" s="52" customFormat="1" ht="18.75" customHeight="1">
      <c r="A34" s="442" t="s">
        <v>442</v>
      </c>
      <c r="B34" s="441" t="s">
        <v>874</v>
      </c>
      <c r="C34" s="50"/>
      <c r="D34" s="50"/>
      <c r="F34" s="50"/>
      <c r="H34" s="51" t="s">
        <v>67</v>
      </c>
      <c r="K34" s="50"/>
      <c r="L34" s="50"/>
      <c r="O34" s="50"/>
      <c r="P34" s="442" t="s">
        <v>444</v>
      </c>
      <c r="Q34" s="441" t="s">
        <v>452</v>
      </c>
      <c r="R34" s="50"/>
      <c r="S34" s="50"/>
      <c r="U34" s="50"/>
      <c r="W34" s="51" t="s">
        <v>381</v>
      </c>
      <c r="Z34" s="50"/>
      <c r="AA34" s="50"/>
      <c r="AB34" s="50"/>
      <c r="AC34" s="50"/>
      <c r="AD34" s="50"/>
    </row>
    <row r="35" spans="1:30" s="52" customFormat="1" ht="18.75" customHeight="1">
      <c r="A35" s="442" t="s">
        <v>442</v>
      </c>
      <c r="B35" s="441" t="s">
        <v>875</v>
      </c>
      <c r="C35" s="50"/>
      <c r="D35" s="50"/>
      <c r="F35" s="50"/>
      <c r="H35" s="51" t="s">
        <v>67</v>
      </c>
      <c r="K35" s="530"/>
      <c r="L35" s="1334" t="s">
        <v>876</v>
      </c>
      <c r="M35" s="1334"/>
      <c r="N35" s="1334"/>
      <c r="O35" s="1334"/>
      <c r="P35" s="442" t="s">
        <v>444</v>
      </c>
      <c r="Q35" s="441" t="s">
        <v>453</v>
      </c>
      <c r="R35" s="50"/>
      <c r="S35" s="50"/>
      <c r="U35" s="50"/>
      <c r="W35" s="51" t="s">
        <v>381</v>
      </c>
      <c r="Z35" s="50"/>
      <c r="AA35" s="50"/>
      <c r="AB35" s="50"/>
      <c r="AC35" s="50"/>
      <c r="AD35" s="50"/>
    </row>
    <row r="36" spans="3:30" s="52" customFormat="1" ht="12.75">
      <c r="C36" s="236"/>
      <c r="E36" s="50"/>
      <c r="F36" s="50"/>
      <c r="G36" s="50"/>
      <c r="I36" s="50"/>
      <c r="J36" s="51"/>
      <c r="K36" s="50"/>
      <c r="L36" s="50"/>
      <c r="M36" s="50"/>
      <c r="N36" s="50"/>
      <c r="O36" s="50"/>
      <c r="R36" s="236"/>
      <c r="T36" s="50"/>
      <c r="U36" s="50"/>
      <c r="W36" s="50"/>
      <c r="X36" s="50"/>
      <c r="Y36" s="51"/>
      <c r="Z36" s="50"/>
      <c r="AA36" s="50"/>
      <c r="AB36" s="50"/>
      <c r="AC36" s="50"/>
      <c r="AD36" s="50"/>
    </row>
    <row r="37" spans="1:30" s="36" customFormat="1" ht="15" customHeight="1">
      <c r="A37" s="46" t="s">
        <v>281</v>
      </c>
      <c r="B37" s="46"/>
      <c r="C37" s="42"/>
      <c r="D37" s="42"/>
      <c r="E37" s="42"/>
      <c r="F37" s="42"/>
      <c r="G37" s="42"/>
      <c r="H37" s="42"/>
      <c r="I37" s="42"/>
      <c r="J37" s="42"/>
      <c r="K37" s="42"/>
      <c r="L37" s="42"/>
      <c r="M37" s="42"/>
      <c r="N37" s="42"/>
      <c r="O37" s="42"/>
      <c r="P37" s="46" t="s">
        <v>335</v>
      </c>
      <c r="Q37" s="46"/>
      <c r="R37" s="42"/>
      <c r="S37" s="42"/>
      <c r="T37" s="42"/>
      <c r="U37" s="42"/>
      <c r="V37" s="42"/>
      <c r="W37" s="42"/>
      <c r="X37" s="42"/>
      <c r="Y37" s="42"/>
      <c r="Z37" s="42"/>
      <c r="AA37" s="42"/>
      <c r="AB37" s="42"/>
      <c r="AC37" s="42"/>
      <c r="AD37" s="42"/>
    </row>
    <row r="38" spans="1:30" s="36" customFormat="1" ht="12.75">
      <c r="A38" s="46"/>
      <c r="B38" s="46"/>
      <c r="C38" s="42"/>
      <c r="D38" s="42"/>
      <c r="E38" s="42"/>
      <c r="F38" s="42"/>
      <c r="G38" s="42"/>
      <c r="H38" s="42"/>
      <c r="I38" s="42"/>
      <c r="J38" s="42"/>
      <c r="K38" s="42"/>
      <c r="L38" s="42"/>
      <c r="M38" s="42"/>
      <c r="N38" s="42"/>
      <c r="O38" s="42"/>
      <c r="P38" s="46"/>
      <c r="Q38" s="46"/>
      <c r="R38" s="42"/>
      <c r="S38" s="42"/>
      <c r="T38" s="42"/>
      <c r="U38" s="42"/>
      <c r="V38" s="42"/>
      <c r="W38" s="42"/>
      <c r="X38" s="42"/>
      <c r="Y38" s="42"/>
      <c r="Z38" s="42"/>
      <c r="AA38" s="42"/>
      <c r="AB38" s="42"/>
      <c r="AC38" s="42"/>
      <c r="AD38" s="42"/>
    </row>
    <row r="39" spans="1:30" s="36" customFormat="1" ht="15" customHeight="1">
      <c r="A39" s="1328" t="s">
        <v>1105</v>
      </c>
      <c r="B39" s="1328"/>
      <c r="C39" s="1328"/>
      <c r="D39" s="1328"/>
      <c r="E39" s="1328"/>
      <c r="F39" s="1328"/>
      <c r="G39" s="1328"/>
      <c r="H39" s="1328"/>
      <c r="I39" s="1328"/>
      <c r="J39" s="1328"/>
      <c r="K39" s="1328"/>
      <c r="L39" s="1328"/>
      <c r="M39" s="1328"/>
      <c r="N39" s="1328"/>
      <c r="O39" s="1328"/>
      <c r="P39" s="1328" t="s">
        <v>1106</v>
      </c>
      <c r="Q39" s="1328"/>
      <c r="R39" s="1328"/>
      <c r="S39" s="1328"/>
      <c r="T39" s="1328"/>
      <c r="U39" s="1328"/>
      <c r="V39" s="1328"/>
      <c r="W39" s="1328"/>
      <c r="X39" s="1328"/>
      <c r="Y39" s="1328"/>
      <c r="Z39" s="1328"/>
      <c r="AA39" s="1328"/>
      <c r="AB39" s="1328"/>
      <c r="AC39" s="1328"/>
      <c r="AD39" s="1328"/>
    </row>
    <row r="40" spans="1:30" s="36" customFormat="1" ht="12.75">
      <c r="A40" s="46"/>
      <c r="B40" s="46"/>
      <c r="C40" s="42"/>
      <c r="D40" s="6"/>
      <c r="E40" s="42"/>
      <c r="F40" s="6"/>
      <c r="G40" s="42"/>
      <c r="H40" s="6"/>
      <c r="I40" s="42"/>
      <c r="J40" s="47"/>
      <c r="K40" s="47"/>
      <c r="L40" s="47"/>
      <c r="M40" s="47"/>
      <c r="N40" s="47"/>
      <c r="O40" s="48"/>
      <c r="P40" s="46"/>
      <c r="Q40" s="46"/>
      <c r="R40" s="42"/>
      <c r="S40" s="6"/>
      <c r="T40" s="42"/>
      <c r="U40" s="6"/>
      <c r="V40" s="42"/>
      <c r="W40" s="6"/>
      <c r="X40" s="42"/>
      <c r="Y40" s="47"/>
      <c r="Z40" s="47"/>
      <c r="AA40" s="47"/>
      <c r="AB40" s="47"/>
      <c r="AC40" s="47"/>
      <c r="AD40" s="48"/>
    </row>
    <row r="41" spans="1:30" s="36" customFormat="1" ht="15" customHeight="1">
      <c r="A41" s="46" t="s">
        <v>1107</v>
      </c>
      <c r="B41" s="46"/>
      <c r="C41" s="42"/>
      <c r="D41" s="42"/>
      <c r="E41" s="42"/>
      <c r="F41" s="42"/>
      <c r="G41" s="42"/>
      <c r="H41" s="42"/>
      <c r="I41" s="42"/>
      <c r="J41" s="42"/>
      <c r="K41" s="42"/>
      <c r="L41" s="42"/>
      <c r="M41" s="42"/>
      <c r="N41" s="42"/>
      <c r="O41" s="42"/>
      <c r="P41" s="1335" t="s">
        <v>1108</v>
      </c>
      <c r="Q41" s="1335"/>
      <c r="R41" s="1335"/>
      <c r="S41" s="1335"/>
      <c r="T41" s="1335"/>
      <c r="U41" s="1335"/>
      <c r="V41" s="1335"/>
      <c r="W41" s="1335"/>
      <c r="X41" s="1335"/>
      <c r="Y41" s="1335"/>
      <c r="Z41" s="1335"/>
      <c r="AA41" s="1335"/>
      <c r="AB41" s="1335"/>
      <c r="AC41" s="1335"/>
      <c r="AD41" s="1335"/>
    </row>
    <row r="42" spans="1:30" s="36" customFormat="1" ht="12.75">
      <c r="A42" s="46"/>
      <c r="B42" s="46"/>
      <c r="C42" s="42"/>
      <c r="D42" s="42"/>
      <c r="E42" s="42"/>
      <c r="F42" s="42"/>
      <c r="G42" s="42"/>
      <c r="H42" s="42"/>
      <c r="I42" s="42"/>
      <c r="J42" s="42"/>
      <c r="K42" s="42"/>
      <c r="L42" s="42"/>
      <c r="M42" s="42"/>
      <c r="N42" s="42"/>
      <c r="O42" s="42"/>
      <c r="P42" s="292"/>
      <c r="Q42" s="292"/>
      <c r="R42" s="292"/>
      <c r="S42" s="292"/>
      <c r="T42" s="292"/>
      <c r="U42" s="292"/>
      <c r="V42" s="292"/>
      <c r="W42" s="292"/>
      <c r="X42" s="292"/>
      <c r="Y42" s="292"/>
      <c r="Z42" s="292"/>
      <c r="AA42" s="292"/>
      <c r="AB42" s="292"/>
      <c r="AC42" s="292"/>
      <c r="AD42" s="292"/>
    </row>
    <row r="43" spans="1:30" s="36" customFormat="1" ht="39.75" customHeight="1">
      <c r="A43" s="1328" t="s">
        <v>1109</v>
      </c>
      <c r="B43" s="1328"/>
      <c r="C43" s="1328"/>
      <c r="D43" s="1328"/>
      <c r="E43" s="1328"/>
      <c r="F43" s="1328"/>
      <c r="G43" s="1328"/>
      <c r="H43" s="1328"/>
      <c r="I43" s="1328"/>
      <c r="J43" s="1328"/>
      <c r="K43" s="1328"/>
      <c r="L43" s="1328"/>
      <c r="M43" s="1328"/>
      <c r="N43" s="1328"/>
      <c r="O43" s="1328"/>
      <c r="P43" s="1328" t="s">
        <v>1110</v>
      </c>
      <c r="Q43" s="1328"/>
      <c r="R43" s="1328"/>
      <c r="S43" s="1328"/>
      <c r="T43" s="1328"/>
      <c r="U43" s="1328"/>
      <c r="V43" s="1328"/>
      <c r="W43" s="1328"/>
      <c r="X43" s="1328"/>
      <c r="Y43" s="1328"/>
      <c r="Z43" s="1328"/>
      <c r="AA43" s="1328"/>
      <c r="AB43" s="1328"/>
      <c r="AC43" s="1328"/>
      <c r="AD43" s="1328"/>
    </row>
    <row r="44" spans="1:30" s="36" customFormat="1"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row>
    <row r="45" spans="1:30" s="440" customFormat="1" ht="31.5" customHeight="1">
      <c r="A45" s="440" t="s">
        <v>266</v>
      </c>
      <c r="B45" s="1329" t="s">
        <v>1111</v>
      </c>
      <c r="C45" s="1329"/>
      <c r="D45" s="1329"/>
      <c r="E45" s="1329"/>
      <c r="F45" s="1329"/>
      <c r="G45" s="1329"/>
      <c r="H45" s="1329"/>
      <c r="I45" s="1329"/>
      <c r="J45" s="1329"/>
      <c r="K45" s="1329"/>
      <c r="L45" s="1329"/>
      <c r="M45" s="1329"/>
      <c r="N45" s="1329"/>
      <c r="O45" s="1329"/>
      <c r="P45" s="440" t="s">
        <v>266</v>
      </c>
      <c r="Q45" s="1330" t="s">
        <v>1112</v>
      </c>
      <c r="R45" s="1330"/>
      <c r="S45" s="1330"/>
      <c r="T45" s="1330"/>
      <c r="U45" s="1330"/>
      <c r="V45" s="1330"/>
      <c r="W45" s="1330"/>
      <c r="X45" s="1330"/>
      <c r="Y45" s="1330"/>
      <c r="Z45" s="1330"/>
      <c r="AA45" s="1330"/>
      <c r="AB45" s="1330"/>
      <c r="AC45" s="1330"/>
      <c r="AD45" s="1330"/>
    </row>
    <row r="46" spans="1:30" s="36" customFormat="1" ht="18.75" customHeight="1">
      <c r="A46" s="36" t="s">
        <v>266</v>
      </c>
      <c r="B46" s="1328" t="s">
        <v>8</v>
      </c>
      <c r="C46" s="1328"/>
      <c r="D46" s="1328"/>
      <c r="E46" s="1328"/>
      <c r="F46" s="1328"/>
      <c r="G46" s="1328"/>
      <c r="H46" s="1328"/>
      <c r="I46" s="1328"/>
      <c r="J46" s="1328"/>
      <c r="K46" s="1328"/>
      <c r="L46" s="1328"/>
      <c r="M46" s="1328"/>
      <c r="N46" s="1328"/>
      <c r="O46" s="1328"/>
      <c r="P46" s="36" t="s">
        <v>266</v>
      </c>
      <c r="Q46" s="1328" t="s">
        <v>336</v>
      </c>
      <c r="R46" s="1328"/>
      <c r="S46" s="1328"/>
      <c r="T46" s="1328"/>
      <c r="U46" s="1328"/>
      <c r="V46" s="1328"/>
      <c r="W46" s="1328"/>
      <c r="X46" s="1328"/>
      <c r="Y46" s="1328"/>
      <c r="Z46" s="1328"/>
      <c r="AA46" s="1328"/>
      <c r="AB46" s="1328"/>
      <c r="AC46" s="1328"/>
      <c r="AD46" s="1328"/>
    </row>
    <row r="47" spans="1:30" s="36" customFormat="1" ht="18.75" customHeight="1">
      <c r="A47" s="36" t="s">
        <v>266</v>
      </c>
      <c r="B47" s="1328" t="s">
        <v>9</v>
      </c>
      <c r="C47" s="1328"/>
      <c r="D47" s="1328"/>
      <c r="E47" s="1328"/>
      <c r="F47" s="1328"/>
      <c r="G47" s="1328"/>
      <c r="H47" s="1328"/>
      <c r="I47" s="1328"/>
      <c r="J47" s="1328"/>
      <c r="K47" s="1328"/>
      <c r="L47" s="1328"/>
      <c r="M47" s="1328"/>
      <c r="N47" s="1328"/>
      <c r="O47" s="1328"/>
      <c r="P47" s="36" t="s">
        <v>266</v>
      </c>
      <c r="Q47" s="1328" t="s">
        <v>297</v>
      </c>
      <c r="R47" s="1328"/>
      <c r="S47" s="1328"/>
      <c r="T47" s="1328"/>
      <c r="U47" s="1328"/>
      <c r="V47" s="1328"/>
      <c r="W47" s="1328"/>
      <c r="X47" s="1328"/>
      <c r="Y47" s="1328"/>
      <c r="Z47" s="1328"/>
      <c r="AA47" s="1328"/>
      <c r="AB47" s="1328"/>
      <c r="AC47" s="1328"/>
      <c r="AD47" s="1328"/>
    </row>
    <row r="48" spans="1:30" s="36" customFormat="1" ht="30.75" customHeight="1">
      <c r="A48" s="36" t="s">
        <v>266</v>
      </c>
      <c r="B48" s="1328" t="s">
        <v>1113</v>
      </c>
      <c r="C48" s="1328"/>
      <c r="D48" s="1328"/>
      <c r="E48" s="1328"/>
      <c r="F48" s="1328"/>
      <c r="G48" s="1328"/>
      <c r="H48" s="1328"/>
      <c r="I48" s="1328"/>
      <c r="J48" s="1328"/>
      <c r="K48" s="1328"/>
      <c r="L48" s="1328"/>
      <c r="M48" s="1328"/>
      <c r="N48" s="1328"/>
      <c r="O48" s="1328"/>
      <c r="P48" s="36" t="s">
        <v>266</v>
      </c>
      <c r="Q48" s="1328" t="s">
        <v>1114</v>
      </c>
      <c r="R48" s="1328"/>
      <c r="S48" s="1328"/>
      <c r="T48" s="1328"/>
      <c r="U48" s="1328"/>
      <c r="V48" s="1328"/>
      <c r="W48" s="1328"/>
      <c r="X48" s="1328"/>
      <c r="Y48" s="1328"/>
      <c r="Z48" s="1328"/>
      <c r="AA48" s="1328"/>
      <c r="AB48" s="1328"/>
      <c r="AC48" s="1328"/>
      <c r="AD48" s="1328"/>
    </row>
    <row r="49" spans="1:30" s="36" customFormat="1" ht="30" customHeight="1">
      <c r="A49" s="36" t="s">
        <v>266</v>
      </c>
      <c r="B49" s="1328" t="s">
        <v>1115</v>
      </c>
      <c r="C49" s="1328"/>
      <c r="D49" s="1328"/>
      <c r="E49" s="1328"/>
      <c r="F49" s="1328"/>
      <c r="G49" s="1328"/>
      <c r="H49" s="1328"/>
      <c r="I49" s="1328"/>
      <c r="J49" s="1328"/>
      <c r="K49" s="1328"/>
      <c r="L49" s="1328"/>
      <c r="M49" s="1328"/>
      <c r="N49" s="1328"/>
      <c r="O49" s="1328"/>
      <c r="P49" s="36" t="s">
        <v>266</v>
      </c>
      <c r="Q49" s="1328" t="s">
        <v>1116</v>
      </c>
      <c r="R49" s="1328"/>
      <c r="S49" s="1328"/>
      <c r="T49" s="1328"/>
      <c r="U49" s="1328"/>
      <c r="V49" s="1328"/>
      <c r="W49" s="1328"/>
      <c r="X49" s="1328"/>
      <c r="Y49" s="1328"/>
      <c r="Z49" s="1328"/>
      <c r="AA49" s="1328"/>
      <c r="AB49" s="1328"/>
      <c r="AC49" s="1328"/>
      <c r="AD49" s="1328"/>
    </row>
    <row r="50" spans="1:30" s="36" customFormat="1" ht="27" customHeight="1">
      <c r="A50" s="36" t="s">
        <v>266</v>
      </c>
      <c r="B50" s="1328" t="s">
        <v>1117</v>
      </c>
      <c r="C50" s="1328"/>
      <c r="D50" s="1328"/>
      <c r="E50" s="1328"/>
      <c r="F50" s="1328"/>
      <c r="G50" s="1328"/>
      <c r="H50" s="1328"/>
      <c r="I50" s="1328"/>
      <c r="J50" s="1328"/>
      <c r="K50" s="1328"/>
      <c r="L50" s="1328"/>
      <c r="M50" s="1328"/>
      <c r="N50" s="1328"/>
      <c r="O50" s="1328"/>
      <c r="P50" s="36" t="s">
        <v>266</v>
      </c>
      <c r="Q50" s="1328" t="s">
        <v>1118</v>
      </c>
      <c r="R50" s="1328"/>
      <c r="S50" s="1328"/>
      <c r="T50" s="1328"/>
      <c r="U50" s="1328"/>
      <c r="V50" s="1328"/>
      <c r="W50" s="1328"/>
      <c r="X50" s="1328"/>
      <c r="Y50" s="1328"/>
      <c r="Z50" s="1328"/>
      <c r="AA50" s="1328"/>
      <c r="AB50" s="1328"/>
      <c r="AC50" s="1328"/>
      <c r="AD50" s="1328"/>
    </row>
    <row r="51" spans="2:30" s="36" customFormat="1" ht="12.75">
      <c r="B51" s="161"/>
      <c r="C51" s="161"/>
      <c r="D51" s="161"/>
      <c r="E51" s="161"/>
      <c r="F51" s="161"/>
      <c r="G51" s="161"/>
      <c r="H51" s="161"/>
      <c r="I51" s="161"/>
      <c r="J51" s="161"/>
      <c r="K51" s="161"/>
      <c r="L51" s="161"/>
      <c r="M51" s="161"/>
      <c r="N51" s="161"/>
      <c r="O51" s="161"/>
      <c r="Q51" s="161"/>
      <c r="R51" s="161"/>
      <c r="S51" s="161"/>
      <c r="T51" s="161"/>
      <c r="U51" s="161"/>
      <c r="V51" s="161"/>
      <c r="W51" s="161"/>
      <c r="X51" s="161"/>
      <c r="Y51" s="161"/>
      <c r="Z51" s="161"/>
      <c r="AA51" s="161"/>
      <c r="AB51" s="161"/>
      <c r="AC51" s="161"/>
      <c r="AD51" s="161"/>
    </row>
    <row r="52" spans="1:30" s="36" customFormat="1" ht="53.25" customHeight="1">
      <c r="A52" s="1328" t="s">
        <v>1119</v>
      </c>
      <c r="B52" s="1328"/>
      <c r="C52" s="1328"/>
      <c r="D52" s="1328"/>
      <c r="E52" s="1328"/>
      <c r="F52" s="1328"/>
      <c r="G52" s="1328"/>
      <c r="H52" s="1328"/>
      <c r="I52" s="1328"/>
      <c r="J52" s="1328"/>
      <c r="K52" s="1328"/>
      <c r="L52" s="1328"/>
      <c r="M52" s="1328"/>
      <c r="N52" s="1328"/>
      <c r="O52" s="1328"/>
      <c r="P52" s="1328" t="s">
        <v>1120</v>
      </c>
      <c r="Q52" s="1328"/>
      <c r="R52" s="1328"/>
      <c r="S52" s="1328"/>
      <c r="T52" s="1328"/>
      <c r="U52" s="1328"/>
      <c r="V52" s="1328"/>
      <c r="W52" s="1328"/>
      <c r="X52" s="1328"/>
      <c r="Y52" s="1328"/>
      <c r="Z52" s="1328"/>
      <c r="AA52" s="1328"/>
      <c r="AB52" s="1328"/>
      <c r="AC52" s="1328"/>
      <c r="AD52" s="1328"/>
    </row>
    <row r="53" spans="1:30" s="36" customFormat="1"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row>
    <row r="54" spans="1:30" s="36" customFormat="1" ht="52.5" customHeight="1">
      <c r="A54" s="1328" t="s">
        <v>1121</v>
      </c>
      <c r="B54" s="1328"/>
      <c r="C54" s="1328"/>
      <c r="D54" s="1328"/>
      <c r="E54" s="1328"/>
      <c r="F54" s="1328"/>
      <c r="G54" s="1328"/>
      <c r="H54" s="1328"/>
      <c r="I54" s="1328"/>
      <c r="J54" s="1328"/>
      <c r="K54" s="1328"/>
      <c r="L54" s="1328"/>
      <c r="M54" s="1328"/>
      <c r="N54" s="1328"/>
      <c r="O54" s="1328"/>
      <c r="P54" s="1328" t="s">
        <v>1122</v>
      </c>
      <c r="Q54" s="1328"/>
      <c r="R54" s="1328"/>
      <c r="S54" s="1328"/>
      <c r="T54" s="1328"/>
      <c r="U54" s="1328"/>
      <c r="V54" s="1328"/>
      <c r="W54" s="1328"/>
      <c r="X54" s="1328"/>
      <c r="Y54" s="1328"/>
      <c r="Z54" s="1328"/>
      <c r="AA54" s="1328"/>
      <c r="AB54" s="1328"/>
      <c r="AC54" s="1328"/>
      <c r="AD54" s="1328"/>
    </row>
    <row r="55" spans="1:30" s="36" customFormat="1" ht="12"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row>
    <row r="56" spans="1:30" s="36" customFormat="1" ht="15" customHeight="1">
      <c r="A56" s="46" t="s">
        <v>115</v>
      </c>
      <c r="B56" s="46"/>
      <c r="C56" s="42"/>
      <c r="D56" s="42"/>
      <c r="E56" s="42"/>
      <c r="F56" s="42"/>
      <c r="G56" s="42"/>
      <c r="H56" s="42"/>
      <c r="I56" s="42"/>
      <c r="J56" s="42"/>
      <c r="K56" s="42"/>
      <c r="L56" s="42"/>
      <c r="M56" s="42"/>
      <c r="N56" s="42"/>
      <c r="O56" s="42"/>
      <c r="P56" s="46" t="s">
        <v>116</v>
      </c>
      <c r="Q56" s="46"/>
      <c r="R56" s="42"/>
      <c r="S56" s="42"/>
      <c r="T56" s="42"/>
      <c r="U56" s="42"/>
      <c r="V56" s="42"/>
      <c r="W56" s="42"/>
      <c r="X56" s="42"/>
      <c r="Y56" s="42"/>
      <c r="Z56" s="42"/>
      <c r="AA56" s="42"/>
      <c r="AB56" s="42"/>
      <c r="AC56" s="42"/>
      <c r="AD56" s="42"/>
    </row>
    <row r="57" spans="1:30" s="36" customFormat="1" ht="12.75">
      <c r="A57" s="46"/>
      <c r="B57" s="46"/>
      <c r="C57" s="42"/>
      <c r="D57" s="42"/>
      <c r="E57" s="42"/>
      <c r="F57" s="42"/>
      <c r="G57" s="42"/>
      <c r="H57" s="42"/>
      <c r="I57" s="42"/>
      <c r="J57" s="42"/>
      <c r="K57" s="42"/>
      <c r="L57" s="42"/>
      <c r="M57" s="42"/>
      <c r="N57" s="42"/>
      <c r="O57" s="42"/>
      <c r="P57" s="46"/>
      <c r="Q57" s="46"/>
      <c r="R57" s="42"/>
      <c r="S57" s="42"/>
      <c r="T57" s="42"/>
      <c r="U57" s="42"/>
      <c r="V57" s="42"/>
      <c r="W57" s="42"/>
      <c r="X57" s="42"/>
      <c r="Y57" s="42"/>
      <c r="Z57" s="42"/>
      <c r="AA57" s="42"/>
      <c r="AB57" s="42"/>
      <c r="AC57" s="42"/>
      <c r="AD57" s="42"/>
    </row>
    <row r="58" spans="1:30" s="36" customFormat="1" ht="40.5" customHeight="1">
      <c r="A58" s="1328" t="s">
        <v>1123</v>
      </c>
      <c r="B58" s="1328"/>
      <c r="C58" s="1328"/>
      <c r="D58" s="1328"/>
      <c r="E58" s="1328"/>
      <c r="F58" s="1328"/>
      <c r="G58" s="1328"/>
      <c r="H58" s="1328"/>
      <c r="I58" s="1328"/>
      <c r="J58" s="1328"/>
      <c r="K58" s="1328"/>
      <c r="L58" s="1328"/>
      <c r="M58" s="1328"/>
      <c r="N58" s="1328"/>
      <c r="O58" s="1328"/>
      <c r="P58" s="1331" t="s">
        <v>1124</v>
      </c>
      <c r="Q58" s="1331"/>
      <c r="R58" s="1331"/>
      <c r="S58" s="1331"/>
      <c r="T58" s="1331"/>
      <c r="U58" s="1331"/>
      <c r="V58" s="1331"/>
      <c r="W58" s="1331"/>
      <c r="X58" s="1331"/>
      <c r="Y58" s="1331"/>
      <c r="Z58" s="1331"/>
      <c r="AA58" s="1331"/>
      <c r="AB58" s="1331"/>
      <c r="AC58" s="1331"/>
      <c r="AD58" s="1331"/>
    </row>
    <row r="59" spans="1:29" s="36" customFormat="1" ht="15" customHeight="1">
      <c r="A59" s="34"/>
      <c r="B59" s="34"/>
      <c r="C59" s="34"/>
      <c r="D59" s="34"/>
      <c r="E59" s="34"/>
      <c r="F59" s="34"/>
      <c r="G59" s="34"/>
      <c r="H59" s="6"/>
      <c r="I59" s="42"/>
      <c r="J59" s="47"/>
      <c r="K59" s="47"/>
      <c r="M59" s="47"/>
      <c r="N59" s="47"/>
      <c r="P59" s="34"/>
      <c r="Q59" s="34"/>
      <c r="R59" s="34"/>
      <c r="S59" s="34"/>
      <c r="T59" s="34"/>
      <c r="U59" s="34"/>
      <c r="V59" s="34"/>
      <c r="W59" s="6"/>
      <c r="X59" s="42"/>
      <c r="Y59" s="47"/>
      <c r="Z59" s="47"/>
      <c r="AB59" s="47"/>
      <c r="AC59" s="47"/>
    </row>
    <row r="60" spans="1:30" s="440" customFormat="1" ht="15" customHeight="1">
      <c r="A60" s="820"/>
      <c r="B60" s="820"/>
      <c r="C60" s="820"/>
      <c r="D60" s="820"/>
      <c r="E60" s="820"/>
      <c r="F60" s="820"/>
      <c r="G60" s="820"/>
      <c r="H60" s="820"/>
      <c r="I60" s="820"/>
      <c r="J60" s="1327" t="s">
        <v>1125</v>
      </c>
      <c r="K60" s="1327"/>
      <c r="L60" s="1327"/>
      <c r="M60" s="1327"/>
      <c r="N60" s="1327"/>
      <c r="O60" s="1327"/>
      <c r="P60" s="820"/>
      <c r="Q60" s="820"/>
      <c r="R60" s="820"/>
      <c r="S60" s="820"/>
      <c r="T60" s="820"/>
      <c r="U60" s="820"/>
      <c r="V60" s="820"/>
      <c r="W60" s="820"/>
      <c r="X60" s="820"/>
      <c r="Y60" s="820"/>
      <c r="Z60" s="820"/>
      <c r="AB60" s="820"/>
      <c r="AC60" s="820"/>
      <c r="AD60" s="294" t="s">
        <v>1126</v>
      </c>
    </row>
    <row r="61" spans="1:30" s="440" customFormat="1" ht="15" customHeight="1">
      <c r="A61" s="820"/>
      <c r="B61" s="820"/>
      <c r="C61" s="820"/>
      <c r="D61" s="820"/>
      <c r="E61" s="820"/>
      <c r="F61" s="820"/>
      <c r="G61" s="820"/>
      <c r="H61" s="820"/>
      <c r="I61" s="820"/>
      <c r="J61" s="820"/>
      <c r="K61" s="820"/>
      <c r="L61" s="53" t="s">
        <v>1127</v>
      </c>
      <c r="M61" s="820"/>
      <c r="N61" s="820"/>
      <c r="O61" s="820"/>
      <c r="P61" s="820"/>
      <c r="Q61" s="820"/>
      <c r="R61" s="820"/>
      <c r="S61" s="820"/>
      <c r="T61" s="820"/>
      <c r="U61" s="820"/>
      <c r="V61" s="820"/>
      <c r="W61" s="820"/>
      <c r="X61" s="820"/>
      <c r="Y61" s="820"/>
      <c r="Z61" s="820"/>
      <c r="AA61" s="53" t="s">
        <v>1128</v>
      </c>
      <c r="AB61" s="820"/>
      <c r="AC61" s="820"/>
      <c r="AD61" s="820"/>
    </row>
    <row r="62" spans="1:30" s="440" customFormat="1" ht="15" customHeight="1">
      <c r="A62" s="820"/>
      <c r="B62" s="820"/>
      <c r="C62" s="820"/>
      <c r="D62" s="820"/>
      <c r="E62" s="820"/>
      <c r="F62" s="820"/>
      <c r="G62" s="820"/>
      <c r="H62" s="820"/>
      <c r="I62" s="820"/>
      <c r="J62" s="820"/>
      <c r="K62" s="820"/>
      <c r="L62" s="53" t="s">
        <v>7</v>
      </c>
      <c r="M62" s="820"/>
      <c r="N62" s="820"/>
      <c r="O62" s="820"/>
      <c r="P62" s="820"/>
      <c r="Q62" s="820"/>
      <c r="R62" s="820"/>
      <c r="S62" s="820"/>
      <c r="T62" s="820"/>
      <c r="U62" s="820"/>
      <c r="V62" s="820"/>
      <c r="W62" s="820"/>
      <c r="X62" s="820"/>
      <c r="Y62" s="820"/>
      <c r="Z62" s="820"/>
      <c r="AA62" s="53" t="s">
        <v>195</v>
      </c>
      <c r="AB62" s="820"/>
      <c r="AC62" s="820"/>
      <c r="AD62" s="820"/>
    </row>
    <row r="63" spans="1:30" s="440" customFormat="1" ht="15" customHeight="1">
      <c r="A63" s="820"/>
      <c r="B63" s="820"/>
      <c r="C63" s="820"/>
      <c r="D63" s="820"/>
      <c r="E63" s="820"/>
      <c r="F63" s="820"/>
      <c r="G63" s="820"/>
      <c r="H63" s="820"/>
      <c r="I63" s="820"/>
      <c r="J63" s="820"/>
      <c r="K63" s="820"/>
      <c r="L63" s="53"/>
      <c r="M63" s="820"/>
      <c r="N63" s="820"/>
      <c r="O63" s="820"/>
      <c r="P63" s="820"/>
      <c r="Q63" s="820"/>
      <c r="R63" s="820"/>
      <c r="S63" s="820"/>
      <c r="T63" s="820"/>
      <c r="U63" s="820"/>
      <c r="V63" s="820"/>
      <c r="W63" s="820"/>
      <c r="X63" s="820"/>
      <c r="Y63" s="820"/>
      <c r="Z63" s="820"/>
      <c r="AA63" s="53"/>
      <c r="AB63" s="820"/>
      <c r="AC63" s="820"/>
      <c r="AD63" s="820"/>
    </row>
    <row r="64" spans="1:30" s="440" customFormat="1" ht="15" customHeight="1">
      <c r="A64" s="820"/>
      <c r="B64" s="820"/>
      <c r="C64" s="820"/>
      <c r="D64" s="820"/>
      <c r="E64" s="820"/>
      <c r="F64" s="820"/>
      <c r="G64" s="820"/>
      <c r="H64" s="820"/>
      <c r="I64" s="820"/>
      <c r="J64" s="820"/>
      <c r="K64" s="820"/>
      <c r="L64" s="446"/>
      <c r="M64" s="820"/>
      <c r="N64" s="820"/>
      <c r="O64" s="820"/>
      <c r="P64" s="820"/>
      <c r="Q64" s="820"/>
      <c r="R64" s="820"/>
      <c r="S64" s="820"/>
      <c r="T64" s="820"/>
      <c r="U64" s="820"/>
      <c r="V64" s="820"/>
      <c r="W64" s="820"/>
      <c r="X64" s="820"/>
      <c r="Y64" s="820"/>
      <c r="Z64" s="820"/>
      <c r="AA64" s="446"/>
      <c r="AB64" s="820"/>
      <c r="AC64" s="820"/>
      <c r="AD64" s="820"/>
    </row>
    <row r="65" spans="1:30" s="440" customFormat="1" ht="15" customHeight="1">
      <c r="A65" s="820"/>
      <c r="B65" s="820"/>
      <c r="C65" s="820"/>
      <c r="D65" s="820"/>
      <c r="E65" s="820"/>
      <c r="F65" s="820"/>
      <c r="G65" s="820"/>
      <c r="H65" s="820"/>
      <c r="I65" s="820"/>
      <c r="J65" s="820"/>
      <c r="K65" s="820"/>
      <c r="L65" s="446"/>
      <c r="M65" s="820"/>
      <c r="N65" s="820"/>
      <c r="O65" s="820"/>
      <c r="P65" s="820"/>
      <c r="Q65" s="820"/>
      <c r="R65" s="820"/>
      <c r="S65" s="820"/>
      <c r="T65" s="820"/>
      <c r="U65" s="820"/>
      <c r="V65" s="820"/>
      <c r="W65" s="820"/>
      <c r="X65" s="820"/>
      <c r="Y65" s="820"/>
      <c r="Z65" s="820"/>
      <c r="AA65" s="446"/>
      <c r="AB65" s="820"/>
      <c r="AC65" s="820"/>
      <c r="AD65" s="820"/>
    </row>
    <row r="66" spans="1:30" s="440" customFormat="1" ht="15" customHeight="1">
      <c r="A66" s="820"/>
      <c r="B66" s="820"/>
      <c r="C66" s="820"/>
      <c r="D66" s="820"/>
      <c r="E66" s="820"/>
      <c r="F66" s="820"/>
      <c r="G66" s="820"/>
      <c r="H66" s="820"/>
      <c r="I66" s="820"/>
      <c r="J66" s="820"/>
      <c r="K66" s="820"/>
      <c r="L66" s="446"/>
      <c r="M66" s="820"/>
      <c r="N66" s="820"/>
      <c r="O66" s="820"/>
      <c r="P66" s="820"/>
      <c r="Q66" s="820"/>
      <c r="R66" s="820"/>
      <c r="S66" s="820"/>
      <c r="T66" s="820"/>
      <c r="U66" s="820"/>
      <c r="V66" s="820"/>
      <c r="W66" s="820"/>
      <c r="X66" s="820"/>
      <c r="Y66" s="820"/>
      <c r="Z66" s="820"/>
      <c r="AA66" s="446"/>
      <c r="AB66" s="820"/>
      <c r="AC66" s="820"/>
      <c r="AD66" s="820"/>
    </row>
    <row r="67" spans="1:30" s="440" customFormat="1" ht="15" customHeight="1">
      <c r="A67" s="820"/>
      <c r="B67" s="820"/>
      <c r="C67" s="820"/>
      <c r="D67" s="820"/>
      <c r="E67" s="820"/>
      <c r="F67" s="820"/>
      <c r="G67" s="820"/>
      <c r="H67" s="820"/>
      <c r="I67" s="820"/>
      <c r="J67" s="820"/>
      <c r="K67" s="820"/>
      <c r="L67" s="446"/>
      <c r="M67" s="820"/>
      <c r="N67" s="820"/>
      <c r="O67" s="820"/>
      <c r="P67" s="820"/>
      <c r="Q67" s="820"/>
      <c r="R67" s="820"/>
      <c r="S67" s="820"/>
      <c r="T67" s="820"/>
      <c r="U67" s="820"/>
      <c r="V67" s="820"/>
      <c r="W67" s="820"/>
      <c r="X67" s="820"/>
      <c r="Y67" s="820"/>
      <c r="Z67" s="820"/>
      <c r="AA67" s="446"/>
      <c r="AB67" s="820"/>
      <c r="AC67" s="820"/>
      <c r="AD67" s="820"/>
    </row>
    <row r="68" spans="1:30" s="440" customFormat="1" ht="15" customHeight="1">
      <c r="A68" s="820"/>
      <c r="B68" s="820"/>
      <c r="C68" s="820"/>
      <c r="D68" s="820"/>
      <c r="E68" s="820"/>
      <c r="F68" s="820"/>
      <c r="G68" s="820"/>
      <c r="H68" s="820"/>
      <c r="I68" s="820"/>
      <c r="J68" s="820"/>
      <c r="K68" s="820"/>
      <c r="L68" s="446"/>
      <c r="M68" s="820"/>
      <c r="N68" s="820"/>
      <c r="O68" s="820"/>
      <c r="P68" s="820"/>
      <c r="Q68" s="820"/>
      <c r="R68" s="820"/>
      <c r="S68" s="820"/>
      <c r="T68" s="820"/>
      <c r="U68" s="820"/>
      <c r="V68" s="820"/>
      <c r="W68" s="820"/>
      <c r="X68" s="820"/>
      <c r="Y68" s="820"/>
      <c r="Z68" s="820"/>
      <c r="AA68" s="446"/>
      <c r="AB68" s="820"/>
      <c r="AC68" s="820"/>
      <c r="AD68" s="820"/>
    </row>
    <row r="69" spans="1:29" s="440" customFormat="1" ht="15" customHeight="1">
      <c r="A69" s="822"/>
      <c r="B69" s="822"/>
      <c r="C69" s="822"/>
      <c r="D69" s="822"/>
      <c r="E69" s="822"/>
      <c r="F69" s="822"/>
      <c r="G69" s="822"/>
      <c r="H69" s="6"/>
      <c r="I69" s="444"/>
      <c r="J69" s="445"/>
      <c r="K69" s="445"/>
      <c r="L69" s="53" t="s">
        <v>870</v>
      </c>
      <c r="M69" s="445"/>
      <c r="N69" s="445"/>
      <c r="P69" s="822"/>
      <c r="Q69" s="822"/>
      <c r="R69" s="822"/>
      <c r="S69" s="822"/>
      <c r="T69" s="822"/>
      <c r="U69" s="822"/>
      <c r="V69" s="822"/>
      <c r="W69" s="6"/>
      <c r="X69" s="444"/>
      <c r="Y69" s="445"/>
      <c r="Z69" s="445"/>
      <c r="AA69" s="53" t="s">
        <v>446</v>
      </c>
      <c r="AB69" s="445"/>
      <c r="AC69" s="445"/>
    </row>
    <row r="70" spans="1:29" s="440" customFormat="1" ht="15" customHeight="1" hidden="1" outlineLevel="1">
      <c r="A70" s="822"/>
      <c r="B70" s="822"/>
      <c r="C70" s="822"/>
      <c r="D70" s="822"/>
      <c r="E70" s="822"/>
      <c r="F70" s="822"/>
      <c r="G70" s="822"/>
      <c r="H70" s="6"/>
      <c r="I70" s="444"/>
      <c r="J70" s="445"/>
      <c r="K70" s="445"/>
      <c r="L70" s="53"/>
      <c r="M70" s="445"/>
      <c r="N70" s="445"/>
      <c r="P70" s="822"/>
      <c r="Q70" s="822"/>
      <c r="R70" s="822"/>
      <c r="S70" s="822"/>
      <c r="T70" s="822"/>
      <c r="U70" s="822"/>
      <c r="V70" s="822"/>
      <c r="W70" s="6"/>
      <c r="X70" s="444"/>
      <c r="Y70" s="445"/>
      <c r="Z70" s="445"/>
      <c r="AA70" s="53"/>
      <c r="AB70" s="445"/>
      <c r="AC70" s="445"/>
    </row>
    <row r="71" spans="1:30" s="36" customFormat="1" ht="15" customHeight="1" hidden="1" outlineLevel="1">
      <c r="A71" s="443" t="s">
        <v>1129</v>
      </c>
      <c r="B71" s="297"/>
      <c r="C71" s="298"/>
      <c r="D71" s="297"/>
      <c r="E71" s="440"/>
      <c r="F71" s="297"/>
      <c r="G71" s="294"/>
      <c r="H71" s="6"/>
      <c r="I71" s="444"/>
      <c r="J71" s="445"/>
      <c r="K71" s="445"/>
      <c r="L71" s="440"/>
      <c r="M71" s="445"/>
      <c r="N71" s="445"/>
      <c r="O71" s="440"/>
      <c r="P71" s="443" t="s">
        <v>1128</v>
      </c>
      <c r="Q71" s="297"/>
      <c r="R71" s="298"/>
      <c r="S71" s="297"/>
      <c r="T71" s="440"/>
      <c r="U71" s="297"/>
      <c r="V71" s="294"/>
      <c r="W71" s="6"/>
      <c r="X71" s="444"/>
      <c r="Y71" s="445"/>
      <c r="Z71" s="445"/>
      <c r="AA71" s="440"/>
      <c r="AB71" s="445"/>
      <c r="AC71" s="445"/>
      <c r="AD71" s="440"/>
    </row>
    <row r="72" spans="1:30" s="36" customFormat="1" ht="15" customHeight="1" hidden="1" outlineLevel="1">
      <c r="A72" s="440"/>
      <c r="B72" s="39"/>
      <c r="C72" s="440"/>
      <c r="D72" s="136"/>
      <c r="E72" s="6"/>
      <c r="F72" s="39"/>
      <c r="G72" s="6"/>
      <c r="H72" s="444"/>
      <c r="I72" s="444"/>
      <c r="J72" s="444"/>
      <c r="K72" s="444"/>
      <c r="L72" s="440"/>
      <c r="M72" s="444"/>
      <c r="N72" s="444"/>
      <c r="O72" s="440"/>
      <c r="P72" s="440"/>
      <c r="Q72" s="39"/>
      <c r="R72" s="440"/>
      <c r="S72" s="136"/>
      <c r="T72" s="6"/>
      <c r="U72" s="39"/>
      <c r="V72" s="6"/>
      <c r="W72" s="444"/>
      <c r="X72" s="444"/>
      <c r="Y72" s="444"/>
      <c r="Z72" s="444"/>
      <c r="AA72" s="440"/>
      <c r="AB72" s="444"/>
      <c r="AC72" s="444"/>
      <c r="AD72" s="440"/>
    </row>
    <row r="73" spans="1:30" s="36" customFormat="1" ht="15" customHeight="1" hidden="1" outlineLevel="1">
      <c r="A73" s="440"/>
      <c r="B73" s="444"/>
      <c r="C73" s="440"/>
      <c r="D73" s="136"/>
      <c r="E73" s="6"/>
      <c r="F73" s="444"/>
      <c r="G73" s="6"/>
      <c r="H73" s="444"/>
      <c r="I73" s="444"/>
      <c r="J73" s="444"/>
      <c r="K73" s="444"/>
      <c r="L73" s="440"/>
      <c r="M73" s="444"/>
      <c r="N73" s="444"/>
      <c r="O73" s="440"/>
      <c r="P73" s="440"/>
      <c r="Q73" s="444"/>
      <c r="R73" s="440"/>
      <c r="S73" s="136"/>
      <c r="T73" s="6"/>
      <c r="U73" s="444"/>
      <c r="V73" s="6"/>
      <c r="W73" s="444"/>
      <c r="X73" s="444"/>
      <c r="Y73" s="444"/>
      <c r="Z73" s="444"/>
      <c r="AA73" s="440"/>
      <c r="AB73" s="444"/>
      <c r="AC73" s="444"/>
      <c r="AD73" s="440"/>
    </row>
    <row r="74" spans="1:30" s="36" customFormat="1" ht="15" customHeight="1" hidden="1" outlineLevel="1">
      <c r="A74" s="440"/>
      <c r="B74" s="444"/>
      <c r="C74" s="440"/>
      <c r="D74" s="136"/>
      <c r="E74" s="6"/>
      <c r="F74" s="444"/>
      <c r="G74" s="6"/>
      <c r="H74" s="444"/>
      <c r="I74" s="444"/>
      <c r="J74" s="444"/>
      <c r="K74" s="444"/>
      <c r="L74" s="440"/>
      <c r="M74" s="444"/>
      <c r="N74" s="444"/>
      <c r="O74" s="440"/>
      <c r="P74" s="440"/>
      <c r="Q74" s="444"/>
      <c r="R74" s="440"/>
      <c r="S74" s="136"/>
      <c r="T74" s="6"/>
      <c r="U74" s="444"/>
      <c r="V74" s="6"/>
      <c r="W74" s="444"/>
      <c r="X74" s="444"/>
      <c r="Y74" s="444"/>
      <c r="Z74" s="444"/>
      <c r="AA74" s="53"/>
      <c r="AB74" s="444"/>
      <c r="AC74" s="444"/>
      <c r="AD74" s="440"/>
    </row>
    <row r="75" spans="1:30" s="36" customFormat="1" ht="15" customHeight="1" hidden="1" outlineLevel="1">
      <c r="A75" s="444"/>
      <c r="B75" s="444"/>
      <c r="C75" s="444"/>
      <c r="D75" s="444"/>
      <c r="E75" s="444"/>
      <c r="F75" s="444"/>
      <c r="G75" s="444"/>
      <c r="H75" s="444"/>
      <c r="I75" s="444"/>
      <c r="J75" s="444"/>
      <c r="K75" s="444"/>
      <c r="L75" s="446"/>
      <c r="M75" s="444"/>
      <c r="N75" s="444"/>
      <c r="O75" s="440"/>
      <c r="P75" s="444"/>
      <c r="Q75" s="444"/>
      <c r="R75" s="444"/>
      <c r="S75" s="444"/>
      <c r="T75" s="444"/>
      <c r="U75" s="444"/>
      <c r="V75" s="444"/>
      <c r="W75" s="444"/>
      <c r="X75" s="444"/>
      <c r="Y75" s="444"/>
      <c r="Z75" s="444"/>
      <c r="AA75" s="446"/>
      <c r="AB75" s="444"/>
      <c r="AC75" s="444"/>
      <c r="AD75" s="440"/>
    </row>
    <row r="76" spans="1:30" s="36" customFormat="1" ht="15" customHeight="1" hidden="1" outlineLevel="1">
      <c r="A76" s="444"/>
      <c r="B76" s="444"/>
      <c r="C76" s="444"/>
      <c r="D76" s="444"/>
      <c r="E76" s="444"/>
      <c r="F76" s="444"/>
      <c r="G76" s="444"/>
      <c r="H76" s="444"/>
      <c r="I76" s="444"/>
      <c r="J76" s="444"/>
      <c r="K76" s="444"/>
      <c r="L76" s="446"/>
      <c r="M76" s="444"/>
      <c r="N76" s="444"/>
      <c r="O76" s="440"/>
      <c r="P76" s="444"/>
      <c r="Q76" s="444"/>
      <c r="R76" s="444"/>
      <c r="S76" s="444"/>
      <c r="T76" s="444"/>
      <c r="U76" s="444"/>
      <c r="V76" s="444"/>
      <c r="W76" s="444"/>
      <c r="X76" s="444"/>
      <c r="Y76" s="444"/>
      <c r="Z76" s="444"/>
      <c r="AA76" s="446"/>
      <c r="AB76" s="444"/>
      <c r="AC76" s="444"/>
      <c r="AD76" s="440"/>
    </row>
    <row r="77" spans="1:30" s="36" customFormat="1" ht="15" customHeight="1" hidden="1" outlineLevel="1">
      <c r="A77" s="444"/>
      <c r="B77" s="444"/>
      <c r="C77" s="444"/>
      <c r="D77" s="444"/>
      <c r="E77" s="444"/>
      <c r="F77" s="444"/>
      <c r="G77" s="444"/>
      <c r="H77" s="444"/>
      <c r="I77" s="444"/>
      <c r="J77" s="444"/>
      <c r="K77" s="444"/>
      <c r="L77" s="446"/>
      <c r="M77" s="444"/>
      <c r="N77" s="444"/>
      <c r="O77" s="440"/>
      <c r="P77" s="444"/>
      <c r="Q77" s="444"/>
      <c r="R77" s="444"/>
      <c r="S77" s="444"/>
      <c r="T77" s="444"/>
      <c r="U77" s="444"/>
      <c r="V77" s="444"/>
      <c r="W77" s="444"/>
      <c r="X77" s="444"/>
      <c r="Y77" s="444"/>
      <c r="Z77" s="444"/>
      <c r="AA77" s="446"/>
      <c r="AB77" s="444"/>
      <c r="AC77" s="444"/>
      <c r="AD77" s="440"/>
    </row>
    <row r="78" spans="1:30" s="36" customFormat="1" ht="15" customHeight="1" hidden="1" outlineLevel="1">
      <c r="A78" s="447" t="s">
        <v>870</v>
      </c>
      <c r="B78" s="448"/>
      <c r="C78" s="448"/>
      <c r="D78" s="448"/>
      <c r="E78" s="444"/>
      <c r="F78" s="444"/>
      <c r="G78" s="444"/>
      <c r="H78" s="444"/>
      <c r="I78" s="444"/>
      <c r="J78" s="444"/>
      <c r="K78" s="444"/>
      <c r="L78" s="446"/>
      <c r="M78" s="444"/>
      <c r="N78" s="444"/>
      <c r="O78" s="440"/>
      <c r="P78" s="449" t="s">
        <v>446</v>
      </c>
      <c r="Q78" s="448"/>
      <c r="R78" s="448"/>
      <c r="S78" s="448"/>
      <c r="T78" s="444"/>
      <c r="U78" s="444"/>
      <c r="V78" s="444"/>
      <c r="W78" s="444"/>
      <c r="X78" s="444"/>
      <c r="Y78" s="444"/>
      <c r="Z78" s="444"/>
      <c r="AA78" s="446"/>
      <c r="AB78" s="444"/>
      <c r="AC78" s="444"/>
      <c r="AD78" s="440"/>
    </row>
    <row r="79" spans="1:30" s="36" customFormat="1" ht="15" customHeight="1" hidden="1" outlineLevel="1">
      <c r="A79" s="443" t="s">
        <v>7</v>
      </c>
      <c r="B79" s="444"/>
      <c r="C79" s="444"/>
      <c r="D79" s="444"/>
      <c r="E79" s="444"/>
      <c r="F79" s="444"/>
      <c r="G79" s="444"/>
      <c r="H79" s="444"/>
      <c r="I79" s="444"/>
      <c r="J79" s="444"/>
      <c r="K79" s="444"/>
      <c r="L79" s="446"/>
      <c r="M79" s="444"/>
      <c r="N79" s="444"/>
      <c r="O79" s="440"/>
      <c r="P79" s="57" t="s">
        <v>195</v>
      </c>
      <c r="Q79" s="444"/>
      <c r="R79" s="444"/>
      <c r="S79" s="444"/>
      <c r="T79" s="444"/>
      <c r="U79" s="444"/>
      <c r="V79" s="444"/>
      <c r="W79" s="444"/>
      <c r="X79" s="444"/>
      <c r="Y79" s="444"/>
      <c r="Z79" s="444"/>
      <c r="AA79" s="446"/>
      <c r="AB79" s="444"/>
      <c r="AC79" s="444"/>
      <c r="AD79" s="440"/>
    </row>
    <row r="80" spans="1:30" s="36" customFormat="1" ht="24" customHeight="1" hidden="1" outlineLevel="1">
      <c r="A80" s="450" t="s">
        <v>1125</v>
      </c>
      <c r="B80" s="40"/>
      <c r="C80" s="444"/>
      <c r="D80" s="299"/>
      <c r="E80" s="444"/>
      <c r="F80" s="6"/>
      <c r="G80" s="444"/>
      <c r="H80" s="6"/>
      <c r="I80" s="444"/>
      <c r="J80" s="445"/>
      <c r="K80" s="445"/>
      <c r="L80" s="440"/>
      <c r="M80" s="54"/>
      <c r="N80" s="54"/>
      <c r="O80" s="440"/>
      <c r="P80" s="451" t="s">
        <v>1126</v>
      </c>
      <c r="Q80" s="40"/>
      <c r="R80" s="444"/>
      <c r="S80" s="299"/>
      <c r="T80" s="444"/>
      <c r="U80" s="6"/>
      <c r="V80" s="444"/>
      <c r="W80" s="6"/>
      <c r="X80" s="444"/>
      <c r="Y80" s="445"/>
      <c r="Z80" s="445"/>
      <c r="AA80" s="440"/>
      <c r="AB80" s="54"/>
      <c r="AC80" s="54"/>
      <c r="AD80" s="440"/>
    </row>
    <row r="81" spans="1:30" s="36" customFormat="1" ht="15" customHeight="1" collapsed="1">
      <c r="A81" s="40"/>
      <c r="B81" s="40"/>
      <c r="C81" s="42"/>
      <c r="D81" s="6"/>
      <c r="E81" s="42"/>
      <c r="F81" s="6"/>
      <c r="G81" s="42"/>
      <c r="H81" s="6"/>
      <c r="I81" s="42"/>
      <c r="J81" s="47"/>
      <c r="K81" s="47"/>
      <c r="L81" s="47"/>
      <c r="M81" s="47"/>
      <c r="N81" s="47"/>
      <c r="O81" s="48"/>
      <c r="P81" s="40"/>
      <c r="Q81" s="40"/>
      <c r="R81" s="42"/>
      <c r="S81" s="6"/>
      <c r="T81" s="42"/>
      <c r="U81" s="6"/>
      <c r="V81" s="42"/>
      <c r="W81" s="6"/>
      <c r="X81" s="42"/>
      <c r="Y81" s="47"/>
      <c r="Z81" s="47"/>
      <c r="AA81" s="47"/>
      <c r="AB81" s="47"/>
      <c r="AC81" s="47"/>
      <c r="AD81" s="48"/>
    </row>
    <row r="82" spans="1:30" s="36" customFormat="1" ht="1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row>
    <row r="83" spans="1:30" s="36" customFormat="1" ht="1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row>
    <row r="84" spans="1:30" s="36" customFormat="1" ht="15" customHeight="1">
      <c r="A84" s="42"/>
      <c r="B84" s="42"/>
      <c r="C84" s="42"/>
      <c r="D84" s="6"/>
      <c r="E84" s="42"/>
      <c r="F84" s="6"/>
      <c r="G84" s="42"/>
      <c r="H84" s="6"/>
      <c r="I84" s="42"/>
      <c r="J84" s="47"/>
      <c r="K84" s="47"/>
      <c r="L84" s="47"/>
      <c r="M84" s="47"/>
      <c r="N84" s="47"/>
      <c r="O84" s="48"/>
      <c r="P84" s="42"/>
      <c r="Q84" s="42"/>
      <c r="R84" s="42"/>
      <c r="S84" s="6"/>
      <c r="T84" s="42"/>
      <c r="U84" s="6"/>
      <c r="V84" s="42"/>
      <c r="W84" s="6"/>
      <c r="X84" s="42"/>
      <c r="Y84" s="47"/>
      <c r="Z84" s="47"/>
      <c r="AA84" s="47"/>
      <c r="AB84" s="47"/>
      <c r="AC84" s="47"/>
      <c r="AD84" s="48"/>
    </row>
    <row r="85" spans="1:30" s="36" customFormat="1" ht="15" customHeight="1">
      <c r="A85" s="42"/>
      <c r="B85" s="42"/>
      <c r="C85" s="42"/>
      <c r="D85" s="6"/>
      <c r="E85" s="42"/>
      <c r="F85" s="6"/>
      <c r="G85" s="42"/>
      <c r="H85" s="6"/>
      <c r="I85" s="42"/>
      <c r="J85" s="47"/>
      <c r="K85" s="47"/>
      <c r="L85" s="47"/>
      <c r="M85" s="47"/>
      <c r="N85" s="47"/>
      <c r="O85" s="48"/>
      <c r="P85" s="42"/>
      <c r="Q85" s="42"/>
      <c r="R85" s="42"/>
      <c r="S85" s="6"/>
      <c r="T85" s="42"/>
      <c r="U85" s="6"/>
      <c r="V85" s="42"/>
      <c r="W85" s="6"/>
      <c r="X85" s="42"/>
      <c r="Y85" s="47"/>
      <c r="Z85" s="47"/>
      <c r="AA85" s="47"/>
      <c r="AB85" s="47"/>
      <c r="AC85" s="47"/>
      <c r="AD85" s="48"/>
    </row>
    <row r="86" spans="1:30" s="36" customFormat="1" ht="15" customHeight="1">
      <c r="A86" s="42"/>
      <c r="B86" s="42"/>
      <c r="C86" s="42"/>
      <c r="D86" s="6"/>
      <c r="E86" s="42"/>
      <c r="F86" s="6"/>
      <c r="G86" s="42"/>
      <c r="H86" s="6"/>
      <c r="I86" s="42"/>
      <c r="J86" s="47"/>
      <c r="K86" s="47"/>
      <c r="L86" s="47"/>
      <c r="M86" s="47"/>
      <c r="N86" s="47"/>
      <c r="O86" s="48"/>
      <c r="P86" s="42"/>
      <c r="Q86" s="42"/>
      <c r="R86" s="42"/>
      <c r="S86" s="6"/>
      <c r="T86" s="42"/>
      <c r="U86" s="6"/>
      <c r="V86" s="42"/>
      <c r="W86" s="6"/>
      <c r="X86" s="42"/>
      <c r="Y86" s="47"/>
      <c r="Z86" s="47"/>
      <c r="AA86" s="47"/>
      <c r="AB86" s="47"/>
      <c r="AC86" s="47"/>
      <c r="AD86" s="48"/>
    </row>
  </sheetData>
  <sheetProtection/>
  <mergeCells count="35">
    <mergeCell ref="P2:W3"/>
    <mergeCell ref="A13:O13"/>
    <mergeCell ref="P41:AD41"/>
    <mergeCell ref="A2:H3"/>
    <mergeCell ref="A7:O7"/>
    <mergeCell ref="Q48:AD48"/>
    <mergeCell ref="P43:AD43"/>
    <mergeCell ref="P7:AD7"/>
    <mergeCell ref="Q47:AD47"/>
    <mergeCell ref="B47:O47"/>
    <mergeCell ref="A52:O52"/>
    <mergeCell ref="A58:O58"/>
    <mergeCell ref="B48:O48"/>
    <mergeCell ref="Q49:AD49"/>
    <mergeCell ref="P54:AD54"/>
    <mergeCell ref="Q50:AD50"/>
    <mergeCell ref="A54:O54"/>
    <mergeCell ref="P11:AD11"/>
    <mergeCell ref="A39:O39"/>
    <mergeCell ref="P5:AD5"/>
    <mergeCell ref="A11:O11"/>
    <mergeCell ref="P13:AD13"/>
    <mergeCell ref="A5:O5"/>
    <mergeCell ref="P39:AD39"/>
    <mergeCell ref="L35:O35"/>
    <mergeCell ref="J60:O60"/>
    <mergeCell ref="A43:O43"/>
    <mergeCell ref="P52:AD52"/>
    <mergeCell ref="B46:O46"/>
    <mergeCell ref="B49:O49"/>
    <mergeCell ref="B50:O50"/>
    <mergeCell ref="Q46:AD46"/>
    <mergeCell ref="B45:O45"/>
    <mergeCell ref="Q45:AD45"/>
    <mergeCell ref="P58:AD58"/>
  </mergeCells>
  <printOptions/>
  <pageMargins left="1" right="0.5" top="0.5" bottom="0.51" header="0.21" footer="0.2"/>
  <pageSetup firstPageNumber="2" useFirstPageNumber="1" horizontalDpi="600" verticalDpi="600" orientation="portrait" paperSize="9" r:id="rId1"/>
  <headerFooter alignWithMargins="0">
    <oddFooter>&amp;C&amp;"Times New Roman,Regular"&amp;P</oddFoot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codeName="Sheet6">
    <tabColor indexed="12"/>
  </sheetPr>
  <dimension ref="A1:AH66"/>
  <sheetViews>
    <sheetView showGridLines="0" view="pageBreakPreview" zoomScaleSheetLayoutView="100" zoomScalePageLayoutView="0" workbookViewId="0" topLeftCell="A1">
      <selection activeCell="L12" sqref="L12"/>
    </sheetView>
  </sheetViews>
  <sheetFormatPr defaultColWidth="2.57421875" defaultRowHeight="12.75" outlineLevelRow="1" outlineLevelCol="1"/>
  <cols>
    <col min="1" max="1" width="2.8515625" style="32" customWidth="1"/>
    <col min="2" max="2" width="8.8515625" style="32" customWidth="1"/>
    <col min="3" max="3" width="1.1484375" style="32" customWidth="1"/>
    <col min="4" max="4" width="8.8515625" style="32" customWidth="1"/>
    <col min="5" max="5" width="1.1484375" style="21" customWidth="1"/>
    <col min="6" max="6" width="8.8515625" style="32" customWidth="1"/>
    <col min="7" max="7" width="1.1484375" style="21" customWidth="1"/>
    <col min="8" max="8" width="8.8515625" style="32" customWidth="1"/>
    <col min="9" max="9" width="1.1484375" style="21" customWidth="1"/>
    <col min="10" max="10" width="8.8515625" style="13" customWidth="1"/>
    <col min="11" max="11" width="1.1484375" style="13" customWidth="1"/>
    <col min="12" max="12" width="8.8515625" style="13" customWidth="1"/>
    <col min="13" max="13" width="1.1484375" style="13" customWidth="1"/>
    <col min="14" max="14" width="8.8515625" style="12" customWidth="1"/>
    <col min="15" max="15" width="1.1484375" style="12" customWidth="1"/>
    <col min="16" max="16" width="8.8515625" style="13" customWidth="1"/>
    <col min="17" max="17" width="2.8515625" style="15" customWidth="1"/>
    <col min="18" max="18" width="2.8515625" style="32" hidden="1" customWidth="1" outlineLevel="1"/>
    <col min="19" max="19" width="8.8515625" style="32" hidden="1" customWidth="1" outlineLevel="1"/>
    <col min="20" max="20" width="1.1484375" style="32" hidden="1" customWidth="1" outlineLevel="1"/>
    <col min="21" max="21" width="8.8515625" style="32" hidden="1" customWidth="1" outlineLevel="1"/>
    <col min="22" max="22" width="1.1484375" style="21" hidden="1" customWidth="1" outlineLevel="1"/>
    <col min="23" max="23" width="8.8515625" style="32" hidden="1" customWidth="1" outlineLevel="1"/>
    <col min="24" max="24" width="1.1484375" style="21" hidden="1" customWidth="1" outlineLevel="1"/>
    <col min="25" max="25" width="8.8515625" style="32" hidden="1" customWidth="1" outlineLevel="1"/>
    <col min="26" max="26" width="1.1484375" style="21" hidden="1" customWidth="1" outlineLevel="1"/>
    <col min="27" max="27" width="8.8515625" style="13" hidden="1" customWidth="1" outlineLevel="1"/>
    <col min="28" max="28" width="1.1484375" style="13" hidden="1" customWidth="1" outlineLevel="1"/>
    <col min="29" max="29" width="8.8515625" style="13" hidden="1" customWidth="1" outlineLevel="1"/>
    <col min="30" max="30" width="1.1484375" style="13" hidden="1" customWidth="1" outlineLevel="1"/>
    <col min="31" max="31" width="8.8515625" style="12" hidden="1" customWidth="1" outlineLevel="1"/>
    <col min="32" max="32" width="1.1484375" style="12" hidden="1" customWidth="1" outlineLevel="1"/>
    <col min="33" max="33" width="8.8515625" style="13" hidden="1" customWidth="1" outlineLevel="1"/>
    <col min="34" max="34" width="2.8515625" style="15" hidden="1" customWidth="1" outlineLevel="1"/>
    <col min="35" max="35" width="2.57421875" style="22" customWidth="1" collapsed="1"/>
    <col min="36" max="16384" width="2.57421875" style="22" customWidth="1"/>
  </cols>
  <sheetData>
    <row r="1" spans="1:34" s="21" customFormat="1" ht="15" customHeight="1">
      <c r="A1" s="58"/>
      <c r="B1" s="58"/>
      <c r="C1" s="18"/>
      <c r="D1" s="18"/>
      <c r="E1" s="17"/>
      <c r="F1" s="19"/>
      <c r="G1" s="18"/>
      <c r="H1" s="18"/>
      <c r="J1" s="13"/>
      <c r="K1" s="13"/>
      <c r="L1" s="13"/>
      <c r="M1" s="13"/>
      <c r="N1" s="12"/>
      <c r="O1" s="12"/>
      <c r="P1" s="13"/>
      <c r="Q1" s="5"/>
      <c r="R1" s="58"/>
      <c r="S1" s="58"/>
      <c r="T1" s="18"/>
      <c r="U1" s="18"/>
      <c r="V1" s="17"/>
      <c r="W1" s="19"/>
      <c r="X1" s="18"/>
      <c r="Y1" s="18"/>
      <c r="AA1" s="13"/>
      <c r="AB1" s="13"/>
      <c r="AC1" s="13"/>
      <c r="AD1" s="13"/>
      <c r="AE1" s="12"/>
      <c r="AF1" s="12"/>
      <c r="AG1" s="13"/>
      <c r="AH1" s="5"/>
    </row>
    <row r="2" spans="1:34" s="21" customFormat="1" ht="15" customHeight="1">
      <c r="A2" s="58"/>
      <c r="B2" s="58"/>
      <c r="C2" s="18"/>
      <c r="D2" s="18"/>
      <c r="E2" s="17"/>
      <c r="F2" s="19"/>
      <c r="G2" s="18"/>
      <c r="H2" s="18"/>
      <c r="J2" s="13"/>
      <c r="K2" s="13"/>
      <c r="L2" s="13"/>
      <c r="M2" s="13"/>
      <c r="N2" s="12"/>
      <c r="O2" s="12"/>
      <c r="P2" s="13"/>
      <c r="Q2" s="5"/>
      <c r="R2" s="58"/>
      <c r="S2" s="58"/>
      <c r="T2" s="18"/>
      <c r="U2" s="18"/>
      <c r="V2" s="17"/>
      <c r="W2" s="19"/>
      <c r="X2" s="18"/>
      <c r="Y2" s="18"/>
      <c r="AA2" s="13"/>
      <c r="AB2" s="13"/>
      <c r="AC2" s="13"/>
      <c r="AD2" s="13"/>
      <c r="AE2" s="12"/>
      <c r="AF2" s="12"/>
      <c r="AG2" s="13"/>
      <c r="AH2" s="5"/>
    </row>
    <row r="3" spans="1:34" s="21" customFormat="1" ht="15" customHeight="1">
      <c r="A3" s="58"/>
      <c r="B3" s="58"/>
      <c r="C3" s="18"/>
      <c r="D3" s="18"/>
      <c r="E3" s="17"/>
      <c r="F3" s="19"/>
      <c r="G3" s="18"/>
      <c r="H3" s="18"/>
      <c r="J3" s="13"/>
      <c r="K3" s="13"/>
      <c r="L3" s="13"/>
      <c r="M3" s="13"/>
      <c r="N3" s="12"/>
      <c r="O3" s="12"/>
      <c r="P3" s="13"/>
      <c r="Q3" s="5"/>
      <c r="R3" s="58"/>
      <c r="S3" s="58"/>
      <c r="T3" s="18"/>
      <c r="U3" s="18"/>
      <c r="V3" s="17"/>
      <c r="W3" s="19"/>
      <c r="X3" s="18"/>
      <c r="Y3" s="18"/>
      <c r="AA3" s="13"/>
      <c r="AB3" s="13"/>
      <c r="AC3" s="13"/>
      <c r="AD3" s="13"/>
      <c r="AE3" s="12"/>
      <c r="AF3" s="12"/>
      <c r="AG3" s="13"/>
      <c r="AH3" s="5"/>
    </row>
    <row r="4" spans="1:34" s="21" customFormat="1" ht="15" customHeight="1">
      <c r="A4" s="58"/>
      <c r="B4" s="58"/>
      <c r="C4" s="18"/>
      <c r="D4" s="18"/>
      <c r="E4" s="17"/>
      <c r="F4" s="19"/>
      <c r="G4" s="18"/>
      <c r="H4" s="18"/>
      <c r="J4" s="13"/>
      <c r="K4" s="13"/>
      <c r="L4" s="13"/>
      <c r="M4" s="13"/>
      <c r="N4" s="12"/>
      <c r="O4" s="12"/>
      <c r="P4" s="13"/>
      <c r="Q4" s="5"/>
      <c r="R4" s="58"/>
      <c r="S4" s="58"/>
      <c r="T4" s="18"/>
      <c r="U4" s="18"/>
      <c r="V4" s="17"/>
      <c r="W4" s="19"/>
      <c r="X4" s="18"/>
      <c r="Y4" s="18"/>
      <c r="AA4" s="13"/>
      <c r="AB4" s="13"/>
      <c r="AC4" s="13"/>
      <c r="AD4" s="13"/>
      <c r="AE4" s="12"/>
      <c r="AF4" s="12"/>
      <c r="AG4" s="13"/>
      <c r="AH4" s="5"/>
    </row>
    <row r="5" spans="1:34" s="21" customFormat="1" ht="15" customHeight="1">
      <c r="A5" s="58"/>
      <c r="B5" s="58"/>
      <c r="C5" s="18"/>
      <c r="D5" s="18"/>
      <c r="E5" s="17"/>
      <c r="F5" s="19"/>
      <c r="G5" s="18"/>
      <c r="H5" s="18"/>
      <c r="J5" s="13"/>
      <c r="K5" s="13"/>
      <c r="L5" s="13"/>
      <c r="M5" s="13"/>
      <c r="N5" s="12"/>
      <c r="O5" s="12"/>
      <c r="P5" s="13"/>
      <c r="Q5" s="5"/>
      <c r="R5" s="58"/>
      <c r="S5" s="58"/>
      <c r="T5" s="18"/>
      <c r="U5" s="18"/>
      <c r="V5" s="17"/>
      <c r="W5" s="19"/>
      <c r="X5" s="18"/>
      <c r="Y5" s="18"/>
      <c r="AA5" s="13"/>
      <c r="AB5" s="13"/>
      <c r="AC5" s="13"/>
      <c r="AD5" s="13"/>
      <c r="AE5" s="12"/>
      <c r="AF5" s="12"/>
      <c r="AG5" s="13"/>
      <c r="AH5" s="5"/>
    </row>
    <row r="6" spans="1:34" ht="15" customHeight="1">
      <c r="A6" s="421" t="s">
        <v>1130</v>
      </c>
      <c r="B6" s="4"/>
      <c r="Q6" s="5"/>
      <c r="R6" s="421" t="s">
        <v>1131</v>
      </c>
      <c r="S6" s="4"/>
      <c r="AH6" s="5"/>
    </row>
    <row r="7" spans="1:34" ht="15.75" customHeight="1">
      <c r="A7" s="4"/>
      <c r="B7" s="4"/>
      <c r="Q7" s="5"/>
      <c r="R7" s="4"/>
      <c r="S7" s="4"/>
      <c r="AH7" s="5"/>
    </row>
    <row r="8" spans="1:34" s="262" customFormat="1" ht="18.75">
      <c r="A8" s="1333" t="s">
        <v>833</v>
      </c>
      <c r="B8" s="1333"/>
      <c r="C8" s="1333"/>
      <c r="D8" s="1333"/>
      <c r="E8" s="1333"/>
      <c r="F8" s="1333"/>
      <c r="G8" s="1333"/>
      <c r="H8" s="1333"/>
      <c r="I8" s="1333"/>
      <c r="J8" s="1333"/>
      <c r="K8" s="1333"/>
      <c r="L8" s="1333"/>
      <c r="M8" s="1333"/>
      <c r="N8" s="1333"/>
      <c r="O8" s="1333"/>
      <c r="P8" s="1333"/>
      <c r="Q8" s="1333"/>
      <c r="R8" s="1333" t="s">
        <v>854</v>
      </c>
      <c r="S8" s="1333"/>
      <c r="T8" s="1333"/>
      <c r="U8" s="1333"/>
      <c r="V8" s="1333"/>
      <c r="W8" s="1333"/>
      <c r="X8" s="1333"/>
      <c r="Y8" s="1333"/>
      <c r="Z8" s="1333"/>
      <c r="AA8" s="1333"/>
      <c r="AB8" s="1333"/>
      <c r="AC8" s="1333"/>
      <c r="AD8" s="1333"/>
      <c r="AE8" s="1333"/>
      <c r="AF8" s="1333"/>
      <c r="AG8" s="1333"/>
      <c r="AH8" s="1333"/>
    </row>
    <row r="9" spans="1:34" ht="15" customHeight="1">
      <c r="A9" s="62"/>
      <c r="B9" s="62"/>
      <c r="C9" s="7"/>
      <c r="D9" s="7"/>
      <c r="E9" s="7"/>
      <c r="F9" s="7"/>
      <c r="G9" s="7"/>
      <c r="H9" s="7"/>
      <c r="I9" s="7"/>
      <c r="J9" s="59"/>
      <c r="K9" s="59"/>
      <c r="L9" s="59"/>
      <c r="M9" s="59"/>
      <c r="N9" s="60"/>
      <c r="O9" s="60"/>
      <c r="P9" s="59"/>
      <c r="Q9" s="61"/>
      <c r="R9" s="62"/>
      <c r="S9" s="62"/>
      <c r="T9" s="7"/>
      <c r="U9" s="7"/>
      <c r="V9" s="7"/>
      <c r="W9" s="7"/>
      <c r="X9" s="7"/>
      <c r="Y9" s="7"/>
      <c r="Z9" s="7"/>
      <c r="AA9" s="59"/>
      <c r="AB9" s="59"/>
      <c r="AC9" s="59"/>
      <c r="AD9" s="59"/>
      <c r="AE9" s="60"/>
      <c r="AF9" s="60"/>
      <c r="AG9" s="59"/>
      <c r="AH9" s="61"/>
    </row>
    <row r="10" spans="1:34" ht="15" customHeight="1">
      <c r="A10" s="46" t="s">
        <v>149</v>
      </c>
      <c r="B10" s="46"/>
      <c r="C10" s="46" t="s">
        <v>1132</v>
      </c>
      <c r="E10" s="46"/>
      <c r="F10" s="46"/>
      <c r="G10" s="42"/>
      <c r="H10" s="42"/>
      <c r="I10" s="42"/>
      <c r="J10" s="47"/>
      <c r="K10" s="47"/>
      <c r="L10" s="47"/>
      <c r="M10" s="47"/>
      <c r="N10" s="48"/>
      <c r="O10" s="48"/>
      <c r="P10" s="47"/>
      <c r="Q10" s="6"/>
      <c r="R10" s="46" t="s">
        <v>331</v>
      </c>
      <c r="S10" s="23"/>
      <c r="T10" s="23" t="s">
        <v>1133</v>
      </c>
      <c r="U10" s="736"/>
      <c r="V10" s="23"/>
      <c r="W10" s="46"/>
      <c r="X10" s="42"/>
      <c r="Y10" s="42"/>
      <c r="Z10" s="42"/>
      <c r="AA10" s="47"/>
      <c r="AB10" s="47"/>
      <c r="AC10" s="47"/>
      <c r="AD10" s="47"/>
      <c r="AE10" s="48"/>
      <c r="AF10" s="48"/>
      <c r="AG10" s="47"/>
      <c r="AH10" s="6"/>
    </row>
    <row r="11" spans="1:34" ht="15" customHeight="1">
      <c r="A11" s="46"/>
      <c r="B11" s="46"/>
      <c r="C11" s="46" t="s">
        <v>862</v>
      </c>
      <c r="D11" s="22"/>
      <c r="E11" s="42"/>
      <c r="F11" s="42"/>
      <c r="G11" s="42"/>
      <c r="H11" s="42"/>
      <c r="I11" s="42"/>
      <c r="J11" s="47"/>
      <c r="K11" s="47"/>
      <c r="L11" s="47"/>
      <c r="M11" s="47"/>
      <c r="N11" s="48"/>
      <c r="O11" s="48"/>
      <c r="P11" s="47"/>
      <c r="Q11" s="6"/>
      <c r="R11" s="46"/>
      <c r="S11" s="23"/>
      <c r="T11" s="23" t="s">
        <v>607</v>
      </c>
      <c r="U11" s="169"/>
      <c r="V11" s="16"/>
      <c r="W11" s="42"/>
      <c r="X11" s="42"/>
      <c r="Y11" s="42"/>
      <c r="Z11" s="42"/>
      <c r="AA11" s="47"/>
      <c r="AB11" s="47"/>
      <c r="AC11" s="47"/>
      <c r="AD11" s="47"/>
      <c r="AE11" s="48"/>
      <c r="AF11" s="48"/>
      <c r="AG11" s="47"/>
      <c r="AH11" s="6"/>
    </row>
    <row r="12" spans="1:34" s="21" customFormat="1" ht="17.25" customHeight="1">
      <c r="A12" s="44"/>
      <c r="B12" s="44"/>
      <c r="C12" s="42"/>
      <c r="D12" s="42"/>
      <c r="E12" s="42"/>
      <c r="F12" s="42"/>
      <c r="G12" s="42"/>
      <c r="H12" s="42"/>
      <c r="I12" s="42"/>
      <c r="J12" s="47"/>
      <c r="K12" s="47"/>
      <c r="L12" s="47"/>
      <c r="M12" s="47"/>
      <c r="N12" s="48"/>
      <c r="O12" s="48"/>
      <c r="P12" s="47"/>
      <c r="Q12" s="6"/>
      <c r="R12" s="44"/>
      <c r="S12" s="44"/>
      <c r="T12" s="42"/>
      <c r="U12" s="42"/>
      <c r="V12" s="42"/>
      <c r="W12" s="42"/>
      <c r="X12" s="42"/>
      <c r="Y12" s="42"/>
      <c r="Z12" s="42"/>
      <c r="AA12" s="47"/>
      <c r="AB12" s="47"/>
      <c r="AC12" s="47"/>
      <c r="AD12" s="47"/>
      <c r="AE12" s="48"/>
      <c r="AF12" s="48"/>
      <c r="AG12" s="47"/>
      <c r="AH12" s="6"/>
    </row>
    <row r="13" spans="1:34" s="21" customFormat="1" ht="52.5" customHeight="1">
      <c r="A13" s="1328" t="s">
        <v>1134</v>
      </c>
      <c r="B13" s="1328"/>
      <c r="C13" s="1328"/>
      <c r="D13" s="1328"/>
      <c r="E13" s="1328"/>
      <c r="F13" s="1328"/>
      <c r="G13" s="1328"/>
      <c r="H13" s="1328"/>
      <c r="I13" s="1328"/>
      <c r="J13" s="1328"/>
      <c r="K13" s="1328"/>
      <c r="L13" s="1328"/>
      <c r="M13" s="1328"/>
      <c r="N13" s="1328"/>
      <c r="O13" s="1328"/>
      <c r="P13" s="1328"/>
      <c r="Q13" s="1328"/>
      <c r="R13" s="1328" t="s">
        <v>1135</v>
      </c>
      <c r="S13" s="1328"/>
      <c r="T13" s="1328"/>
      <c r="U13" s="1328"/>
      <c r="V13" s="1328"/>
      <c r="W13" s="1328"/>
      <c r="X13" s="1328"/>
      <c r="Y13" s="1328"/>
      <c r="Z13" s="1328"/>
      <c r="AA13" s="1328"/>
      <c r="AB13" s="1328"/>
      <c r="AC13" s="1328"/>
      <c r="AD13" s="1328"/>
      <c r="AE13" s="1328"/>
      <c r="AF13" s="1328"/>
      <c r="AG13" s="1328"/>
      <c r="AH13" s="1328"/>
    </row>
    <row r="14" spans="1:34" s="21" customFormat="1" ht="12"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row>
    <row r="15" spans="1:34" s="21" customFormat="1" ht="15" customHeight="1">
      <c r="A15" s="46" t="s">
        <v>1136</v>
      </c>
      <c r="B15" s="46"/>
      <c r="C15" s="42"/>
      <c r="D15" s="42"/>
      <c r="E15" s="42"/>
      <c r="F15" s="42"/>
      <c r="G15" s="42"/>
      <c r="H15" s="42"/>
      <c r="I15" s="42"/>
      <c r="J15" s="47"/>
      <c r="K15" s="47"/>
      <c r="L15" s="42"/>
      <c r="M15" s="47"/>
      <c r="N15" s="48"/>
      <c r="O15" s="48"/>
      <c r="P15" s="47"/>
      <c r="Q15" s="6"/>
      <c r="R15" s="46" t="s">
        <v>1137</v>
      </c>
      <c r="S15" s="46"/>
      <c r="T15" s="42"/>
      <c r="U15" s="42"/>
      <c r="V15" s="42"/>
      <c r="W15" s="42"/>
      <c r="X15" s="42"/>
      <c r="Y15" s="42"/>
      <c r="Z15" s="42"/>
      <c r="AA15" s="47"/>
      <c r="AB15" s="47"/>
      <c r="AC15" s="42"/>
      <c r="AD15" s="47"/>
      <c r="AE15" s="48"/>
      <c r="AF15" s="48"/>
      <c r="AG15" s="47"/>
      <c r="AH15" s="6"/>
    </row>
    <row r="16" spans="1:34" s="21" customFormat="1" ht="15.75" customHeight="1">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row>
    <row r="17" spans="1:34" s="21" customFormat="1" ht="51.75" customHeight="1">
      <c r="A17" s="1328" t="s">
        <v>1138</v>
      </c>
      <c r="B17" s="1328"/>
      <c r="C17" s="1328"/>
      <c r="D17" s="1328"/>
      <c r="E17" s="1328"/>
      <c r="F17" s="1328"/>
      <c r="G17" s="1328"/>
      <c r="H17" s="1328"/>
      <c r="I17" s="1328"/>
      <c r="J17" s="1328"/>
      <c r="K17" s="1328"/>
      <c r="L17" s="1328"/>
      <c r="M17" s="1328"/>
      <c r="N17" s="1328"/>
      <c r="O17" s="1328"/>
      <c r="P17" s="1328"/>
      <c r="Q17" s="1328"/>
      <c r="R17" s="1328" t="s">
        <v>1139</v>
      </c>
      <c r="S17" s="1328"/>
      <c r="T17" s="1328"/>
      <c r="U17" s="1328"/>
      <c r="V17" s="1328"/>
      <c r="W17" s="1328"/>
      <c r="X17" s="1328"/>
      <c r="Y17" s="1328"/>
      <c r="Z17" s="1328"/>
      <c r="AA17" s="1328"/>
      <c r="AB17" s="1328"/>
      <c r="AC17" s="1328"/>
      <c r="AD17" s="1328"/>
      <c r="AE17" s="1328"/>
      <c r="AF17" s="1328"/>
      <c r="AG17" s="1328"/>
      <c r="AH17" s="1328"/>
    </row>
    <row r="18" spans="1:34" s="21" customFormat="1"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row>
    <row r="19" spans="1:34" s="21" customFormat="1" ht="15" customHeight="1">
      <c r="A19" s="46" t="s">
        <v>858</v>
      </c>
      <c r="B19" s="46"/>
      <c r="C19" s="42"/>
      <c r="D19" s="42"/>
      <c r="E19" s="42"/>
      <c r="F19" s="42"/>
      <c r="G19" s="42"/>
      <c r="H19" s="42"/>
      <c r="I19" s="42"/>
      <c r="J19" s="47"/>
      <c r="K19" s="47"/>
      <c r="L19" s="42"/>
      <c r="M19" s="47"/>
      <c r="N19" s="48"/>
      <c r="O19" s="48"/>
      <c r="P19" s="47"/>
      <c r="Q19" s="6"/>
      <c r="R19" s="46" t="s">
        <v>852</v>
      </c>
      <c r="S19" s="46"/>
      <c r="T19" s="42"/>
      <c r="U19" s="42"/>
      <c r="V19" s="42"/>
      <c r="W19" s="42"/>
      <c r="X19" s="42"/>
      <c r="Y19" s="42"/>
      <c r="Z19" s="42"/>
      <c r="AA19" s="47"/>
      <c r="AB19" s="47"/>
      <c r="AC19" s="42"/>
      <c r="AD19" s="47"/>
      <c r="AE19" s="48"/>
      <c r="AF19" s="48"/>
      <c r="AG19" s="47"/>
      <c r="AH19" s="6"/>
    </row>
    <row r="20" spans="1:34" s="21" customFormat="1" ht="15.75" customHeight="1">
      <c r="A20" s="46"/>
      <c r="B20" s="46"/>
      <c r="C20" s="42"/>
      <c r="D20" s="42"/>
      <c r="E20" s="42"/>
      <c r="F20" s="42"/>
      <c r="G20" s="42"/>
      <c r="H20" s="42"/>
      <c r="I20" s="42"/>
      <c r="J20" s="47"/>
      <c r="K20" s="47"/>
      <c r="L20" s="42"/>
      <c r="M20" s="47"/>
      <c r="N20" s="48"/>
      <c r="O20" s="48"/>
      <c r="P20" s="47"/>
      <c r="Q20" s="6"/>
      <c r="R20" s="46"/>
      <c r="S20" s="46"/>
      <c r="T20" s="42"/>
      <c r="U20" s="42"/>
      <c r="V20" s="42"/>
      <c r="W20" s="42"/>
      <c r="X20" s="42"/>
      <c r="Y20" s="42"/>
      <c r="Z20" s="42"/>
      <c r="AA20" s="47"/>
      <c r="AB20" s="47"/>
      <c r="AC20" s="42"/>
      <c r="AD20" s="47"/>
      <c r="AE20" s="48"/>
      <c r="AF20" s="48"/>
      <c r="AG20" s="47"/>
      <c r="AH20" s="6"/>
    </row>
    <row r="21" spans="1:34" s="21" customFormat="1" ht="53.25" customHeight="1">
      <c r="A21" s="1328" t="s">
        <v>1140</v>
      </c>
      <c r="B21" s="1328"/>
      <c r="C21" s="1328"/>
      <c r="D21" s="1328"/>
      <c r="E21" s="1328"/>
      <c r="F21" s="1328"/>
      <c r="G21" s="1328"/>
      <c r="H21" s="1328"/>
      <c r="I21" s="1328"/>
      <c r="J21" s="1328"/>
      <c r="K21" s="1328"/>
      <c r="L21" s="1328"/>
      <c r="M21" s="1328"/>
      <c r="N21" s="1328"/>
      <c r="O21" s="1328"/>
      <c r="P21" s="1328"/>
      <c r="Q21" s="1328"/>
      <c r="R21" s="1331" t="s">
        <v>1141</v>
      </c>
      <c r="S21" s="1331"/>
      <c r="T21" s="1331"/>
      <c r="U21" s="1331"/>
      <c r="V21" s="1331"/>
      <c r="W21" s="1331"/>
      <c r="X21" s="1331"/>
      <c r="Y21" s="1331"/>
      <c r="Z21" s="1331"/>
      <c r="AA21" s="1331"/>
      <c r="AB21" s="1331"/>
      <c r="AC21" s="1331"/>
      <c r="AD21" s="1331"/>
      <c r="AE21" s="1331"/>
      <c r="AF21" s="1331"/>
      <c r="AG21" s="1331"/>
      <c r="AH21" s="1331"/>
    </row>
    <row r="22" spans="1:34" s="21" customFormat="1" ht="14.25" customHeight="1">
      <c r="A22" s="161"/>
      <c r="B22" s="161"/>
      <c r="C22" s="161"/>
      <c r="D22" s="161"/>
      <c r="E22" s="161"/>
      <c r="F22" s="161"/>
      <c r="G22" s="161"/>
      <c r="H22" s="161"/>
      <c r="I22" s="161"/>
      <c r="J22" s="161"/>
      <c r="K22" s="161"/>
      <c r="L22" s="161"/>
      <c r="M22" s="161"/>
      <c r="N22" s="161"/>
      <c r="O22" s="161"/>
      <c r="P22" s="161"/>
      <c r="Q22" s="161"/>
      <c r="R22" s="1128"/>
      <c r="S22" s="1128"/>
      <c r="T22" s="1128"/>
      <c r="U22" s="1128"/>
      <c r="V22" s="1128"/>
      <c r="W22" s="1128"/>
      <c r="X22" s="1128"/>
      <c r="Y22" s="1128"/>
      <c r="Z22" s="1128"/>
      <c r="AA22" s="1128"/>
      <c r="AB22" s="1128"/>
      <c r="AC22" s="1128"/>
      <c r="AD22" s="1128"/>
      <c r="AE22" s="1128"/>
      <c r="AF22" s="1128"/>
      <c r="AG22" s="1128"/>
      <c r="AH22" s="1128"/>
    </row>
    <row r="23" spans="1:34" s="21" customFormat="1" ht="105.75" customHeight="1">
      <c r="A23" s="1328" t="s">
        <v>1142</v>
      </c>
      <c r="B23" s="1328"/>
      <c r="C23" s="1328"/>
      <c r="D23" s="1328"/>
      <c r="E23" s="1328"/>
      <c r="F23" s="1328"/>
      <c r="G23" s="1328"/>
      <c r="H23" s="1328"/>
      <c r="I23" s="1328"/>
      <c r="J23" s="1328"/>
      <c r="K23" s="1328"/>
      <c r="L23" s="1328"/>
      <c r="M23" s="1328"/>
      <c r="N23" s="1328"/>
      <c r="O23" s="1328"/>
      <c r="P23" s="1328"/>
      <c r="Q23" s="1328"/>
      <c r="R23" s="1331" t="s">
        <v>1143</v>
      </c>
      <c r="S23" s="1331"/>
      <c r="T23" s="1331"/>
      <c r="U23" s="1331"/>
      <c r="V23" s="1331"/>
      <c r="W23" s="1331"/>
      <c r="X23" s="1331"/>
      <c r="Y23" s="1331"/>
      <c r="Z23" s="1331"/>
      <c r="AA23" s="1331"/>
      <c r="AB23" s="1331"/>
      <c r="AC23" s="1331"/>
      <c r="AD23" s="1331"/>
      <c r="AE23" s="1331"/>
      <c r="AF23" s="1331"/>
      <c r="AG23" s="1331"/>
      <c r="AH23" s="1331"/>
    </row>
    <row r="24" spans="1:34" s="21" customFormat="1" ht="15" customHeight="1">
      <c r="A24" s="161"/>
      <c r="B24" s="161"/>
      <c r="C24" s="161"/>
      <c r="D24" s="161"/>
      <c r="E24" s="161"/>
      <c r="F24" s="161"/>
      <c r="G24" s="161"/>
      <c r="H24" s="161"/>
      <c r="I24" s="161"/>
      <c r="J24" s="161"/>
      <c r="K24" s="161"/>
      <c r="L24" s="161"/>
      <c r="M24" s="161"/>
      <c r="N24" s="161"/>
      <c r="O24" s="161"/>
      <c r="P24" s="161"/>
      <c r="Q24" s="161"/>
      <c r="R24" s="1128"/>
      <c r="S24" s="1128"/>
      <c r="T24" s="1128"/>
      <c r="U24" s="1128"/>
      <c r="V24" s="1128"/>
      <c r="W24" s="1128"/>
      <c r="X24" s="1128"/>
      <c r="Y24" s="1128"/>
      <c r="Z24" s="1128"/>
      <c r="AA24" s="1128"/>
      <c r="AB24" s="1128"/>
      <c r="AC24" s="1128"/>
      <c r="AD24" s="1128"/>
      <c r="AE24" s="1128"/>
      <c r="AF24" s="1128"/>
      <c r="AG24" s="1128"/>
      <c r="AH24" s="1128"/>
    </row>
    <row r="25" spans="1:34" s="21" customFormat="1" ht="27" customHeight="1">
      <c r="A25" s="1329" t="s">
        <v>834</v>
      </c>
      <c r="B25" s="1328"/>
      <c r="C25" s="1328"/>
      <c r="D25" s="1328"/>
      <c r="E25" s="1328"/>
      <c r="F25" s="1328"/>
      <c r="G25" s="1328"/>
      <c r="H25" s="1328"/>
      <c r="I25" s="1328"/>
      <c r="J25" s="1328"/>
      <c r="K25" s="1328"/>
      <c r="L25" s="1328"/>
      <c r="M25" s="1328"/>
      <c r="N25" s="1328"/>
      <c r="O25" s="1328"/>
      <c r="P25" s="1328"/>
      <c r="Q25" s="1328"/>
      <c r="R25" s="1331" t="s">
        <v>853</v>
      </c>
      <c r="S25" s="1331"/>
      <c r="T25" s="1331"/>
      <c r="U25" s="1331"/>
      <c r="V25" s="1331"/>
      <c r="W25" s="1331"/>
      <c r="X25" s="1331"/>
      <c r="Y25" s="1331"/>
      <c r="Z25" s="1331"/>
      <c r="AA25" s="1331"/>
      <c r="AB25" s="1331"/>
      <c r="AC25" s="1331"/>
      <c r="AD25" s="1331"/>
      <c r="AE25" s="1331"/>
      <c r="AF25" s="1331"/>
      <c r="AG25" s="1331"/>
      <c r="AH25" s="1331"/>
    </row>
    <row r="26" spans="1:34" s="21" customFormat="1" ht="196.5" customHeight="1" hidden="1" outlineLevel="1">
      <c r="A26" s="45"/>
      <c r="B26" s="45"/>
      <c r="C26" s="45"/>
      <c r="D26" s="45"/>
      <c r="E26" s="45"/>
      <c r="F26" s="45"/>
      <c r="G26" s="45"/>
      <c r="H26" s="45"/>
      <c r="I26" s="45"/>
      <c r="J26" s="45"/>
      <c r="K26" s="45"/>
      <c r="L26" s="45"/>
      <c r="M26" s="45"/>
      <c r="N26" s="45"/>
      <c r="O26" s="45"/>
      <c r="P26" s="45"/>
      <c r="Q26" s="45"/>
      <c r="R26" s="339"/>
      <c r="S26" s="339"/>
      <c r="T26" s="339"/>
      <c r="U26" s="339"/>
      <c r="V26" s="339"/>
      <c r="W26" s="339"/>
      <c r="X26" s="339"/>
      <c r="Y26" s="339"/>
      <c r="Z26" s="339"/>
      <c r="AA26" s="339"/>
      <c r="AB26" s="339"/>
      <c r="AC26" s="339"/>
      <c r="AD26" s="339"/>
      <c r="AE26" s="339"/>
      <c r="AF26" s="339"/>
      <c r="AG26" s="339"/>
      <c r="AH26" s="339"/>
    </row>
    <row r="27" spans="1:34" s="453" customFormat="1" ht="15" customHeight="1" hidden="1" outlineLevel="1">
      <c r="A27" s="57" t="s">
        <v>860</v>
      </c>
      <c r="B27" s="57"/>
      <c r="C27" s="820"/>
      <c r="D27" s="820"/>
      <c r="E27" s="820"/>
      <c r="F27" s="820"/>
      <c r="G27" s="820"/>
      <c r="H27" s="820"/>
      <c r="I27" s="820"/>
      <c r="J27" s="820"/>
      <c r="K27" s="820"/>
      <c r="L27" s="820"/>
      <c r="M27" s="820"/>
      <c r="N27" s="820"/>
      <c r="O27" s="820"/>
      <c r="P27" s="820"/>
      <c r="Q27" s="820"/>
      <c r="R27" s="57" t="s">
        <v>861</v>
      </c>
      <c r="S27" s="57"/>
      <c r="T27" s="820"/>
      <c r="U27" s="820"/>
      <c r="V27" s="820"/>
      <c r="W27" s="820"/>
      <c r="X27" s="820"/>
      <c r="Y27" s="820"/>
      <c r="Z27" s="820"/>
      <c r="AA27" s="820"/>
      <c r="AB27" s="820"/>
      <c r="AC27" s="820"/>
      <c r="AD27" s="820"/>
      <c r="AE27" s="820"/>
      <c r="AF27" s="820"/>
      <c r="AG27" s="820"/>
      <c r="AH27" s="820"/>
    </row>
    <row r="28" spans="1:34" s="366" customFormat="1" ht="13.5" hidden="1" outlineLevel="1">
      <c r="A28" s="365"/>
      <c r="B28" s="365"/>
      <c r="C28" s="363"/>
      <c r="D28" s="363"/>
      <c r="E28" s="363"/>
      <c r="F28" s="363"/>
      <c r="G28" s="363"/>
      <c r="H28" s="363"/>
      <c r="I28" s="363"/>
      <c r="J28" s="363"/>
      <c r="K28" s="363"/>
      <c r="L28" s="363"/>
      <c r="M28" s="363"/>
      <c r="N28" s="363"/>
      <c r="O28" s="363"/>
      <c r="P28" s="363"/>
      <c r="Q28" s="363"/>
      <c r="R28" s="365"/>
      <c r="S28" s="365"/>
      <c r="T28" s="363"/>
      <c r="U28" s="363"/>
      <c r="V28" s="363"/>
      <c r="W28" s="363"/>
      <c r="X28" s="363"/>
      <c r="Y28" s="363"/>
      <c r="Z28" s="363"/>
      <c r="AA28" s="363"/>
      <c r="AB28" s="363"/>
      <c r="AC28" s="363"/>
      <c r="AD28" s="363"/>
      <c r="AE28" s="363"/>
      <c r="AF28" s="363"/>
      <c r="AG28" s="363"/>
      <c r="AH28" s="363"/>
    </row>
    <row r="29" spans="1:34" s="21" customFormat="1" ht="87.75" customHeight="1" hidden="1" outlineLevel="1">
      <c r="A29" s="1328"/>
      <c r="B29" s="1328"/>
      <c r="C29" s="1328"/>
      <c r="D29" s="1328"/>
      <c r="E29" s="1328"/>
      <c r="F29" s="1328"/>
      <c r="G29" s="1328"/>
      <c r="H29" s="1328"/>
      <c r="I29" s="1328"/>
      <c r="J29" s="1328"/>
      <c r="K29" s="1328"/>
      <c r="L29" s="1328"/>
      <c r="M29" s="1328"/>
      <c r="N29" s="1328"/>
      <c r="O29" s="1328"/>
      <c r="P29" s="1328"/>
      <c r="Q29" s="1328"/>
      <c r="R29" s="1328"/>
      <c r="S29" s="1328"/>
      <c r="T29" s="1328"/>
      <c r="U29" s="1328"/>
      <c r="V29" s="1328"/>
      <c r="W29" s="1328"/>
      <c r="X29" s="1328"/>
      <c r="Y29" s="1328"/>
      <c r="Z29" s="1328"/>
      <c r="AA29" s="1328"/>
      <c r="AB29" s="1328"/>
      <c r="AC29" s="1328"/>
      <c r="AD29" s="1328"/>
      <c r="AE29" s="1328"/>
      <c r="AF29" s="1328"/>
      <c r="AG29" s="1328"/>
      <c r="AH29" s="1328"/>
    </row>
    <row r="30" spans="1:34" s="21" customFormat="1" ht="12" customHeight="1" hidden="1" outlineLevel="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row>
    <row r="31" spans="1:34" s="21" customFormat="1" ht="12" customHeight="1" collapsed="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row>
    <row r="32" spans="1:34" s="21" customFormat="1" ht="12"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row>
    <row r="33" spans="1:34" s="21" customFormat="1" ht="12"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row>
    <row r="34" spans="1:34" s="21" customFormat="1" ht="12"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row>
    <row r="35" spans="1:34" s="21" customFormat="1" ht="12"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row>
    <row r="36" spans="1:34" s="21" customFormat="1" ht="12"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row>
    <row r="37" spans="1:34" s="21" customFormat="1" ht="15" customHeight="1">
      <c r="A37" s="57" t="s">
        <v>859</v>
      </c>
      <c r="B37" s="57"/>
      <c r="C37" s="45"/>
      <c r="D37" s="45"/>
      <c r="E37" s="45"/>
      <c r="F37" s="45"/>
      <c r="G37" s="45"/>
      <c r="H37" s="45"/>
      <c r="I37" s="45"/>
      <c r="J37" s="45"/>
      <c r="K37" s="45"/>
      <c r="L37" s="45"/>
      <c r="M37" s="45"/>
      <c r="N37" s="45"/>
      <c r="O37" s="45"/>
      <c r="P37" s="45"/>
      <c r="Q37" s="45"/>
      <c r="R37" s="57" t="s">
        <v>332</v>
      </c>
      <c r="S37" s="57"/>
      <c r="T37" s="45"/>
      <c r="U37" s="45"/>
      <c r="V37" s="45"/>
      <c r="W37" s="45"/>
      <c r="X37" s="45"/>
      <c r="Y37" s="45"/>
      <c r="Z37" s="45"/>
      <c r="AA37" s="45"/>
      <c r="AB37" s="45"/>
      <c r="AC37" s="45"/>
      <c r="AD37" s="45"/>
      <c r="AE37" s="45"/>
      <c r="AF37" s="45"/>
      <c r="AG37" s="45"/>
      <c r="AH37" s="45"/>
    </row>
    <row r="38" spans="1:34" s="21" customFormat="1" ht="12.75">
      <c r="A38" s="57"/>
      <c r="B38" s="57"/>
      <c r="C38" s="45"/>
      <c r="D38" s="45"/>
      <c r="E38" s="45"/>
      <c r="F38" s="45"/>
      <c r="G38" s="45"/>
      <c r="H38" s="45"/>
      <c r="I38" s="45"/>
      <c r="J38" s="45"/>
      <c r="K38" s="45"/>
      <c r="L38" s="45"/>
      <c r="M38" s="45"/>
      <c r="N38" s="45"/>
      <c r="O38" s="45"/>
      <c r="P38" s="45"/>
      <c r="Q38" s="45"/>
      <c r="R38" s="57"/>
      <c r="S38" s="57"/>
      <c r="T38" s="45"/>
      <c r="U38" s="45"/>
      <c r="V38" s="45"/>
      <c r="W38" s="45"/>
      <c r="X38" s="45"/>
      <c r="Y38" s="45"/>
      <c r="Z38" s="45"/>
      <c r="AA38" s="45"/>
      <c r="AB38" s="45"/>
      <c r="AC38" s="45"/>
      <c r="AD38" s="45"/>
      <c r="AE38" s="45"/>
      <c r="AF38" s="45"/>
      <c r="AG38" s="45"/>
      <c r="AH38" s="45"/>
    </row>
    <row r="39" spans="1:34" s="21" customFormat="1" ht="64.5" customHeight="1">
      <c r="A39" s="1328" t="s">
        <v>1144</v>
      </c>
      <c r="B39" s="1328"/>
      <c r="C39" s="1328"/>
      <c r="D39" s="1328"/>
      <c r="E39" s="1328"/>
      <c r="F39" s="1328"/>
      <c r="G39" s="1328"/>
      <c r="H39" s="1328"/>
      <c r="I39" s="1328"/>
      <c r="J39" s="1328"/>
      <c r="K39" s="1328"/>
      <c r="L39" s="1328"/>
      <c r="M39" s="1328"/>
      <c r="N39" s="1328"/>
      <c r="O39" s="1328"/>
      <c r="P39" s="1328"/>
      <c r="Q39" s="1328"/>
      <c r="R39" s="1328" t="s">
        <v>1145</v>
      </c>
      <c r="S39" s="1328"/>
      <c r="T39" s="1328"/>
      <c r="U39" s="1328"/>
      <c r="V39" s="1328"/>
      <c r="W39" s="1328"/>
      <c r="X39" s="1328"/>
      <c r="Y39" s="1328"/>
      <c r="Z39" s="1328"/>
      <c r="AA39" s="1328"/>
      <c r="AB39" s="1328"/>
      <c r="AC39" s="1328"/>
      <c r="AD39" s="1328"/>
      <c r="AE39" s="1328"/>
      <c r="AF39" s="1328"/>
      <c r="AG39" s="1328"/>
      <c r="AH39" s="1328"/>
    </row>
    <row r="40" spans="1:34" s="21" customFormat="1" ht="9.7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row>
    <row r="41" spans="1:34" s="455" customFormat="1" ht="15" customHeight="1">
      <c r="A41" s="452"/>
      <c r="B41" s="452"/>
      <c r="C41" s="452"/>
      <c r="D41" s="424"/>
      <c r="F41" s="424"/>
      <c r="G41" s="452"/>
      <c r="H41" s="63"/>
      <c r="I41" s="452"/>
      <c r="J41" s="454"/>
      <c r="K41" s="454"/>
      <c r="L41" s="454"/>
      <c r="M41" s="454"/>
      <c r="N41" s="456"/>
      <c r="O41" s="823"/>
      <c r="P41" s="454"/>
      <c r="Q41" s="294" t="s">
        <v>1146</v>
      </c>
      <c r="R41" s="452"/>
      <c r="S41" s="452"/>
      <c r="T41" s="452"/>
      <c r="U41" s="424"/>
      <c r="W41" s="424"/>
      <c r="X41" s="452"/>
      <c r="Y41" s="63"/>
      <c r="Z41" s="452"/>
      <c r="AA41" s="454"/>
      <c r="AB41" s="454"/>
      <c r="AC41" s="454"/>
      <c r="AD41" s="454"/>
      <c r="AE41" s="456"/>
      <c r="AF41" s="823"/>
      <c r="AG41" s="454"/>
      <c r="AH41" s="294" t="s">
        <v>1147</v>
      </c>
    </row>
    <row r="42" spans="1:34" s="455" customFormat="1" ht="15" customHeight="1">
      <c r="A42" s="452"/>
      <c r="B42" s="452"/>
      <c r="C42" s="452"/>
      <c r="D42" s="424"/>
      <c r="E42" s="53" t="s">
        <v>776</v>
      </c>
      <c r="F42" s="424"/>
      <c r="G42" s="452"/>
      <c r="H42" s="63"/>
      <c r="I42" s="452"/>
      <c r="J42" s="454"/>
      <c r="K42" s="454"/>
      <c r="L42" s="454"/>
      <c r="M42" s="454"/>
      <c r="N42" s="57"/>
      <c r="O42" s="57"/>
      <c r="P42" s="454"/>
      <c r="Q42" s="824"/>
      <c r="R42" s="452"/>
      <c r="S42" s="452"/>
      <c r="T42" s="452"/>
      <c r="U42" s="424"/>
      <c r="V42" s="53" t="s">
        <v>777</v>
      </c>
      <c r="W42" s="424"/>
      <c r="X42" s="452"/>
      <c r="Y42" s="63"/>
      <c r="Z42" s="452"/>
      <c r="AA42" s="454"/>
      <c r="AB42" s="454"/>
      <c r="AC42" s="454"/>
      <c r="AD42" s="454"/>
      <c r="AE42" s="57"/>
      <c r="AF42" s="57"/>
      <c r="AG42" s="454"/>
      <c r="AH42" s="824"/>
    </row>
    <row r="43" spans="1:34" s="455" customFormat="1" ht="15" customHeight="1">
      <c r="A43" s="452"/>
      <c r="B43" s="452"/>
      <c r="C43" s="452"/>
      <c r="D43" s="424"/>
      <c r="E43" s="53" t="s">
        <v>7</v>
      </c>
      <c r="F43" s="424"/>
      <c r="G43" s="452"/>
      <c r="H43" s="63"/>
      <c r="I43" s="452"/>
      <c r="J43" s="454"/>
      <c r="K43" s="454"/>
      <c r="L43" s="454"/>
      <c r="M43" s="454"/>
      <c r="N43" s="53" t="s">
        <v>182</v>
      </c>
      <c r="O43" s="53"/>
      <c r="P43" s="454"/>
      <c r="Q43" s="824"/>
      <c r="R43" s="452"/>
      <c r="S43" s="452"/>
      <c r="T43" s="452"/>
      <c r="U43" s="424"/>
      <c r="V43" s="53" t="s">
        <v>196</v>
      </c>
      <c r="W43" s="424"/>
      <c r="X43" s="452"/>
      <c r="Y43" s="63"/>
      <c r="Z43" s="452"/>
      <c r="AA43" s="454"/>
      <c r="AB43" s="454"/>
      <c r="AC43" s="454"/>
      <c r="AD43" s="454"/>
      <c r="AE43" s="53" t="s">
        <v>158</v>
      </c>
      <c r="AF43" s="53"/>
      <c r="AG43" s="454"/>
      <c r="AH43" s="824"/>
    </row>
    <row r="44" spans="1:34" s="455" customFormat="1" ht="15" customHeight="1">
      <c r="A44" s="452"/>
      <c r="B44" s="452"/>
      <c r="C44" s="452"/>
      <c r="D44" s="424"/>
      <c r="E44" s="53"/>
      <c r="F44" s="424"/>
      <c r="G44" s="452"/>
      <c r="H44" s="452"/>
      <c r="I44" s="452"/>
      <c r="J44" s="452"/>
      <c r="K44" s="452"/>
      <c r="L44" s="452"/>
      <c r="M44" s="452"/>
      <c r="N44" s="53"/>
      <c r="O44" s="53"/>
      <c r="P44" s="452"/>
      <c r="Q44" s="452"/>
      <c r="R44" s="452"/>
      <c r="S44" s="452"/>
      <c r="T44" s="452"/>
      <c r="U44" s="424"/>
      <c r="V44" s="53"/>
      <c r="W44" s="424"/>
      <c r="X44" s="452"/>
      <c r="Y44" s="452"/>
      <c r="Z44" s="452"/>
      <c r="AA44" s="452"/>
      <c r="AB44" s="452"/>
      <c r="AC44" s="452"/>
      <c r="AD44" s="452"/>
      <c r="AE44" s="53"/>
      <c r="AF44" s="53"/>
      <c r="AG44" s="452"/>
      <c r="AH44" s="452"/>
    </row>
    <row r="45" spans="1:34" s="455" customFormat="1" ht="15" customHeight="1">
      <c r="A45" s="452"/>
      <c r="B45" s="452"/>
      <c r="C45" s="452"/>
      <c r="D45" s="424"/>
      <c r="E45" s="53"/>
      <c r="F45" s="424"/>
      <c r="G45" s="452"/>
      <c r="H45" s="63"/>
      <c r="I45" s="452"/>
      <c r="J45" s="454"/>
      <c r="K45" s="454"/>
      <c r="L45" s="454"/>
      <c r="M45" s="454"/>
      <c r="N45" s="53"/>
      <c r="O45" s="53"/>
      <c r="P45" s="454"/>
      <c r="Q45" s="824"/>
      <c r="R45" s="452"/>
      <c r="S45" s="452"/>
      <c r="T45" s="452"/>
      <c r="U45" s="424"/>
      <c r="V45" s="53"/>
      <c r="W45" s="424"/>
      <c r="X45" s="452"/>
      <c r="Y45" s="63"/>
      <c r="Z45" s="452"/>
      <c r="AA45" s="454"/>
      <c r="AB45" s="454"/>
      <c r="AC45" s="454"/>
      <c r="AD45" s="454"/>
      <c r="AE45" s="53"/>
      <c r="AF45" s="53"/>
      <c r="AG45" s="454"/>
      <c r="AH45" s="824"/>
    </row>
    <row r="46" spans="1:34" s="455" customFormat="1" ht="15" customHeight="1">
      <c r="A46" s="452"/>
      <c r="B46" s="452"/>
      <c r="C46" s="452"/>
      <c r="D46" s="424"/>
      <c r="E46" s="53"/>
      <c r="F46" s="424"/>
      <c r="G46" s="452"/>
      <c r="H46" s="63"/>
      <c r="I46" s="452"/>
      <c r="J46" s="454"/>
      <c r="K46" s="454"/>
      <c r="L46" s="454"/>
      <c r="M46" s="454"/>
      <c r="N46" s="53"/>
      <c r="O46" s="53"/>
      <c r="P46" s="454"/>
      <c r="Q46" s="824"/>
      <c r="R46" s="452"/>
      <c r="S46" s="452"/>
      <c r="T46" s="452"/>
      <c r="U46" s="424"/>
      <c r="V46" s="53"/>
      <c r="W46" s="424"/>
      <c r="X46" s="452"/>
      <c r="Y46" s="63"/>
      <c r="Z46" s="452"/>
      <c r="AA46" s="454"/>
      <c r="AB46" s="454"/>
      <c r="AC46" s="454"/>
      <c r="AD46" s="454"/>
      <c r="AE46" s="53"/>
      <c r="AF46" s="53"/>
      <c r="AG46" s="454"/>
      <c r="AH46" s="824"/>
    </row>
    <row r="47" spans="1:34" s="455" customFormat="1" ht="15" customHeight="1">
      <c r="A47" s="452"/>
      <c r="B47" s="452"/>
      <c r="C47" s="452"/>
      <c r="D47" s="424"/>
      <c r="E47" s="53"/>
      <c r="F47" s="424"/>
      <c r="G47" s="452"/>
      <c r="H47" s="452"/>
      <c r="I47" s="452"/>
      <c r="J47" s="452"/>
      <c r="K47" s="452"/>
      <c r="L47" s="452"/>
      <c r="M47" s="452"/>
      <c r="N47" s="53"/>
      <c r="O47" s="53"/>
      <c r="P47" s="452"/>
      <c r="Q47" s="452"/>
      <c r="R47" s="452"/>
      <c r="S47" s="452"/>
      <c r="T47" s="452"/>
      <c r="U47" s="424"/>
      <c r="V47" s="53"/>
      <c r="W47" s="424"/>
      <c r="X47" s="452"/>
      <c r="Y47" s="452"/>
      <c r="Z47" s="452"/>
      <c r="AA47" s="452"/>
      <c r="AB47" s="452"/>
      <c r="AC47" s="452"/>
      <c r="AD47" s="452"/>
      <c r="AE47" s="53"/>
      <c r="AF47" s="53"/>
      <c r="AG47" s="452"/>
      <c r="AH47" s="452"/>
    </row>
    <row r="48" spans="1:34" s="455" customFormat="1" ht="15" customHeight="1">
      <c r="A48" s="452"/>
      <c r="B48" s="452"/>
      <c r="C48" s="452"/>
      <c r="D48" s="424"/>
      <c r="E48" s="53"/>
      <c r="F48" s="424"/>
      <c r="G48" s="452"/>
      <c r="H48" s="63"/>
      <c r="I48" s="452"/>
      <c r="J48" s="454"/>
      <c r="K48" s="454"/>
      <c r="L48" s="454"/>
      <c r="M48" s="454"/>
      <c r="N48" s="53"/>
      <c r="O48" s="53"/>
      <c r="P48" s="454"/>
      <c r="Q48" s="824"/>
      <c r="R48" s="452"/>
      <c r="S48" s="452"/>
      <c r="T48" s="452"/>
      <c r="U48" s="424"/>
      <c r="V48" s="53"/>
      <c r="W48" s="424"/>
      <c r="X48" s="452"/>
      <c r="Y48" s="63"/>
      <c r="Z48" s="452"/>
      <c r="AA48" s="454"/>
      <c r="AB48" s="454"/>
      <c r="AC48" s="454"/>
      <c r="AD48" s="454"/>
      <c r="AE48" s="53"/>
      <c r="AF48" s="53"/>
      <c r="AG48" s="454"/>
      <c r="AH48" s="824"/>
    </row>
    <row r="49" spans="1:34" s="455" customFormat="1" ht="15" customHeight="1">
      <c r="A49" s="452"/>
      <c r="B49" s="452"/>
      <c r="C49" s="452"/>
      <c r="D49" s="424"/>
      <c r="E49" s="53"/>
      <c r="F49" s="424"/>
      <c r="G49" s="452"/>
      <c r="H49" s="63"/>
      <c r="I49" s="452"/>
      <c r="J49" s="454"/>
      <c r="K49" s="454"/>
      <c r="L49" s="454"/>
      <c r="M49" s="454"/>
      <c r="N49" s="53"/>
      <c r="O49" s="53"/>
      <c r="P49" s="454"/>
      <c r="Q49" s="824"/>
      <c r="R49" s="452"/>
      <c r="S49" s="452"/>
      <c r="T49" s="452"/>
      <c r="U49" s="424"/>
      <c r="V49" s="53"/>
      <c r="W49" s="424"/>
      <c r="X49" s="452"/>
      <c r="Y49" s="63"/>
      <c r="Z49" s="452"/>
      <c r="AA49" s="454"/>
      <c r="AB49" s="454"/>
      <c r="AC49" s="454"/>
      <c r="AD49" s="454"/>
      <c r="AE49" s="53"/>
      <c r="AF49" s="53"/>
      <c r="AG49" s="454"/>
      <c r="AH49" s="824"/>
    </row>
    <row r="50" spans="1:34" s="455" customFormat="1" ht="15" customHeight="1">
      <c r="A50" s="452"/>
      <c r="B50" s="452"/>
      <c r="C50" s="452"/>
      <c r="D50" s="424"/>
      <c r="E50" s="53" t="s">
        <v>247</v>
      </c>
      <c r="F50" s="424"/>
      <c r="G50" s="452"/>
      <c r="H50" s="63"/>
      <c r="I50" s="452"/>
      <c r="J50" s="454"/>
      <c r="K50" s="454"/>
      <c r="L50" s="454"/>
      <c r="M50" s="454"/>
      <c r="N50" s="53" t="s">
        <v>866</v>
      </c>
      <c r="O50" s="53"/>
      <c r="P50" s="454"/>
      <c r="Q50" s="824"/>
      <c r="R50" s="452"/>
      <c r="S50" s="452"/>
      <c r="T50" s="452"/>
      <c r="U50" s="424"/>
      <c r="V50" s="53" t="s">
        <v>275</v>
      </c>
      <c r="W50" s="424"/>
      <c r="X50" s="452"/>
      <c r="Y50" s="63"/>
      <c r="Z50" s="452"/>
      <c r="AA50" s="454"/>
      <c r="AB50" s="454"/>
      <c r="AC50" s="454"/>
      <c r="AD50" s="454"/>
      <c r="AE50" s="53" t="s">
        <v>276</v>
      </c>
      <c r="AF50" s="53"/>
      <c r="AG50" s="454"/>
      <c r="AH50" s="824"/>
    </row>
    <row r="51" spans="1:34" s="455" customFormat="1" ht="15" customHeight="1">
      <c r="A51" s="452"/>
      <c r="B51" s="452"/>
      <c r="C51" s="452"/>
      <c r="D51" s="66"/>
      <c r="E51" s="466" t="s">
        <v>792</v>
      </c>
      <c r="G51" s="452"/>
      <c r="H51" s="465"/>
      <c r="I51" s="452"/>
      <c r="J51" s="454"/>
      <c r="K51" s="454"/>
      <c r="L51" s="454"/>
      <c r="M51" s="454"/>
      <c r="N51" s="466" t="s">
        <v>792</v>
      </c>
      <c r="O51" s="466"/>
      <c r="P51" s="454"/>
      <c r="Q51" s="825"/>
      <c r="R51" s="452"/>
      <c r="S51" s="452"/>
      <c r="T51" s="452"/>
      <c r="U51" s="66"/>
      <c r="V51" s="446" t="s">
        <v>793</v>
      </c>
      <c r="X51" s="452"/>
      <c r="Y51" s="465"/>
      <c r="Z51" s="452"/>
      <c r="AA51" s="454"/>
      <c r="AB51" s="454"/>
      <c r="AC51" s="454"/>
      <c r="AD51" s="454"/>
      <c r="AE51" s="446" t="s">
        <v>793</v>
      </c>
      <c r="AF51" s="466"/>
      <c r="AG51" s="454"/>
      <c r="AH51" s="825"/>
    </row>
    <row r="52" spans="1:34" s="455" customFormat="1" ht="15" customHeight="1">
      <c r="A52" s="452"/>
      <c r="B52" s="452"/>
      <c r="C52" s="452"/>
      <c r="D52" s="66"/>
      <c r="E52" s="466" t="s">
        <v>778</v>
      </c>
      <c r="G52" s="452"/>
      <c r="H52" s="465"/>
      <c r="I52" s="452"/>
      <c r="J52" s="454"/>
      <c r="K52" s="454"/>
      <c r="L52" s="454"/>
      <c r="M52" s="454"/>
      <c r="N52" s="466" t="s">
        <v>867</v>
      </c>
      <c r="O52" s="466"/>
      <c r="P52" s="454"/>
      <c r="Q52" s="825"/>
      <c r="R52" s="452"/>
      <c r="S52" s="452"/>
      <c r="T52" s="452"/>
      <c r="U52" s="66"/>
      <c r="V52" s="446" t="s">
        <v>779</v>
      </c>
      <c r="X52" s="452"/>
      <c r="Y52" s="465"/>
      <c r="Z52" s="452"/>
      <c r="AA52" s="454"/>
      <c r="AB52" s="454"/>
      <c r="AC52" s="454"/>
      <c r="AD52" s="454"/>
      <c r="AE52" s="446" t="s">
        <v>780</v>
      </c>
      <c r="AF52" s="466"/>
      <c r="AG52" s="454"/>
      <c r="AH52" s="825"/>
    </row>
    <row r="53" spans="1:34" s="455" customFormat="1" ht="15" customHeight="1" hidden="1" outlineLevel="1">
      <c r="A53" s="452"/>
      <c r="B53" s="452"/>
      <c r="C53" s="452"/>
      <c r="D53" s="66"/>
      <c r="E53" s="466"/>
      <c r="G53" s="452"/>
      <c r="H53" s="465"/>
      <c r="I53" s="452"/>
      <c r="J53" s="454"/>
      <c r="K53" s="454"/>
      <c r="L53" s="454"/>
      <c r="M53" s="454"/>
      <c r="N53" s="466"/>
      <c r="O53" s="466"/>
      <c r="P53" s="454"/>
      <c r="Q53" s="825"/>
      <c r="R53" s="452"/>
      <c r="S53" s="452"/>
      <c r="T53" s="452"/>
      <c r="U53" s="66"/>
      <c r="V53" s="446"/>
      <c r="X53" s="452"/>
      <c r="Y53" s="465"/>
      <c r="Z53" s="452"/>
      <c r="AA53" s="454"/>
      <c r="AB53" s="454"/>
      <c r="AC53" s="454"/>
      <c r="AD53" s="454"/>
      <c r="AE53" s="446"/>
      <c r="AF53" s="466"/>
      <c r="AG53" s="454"/>
      <c r="AH53" s="825"/>
    </row>
    <row r="54" spans="1:34" s="455" customFormat="1" ht="15" customHeight="1" hidden="1" outlineLevel="1">
      <c r="A54" s="46" t="s">
        <v>776</v>
      </c>
      <c r="B54" s="452"/>
      <c r="C54" s="452"/>
      <c r="D54" s="424"/>
      <c r="E54" s="453"/>
      <c r="F54" s="424"/>
      <c r="G54" s="452"/>
      <c r="H54" s="63"/>
      <c r="I54" s="452"/>
      <c r="J54" s="454"/>
      <c r="K54" s="454"/>
      <c r="L54" s="454"/>
      <c r="M54" s="454"/>
      <c r="N54" s="57"/>
      <c r="O54" s="57"/>
      <c r="P54" s="454"/>
      <c r="Q54" s="65"/>
      <c r="R54" s="46" t="s">
        <v>777</v>
      </c>
      <c r="S54" s="424"/>
      <c r="T54" s="452"/>
      <c r="U54" s="424"/>
      <c r="V54" s="453"/>
      <c r="W54" s="424"/>
      <c r="X54" s="452"/>
      <c r="Y54" s="63"/>
      <c r="Z54" s="452"/>
      <c r="AA54" s="454"/>
      <c r="AB54" s="454"/>
      <c r="AC54" s="454"/>
      <c r="AD54" s="454"/>
      <c r="AE54" s="57"/>
      <c r="AF54" s="57"/>
      <c r="AG54" s="454"/>
      <c r="AH54" s="65"/>
    </row>
    <row r="55" spans="1:34" s="455" customFormat="1" ht="15" customHeight="1" hidden="1" outlineLevel="1">
      <c r="A55" s="46"/>
      <c r="B55" s="452"/>
      <c r="C55" s="452"/>
      <c r="D55" s="424"/>
      <c r="E55" s="453"/>
      <c r="F55" s="424"/>
      <c r="G55" s="452"/>
      <c r="H55" s="63"/>
      <c r="I55" s="452"/>
      <c r="J55" s="454"/>
      <c r="K55" s="454"/>
      <c r="L55" s="454"/>
      <c r="M55" s="454"/>
      <c r="N55" s="57"/>
      <c r="O55" s="57"/>
      <c r="P55" s="454"/>
      <c r="Q55" s="65"/>
      <c r="R55" s="46"/>
      <c r="S55" s="424"/>
      <c r="T55" s="452"/>
      <c r="U55" s="424"/>
      <c r="V55" s="453"/>
      <c r="W55" s="424"/>
      <c r="X55" s="452"/>
      <c r="Y55" s="63"/>
      <c r="Z55" s="452"/>
      <c r="AA55" s="454"/>
      <c r="AB55" s="454"/>
      <c r="AC55" s="454"/>
      <c r="AD55" s="454"/>
      <c r="AE55" s="57"/>
      <c r="AF55" s="57"/>
      <c r="AG55" s="454"/>
      <c r="AH55" s="65"/>
    </row>
    <row r="56" spans="1:34" s="455" customFormat="1" ht="15" customHeight="1" hidden="1" outlineLevel="1">
      <c r="A56" s="452"/>
      <c r="B56" s="452"/>
      <c r="C56" s="452"/>
      <c r="D56" s="424"/>
      <c r="E56" s="453"/>
      <c r="F56" s="424"/>
      <c r="G56" s="452"/>
      <c r="H56" s="63"/>
      <c r="I56" s="452"/>
      <c r="J56" s="454"/>
      <c r="K56" s="454"/>
      <c r="L56" s="454"/>
      <c r="M56" s="454"/>
      <c r="N56" s="456"/>
      <c r="O56" s="53"/>
      <c r="P56" s="454"/>
      <c r="Q56" s="65"/>
      <c r="R56" s="452"/>
      <c r="S56" s="452"/>
      <c r="T56" s="452"/>
      <c r="U56" s="424"/>
      <c r="V56" s="453"/>
      <c r="W56" s="424"/>
      <c r="X56" s="452"/>
      <c r="Y56" s="63"/>
      <c r="Z56" s="452"/>
      <c r="AA56" s="454"/>
      <c r="AB56" s="454"/>
      <c r="AC56" s="454"/>
      <c r="AD56" s="454"/>
      <c r="AE56" s="456"/>
      <c r="AF56" s="53"/>
      <c r="AG56" s="454"/>
      <c r="AH56" s="65"/>
    </row>
    <row r="57" spans="1:34" s="455" customFormat="1" ht="15" customHeight="1" hidden="1" outlineLevel="1">
      <c r="A57" s="452"/>
      <c r="B57" s="452"/>
      <c r="C57" s="452"/>
      <c r="D57" s="424"/>
      <c r="E57" s="53"/>
      <c r="F57" s="424"/>
      <c r="G57" s="452"/>
      <c r="H57" s="452"/>
      <c r="I57" s="452"/>
      <c r="J57" s="452"/>
      <c r="K57" s="452"/>
      <c r="L57" s="452"/>
      <c r="M57" s="452"/>
      <c r="N57" s="53"/>
      <c r="O57" s="53"/>
      <c r="P57" s="452"/>
      <c r="Q57" s="452"/>
      <c r="R57" s="452"/>
      <c r="S57" s="452"/>
      <c r="T57" s="452"/>
      <c r="U57" s="424"/>
      <c r="V57" s="53"/>
      <c r="W57" s="424"/>
      <c r="X57" s="452"/>
      <c r="Y57" s="452"/>
      <c r="Z57" s="452"/>
      <c r="AA57" s="452"/>
      <c r="AB57" s="452"/>
      <c r="AC57" s="452"/>
      <c r="AD57" s="452"/>
      <c r="AE57" s="53"/>
      <c r="AF57" s="53"/>
      <c r="AG57" s="452"/>
      <c r="AH57" s="452"/>
    </row>
    <row r="58" spans="1:34" s="455" customFormat="1" ht="15" customHeight="1" hidden="1" outlineLevel="1">
      <c r="A58" s="452"/>
      <c r="B58" s="452"/>
      <c r="C58" s="452"/>
      <c r="D58" s="424"/>
      <c r="E58" s="53"/>
      <c r="F58" s="424"/>
      <c r="G58" s="452"/>
      <c r="H58" s="63"/>
      <c r="I58" s="452"/>
      <c r="J58" s="454"/>
      <c r="K58" s="454"/>
      <c r="L58" s="454"/>
      <c r="M58" s="454"/>
      <c r="N58" s="53"/>
      <c r="O58" s="53"/>
      <c r="P58" s="454"/>
      <c r="Q58" s="65"/>
      <c r="R58" s="452"/>
      <c r="S58" s="452"/>
      <c r="T58" s="452"/>
      <c r="U58" s="424"/>
      <c r="V58" s="53"/>
      <c r="W58" s="424"/>
      <c r="X58" s="452"/>
      <c r="Y58" s="63"/>
      <c r="Z58" s="452"/>
      <c r="AA58" s="454"/>
      <c r="AB58" s="454"/>
      <c r="AC58" s="454"/>
      <c r="AD58" s="454"/>
      <c r="AE58" s="53"/>
      <c r="AF58" s="53"/>
      <c r="AG58" s="454"/>
      <c r="AH58" s="65"/>
    </row>
    <row r="59" spans="1:34" s="455" customFormat="1" ht="15" customHeight="1" hidden="1" outlineLevel="1">
      <c r="A59" s="452"/>
      <c r="B59" s="452"/>
      <c r="C59" s="452"/>
      <c r="D59" s="424"/>
      <c r="E59" s="53"/>
      <c r="F59" s="424"/>
      <c r="G59" s="452"/>
      <c r="H59" s="63"/>
      <c r="I59" s="452"/>
      <c r="J59" s="454"/>
      <c r="K59" s="454"/>
      <c r="L59" s="454"/>
      <c r="M59" s="454"/>
      <c r="N59" s="53"/>
      <c r="O59" s="53"/>
      <c r="P59" s="454"/>
      <c r="Q59" s="65"/>
      <c r="R59" s="452"/>
      <c r="S59" s="452"/>
      <c r="T59" s="452"/>
      <c r="U59" s="424"/>
      <c r="V59" s="53"/>
      <c r="W59" s="424"/>
      <c r="X59" s="452"/>
      <c r="Y59" s="63"/>
      <c r="Z59" s="452"/>
      <c r="AA59" s="454"/>
      <c r="AB59" s="454"/>
      <c r="AC59" s="454"/>
      <c r="AD59" s="454"/>
      <c r="AE59" s="53"/>
      <c r="AF59" s="53"/>
      <c r="AG59" s="454"/>
      <c r="AH59" s="65"/>
    </row>
    <row r="60" spans="1:34" s="455" customFormat="1" ht="15" customHeight="1" hidden="1" outlineLevel="1">
      <c r="A60" s="452"/>
      <c r="B60" s="452"/>
      <c r="C60" s="452"/>
      <c r="D60" s="424"/>
      <c r="E60" s="53"/>
      <c r="F60" s="424"/>
      <c r="G60" s="452"/>
      <c r="H60" s="63"/>
      <c r="I60" s="452"/>
      <c r="J60" s="454"/>
      <c r="K60" s="454"/>
      <c r="L60" s="454"/>
      <c r="M60" s="454"/>
      <c r="N60" s="53"/>
      <c r="O60" s="53"/>
      <c r="P60" s="454"/>
      <c r="Q60" s="65"/>
      <c r="R60" s="452"/>
      <c r="S60" s="452"/>
      <c r="T60" s="452"/>
      <c r="U60" s="424"/>
      <c r="V60" s="53"/>
      <c r="W60" s="424"/>
      <c r="X60" s="452"/>
      <c r="Y60" s="63"/>
      <c r="Z60" s="452"/>
      <c r="AA60" s="454"/>
      <c r="AB60" s="454"/>
      <c r="AC60" s="454"/>
      <c r="AD60" s="454"/>
      <c r="AE60" s="53"/>
      <c r="AF60" s="53"/>
      <c r="AG60" s="454"/>
      <c r="AH60" s="65"/>
    </row>
    <row r="61" spans="1:34" s="455" customFormat="1" ht="15" customHeight="1" hidden="1" outlineLevel="1">
      <c r="A61" s="452"/>
      <c r="B61" s="452"/>
      <c r="C61" s="452"/>
      <c r="D61" s="424"/>
      <c r="E61" s="53"/>
      <c r="F61" s="424"/>
      <c r="G61" s="452"/>
      <c r="H61" s="63"/>
      <c r="I61" s="452"/>
      <c r="J61" s="1216"/>
      <c r="K61" s="1216"/>
      <c r="L61" s="1216"/>
      <c r="M61" s="1216"/>
      <c r="N61" s="53"/>
      <c r="O61" s="53"/>
      <c r="P61" s="454"/>
      <c r="Q61" s="65"/>
      <c r="R61" s="452"/>
      <c r="S61" s="452"/>
      <c r="T61" s="452"/>
      <c r="U61" s="424"/>
      <c r="V61" s="53"/>
      <c r="W61" s="424"/>
      <c r="X61" s="452"/>
      <c r="Y61" s="63"/>
      <c r="Z61" s="452"/>
      <c r="AA61" s="1216"/>
      <c r="AB61" s="1216"/>
      <c r="AC61" s="1216"/>
      <c r="AD61" s="454"/>
      <c r="AE61" s="53"/>
      <c r="AF61" s="53"/>
      <c r="AG61" s="454"/>
      <c r="AH61" s="65"/>
    </row>
    <row r="62" spans="1:34" s="455" customFormat="1" ht="15" customHeight="1" hidden="1" outlineLevel="1">
      <c r="A62" s="447" t="s">
        <v>247</v>
      </c>
      <c r="B62" s="457"/>
      <c r="C62" s="457"/>
      <c r="D62" s="458"/>
      <c r="E62" s="459"/>
      <c r="F62" s="458"/>
      <c r="G62" s="457"/>
      <c r="H62" s="460"/>
      <c r="I62" s="452"/>
      <c r="J62" s="39" t="s">
        <v>866</v>
      </c>
      <c r="K62" s="454"/>
      <c r="M62" s="454"/>
      <c r="N62" s="459"/>
      <c r="O62" s="462"/>
      <c r="P62" s="461"/>
      <c r="Q62" s="463"/>
      <c r="R62" s="447" t="s">
        <v>275</v>
      </c>
      <c r="S62" s="457"/>
      <c r="T62" s="457"/>
      <c r="U62" s="458"/>
      <c r="V62" s="459"/>
      <c r="W62" s="458"/>
      <c r="X62" s="457"/>
      <c r="Y62" s="460"/>
      <c r="Z62" s="452"/>
      <c r="AA62" s="39" t="s">
        <v>276</v>
      </c>
      <c r="AB62" s="454"/>
      <c r="AD62" s="461"/>
      <c r="AE62" s="464"/>
      <c r="AF62" s="462"/>
      <c r="AG62" s="461"/>
      <c r="AH62" s="463"/>
    </row>
    <row r="63" spans="1:34" s="455" customFormat="1" ht="15" customHeight="1" hidden="1" outlineLevel="1">
      <c r="A63" s="443" t="s">
        <v>7</v>
      </c>
      <c r="B63" s="452"/>
      <c r="C63" s="452"/>
      <c r="D63" s="424"/>
      <c r="E63" s="453"/>
      <c r="F63" s="424"/>
      <c r="G63" s="452"/>
      <c r="H63" s="63"/>
      <c r="I63" s="452"/>
      <c r="J63" s="443" t="s">
        <v>182</v>
      </c>
      <c r="K63" s="454"/>
      <c r="M63" s="454"/>
      <c r="O63" s="53"/>
      <c r="P63" s="454"/>
      <c r="Q63" s="65"/>
      <c r="R63" s="444" t="s">
        <v>196</v>
      </c>
      <c r="S63" s="452"/>
      <c r="T63" s="452"/>
      <c r="U63" s="424"/>
      <c r="V63" s="136"/>
      <c r="W63" s="424"/>
      <c r="X63" s="452"/>
      <c r="Y63" s="63"/>
      <c r="Z63" s="452"/>
      <c r="AA63" s="443" t="s">
        <v>158</v>
      </c>
      <c r="AB63" s="454"/>
      <c r="AD63" s="454"/>
      <c r="AE63" s="53"/>
      <c r="AF63" s="53"/>
      <c r="AG63" s="454"/>
      <c r="AH63" s="65"/>
    </row>
    <row r="64" spans="1:34" s="455" customFormat="1" ht="15" customHeight="1" hidden="1" outlineLevel="1">
      <c r="A64" s="443" t="s">
        <v>792</v>
      </c>
      <c r="B64" s="452"/>
      <c r="C64" s="452"/>
      <c r="D64" s="66"/>
      <c r="E64" s="453"/>
      <c r="G64" s="452"/>
      <c r="H64" s="465"/>
      <c r="I64" s="452"/>
      <c r="J64" s="444" t="s">
        <v>792</v>
      </c>
      <c r="K64" s="454"/>
      <c r="M64" s="454"/>
      <c r="O64" s="466"/>
      <c r="P64" s="454"/>
      <c r="Q64" s="467"/>
      <c r="R64" s="443" t="s">
        <v>793</v>
      </c>
      <c r="S64" s="452"/>
      <c r="T64" s="452"/>
      <c r="U64" s="66"/>
      <c r="V64" s="453"/>
      <c r="X64" s="452"/>
      <c r="Y64" s="465"/>
      <c r="Z64" s="452"/>
      <c r="AA64" s="443" t="s">
        <v>793</v>
      </c>
      <c r="AB64" s="454"/>
      <c r="AD64" s="454"/>
      <c r="AE64" s="456"/>
      <c r="AF64" s="466"/>
      <c r="AG64" s="454"/>
      <c r="AH64" s="468"/>
    </row>
    <row r="65" spans="1:34" s="455" customFormat="1" ht="15" customHeight="1" hidden="1" outlineLevel="1">
      <c r="A65" s="443" t="s">
        <v>778</v>
      </c>
      <c r="B65" s="452"/>
      <c r="C65" s="452"/>
      <c r="D65" s="66"/>
      <c r="E65" s="453"/>
      <c r="G65" s="452"/>
      <c r="H65" s="465"/>
      <c r="I65" s="452"/>
      <c r="J65" s="444" t="s">
        <v>867</v>
      </c>
      <c r="K65" s="454"/>
      <c r="M65" s="454"/>
      <c r="O65" s="466"/>
      <c r="P65" s="454"/>
      <c r="Q65" s="467"/>
      <c r="R65" s="443" t="s">
        <v>779</v>
      </c>
      <c r="S65" s="452"/>
      <c r="T65" s="452"/>
      <c r="U65" s="66"/>
      <c r="V65" s="453"/>
      <c r="X65" s="452"/>
      <c r="Y65" s="465"/>
      <c r="Z65" s="452"/>
      <c r="AA65" s="443" t="s">
        <v>780</v>
      </c>
      <c r="AB65" s="454"/>
      <c r="AD65" s="454"/>
      <c r="AE65" s="456"/>
      <c r="AF65" s="466"/>
      <c r="AG65" s="454"/>
      <c r="AH65" s="468"/>
    </row>
    <row r="66" spans="1:34" s="455" customFormat="1" ht="24" customHeight="1" hidden="1" outlineLevel="1">
      <c r="A66" s="450" t="s">
        <v>1146</v>
      </c>
      <c r="B66" s="424"/>
      <c r="C66" s="424"/>
      <c r="D66" s="424"/>
      <c r="E66" s="466"/>
      <c r="F66" s="424"/>
      <c r="G66" s="453"/>
      <c r="H66" s="424"/>
      <c r="I66" s="453"/>
      <c r="J66" s="469"/>
      <c r="K66" s="469"/>
      <c r="L66" s="469"/>
      <c r="M66" s="469"/>
      <c r="N66" s="456"/>
      <c r="O66" s="456"/>
      <c r="P66" s="469"/>
      <c r="Q66" s="467"/>
      <c r="R66" s="450" t="s">
        <v>1147</v>
      </c>
      <c r="S66" s="424"/>
      <c r="T66" s="424"/>
      <c r="U66" s="424"/>
      <c r="V66" s="466"/>
      <c r="W66" s="424"/>
      <c r="X66" s="453"/>
      <c r="Y66" s="424"/>
      <c r="Z66" s="453"/>
      <c r="AA66" s="469"/>
      <c r="AB66" s="469"/>
      <c r="AC66" s="469"/>
      <c r="AD66" s="469"/>
      <c r="AE66" s="456"/>
      <c r="AF66" s="456"/>
      <c r="AG66" s="469"/>
      <c r="AH66" s="467"/>
    </row>
    <row r="67" ht="12.75" collapsed="1"/>
  </sheetData>
  <sheetProtection/>
  <mergeCells count="16">
    <mergeCell ref="A8:Q8"/>
    <mergeCell ref="R8:AH8"/>
    <mergeCell ref="A23:Q23"/>
    <mergeCell ref="R23:AH23"/>
    <mergeCell ref="A21:Q21"/>
    <mergeCell ref="R21:AH21"/>
    <mergeCell ref="A39:Q39"/>
    <mergeCell ref="A13:Q13"/>
    <mergeCell ref="A17:Q17"/>
    <mergeCell ref="A25:Q25"/>
    <mergeCell ref="A29:Q29"/>
    <mergeCell ref="R13:AH13"/>
    <mergeCell ref="R17:AH17"/>
    <mergeCell ref="R25:AH25"/>
    <mergeCell ref="R39:AH39"/>
    <mergeCell ref="R29:AH29"/>
  </mergeCells>
  <printOptions horizontalCentered="1"/>
  <pageMargins left="1.25" right="0.5" top="0.5" bottom="0.511811023622047" header="0.21" footer="0.2"/>
  <pageSetup firstPageNumber="4" useFirstPageNumber="1" horizontalDpi="600" verticalDpi="600" orientation="portrait" paperSize="9" r:id="rId1"/>
  <headerFooter alignWithMargins="0">
    <oddFooter>&amp;C&amp;"Times New Roman,Regular"&amp;P</oddFooter>
  </headerFooter>
  <rowBreaks count="1" manualBreakCount="1">
    <brk id="30" max="255" man="1"/>
  </rowBreaks>
</worksheet>
</file>

<file path=xl/worksheets/sheet5.xml><?xml version="1.0" encoding="utf-8"?>
<worksheet xmlns="http://schemas.openxmlformats.org/spreadsheetml/2006/main" xmlns:r="http://schemas.openxmlformats.org/officeDocument/2006/relationships">
  <sheetPr codeName="Sheet21">
    <tabColor indexed="12"/>
  </sheetPr>
  <dimension ref="A1:AH48"/>
  <sheetViews>
    <sheetView showGridLines="0" view="pageBreakPreview" zoomScaleSheetLayoutView="100" zoomScalePageLayoutView="0" workbookViewId="0" topLeftCell="A27">
      <selection activeCell="F42" sqref="F42"/>
    </sheetView>
  </sheetViews>
  <sheetFormatPr defaultColWidth="2.57421875" defaultRowHeight="12.75" outlineLevelRow="1" outlineLevelCol="1"/>
  <cols>
    <col min="1" max="1" width="2.8515625" style="32" customWidth="1"/>
    <col min="2" max="2" width="8.8515625" style="32" customWidth="1"/>
    <col min="3" max="3" width="1.1484375" style="32" customWidth="1"/>
    <col min="4" max="4" width="8.8515625" style="32" customWidth="1"/>
    <col min="5" max="5" width="1.1484375" style="21" customWidth="1"/>
    <col min="6" max="6" width="8.8515625" style="32" customWidth="1"/>
    <col min="7" max="7" width="1.1484375" style="21" customWidth="1"/>
    <col min="8" max="8" width="8.8515625" style="32" customWidth="1"/>
    <col min="9" max="9" width="1.1484375" style="21" customWidth="1"/>
    <col min="10" max="10" width="8.8515625" style="13" customWidth="1"/>
    <col min="11" max="11" width="1.1484375" style="13" customWidth="1"/>
    <col min="12" max="12" width="8.8515625" style="13" customWidth="1"/>
    <col min="13" max="13" width="1.1484375" style="13" customWidth="1"/>
    <col min="14" max="14" width="8.8515625" style="12" customWidth="1"/>
    <col min="15" max="15" width="1.1484375" style="12" customWidth="1"/>
    <col min="16" max="16" width="8.8515625" style="13" customWidth="1"/>
    <col min="17" max="17" width="2.8515625" style="15" customWidth="1"/>
    <col min="18" max="18" width="2.8515625" style="32" customWidth="1" outlineLevel="1"/>
    <col min="19" max="19" width="8.8515625" style="32" customWidth="1" outlineLevel="1"/>
    <col min="20" max="20" width="1.1484375" style="32" customWidth="1" outlineLevel="1"/>
    <col min="21" max="21" width="8.8515625" style="32" customWidth="1" outlineLevel="1"/>
    <col min="22" max="22" width="1.1484375" style="21" customWidth="1" outlineLevel="1"/>
    <col min="23" max="23" width="8.8515625" style="32" customWidth="1" outlineLevel="1"/>
    <col min="24" max="24" width="1.1484375" style="21" customWidth="1" outlineLevel="1"/>
    <col min="25" max="25" width="8.8515625" style="32" customWidth="1" outlineLevel="1"/>
    <col min="26" max="26" width="1.1484375" style="21" customWidth="1" outlineLevel="1"/>
    <col min="27" max="27" width="8.8515625" style="13" customWidth="1" outlineLevel="1"/>
    <col min="28" max="28" width="1.1484375" style="13" customWidth="1" outlineLevel="1"/>
    <col min="29" max="29" width="8.8515625" style="13" customWidth="1" outlineLevel="1"/>
    <col min="30" max="30" width="1.1484375" style="13" customWidth="1" outlineLevel="1"/>
    <col min="31" max="31" width="8.8515625" style="12" customWidth="1" outlineLevel="1"/>
    <col min="32" max="32" width="1.1484375" style="12" customWidth="1" outlineLevel="1"/>
    <col min="33" max="33" width="8.8515625" style="13" customWidth="1" outlineLevel="1"/>
    <col min="34" max="34" width="2.8515625" style="15" customWidth="1" outlineLevel="1"/>
    <col min="35" max="35" width="2.57421875" style="22" customWidth="1"/>
    <col min="36" max="16384" width="2.57421875" style="22" customWidth="1"/>
  </cols>
  <sheetData>
    <row r="1" spans="1:34" s="21" customFormat="1" ht="15" customHeight="1">
      <c r="A1" s="58"/>
      <c r="B1" s="58"/>
      <c r="C1" s="18"/>
      <c r="D1" s="18"/>
      <c r="E1" s="17"/>
      <c r="F1" s="19"/>
      <c r="G1" s="18"/>
      <c r="H1" s="18"/>
      <c r="J1" s="13"/>
      <c r="K1" s="13"/>
      <c r="L1" s="13"/>
      <c r="M1" s="13"/>
      <c r="N1" s="12"/>
      <c r="O1" s="12"/>
      <c r="P1" s="13"/>
      <c r="Q1" s="5"/>
      <c r="R1" s="58"/>
      <c r="S1" s="58"/>
      <c r="T1" s="18"/>
      <c r="U1" s="18"/>
      <c r="V1" s="17"/>
      <c r="W1" s="19"/>
      <c r="X1" s="18"/>
      <c r="Y1" s="18"/>
      <c r="AA1" s="13"/>
      <c r="AB1" s="13"/>
      <c r="AC1" s="13"/>
      <c r="AD1" s="13"/>
      <c r="AE1" s="12"/>
      <c r="AF1" s="12"/>
      <c r="AG1" s="13"/>
      <c r="AH1" s="5"/>
    </row>
    <row r="2" spans="1:34" s="21" customFormat="1" ht="15" customHeight="1">
      <c r="A2" s="58"/>
      <c r="B2" s="58"/>
      <c r="C2" s="18"/>
      <c r="D2" s="18"/>
      <c r="E2" s="17"/>
      <c r="F2" s="19"/>
      <c r="G2" s="18"/>
      <c r="H2" s="18"/>
      <c r="J2" s="13"/>
      <c r="K2" s="13"/>
      <c r="L2" s="13"/>
      <c r="M2" s="13"/>
      <c r="N2" s="12"/>
      <c r="O2" s="12"/>
      <c r="P2" s="13"/>
      <c r="Q2" s="5"/>
      <c r="R2" s="58"/>
      <c r="S2" s="58"/>
      <c r="T2" s="18"/>
      <c r="U2" s="18"/>
      <c r="V2" s="17"/>
      <c r="W2" s="19"/>
      <c r="X2" s="18"/>
      <c r="Y2" s="18"/>
      <c r="AA2" s="13"/>
      <c r="AB2" s="13"/>
      <c r="AC2" s="13"/>
      <c r="AD2" s="13"/>
      <c r="AE2" s="12"/>
      <c r="AF2" s="12"/>
      <c r="AG2" s="13"/>
      <c r="AH2" s="5"/>
    </row>
    <row r="3" spans="1:34" s="21" customFormat="1" ht="15" customHeight="1">
      <c r="A3" s="58"/>
      <c r="B3" s="58"/>
      <c r="C3" s="18"/>
      <c r="D3" s="18"/>
      <c r="E3" s="17"/>
      <c r="F3" s="19"/>
      <c r="G3" s="18"/>
      <c r="H3" s="18"/>
      <c r="J3" s="13"/>
      <c r="K3" s="13"/>
      <c r="L3" s="13"/>
      <c r="M3" s="13"/>
      <c r="N3" s="12"/>
      <c r="O3" s="12"/>
      <c r="P3" s="13"/>
      <c r="Q3" s="5"/>
      <c r="R3" s="58"/>
      <c r="S3" s="58"/>
      <c r="T3" s="18"/>
      <c r="U3" s="18"/>
      <c r="V3" s="17"/>
      <c r="W3" s="19"/>
      <c r="X3" s="18"/>
      <c r="Y3" s="18"/>
      <c r="AA3" s="13"/>
      <c r="AB3" s="13"/>
      <c r="AC3" s="13"/>
      <c r="AD3" s="13"/>
      <c r="AE3" s="12"/>
      <c r="AF3" s="12"/>
      <c r="AG3" s="13"/>
      <c r="AH3" s="5"/>
    </row>
    <row r="4" spans="1:34" s="21" customFormat="1" ht="15" customHeight="1">
      <c r="A4" s="58"/>
      <c r="B4" s="58"/>
      <c r="C4" s="18"/>
      <c r="D4" s="18"/>
      <c r="E4" s="17"/>
      <c r="F4" s="19"/>
      <c r="G4" s="18"/>
      <c r="H4" s="18"/>
      <c r="J4" s="13"/>
      <c r="K4" s="13"/>
      <c r="L4" s="13"/>
      <c r="M4" s="13"/>
      <c r="N4" s="12"/>
      <c r="O4" s="12"/>
      <c r="P4" s="13"/>
      <c r="Q4" s="5"/>
      <c r="R4" s="58"/>
      <c r="S4" s="58"/>
      <c r="T4" s="18"/>
      <c r="U4" s="18"/>
      <c r="V4" s="17"/>
      <c r="W4" s="19"/>
      <c r="X4" s="18"/>
      <c r="Y4" s="18"/>
      <c r="AA4" s="13"/>
      <c r="AB4" s="13"/>
      <c r="AC4" s="13"/>
      <c r="AD4" s="13"/>
      <c r="AE4" s="12"/>
      <c r="AF4" s="12"/>
      <c r="AG4" s="13"/>
      <c r="AH4" s="5"/>
    </row>
    <row r="5" spans="1:34" s="21" customFormat="1" ht="15" customHeight="1">
      <c r="A5" s="58"/>
      <c r="B5" s="58"/>
      <c r="C5" s="18"/>
      <c r="D5" s="18"/>
      <c r="E5" s="17"/>
      <c r="F5" s="19"/>
      <c r="G5" s="18"/>
      <c r="H5" s="18"/>
      <c r="J5" s="13"/>
      <c r="K5" s="13"/>
      <c r="L5" s="13"/>
      <c r="M5" s="13"/>
      <c r="N5" s="12"/>
      <c r="O5" s="12"/>
      <c r="P5" s="13"/>
      <c r="Q5" s="5"/>
      <c r="R5" s="58"/>
      <c r="S5" s="58"/>
      <c r="T5" s="18"/>
      <c r="U5" s="18"/>
      <c r="V5" s="17"/>
      <c r="W5" s="19"/>
      <c r="X5" s="18"/>
      <c r="Y5" s="18"/>
      <c r="AA5" s="13"/>
      <c r="AB5" s="13"/>
      <c r="AC5" s="13"/>
      <c r="AD5" s="13"/>
      <c r="AE5" s="12"/>
      <c r="AF5" s="12"/>
      <c r="AG5" s="13"/>
      <c r="AH5" s="5"/>
    </row>
    <row r="6" spans="1:34" ht="15" customHeight="1">
      <c r="A6" s="421" t="e">
        <f>"Số:              /"&amp;RIGHT(#REF!,4)&amp;"/BC.KTTC-AASC.KT2"</f>
        <v>#REF!</v>
      </c>
      <c r="B6" s="4"/>
      <c r="Q6" s="5"/>
      <c r="R6" s="421" t="e">
        <f>"No.:               /"&amp;RIGHT(#REF!,4)&amp;"/BC.KTTC-AASC.KT2"</f>
        <v>#REF!</v>
      </c>
      <c r="S6" s="4"/>
      <c r="AH6" s="5"/>
    </row>
    <row r="7" spans="1:34" ht="15" customHeight="1">
      <c r="A7" s="4"/>
      <c r="B7" s="4"/>
      <c r="Q7" s="5"/>
      <c r="R7" s="4"/>
      <c r="S7" s="4"/>
      <c r="AH7" s="5"/>
    </row>
    <row r="8" spans="1:34" s="262" customFormat="1" ht="37.5" customHeight="1">
      <c r="A8" s="1336" t="s">
        <v>807</v>
      </c>
      <c r="B8" s="1333"/>
      <c r="C8" s="1333"/>
      <c r="D8" s="1333"/>
      <c r="E8" s="1333"/>
      <c r="F8" s="1333"/>
      <c r="G8" s="1333"/>
      <c r="H8" s="1333"/>
      <c r="I8" s="1333"/>
      <c r="J8" s="1333"/>
      <c r="K8" s="1333"/>
      <c r="L8" s="1333"/>
      <c r="M8" s="1333"/>
      <c r="N8" s="1333"/>
      <c r="O8" s="1333"/>
      <c r="P8" s="1333"/>
      <c r="Q8" s="1333"/>
      <c r="R8" s="1336" t="s">
        <v>808</v>
      </c>
      <c r="S8" s="1333"/>
      <c r="T8" s="1333"/>
      <c r="U8" s="1333"/>
      <c r="V8" s="1333"/>
      <c r="W8" s="1333"/>
      <c r="X8" s="1333"/>
      <c r="Y8" s="1333"/>
      <c r="Z8" s="1333"/>
      <c r="AA8" s="1333"/>
      <c r="AB8" s="1333"/>
      <c r="AC8" s="1333"/>
      <c r="AD8" s="1333"/>
      <c r="AE8" s="1333"/>
      <c r="AF8" s="1333"/>
      <c r="AG8" s="1333"/>
      <c r="AH8" s="1333"/>
    </row>
    <row r="9" spans="1:34" ht="15" customHeight="1">
      <c r="A9" s="62"/>
      <c r="B9" s="62"/>
      <c r="C9" s="7"/>
      <c r="D9" s="7"/>
      <c r="E9" s="7"/>
      <c r="F9" s="7"/>
      <c r="G9" s="7"/>
      <c r="H9" s="7"/>
      <c r="I9" s="7"/>
      <c r="J9" s="59"/>
      <c r="K9" s="59"/>
      <c r="L9" s="59"/>
      <c r="M9" s="59"/>
      <c r="N9" s="60"/>
      <c r="O9" s="60"/>
      <c r="P9" s="59"/>
      <c r="Q9" s="61"/>
      <c r="R9" s="62"/>
      <c r="S9" s="62"/>
      <c r="T9" s="7"/>
      <c r="U9" s="7"/>
      <c r="V9" s="7"/>
      <c r="W9" s="7"/>
      <c r="X9" s="7"/>
      <c r="Y9" s="7"/>
      <c r="Z9" s="7"/>
      <c r="AA9" s="59"/>
      <c r="AB9" s="59"/>
      <c r="AC9" s="59"/>
      <c r="AD9" s="59"/>
      <c r="AE9" s="60"/>
      <c r="AF9" s="60"/>
      <c r="AG9" s="59"/>
      <c r="AH9" s="61"/>
    </row>
    <row r="10" spans="1:34" ht="15" customHeight="1">
      <c r="A10" s="46" t="s">
        <v>149</v>
      </c>
      <c r="B10" s="46"/>
      <c r="C10" s="46" t="e">
        <f>"Quý Cổ đông, "&amp;#REF!&amp;" và "&amp;#REF!</f>
        <v>#REF!</v>
      </c>
      <c r="E10" s="46"/>
      <c r="F10" s="46"/>
      <c r="G10" s="42"/>
      <c r="H10" s="42"/>
      <c r="I10" s="42"/>
      <c r="J10" s="47"/>
      <c r="K10" s="47"/>
      <c r="L10" s="47"/>
      <c r="M10" s="47"/>
      <c r="N10" s="48"/>
      <c r="O10" s="48"/>
      <c r="P10" s="47"/>
      <c r="Q10" s="6"/>
      <c r="R10" s="46" t="s">
        <v>331</v>
      </c>
      <c r="S10" s="23"/>
      <c r="T10" s="23" t="e">
        <f>"Shareholders, "&amp;#REF!&amp;" and "&amp;#REF!</f>
        <v>#REF!</v>
      </c>
      <c r="U10" s="736"/>
      <c r="V10" s="23"/>
      <c r="W10" s="46"/>
      <c r="X10" s="42"/>
      <c r="Y10" s="42"/>
      <c r="Z10" s="42"/>
      <c r="AA10" s="47"/>
      <c r="AB10" s="47"/>
      <c r="AC10" s="47"/>
      <c r="AD10" s="47"/>
      <c r="AE10" s="48"/>
      <c r="AF10" s="48"/>
      <c r="AG10" s="47"/>
      <c r="AH10" s="6"/>
    </row>
    <row r="11" spans="1:34" ht="15" customHeight="1">
      <c r="A11" s="46"/>
      <c r="B11" s="46"/>
      <c r="C11" s="46" t="e">
        <f>#REF!</f>
        <v>#REF!</v>
      </c>
      <c r="D11" s="22"/>
      <c r="E11" s="42"/>
      <c r="F11" s="42"/>
      <c r="G11" s="42"/>
      <c r="H11" s="42"/>
      <c r="I11" s="42"/>
      <c r="J11" s="47"/>
      <c r="K11" s="47"/>
      <c r="L11" s="47"/>
      <c r="M11" s="47"/>
      <c r="N11" s="48"/>
      <c r="O11" s="48"/>
      <c r="P11" s="47"/>
      <c r="Q11" s="6"/>
      <c r="R11" s="46"/>
      <c r="S11" s="23"/>
      <c r="T11" s="23" t="e">
        <f>#REF!</f>
        <v>#REF!</v>
      </c>
      <c r="U11" s="169"/>
      <c r="V11" s="16"/>
      <c r="W11" s="42"/>
      <c r="X11" s="42"/>
      <c r="Y11" s="42"/>
      <c r="Z11" s="42"/>
      <c r="AA11" s="47"/>
      <c r="AB11" s="47"/>
      <c r="AC11" s="47"/>
      <c r="AD11" s="47"/>
      <c r="AE11" s="48"/>
      <c r="AF11" s="48"/>
      <c r="AG11" s="47"/>
      <c r="AH11" s="6"/>
    </row>
    <row r="12" spans="1:34" s="21" customFormat="1" ht="15" customHeight="1">
      <c r="A12" s="44"/>
      <c r="B12" s="44"/>
      <c r="C12" s="42"/>
      <c r="D12" s="42"/>
      <c r="E12" s="42"/>
      <c r="F12" s="42"/>
      <c r="G12" s="42"/>
      <c r="H12" s="42"/>
      <c r="I12" s="42"/>
      <c r="J12" s="47"/>
      <c r="K12" s="47"/>
      <c r="L12" s="47"/>
      <c r="M12" s="47"/>
      <c r="N12" s="48"/>
      <c r="O12" s="48"/>
      <c r="P12" s="47"/>
      <c r="Q12" s="6"/>
      <c r="R12" s="44"/>
      <c r="S12" s="44"/>
      <c r="T12" s="42"/>
      <c r="U12" s="42"/>
      <c r="V12" s="42"/>
      <c r="W12" s="42"/>
      <c r="X12" s="42"/>
      <c r="Y12" s="42"/>
      <c r="Z12" s="42"/>
      <c r="AA12" s="47"/>
      <c r="AB12" s="47"/>
      <c r="AC12" s="47"/>
      <c r="AD12" s="47"/>
      <c r="AE12" s="48"/>
      <c r="AF12" s="48"/>
      <c r="AG12" s="47"/>
      <c r="AH12" s="6"/>
    </row>
    <row r="13" spans="1:34" s="21" customFormat="1" ht="39.75" customHeight="1">
      <c r="A13" s="1328" t="e">
        <f>"Chúng tôi đã thực hiện công tác soát xét Bảng cân đối kế toán của "&amp;#REF!&amp;" tại "&amp;#REF!&amp;", Báo cáo kết quả hoạt động kinh doanh, Báo cáo lưu chuyển tiền tệ và Thuyết minh báo cáo tài chính "&amp;#REF!&amp;"."</f>
        <v>#REF!</v>
      </c>
      <c r="B13" s="1328"/>
      <c r="C13" s="1328"/>
      <c r="D13" s="1328"/>
      <c r="E13" s="1328"/>
      <c r="F13" s="1328"/>
      <c r="G13" s="1328"/>
      <c r="H13" s="1328"/>
      <c r="I13" s="1328"/>
      <c r="J13" s="1328"/>
      <c r="K13" s="1328"/>
      <c r="L13" s="1328"/>
      <c r="M13" s="1328"/>
      <c r="N13" s="1328"/>
      <c r="O13" s="1328"/>
      <c r="P13" s="1328"/>
      <c r="Q13" s="1328"/>
      <c r="R13" s="1328" t="e">
        <f>"We have reviewed Statement of financial position of "&amp;#REF!&amp;" as at "&amp;#REF!&amp;", Statement of comprehensive income, Statement of cash flows and Notes to financial statements "&amp;#REF!&amp;"."</f>
        <v>#REF!</v>
      </c>
      <c r="S13" s="1328"/>
      <c r="T13" s="1328"/>
      <c r="U13" s="1328"/>
      <c r="V13" s="1328"/>
      <c r="W13" s="1328"/>
      <c r="X13" s="1328"/>
      <c r="Y13" s="1328"/>
      <c r="Z13" s="1328"/>
      <c r="AA13" s="1328"/>
      <c r="AB13" s="1328"/>
      <c r="AC13" s="1328"/>
      <c r="AD13" s="1328"/>
      <c r="AE13" s="1328"/>
      <c r="AF13" s="1328"/>
      <c r="AG13" s="1328"/>
      <c r="AH13" s="1328"/>
    </row>
    <row r="14" spans="1:34" s="21" customFormat="1" ht="12.75">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row>
    <row r="15" spans="1:34" s="21" customFormat="1" ht="27.75" customHeight="1">
      <c r="A15" s="1328" t="e">
        <f>"Việc lập và trình bày "&amp;#REF!&amp;" này thuộc trách nhiệm của "&amp;#REF!&amp;" Công ty. Trách nhiệm của chúng tôi là đưa ra ý kiến về các báo cáo này căn cứ trên kết quả công tác soát xét của chúng tôi."</f>
        <v>#REF!</v>
      </c>
      <c r="B15" s="1328"/>
      <c r="C15" s="1328"/>
      <c r="D15" s="1328"/>
      <c r="E15" s="1328"/>
      <c r="F15" s="1328"/>
      <c r="G15" s="1328"/>
      <c r="H15" s="1328"/>
      <c r="I15" s="1328"/>
      <c r="J15" s="1328"/>
      <c r="K15" s="1328"/>
      <c r="L15" s="1328"/>
      <c r="M15" s="1328"/>
      <c r="N15" s="1328"/>
      <c r="O15" s="1328"/>
      <c r="P15" s="1328"/>
      <c r="Q15" s="1328"/>
      <c r="R15" s="1328" t="e">
        <f>"These "&amp;#REF!&amp;" are the responsibility of the "&amp;#REF!&amp;" of Company. Our responsibility is to issue a report on these "&amp;#REF!&amp;" based on our review."</f>
        <v>#REF!</v>
      </c>
      <c r="S15" s="1328"/>
      <c r="T15" s="1328"/>
      <c r="U15" s="1328"/>
      <c r="V15" s="1328"/>
      <c r="W15" s="1328"/>
      <c r="X15" s="1328"/>
      <c r="Y15" s="1328"/>
      <c r="Z15" s="1328"/>
      <c r="AA15" s="1328"/>
      <c r="AB15" s="1328"/>
      <c r="AC15" s="1328"/>
      <c r="AD15" s="1328"/>
      <c r="AE15" s="1328"/>
      <c r="AF15" s="1328"/>
      <c r="AG15" s="1328"/>
      <c r="AH15" s="1328"/>
    </row>
    <row r="16" spans="1:34" s="21" customFormat="1" ht="12.75">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row>
    <row r="17" spans="1:34" s="21" customFormat="1" ht="78.75" customHeight="1">
      <c r="A17" s="1328" t="e">
        <f>"Chúng tôi đã thực hiện công tác soát xét theo Chuẩn mực kiểm toán Việt Nam số 910 - “Công tác soát xét báo cáo tài chính”. "&amp;"Chuẩn mực này yêu cầu công tác soát xét được lập kế hoạch và thực hiện để có sự đảm bảo vừa phải rằng các "&amp;#REF!&amp;" không còn chứa đựng các sai sót trọng yếu. Công tác soát xét bao gồm chủ yếu là việc trao đổi với nhân sự của Công ty và áp dụng các thủ tục phân tích trên những thông tin tài chính; "&amp;"công tác này cung cấp một mức độ đảm bảo thấp hơn công tác kiểm toán. Chúng tôi không thực hiện công việc kiểm toán nên cũng không đưa ra ý kiến kiểm toán."</f>
        <v>#REF!</v>
      </c>
      <c r="B17" s="1328"/>
      <c r="C17" s="1328"/>
      <c r="D17" s="1328"/>
      <c r="E17" s="1328"/>
      <c r="F17" s="1328"/>
      <c r="G17" s="1328"/>
      <c r="H17" s="1328"/>
      <c r="I17" s="1328"/>
      <c r="J17" s="1328"/>
      <c r="K17" s="1328"/>
      <c r="L17" s="1328"/>
      <c r="M17" s="1328"/>
      <c r="N17" s="1328"/>
      <c r="O17" s="1328"/>
      <c r="P17" s="1328"/>
      <c r="Q17" s="1328"/>
      <c r="R17" s="1328" t="e">
        <f>"We conducted our review in accordance with Vietnamese Standards No.910 - “Engagements to review financial statements”."&amp;" This standards require that we plan and perform the review to obtain moderate assurance as to whether the "&amp;#REF!&amp;" are free of material misstatement."&amp;" A review is limited primarily to inquiries of company personnel and analytical procedures applied to financial data and thus provides less assurance than an audit. We have not performed an audit and, accordingly, we do not express an audit opinion."</f>
        <v>#REF!</v>
      </c>
      <c r="S17" s="1328"/>
      <c r="T17" s="1328"/>
      <c r="U17" s="1328"/>
      <c r="V17" s="1328"/>
      <c r="W17" s="1328"/>
      <c r="X17" s="1328"/>
      <c r="Y17" s="1328"/>
      <c r="Z17" s="1328"/>
      <c r="AA17" s="1328"/>
      <c r="AB17" s="1328"/>
      <c r="AC17" s="1328"/>
      <c r="AD17" s="1328"/>
      <c r="AE17" s="1328"/>
      <c r="AF17" s="1328"/>
      <c r="AG17" s="1328"/>
      <c r="AH17" s="1328"/>
    </row>
    <row r="18" spans="1:34" s="21" customFormat="1" ht="12.75">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row>
    <row r="19" spans="1:34" s="21" customFormat="1" ht="73.5" customHeight="1" hidden="1" outlineLevel="1">
      <c r="A19" s="1328"/>
      <c r="B19" s="1328"/>
      <c r="C19" s="1328"/>
      <c r="D19" s="1328"/>
      <c r="E19" s="1328"/>
      <c r="F19" s="1328"/>
      <c r="G19" s="1328"/>
      <c r="H19" s="1328"/>
      <c r="I19" s="1328"/>
      <c r="J19" s="1328"/>
      <c r="K19" s="1328"/>
      <c r="L19" s="1328"/>
      <c r="M19" s="1328"/>
      <c r="N19" s="1328"/>
      <c r="O19" s="1328"/>
      <c r="P19" s="1328"/>
      <c r="Q19" s="1328"/>
      <c r="R19" s="1328"/>
      <c r="S19" s="1328"/>
      <c r="T19" s="1328"/>
      <c r="U19" s="1328"/>
      <c r="V19" s="1328"/>
      <c r="W19" s="1328"/>
      <c r="X19" s="1328"/>
      <c r="Y19" s="1328"/>
      <c r="Z19" s="1328"/>
      <c r="AA19" s="1328"/>
      <c r="AB19" s="1328"/>
      <c r="AC19" s="1328"/>
      <c r="AD19" s="1328"/>
      <c r="AE19" s="1328"/>
      <c r="AF19" s="1328"/>
      <c r="AG19" s="1328"/>
      <c r="AH19" s="1328"/>
    </row>
    <row r="20" spans="1:34" s="21" customFormat="1" ht="12.75" hidden="1" outlineLevel="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row>
    <row r="21" spans="1:34" s="21" customFormat="1" ht="40.5" customHeight="1" collapsed="1">
      <c r="A21" s="1328" t="e">
        <f>"Trên cơ sở công tác soát xét của chúng tôi, chúng tôi không thấy có sự kiện nào để chúng tôi cho rằng các "&amp;#REF!&amp;" kèm theo đây không phản ánh trung thực và hợp lý trên các khía cạnh trọng yếu, phù hợp với chuẩn mực, chế độ kế toán Việt Nam hiện hành và các quy định pháp lý có liên quan."</f>
        <v>#REF!</v>
      </c>
      <c r="B21" s="1328"/>
      <c r="C21" s="1328"/>
      <c r="D21" s="1328"/>
      <c r="E21" s="1328"/>
      <c r="F21" s="1328"/>
      <c r="G21" s="1328"/>
      <c r="H21" s="1328"/>
      <c r="I21" s="1328"/>
      <c r="J21" s="1328"/>
      <c r="K21" s="1328"/>
      <c r="L21" s="1328"/>
      <c r="M21" s="1328"/>
      <c r="N21" s="1328"/>
      <c r="O21" s="1328"/>
      <c r="P21" s="1328"/>
      <c r="Q21" s="1328"/>
      <c r="R21" s="1328" t="e">
        <f>"In our review, we do not see the events for us that the "&amp;#REF!&amp;" attach this does not reflect a true and fair view in all material respects, in accordance with the Vietnamese Accounting Standards and System and comply with relevant statutory requirements."</f>
        <v>#REF!</v>
      </c>
      <c r="S21" s="1328"/>
      <c r="T21" s="1328"/>
      <c r="U21" s="1328"/>
      <c r="V21" s="1328"/>
      <c r="W21" s="1328"/>
      <c r="X21" s="1328"/>
      <c r="Y21" s="1328"/>
      <c r="Z21" s="1328"/>
      <c r="AA21" s="1328"/>
      <c r="AB21" s="1328"/>
      <c r="AC21" s="1328"/>
      <c r="AD21" s="1328"/>
      <c r="AE21" s="1328"/>
      <c r="AF21" s="1328"/>
      <c r="AG21" s="1328"/>
      <c r="AH21" s="1328"/>
    </row>
    <row r="22" spans="1:34" s="21" customFormat="1" ht="1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row>
    <row r="23" spans="1:34" s="455" customFormat="1" ht="15" customHeight="1">
      <c r="A23" s="452"/>
      <c r="B23" s="452"/>
      <c r="C23" s="452"/>
      <c r="D23" s="424"/>
      <c r="F23" s="424"/>
      <c r="G23" s="452"/>
      <c r="H23" s="63"/>
      <c r="I23" s="452"/>
      <c r="J23" s="454"/>
      <c r="K23" s="454"/>
      <c r="L23" s="454"/>
      <c r="M23" s="454"/>
      <c r="N23" s="456"/>
      <c r="O23" s="823"/>
      <c r="P23" s="454"/>
      <c r="Q23" s="294" t="e">
        <f>#REF!&amp;", "&amp;#REF!</f>
        <v>#REF!</v>
      </c>
      <c r="R23" s="452"/>
      <c r="S23" s="452"/>
      <c r="T23" s="452"/>
      <c r="U23" s="424"/>
      <c r="W23" s="424"/>
      <c r="X23" s="452"/>
      <c r="Y23" s="63"/>
      <c r="Z23" s="452"/>
      <c r="AA23" s="454"/>
      <c r="AB23" s="454"/>
      <c r="AC23" s="454"/>
      <c r="AD23" s="454"/>
      <c r="AE23" s="456"/>
      <c r="AF23" s="823"/>
      <c r="AG23" s="454"/>
      <c r="AH23" s="294" t="e">
        <f>#REF!&amp;", "&amp;#REF!</f>
        <v>#REF!</v>
      </c>
    </row>
    <row r="24" spans="1:34" s="455" customFormat="1" ht="15" customHeight="1">
      <c r="A24" s="452"/>
      <c r="B24" s="452"/>
      <c r="C24" s="452"/>
      <c r="D24" s="424"/>
      <c r="E24" s="53" t="s">
        <v>776</v>
      </c>
      <c r="F24" s="424"/>
      <c r="G24" s="452"/>
      <c r="H24" s="63"/>
      <c r="I24" s="452"/>
      <c r="J24" s="454"/>
      <c r="K24" s="454"/>
      <c r="L24" s="454"/>
      <c r="M24" s="454"/>
      <c r="N24" s="57"/>
      <c r="O24" s="57"/>
      <c r="P24" s="454"/>
      <c r="Q24" s="824"/>
      <c r="R24" s="452"/>
      <c r="S24" s="452"/>
      <c r="T24" s="452"/>
      <c r="U24" s="424"/>
      <c r="V24" s="53" t="s">
        <v>777</v>
      </c>
      <c r="W24" s="424"/>
      <c r="X24" s="452"/>
      <c r="Y24" s="63"/>
      <c r="Z24" s="452"/>
      <c r="AA24" s="454"/>
      <c r="AB24" s="454"/>
      <c r="AC24" s="454"/>
      <c r="AD24" s="454"/>
      <c r="AE24" s="57"/>
      <c r="AF24" s="57"/>
      <c r="AG24" s="454"/>
      <c r="AH24" s="824"/>
    </row>
    <row r="25" spans="1:34" s="455" customFormat="1" ht="15" customHeight="1">
      <c r="A25" s="452"/>
      <c r="B25" s="452"/>
      <c r="C25" s="452"/>
      <c r="D25" s="424"/>
      <c r="E25" s="53" t="e">
        <f>#REF!</f>
        <v>#REF!</v>
      </c>
      <c r="F25" s="424"/>
      <c r="G25" s="452"/>
      <c r="H25" s="63"/>
      <c r="I25" s="452"/>
      <c r="J25" s="454"/>
      <c r="K25" s="454"/>
      <c r="L25" s="454"/>
      <c r="M25" s="454"/>
      <c r="N25" s="53" t="e">
        <f>#REF!</f>
        <v>#REF!</v>
      </c>
      <c r="O25" s="53"/>
      <c r="P25" s="454"/>
      <c r="Q25" s="824"/>
      <c r="R25" s="452"/>
      <c r="S25" s="452"/>
      <c r="T25" s="452"/>
      <c r="U25" s="424"/>
      <c r="V25" s="53" t="e">
        <f>#REF!</f>
        <v>#REF!</v>
      </c>
      <c r="W25" s="424"/>
      <c r="X25" s="452"/>
      <c r="Y25" s="63"/>
      <c r="Z25" s="452"/>
      <c r="AA25" s="454"/>
      <c r="AB25" s="454"/>
      <c r="AC25" s="454"/>
      <c r="AD25" s="454"/>
      <c r="AE25" s="53" t="s">
        <v>158</v>
      </c>
      <c r="AF25" s="53"/>
      <c r="AG25" s="454"/>
      <c r="AH25" s="824"/>
    </row>
    <row r="26" spans="1:34" s="455" customFormat="1" ht="15" customHeight="1">
      <c r="A26" s="452"/>
      <c r="B26" s="452"/>
      <c r="C26" s="452"/>
      <c r="D26" s="424"/>
      <c r="E26" s="53"/>
      <c r="F26" s="424"/>
      <c r="G26" s="452"/>
      <c r="H26" s="452"/>
      <c r="I26" s="452"/>
      <c r="J26" s="452"/>
      <c r="K26" s="452"/>
      <c r="L26" s="452"/>
      <c r="M26" s="452"/>
      <c r="N26" s="53"/>
      <c r="O26" s="53"/>
      <c r="P26" s="452"/>
      <c r="Q26" s="452"/>
      <c r="R26" s="452"/>
      <c r="S26" s="452"/>
      <c r="T26" s="452"/>
      <c r="U26" s="424"/>
      <c r="V26" s="53"/>
      <c r="W26" s="424"/>
      <c r="X26" s="452"/>
      <c r="Y26" s="452"/>
      <c r="Z26" s="452"/>
      <c r="AA26" s="452"/>
      <c r="AB26" s="452"/>
      <c r="AC26" s="452"/>
      <c r="AD26" s="452"/>
      <c r="AE26" s="53"/>
      <c r="AF26" s="53"/>
      <c r="AG26" s="452"/>
      <c r="AH26" s="452"/>
    </row>
    <row r="27" spans="1:34" s="455" customFormat="1" ht="15" customHeight="1">
      <c r="A27" s="452"/>
      <c r="B27" s="452"/>
      <c r="C27" s="452"/>
      <c r="D27" s="424"/>
      <c r="E27" s="53"/>
      <c r="F27" s="424"/>
      <c r="G27" s="452"/>
      <c r="H27" s="63"/>
      <c r="I27" s="452"/>
      <c r="J27" s="454"/>
      <c r="K27" s="454"/>
      <c r="L27" s="454"/>
      <c r="M27" s="454"/>
      <c r="N27" s="53"/>
      <c r="O27" s="53"/>
      <c r="P27" s="454"/>
      <c r="Q27" s="824"/>
      <c r="R27" s="452"/>
      <c r="S27" s="452"/>
      <c r="T27" s="452"/>
      <c r="U27" s="424"/>
      <c r="V27" s="53"/>
      <c r="W27" s="424"/>
      <c r="X27" s="452"/>
      <c r="Y27" s="63"/>
      <c r="Z27" s="452"/>
      <c r="AA27" s="454"/>
      <c r="AB27" s="454"/>
      <c r="AC27" s="454"/>
      <c r="AD27" s="454"/>
      <c r="AE27" s="53"/>
      <c r="AF27" s="53"/>
      <c r="AG27" s="454"/>
      <c r="AH27" s="824"/>
    </row>
    <row r="28" spans="1:34" s="455" customFormat="1" ht="15" customHeight="1">
      <c r="A28" s="452"/>
      <c r="B28" s="452"/>
      <c r="C28" s="452"/>
      <c r="D28" s="424"/>
      <c r="E28" s="53"/>
      <c r="F28" s="424"/>
      <c r="G28" s="452"/>
      <c r="H28" s="63"/>
      <c r="I28" s="452"/>
      <c r="J28" s="454"/>
      <c r="K28" s="454"/>
      <c r="L28" s="454"/>
      <c r="M28" s="454"/>
      <c r="N28" s="53"/>
      <c r="O28" s="53"/>
      <c r="P28" s="454"/>
      <c r="Q28" s="824"/>
      <c r="R28" s="452"/>
      <c r="S28" s="452"/>
      <c r="T28" s="452"/>
      <c r="U28" s="424"/>
      <c r="V28" s="53"/>
      <c r="W28" s="424"/>
      <c r="X28" s="452"/>
      <c r="Y28" s="63"/>
      <c r="Z28" s="452"/>
      <c r="AA28" s="454"/>
      <c r="AB28" s="454"/>
      <c r="AC28" s="454"/>
      <c r="AD28" s="454"/>
      <c r="AE28" s="53"/>
      <c r="AF28" s="53"/>
      <c r="AG28" s="454"/>
      <c r="AH28" s="824"/>
    </row>
    <row r="29" spans="1:34" s="455" customFormat="1" ht="15" customHeight="1">
      <c r="A29" s="452"/>
      <c r="B29" s="452"/>
      <c r="C29" s="452"/>
      <c r="D29" s="424"/>
      <c r="E29" s="53"/>
      <c r="F29" s="424"/>
      <c r="G29" s="452"/>
      <c r="H29" s="63"/>
      <c r="I29" s="452"/>
      <c r="J29" s="454"/>
      <c r="K29" s="454"/>
      <c r="L29" s="454"/>
      <c r="M29" s="454"/>
      <c r="N29" s="53"/>
      <c r="O29" s="53"/>
      <c r="P29" s="454"/>
      <c r="Q29" s="824"/>
      <c r="R29" s="452"/>
      <c r="S29" s="452"/>
      <c r="T29" s="452"/>
      <c r="U29" s="424"/>
      <c r="V29" s="53"/>
      <c r="W29" s="424"/>
      <c r="X29" s="452"/>
      <c r="Y29" s="63"/>
      <c r="Z29" s="452"/>
      <c r="AA29" s="454"/>
      <c r="AB29" s="454"/>
      <c r="AC29" s="454"/>
      <c r="AD29" s="454"/>
      <c r="AE29" s="53"/>
      <c r="AF29" s="53"/>
      <c r="AG29" s="454"/>
      <c r="AH29" s="824"/>
    </row>
    <row r="30" spans="1:34" s="455" customFormat="1" ht="15" customHeight="1">
      <c r="A30" s="452"/>
      <c r="B30" s="452"/>
      <c r="C30" s="452"/>
      <c r="D30" s="424"/>
      <c r="E30" s="53"/>
      <c r="F30" s="424"/>
      <c r="G30" s="452"/>
      <c r="H30" s="63"/>
      <c r="I30" s="452"/>
      <c r="J30" s="454"/>
      <c r="K30" s="454"/>
      <c r="L30" s="454"/>
      <c r="M30" s="454"/>
      <c r="N30" s="53"/>
      <c r="O30" s="53"/>
      <c r="P30" s="454"/>
      <c r="Q30" s="824"/>
      <c r="R30" s="452"/>
      <c r="S30" s="452"/>
      <c r="T30" s="452"/>
      <c r="U30" s="424"/>
      <c r="V30" s="53"/>
      <c r="W30" s="424"/>
      <c r="X30" s="452"/>
      <c r="Y30" s="63"/>
      <c r="Z30" s="452"/>
      <c r="AA30" s="454"/>
      <c r="AB30" s="454"/>
      <c r="AC30" s="454"/>
      <c r="AD30" s="454"/>
      <c r="AE30" s="53"/>
      <c r="AF30" s="53"/>
      <c r="AG30" s="454"/>
      <c r="AH30" s="824"/>
    </row>
    <row r="31" spans="1:34" s="455" customFormat="1" ht="15" customHeight="1">
      <c r="A31" s="452"/>
      <c r="B31" s="452"/>
      <c r="C31" s="452"/>
      <c r="D31" s="424"/>
      <c r="E31" s="53"/>
      <c r="F31" s="424"/>
      <c r="G31" s="452"/>
      <c r="H31" s="63"/>
      <c r="I31" s="452"/>
      <c r="J31" s="454"/>
      <c r="K31" s="454"/>
      <c r="L31" s="454"/>
      <c r="M31" s="454"/>
      <c r="N31" s="53"/>
      <c r="O31" s="53"/>
      <c r="P31" s="454"/>
      <c r="Q31" s="824"/>
      <c r="R31" s="452"/>
      <c r="S31" s="452"/>
      <c r="T31" s="452"/>
      <c r="U31" s="424"/>
      <c r="V31" s="53"/>
      <c r="W31" s="424"/>
      <c r="X31" s="452"/>
      <c r="Y31" s="63"/>
      <c r="Z31" s="452"/>
      <c r="AA31" s="454"/>
      <c r="AB31" s="454"/>
      <c r="AC31" s="454"/>
      <c r="AD31" s="454"/>
      <c r="AE31" s="53"/>
      <c r="AF31" s="53"/>
      <c r="AG31" s="454"/>
      <c r="AH31" s="824"/>
    </row>
    <row r="32" spans="1:34" s="455" customFormat="1" ht="15" customHeight="1">
      <c r="A32" s="452"/>
      <c r="B32" s="452"/>
      <c r="C32" s="452"/>
      <c r="D32" s="424"/>
      <c r="E32" s="53" t="e">
        <f>#REF!</f>
        <v>#REF!</v>
      </c>
      <c r="F32" s="424"/>
      <c r="G32" s="452"/>
      <c r="H32" s="63"/>
      <c r="I32" s="452"/>
      <c r="J32" s="454"/>
      <c r="K32" s="454"/>
      <c r="L32" s="454"/>
      <c r="M32" s="454"/>
      <c r="N32" s="53" t="e">
        <f>#REF!</f>
        <v>#REF!</v>
      </c>
      <c r="O32" s="53"/>
      <c r="P32" s="454"/>
      <c r="Q32" s="824"/>
      <c r="R32" s="452"/>
      <c r="S32" s="452"/>
      <c r="T32" s="452"/>
      <c r="U32" s="424"/>
      <c r="V32" s="53" t="e">
        <f>#REF!</f>
        <v>#REF!</v>
      </c>
      <c r="W32" s="424"/>
      <c r="X32" s="452"/>
      <c r="Y32" s="63"/>
      <c r="Z32" s="452"/>
      <c r="AA32" s="454"/>
      <c r="AB32" s="454"/>
      <c r="AC32" s="454"/>
      <c r="AD32" s="454"/>
      <c r="AE32" s="53" t="e">
        <f>#REF!</f>
        <v>#REF!</v>
      </c>
      <c r="AF32" s="53"/>
      <c r="AG32" s="454"/>
      <c r="AH32" s="824"/>
    </row>
    <row r="33" spans="1:34" s="455" customFormat="1" ht="15" customHeight="1">
      <c r="A33" s="452"/>
      <c r="B33" s="452"/>
      <c r="C33" s="452"/>
      <c r="D33" s="66"/>
      <c r="E33" s="466" t="e">
        <f>#REF!</f>
        <v>#REF!</v>
      </c>
      <c r="G33" s="452"/>
      <c r="H33" s="465"/>
      <c r="I33" s="452"/>
      <c r="J33" s="454"/>
      <c r="K33" s="454"/>
      <c r="L33" s="454"/>
      <c r="M33" s="454"/>
      <c r="N33" s="466" t="e">
        <f>#REF!</f>
        <v>#REF!</v>
      </c>
      <c r="O33" s="466"/>
      <c r="P33" s="454"/>
      <c r="Q33" s="825"/>
      <c r="R33" s="452"/>
      <c r="S33" s="452"/>
      <c r="T33" s="452"/>
      <c r="U33" s="66"/>
      <c r="V33" s="446" t="e">
        <f>#REF!</f>
        <v>#REF!</v>
      </c>
      <c r="X33" s="452"/>
      <c r="Y33" s="465"/>
      <c r="Z33" s="452"/>
      <c r="AA33" s="454"/>
      <c r="AB33" s="454"/>
      <c r="AC33" s="454"/>
      <c r="AD33" s="454"/>
      <c r="AE33" s="446" t="e">
        <f>#REF!</f>
        <v>#REF!</v>
      </c>
      <c r="AF33" s="466"/>
      <c r="AG33" s="454"/>
      <c r="AH33" s="825"/>
    </row>
    <row r="34" spans="1:34" s="455" customFormat="1" ht="15" customHeight="1">
      <c r="A34" s="452"/>
      <c r="B34" s="452"/>
      <c r="C34" s="452"/>
      <c r="D34" s="66"/>
      <c r="E34" s="466" t="e">
        <f>#REF!</f>
        <v>#REF!</v>
      </c>
      <c r="G34" s="452"/>
      <c r="H34" s="465"/>
      <c r="I34" s="452"/>
      <c r="J34" s="454"/>
      <c r="K34" s="454"/>
      <c r="L34" s="454"/>
      <c r="M34" s="454"/>
      <c r="N34" s="466" t="e">
        <f>#REF!</f>
        <v>#REF!</v>
      </c>
      <c r="O34" s="466"/>
      <c r="P34" s="454"/>
      <c r="Q34" s="825"/>
      <c r="R34" s="452"/>
      <c r="S34" s="452"/>
      <c r="T34" s="452"/>
      <c r="U34" s="66"/>
      <c r="V34" s="446" t="e">
        <f>#REF!</f>
        <v>#REF!</v>
      </c>
      <c r="X34" s="452"/>
      <c r="Y34" s="465"/>
      <c r="Z34" s="452"/>
      <c r="AA34" s="454"/>
      <c r="AB34" s="454"/>
      <c r="AC34" s="454"/>
      <c r="AD34" s="454"/>
      <c r="AE34" s="446" t="e">
        <f>#REF!</f>
        <v>#REF!</v>
      </c>
      <c r="AF34" s="466"/>
      <c r="AG34" s="454"/>
      <c r="AH34" s="825"/>
    </row>
    <row r="35" spans="1:34" s="21" customFormat="1" ht="15" customHeight="1" outlineLevel="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row>
    <row r="36" spans="1:34" s="455" customFormat="1" ht="15" customHeight="1" outlineLevel="1">
      <c r="A36" s="46" t="s">
        <v>776</v>
      </c>
      <c r="B36" s="452"/>
      <c r="C36" s="452"/>
      <c r="D36" s="424"/>
      <c r="E36" s="453"/>
      <c r="F36" s="424"/>
      <c r="G36" s="452"/>
      <c r="H36" s="63"/>
      <c r="I36" s="452"/>
      <c r="J36" s="454"/>
      <c r="K36" s="454"/>
      <c r="L36" s="454"/>
      <c r="M36" s="454"/>
      <c r="N36" s="57"/>
      <c r="O36" s="57"/>
      <c r="P36" s="454"/>
      <c r="Q36" s="65"/>
      <c r="R36" s="46" t="s">
        <v>777</v>
      </c>
      <c r="S36" s="424"/>
      <c r="T36" s="452"/>
      <c r="U36" s="424"/>
      <c r="V36" s="453"/>
      <c r="W36" s="424"/>
      <c r="X36" s="452"/>
      <c r="Y36" s="63"/>
      <c r="Z36" s="452"/>
      <c r="AA36" s="454"/>
      <c r="AB36" s="454"/>
      <c r="AC36" s="454"/>
      <c r="AD36" s="454"/>
      <c r="AE36" s="57"/>
      <c r="AF36" s="57"/>
      <c r="AG36" s="454"/>
      <c r="AH36" s="65"/>
    </row>
    <row r="37" spans="1:34" s="455" customFormat="1" ht="15" customHeight="1" outlineLevel="1">
      <c r="A37" s="46"/>
      <c r="B37" s="452"/>
      <c r="C37" s="452"/>
      <c r="D37" s="424"/>
      <c r="E37" s="453"/>
      <c r="F37" s="424"/>
      <c r="G37" s="452"/>
      <c r="H37" s="63"/>
      <c r="I37" s="452"/>
      <c r="J37" s="454"/>
      <c r="K37" s="454"/>
      <c r="L37" s="454"/>
      <c r="M37" s="454"/>
      <c r="N37" s="57"/>
      <c r="O37" s="57"/>
      <c r="P37" s="454"/>
      <c r="Q37" s="65"/>
      <c r="R37" s="46"/>
      <c r="S37" s="424"/>
      <c r="T37" s="452"/>
      <c r="U37" s="424"/>
      <c r="V37" s="453"/>
      <c r="W37" s="424"/>
      <c r="X37" s="452"/>
      <c r="Y37" s="63"/>
      <c r="Z37" s="452"/>
      <c r="AA37" s="454"/>
      <c r="AB37" s="454"/>
      <c r="AC37" s="454"/>
      <c r="AD37" s="454"/>
      <c r="AE37" s="57"/>
      <c r="AF37" s="57"/>
      <c r="AG37" s="454"/>
      <c r="AH37" s="65"/>
    </row>
    <row r="38" spans="1:34" s="455" customFormat="1" ht="15" customHeight="1" outlineLevel="1">
      <c r="A38" s="452"/>
      <c r="B38" s="452"/>
      <c r="C38" s="452"/>
      <c r="D38" s="424"/>
      <c r="E38" s="453"/>
      <c r="F38" s="424"/>
      <c r="G38" s="452"/>
      <c r="H38" s="63"/>
      <c r="I38" s="452"/>
      <c r="J38" s="454"/>
      <c r="K38" s="454"/>
      <c r="L38" s="454"/>
      <c r="M38" s="454"/>
      <c r="N38" s="456"/>
      <c r="O38" s="53"/>
      <c r="P38" s="454"/>
      <c r="Q38" s="65"/>
      <c r="R38" s="452"/>
      <c r="S38" s="452"/>
      <c r="T38" s="452"/>
      <c r="U38" s="424"/>
      <c r="V38" s="453"/>
      <c r="W38" s="424"/>
      <c r="X38" s="452"/>
      <c r="Y38" s="63"/>
      <c r="Z38" s="452"/>
      <c r="AA38" s="454"/>
      <c r="AB38" s="454"/>
      <c r="AC38" s="454"/>
      <c r="AD38" s="454"/>
      <c r="AE38" s="456"/>
      <c r="AF38" s="53"/>
      <c r="AG38" s="454"/>
      <c r="AH38" s="65"/>
    </row>
    <row r="39" spans="1:34" s="455" customFormat="1" ht="15" customHeight="1" outlineLevel="1">
      <c r="A39" s="452"/>
      <c r="B39" s="452"/>
      <c r="C39" s="452"/>
      <c r="D39" s="424"/>
      <c r="E39" s="53"/>
      <c r="F39" s="424"/>
      <c r="G39" s="452"/>
      <c r="H39" s="452"/>
      <c r="I39" s="452"/>
      <c r="J39" s="452"/>
      <c r="K39" s="452"/>
      <c r="L39" s="452"/>
      <c r="M39" s="452"/>
      <c r="N39" s="53"/>
      <c r="O39" s="53"/>
      <c r="P39" s="452"/>
      <c r="Q39" s="452"/>
      <c r="R39" s="452"/>
      <c r="S39" s="452"/>
      <c r="T39" s="452"/>
      <c r="U39" s="424"/>
      <c r="V39" s="53"/>
      <c r="W39" s="424"/>
      <c r="X39" s="452"/>
      <c r="Y39" s="452"/>
      <c r="Z39" s="452"/>
      <c r="AA39" s="452"/>
      <c r="AB39" s="452"/>
      <c r="AC39" s="452"/>
      <c r="AD39" s="452"/>
      <c r="AE39" s="53"/>
      <c r="AF39" s="53"/>
      <c r="AG39" s="452"/>
      <c r="AH39" s="452"/>
    </row>
    <row r="40" spans="1:34" s="455" customFormat="1" ht="15" customHeight="1" outlineLevel="1">
      <c r="A40" s="452"/>
      <c r="B40" s="452"/>
      <c r="C40" s="452"/>
      <c r="D40" s="424"/>
      <c r="E40" s="53"/>
      <c r="F40" s="424"/>
      <c r="G40" s="452"/>
      <c r="H40" s="63"/>
      <c r="I40" s="452"/>
      <c r="J40" s="454"/>
      <c r="K40" s="454"/>
      <c r="L40" s="454"/>
      <c r="M40" s="454"/>
      <c r="N40" s="53"/>
      <c r="O40" s="53"/>
      <c r="P40" s="454"/>
      <c r="Q40" s="65"/>
      <c r="R40" s="452"/>
      <c r="S40" s="452"/>
      <c r="T40" s="452"/>
      <c r="U40" s="424"/>
      <c r="V40" s="53"/>
      <c r="W40" s="424"/>
      <c r="X40" s="452"/>
      <c r="Y40" s="63"/>
      <c r="Z40" s="452"/>
      <c r="AA40" s="454"/>
      <c r="AB40" s="454"/>
      <c r="AC40" s="454"/>
      <c r="AD40" s="454"/>
      <c r="AE40" s="53"/>
      <c r="AF40" s="53"/>
      <c r="AG40" s="454"/>
      <c r="AH40" s="65"/>
    </row>
    <row r="41" spans="1:34" s="455" customFormat="1" ht="15" customHeight="1" outlineLevel="1">
      <c r="A41" s="452"/>
      <c r="B41" s="452"/>
      <c r="C41" s="452"/>
      <c r="D41" s="424"/>
      <c r="E41" s="53"/>
      <c r="F41" s="424"/>
      <c r="G41" s="452"/>
      <c r="H41" s="63"/>
      <c r="I41" s="452"/>
      <c r="J41" s="454"/>
      <c r="K41" s="454"/>
      <c r="L41" s="454"/>
      <c r="M41" s="454"/>
      <c r="N41" s="53"/>
      <c r="O41" s="53"/>
      <c r="P41" s="454"/>
      <c r="Q41" s="65"/>
      <c r="R41" s="452"/>
      <c r="S41" s="452"/>
      <c r="T41" s="452"/>
      <c r="U41" s="424"/>
      <c r="V41" s="53"/>
      <c r="W41" s="424"/>
      <c r="X41" s="452"/>
      <c r="Y41" s="63"/>
      <c r="Z41" s="452"/>
      <c r="AA41" s="454"/>
      <c r="AB41" s="454"/>
      <c r="AC41" s="454"/>
      <c r="AD41" s="454"/>
      <c r="AE41" s="53"/>
      <c r="AF41" s="53"/>
      <c r="AG41" s="454"/>
      <c r="AH41" s="65"/>
    </row>
    <row r="42" spans="1:34" s="455" customFormat="1" ht="15" customHeight="1" outlineLevel="1">
      <c r="A42" s="452"/>
      <c r="B42" s="452"/>
      <c r="C42" s="452"/>
      <c r="D42" s="424"/>
      <c r="E42" s="53"/>
      <c r="F42" s="424"/>
      <c r="G42" s="452"/>
      <c r="H42" s="63"/>
      <c r="I42" s="452"/>
      <c r="J42" s="454"/>
      <c r="K42" s="454"/>
      <c r="L42" s="454"/>
      <c r="M42" s="454"/>
      <c r="N42" s="53"/>
      <c r="O42" s="53"/>
      <c r="P42" s="454"/>
      <c r="Q42" s="65"/>
      <c r="R42" s="452"/>
      <c r="S42" s="452"/>
      <c r="T42" s="452"/>
      <c r="U42" s="424"/>
      <c r="V42" s="53"/>
      <c r="W42" s="424"/>
      <c r="X42" s="452"/>
      <c r="Y42" s="63"/>
      <c r="Z42" s="452"/>
      <c r="AA42" s="454"/>
      <c r="AB42" s="454"/>
      <c r="AC42" s="454"/>
      <c r="AD42" s="454"/>
      <c r="AE42" s="53"/>
      <c r="AF42" s="53"/>
      <c r="AG42" s="454"/>
      <c r="AH42" s="65"/>
    </row>
    <row r="43" spans="1:34" s="455" customFormat="1" ht="15" customHeight="1" outlineLevel="1">
      <c r="A43" s="452"/>
      <c r="B43" s="452"/>
      <c r="C43" s="452"/>
      <c r="D43" s="424"/>
      <c r="E43" s="53"/>
      <c r="F43" s="424"/>
      <c r="G43" s="452"/>
      <c r="H43" s="63"/>
      <c r="I43" s="452"/>
      <c r="J43" s="1216"/>
      <c r="K43" s="1216"/>
      <c r="L43" s="1216"/>
      <c r="M43" s="454"/>
      <c r="N43" s="53"/>
      <c r="O43" s="53"/>
      <c r="P43" s="454"/>
      <c r="Q43" s="65"/>
      <c r="R43" s="452"/>
      <c r="S43" s="452"/>
      <c r="T43" s="452"/>
      <c r="U43" s="424"/>
      <c r="V43" s="53"/>
      <c r="W43" s="424"/>
      <c r="X43" s="452"/>
      <c r="Y43" s="63"/>
      <c r="Z43" s="452"/>
      <c r="AA43" s="1216"/>
      <c r="AB43" s="1216"/>
      <c r="AC43" s="1216"/>
      <c r="AD43" s="454"/>
      <c r="AE43" s="53"/>
      <c r="AF43" s="53"/>
      <c r="AG43" s="454"/>
      <c r="AH43" s="65"/>
    </row>
    <row r="44" spans="1:34" s="455" customFormat="1" ht="15" customHeight="1" outlineLevel="1">
      <c r="A44" s="447" t="e">
        <f>#REF!</f>
        <v>#REF!</v>
      </c>
      <c r="B44" s="457"/>
      <c r="C44" s="457"/>
      <c r="D44" s="458"/>
      <c r="E44" s="459"/>
      <c r="F44" s="458"/>
      <c r="G44" s="457"/>
      <c r="H44" s="460"/>
      <c r="I44" s="452"/>
      <c r="J44" s="39" t="e">
        <f>#REF!</f>
        <v>#REF!</v>
      </c>
      <c r="K44" s="454"/>
      <c r="M44" s="461"/>
      <c r="N44" s="459"/>
      <c r="O44" s="462"/>
      <c r="P44" s="461"/>
      <c r="Q44" s="463"/>
      <c r="R44" s="447" t="e">
        <f>#REF!</f>
        <v>#REF!</v>
      </c>
      <c r="S44" s="457"/>
      <c r="T44" s="457"/>
      <c r="U44" s="458"/>
      <c r="V44" s="459"/>
      <c r="W44" s="458"/>
      <c r="X44" s="457"/>
      <c r="Y44" s="460"/>
      <c r="Z44" s="452"/>
      <c r="AA44" s="39" t="e">
        <f>#REF!</f>
        <v>#REF!</v>
      </c>
      <c r="AB44" s="454"/>
      <c r="AD44" s="461"/>
      <c r="AE44" s="464"/>
      <c r="AF44" s="462"/>
      <c r="AG44" s="461"/>
      <c r="AH44" s="463"/>
    </row>
    <row r="45" spans="1:34" s="455" customFormat="1" ht="15" customHeight="1" outlineLevel="1">
      <c r="A45" s="443" t="e">
        <f>#REF!</f>
        <v>#REF!</v>
      </c>
      <c r="B45" s="452"/>
      <c r="C45" s="452"/>
      <c r="D45" s="424"/>
      <c r="E45" s="453"/>
      <c r="F45" s="424"/>
      <c r="G45" s="452"/>
      <c r="H45" s="63"/>
      <c r="I45" s="452"/>
      <c r="J45" s="443" t="e">
        <f>#REF!</f>
        <v>#REF!</v>
      </c>
      <c r="K45" s="454"/>
      <c r="M45" s="454"/>
      <c r="O45" s="53"/>
      <c r="P45" s="454"/>
      <c r="Q45" s="65"/>
      <c r="R45" s="444" t="e">
        <f>#REF!</f>
        <v>#REF!</v>
      </c>
      <c r="S45" s="452"/>
      <c r="T45" s="452"/>
      <c r="U45" s="424"/>
      <c r="V45" s="136"/>
      <c r="W45" s="424"/>
      <c r="X45" s="452"/>
      <c r="Y45" s="63"/>
      <c r="Z45" s="452"/>
      <c r="AA45" s="443" t="s">
        <v>158</v>
      </c>
      <c r="AB45" s="454"/>
      <c r="AD45" s="454"/>
      <c r="AE45" s="53"/>
      <c r="AF45" s="53"/>
      <c r="AG45" s="454"/>
      <c r="AH45" s="65"/>
    </row>
    <row r="46" spans="1:34" s="455" customFormat="1" ht="15" customHeight="1" outlineLevel="1">
      <c r="A46" s="443" t="e">
        <f>#REF!</f>
        <v>#REF!</v>
      </c>
      <c r="B46" s="452"/>
      <c r="C46" s="452"/>
      <c r="D46" s="66"/>
      <c r="E46" s="453"/>
      <c r="G46" s="452"/>
      <c r="H46" s="465"/>
      <c r="I46" s="452"/>
      <c r="J46" s="444" t="e">
        <f>#REF!</f>
        <v>#REF!</v>
      </c>
      <c r="K46" s="454"/>
      <c r="M46" s="454"/>
      <c r="O46" s="466"/>
      <c r="P46" s="454"/>
      <c r="Q46" s="467"/>
      <c r="R46" s="443" t="e">
        <f>#REF!</f>
        <v>#REF!</v>
      </c>
      <c r="S46" s="452"/>
      <c r="T46" s="452"/>
      <c r="U46" s="66"/>
      <c r="V46" s="453"/>
      <c r="X46" s="452"/>
      <c r="Y46" s="465"/>
      <c r="Z46" s="452"/>
      <c r="AA46" s="443" t="e">
        <f>#REF!</f>
        <v>#REF!</v>
      </c>
      <c r="AB46" s="454"/>
      <c r="AD46" s="454"/>
      <c r="AE46" s="456"/>
      <c r="AF46" s="466"/>
      <c r="AG46" s="454"/>
      <c r="AH46" s="468"/>
    </row>
    <row r="47" spans="1:34" s="455" customFormat="1" ht="15" customHeight="1" outlineLevel="1">
      <c r="A47" s="443" t="e">
        <f>#REF!</f>
        <v>#REF!</v>
      </c>
      <c r="B47" s="452"/>
      <c r="C47" s="452"/>
      <c r="D47" s="66"/>
      <c r="E47" s="453"/>
      <c r="G47" s="452"/>
      <c r="H47" s="465"/>
      <c r="I47" s="452"/>
      <c r="J47" s="444" t="e">
        <f>#REF!</f>
        <v>#REF!</v>
      </c>
      <c r="K47" s="454"/>
      <c r="M47" s="454"/>
      <c r="O47" s="466"/>
      <c r="P47" s="454"/>
      <c r="Q47" s="467"/>
      <c r="R47" s="443" t="e">
        <f>#REF!</f>
        <v>#REF!</v>
      </c>
      <c r="S47" s="452"/>
      <c r="T47" s="452"/>
      <c r="U47" s="66"/>
      <c r="V47" s="453"/>
      <c r="X47" s="452"/>
      <c r="Y47" s="465"/>
      <c r="Z47" s="452"/>
      <c r="AA47" s="443" t="e">
        <f>#REF!</f>
        <v>#REF!</v>
      </c>
      <c r="AB47" s="454"/>
      <c r="AD47" s="454"/>
      <c r="AE47" s="456"/>
      <c r="AF47" s="466"/>
      <c r="AG47" s="454"/>
      <c r="AH47" s="468"/>
    </row>
    <row r="48" spans="1:34" s="455" customFormat="1" ht="24" customHeight="1" outlineLevel="1">
      <c r="A48" s="450" t="e">
        <f>#REF!&amp;", "&amp;#REF!</f>
        <v>#REF!</v>
      </c>
      <c r="B48" s="424"/>
      <c r="C48" s="424"/>
      <c r="D48" s="424"/>
      <c r="E48" s="466"/>
      <c r="F48" s="424"/>
      <c r="G48" s="453"/>
      <c r="H48" s="424"/>
      <c r="I48" s="453"/>
      <c r="J48" s="469"/>
      <c r="K48" s="469"/>
      <c r="L48" s="469"/>
      <c r="M48" s="469"/>
      <c r="N48" s="456"/>
      <c r="O48" s="456"/>
      <c r="P48" s="469"/>
      <c r="Q48" s="467"/>
      <c r="R48" s="450" t="e">
        <f>#REF!&amp;", "&amp;#REF!</f>
        <v>#REF!</v>
      </c>
      <c r="S48" s="424"/>
      <c r="T48" s="424"/>
      <c r="U48" s="424"/>
      <c r="V48" s="466"/>
      <c r="W48" s="424"/>
      <c r="X48" s="453"/>
      <c r="Y48" s="424"/>
      <c r="Z48" s="453"/>
      <c r="AA48" s="469"/>
      <c r="AB48" s="469"/>
      <c r="AC48" s="469"/>
      <c r="AD48" s="469"/>
      <c r="AE48" s="456"/>
      <c r="AF48" s="456"/>
      <c r="AG48" s="469"/>
      <c r="AH48" s="467"/>
    </row>
  </sheetData>
  <sheetProtection/>
  <mergeCells count="12">
    <mergeCell ref="A17:Q17"/>
    <mergeCell ref="R17:AH17"/>
    <mergeCell ref="A8:Q8"/>
    <mergeCell ref="R8:AH8"/>
    <mergeCell ref="A19:Q19"/>
    <mergeCell ref="R19:AH19"/>
    <mergeCell ref="A21:Q21"/>
    <mergeCell ref="R21:AH21"/>
    <mergeCell ref="A13:Q13"/>
    <mergeCell ref="R13:AH13"/>
    <mergeCell ref="A15:Q15"/>
    <mergeCell ref="R15:AH15"/>
  </mergeCells>
  <printOptions horizontalCentered="1"/>
  <pageMargins left="1.25" right="0.5" top="0.5" bottom="0.511811023622047" header="0.21" footer="0.2"/>
  <pageSetup firstPageNumber="4" useFirstPageNumber="1" horizontalDpi="600" verticalDpi="600" orientation="portrait" paperSize="9" r:id="rId1"/>
  <headerFooter alignWithMargins="0">
    <oddFooter>&amp;C&amp;"Times New Roman,Regular"&amp;P</oddFooter>
  </headerFooter>
</worksheet>
</file>

<file path=xl/worksheets/sheet6.xml><?xml version="1.0" encoding="utf-8"?>
<worksheet xmlns="http://schemas.openxmlformats.org/spreadsheetml/2006/main" xmlns:r="http://schemas.openxmlformats.org/officeDocument/2006/relationships">
  <sheetPr codeName="Sheet7">
    <tabColor indexed="12"/>
  </sheetPr>
  <dimension ref="A1:AI144"/>
  <sheetViews>
    <sheetView showGridLines="0" tabSelected="1" view="pageBreakPreview" zoomScaleSheetLayoutView="100" zoomScalePageLayoutView="0" workbookViewId="0" topLeftCell="A1">
      <selection activeCell="AI71" sqref="AI71"/>
    </sheetView>
  </sheetViews>
  <sheetFormatPr defaultColWidth="2.57421875" defaultRowHeight="12.75" outlineLevelCol="1"/>
  <cols>
    <col min="1" max="1" width="4.00390625" style="17" customWidth="1"/>
    <col min="2" max="2" width="1.1484375" style="17" customWidth="1"/>
    <col min="3" max="3" width="3.00390625" style="470" customWidth="1"/>
    <col min="4" max="4" width="17.8515625" style="18" customWidth="1"/>
    <col min="5" max="5" width="1.1484375" style="18" customWidth="1"/>
    <col min="6" max="6" width="18.00390625" style="18" customWidth="1"/>
    <col min="7" max="7" width="1.1484375" style="17" customWidth="1"/>
    <col min="8" max="8" width="6.57421875" style="19" customWidth="1"/>
    <col min="9" max="9" width="1.1484375" style="17" customWidth="1"/>
    <col min="10" max="10" width="16.421875" style="19" customWidth="1"/>
    <col min="11" max="11" width="1.1484375" style="19" customWidth="1"/>
    <col min="12" max="12" width="16.421875" style="19" customWidth="1"/>
    <col min="13" max="13" width="1.28515625" style="18" customWidth="1"/>
    <col min="14" max="14" width="18.421875" style="18" hidden="1" customWidth="1" outlineLevel="1"/>
    <col min="15" max="15" width="1.1484375" style="18" hidden="1" customWidth="1" outlineLevel="1"/>
    <col min="16" max="16" width="18.421875" style="18" hidden="1" customWidth="1" outlineLevel="1"/>
    <col min="17" max="17" width="1.1484375" style="18" hidden="1" customWidth="1" outlineLevel="1"/>
    <col min="18" max="18" width="18.421875" style="18" hidden="1" customWidth="1" outlineLevel="1"/>
    <col min="19" max="19" width="1.1484375" style="18" hidden="1" customWidth="1" outlineLevel="1"/>
    <col min="20" max="20" width="18.421875" style="18" hidden="1" customWidth="1" outlineLevel="1"/>
    <col min="21" max="21" width="1.1484375" style="18" hidden="1" customWidth="1" outlineLevel="1"/>
    <col min="22" max="22" width="18.421875" style="18" hidden="1" customWidth="1" outlineLevel="1"/>
    <col min="23" max="23" width="1.1484375" style="18" hidden="1" customWidth="1" outlineLevel="1"/>
    <col min="24" max="24" width="18.421875" style="18" hidden="1" customWidth="1" outlineLevel="1"/>
    <col min="25" max="25" width="1.1484375" style="18" hidden="1" customWidth="1" outlineLevel="1"/>
    <col min="26" max="26" width="16.421875" style="354" customWidth="1" collapsed="1"/>
    <col min="27" max="27" width="1.1484375" style="354" customWidth="1" outlineLevel="1"/>
    <col min="28" max="29" width="9.140625" style="18" customWidth="1" outlineLevel="1"/>
    <col min="30" max="34" width="2.57421875" style="18" customWidth="1"/>
    <col min="35" max="35" width="16.00390625" style="18" customWidth="1"/>
    <col min="36" max="16384" width="2.57421875" style="18" customWidth="1"/>
  </cols>
  <sheetData>
    <row r="1" spans="1:12" ht="15" customHeight="1">
      <c r="A1" s="23" t="s">
        <v>1034</v>
      </c>
      <c r="B1" s="16"/>
      <c r="C1" s="340"/>
      <c r="I1" s="18"/>
      <c r="K1" s="5"/>
      <c r="L1" s="5"/>
    </row>
    <row r="2" spans="1:12" ht="15" customHeight="1">
      <c r="A2" s="1323" t="s">
        <v>868</v>
      </c>
      <c r="B2" s="1323"/>
      <c r="C2" s="1323"/>
      <c r="D2" s="1323"/>
      <c r="E2" s="1323"/>
      <c r="F2" s="1323"/>
      <c r="I2" s="18"/>
      <c r="K2" s="5"/>
      <c r="L2" s="5" t="s">
        <v>309</v>
      </c>
    </row>
    <row r="3" spans="1:12" ht="15" customHeight="1" thickBot="1">
      <c r="A3" s="1324"/>
      <c r="B3" s="1324"/>
      <c r="C3" s="1324"/>
      <c r="D3" s="1324"/>
      <c r="E3" s="1324"/>
      <c r="F3" s="1324"/>
      <c r="G3" s="26"/>
      <c r="H3" s="27"/>
      <c r="I3" s="25"/>
      <c r="J3" s="31"/>
      <c r="K3" s="31"/>
      <c r="L3" s="1316" t="s">
        <v>1063</v>
      </c>
    </row>
    <row r="4" spans="1:24" ht="15" customHeight="1">
      <c r="A4" s="38"/>
      <c r="B4" s="38"/>
      <c r="C4" s="737"/>
      <c r="D4" s="38"/>
      <c r="E4" s="38"/>
      <c r="F4" s="38"/>
      <c r="G4" s="38"/>
      <c r="H4" s="38"/>
      <c r="I4" s="38"/>
      <c r="J4" s="38"/>
      <c r="K4" s="38"/>
      <c r="L4" s="38"/>
      <c r="X4" s="1342" t="s">
        <v>603</v>
      </c>
    </row>
    <row r="5" spans="1:27" s="271" customFormat="1" ht="19.5" thickBot="1">
      <c r="A5" s="1338" t="s">
        <v>170</v>
      </c>
      <c r="B5" s="1338"/>
      <c r="C5" s="1338"/>
      <c r="D5" s="1338"/>
      <c r="E5" s="1338"/>
      <c r="F5" s="1338"/>
      <c r="G5" s="1338"/>
      <c r="H5" s="1338"/>
      <c r="I5" s="1338"/>
      <c r="J5" s="1338"/>
      <c r="K5" s="1338"/>
      <c r="L5" s="1338"/>
      <c r="T5" s="18"/>
      <c r="X5" s="1343"/>
      <c r="Z5" s="358"/>
      <c r="AA5" s="358"/>
    </row>
    <row r="6" spans="1:27" s="91" customFormat="1" ht="13.5">
      <c r="A6" s="1340" t="s">
        <v>1148</v>
      </c>
      <c r="B6" s="1340"/>
      <c r="C6" s="1340"/>
      <c r="D6" s="1340"/>
      <c r="E6" s="1340"/>
      <c r="F6" s="1340"/>
      <c r="G6" s="1340"/>
      <c r="H6" s="1340"/>
      <c r="I6" s="1340"/>
      <c r="J6" s="1340"/>
      <c r="K6" s="1340"/>
      <c r="L6" s="1340"/>
      <c r="Z6" s="354"/>
      <c r="AA6" s="1173"/>
    </row>
    <row r="7" spans="1:12" ht="13.5">
      <c r="A7" s="74"/>
      <c r="B7" s="74"/>
      <c r="C7" s="738"/>
      <c r="D7" s="75"/>
      <c r="E7" s="75"/>
      <c r="F7" s="75"/>
      <c r="G7" s="75"/>
      <c r="H7" s="75"/>
      <c r="I7" s="75"/>
      <c r="J7" s="75"/>
      <c r="K7" s="75"/>
      <c r="L7" s="75"/>
    </row>
    <row r="8" spans="1:12" ht="12.75">
      <c r="A8" s="76"/>
      <c r="B8" s="76"/>
      <c r="C8" s="739"/>
      <c r="D8" s="77"/>
      <c r="E8" s="77"/>
      <c r="F8" s="77"/>
      <c r="H8" s="78"/>
      <c r="K8" s="79"/>
      <c r="L8" s="79"/>
    </row>
    <row r="9" spans="1:29" s="502" customFormat="1" ht="15" customHeight="1">
      <c r="A9" s="1341" t="s">
        <v>171</v>
      </c>
      <c r="B9" s="499"/>
      <c r="C9" s="1339" t="s">
        <v>3</v>
      </c>
      <c r="D9" s="1339"/>
      <c r="E9" s="1149"/>
      <c r="F9" s="1149"/>
      <c r="G9" s="499"/>
      <c r="H9" s="1345" t="s">
        <v>4</v>
      </c>
      <c r="I9" s="499"/>
      <c r="J9" s="505" t="s">
        <v>772</v>
      </c>
      <c r="K9" s="500"/>
      <c r="L9" s="506" t="s">
        <v>774</v>
      </c>
      <c r="N9" s="1337" t="s">
        <v>558</v>
      </c>
      <c r="O9" s="1337"/>
      <c r="P9" s="1337"/>
      <c r="Q9" s="580"/>
      <c r="R9" s="1337" t="s">
        <v>559</v>
      </c>
      <c r="S9" s="1337"/>
      <c r="T9" s="1337"/>
      <c r="U9" s="580"/>
      <c r="V9" s="1337" t="s">
        <v>651</v>
      </c>
      <c r="W9" s="1337"/>
      <c r="X9" s="1337"/>
      <c r="Y9" s="573"/>
      <c r="Z9" s="587"/>
      <c r="AA9" s="587"/>
      <c r="AB9" s="1344" t="s">
        <v>256</v>
      </c>
      <c r="AC9" s="1344"/>
    </row>
    <row r="10" spans="1:29" s="502" customFormat="1" ht="15" customHeight="1">
      <c r="A10" s="1341"/>
      <c r="B10" s="499"/>
      <c r="C10" s="1339"/>
      <c r="D10" s="1339"/>
      <c r="E10" s="1149"/>
      <c r="F10" s="1149"/>
      <c r="G10" s="499"/>
      <c r="H10" s="1345"/>
      <c r="I10" s="499"/>
      <c r="J10" s="500" t="s">
        <v>312</v>
      </c>
      <c r="K10" s="500"/>
      <c r="L10" s="501" t="s">
        <v>312</v>
      </c>
      <c r="N10" s="504" t="s">
        <v>498</v>
      </c>
      <c r="O10" s="504"/>
      <c r="P10" s="572" t="s">
        <v>457</v>
      </c>
      <c r="Q10" s="504"/>
      <c r="R10" s="504" t="s">
        <v>498</v>
      </c>
      <c r="S10" s="504"/>
      <c r="T10" s="572" t="s">
        <v>457</v>
      </c>
      <c r="U10" s="504"/>
      <c r="V10" s="504" t="s">
        <v>498</v>
      </c>
      <c r="W10" s="504"/>
      <c r="X10" s="572" t="s">
        <v>457</v>
      </c>
      <c r="Y10" s="504"/>
      <c r="Z10" s="588"/>
      <c r="AA10" s="588"/>
      <c r="AB10" s="504"/>
      <c r="AC10" s="504"/>
    </row>
    <row r="11" spans="1:12" ht="12.75">
      <c r="A11" s="81"/>
      <c r="B11" s="81"/>
      <c r="C11" s="740"/>
      <c r="D11" s="84"/>
      <c r="E11" s="84"/>
      <c r="F11" s="84"/>
      <c r="G11" s="81"/>
      <c r="H11" s="82"/>
      <c r="I11" s="81"/>
      <c r="J11" s="83"/>
      <c r="K11" s="83"/>
      <c r="L11" s="83"/>
    </row>
    <row r="12" spans="1:29" s="73" customFormat="1" ht="15" customHeight="1">
      <c r="A12" s="136">
        <v>100</v>
      </c>
      <c r="C12" s="740" t="s">
        <v>478</v>
      </c>
      <c r="D12" s="565" t="s">
        <v>172</v>
      </c>
      <c r="E12" s="565"/>
      <c r="F12" s="565"/>
      <c r="G12" s="81"/>
      <c r="H12" s="81"/>
      <c r="I12" s="81"/>
      <c r="J12" s="89">
        <v>645521920078</v>
      </c>
      <c r="K12" s="89"/>
      <c r="L12" s="89">
        <v>675305754337</v>
      </c>
      <c r="N12" s="89">
        <v>-25770445115</v>
      </c>
      <c r="P12" s="574">
        <v>-0.03816115137401849</v>
      </c>
      <c r="R12" s="89">
        <v>-29783834259</v>
      </c>
      <c r="T12" s="574">
        <v>-0.04410422104020289</v>
      </c>
      <c r="V12" s="89">
        <v>-4013389144</v>
      </c>
      <c r="X12" s="574">
        <v>-0.006178862160406883</v>
      </c>
      <c r="Z12" s="356">
        <v>1</v>
      </c>
      <c r="AA12" s="356"/>
      <c r="AB12" s="145">
        <v>0</v>
      </c>
      <c r="AC12" s="145">
        <v>0</v>
      </c>
    </row>
    <row r="13" spans="1:29" ht="12.75">
      <c r="A13" s="67"/>
      <c r="B13" s="18"/>
      <c r="D13" s="85"/>
      <c r="E13" s="85"/>
      <c r="F13" s="85"/>
      <c r="H13" s="17"/>
      <c r="N13" s="19"/>
      <c r="P13" s="575"/>
      <c r="R13" s="19"/>
      <c r="T13" s="575"/>
      <c r="V13" s="19"/>
      <c r="X13" s="575"/>
      <c r="Z13" s="356">
        <v>1</v>
      </c>
      <c r="AA13" s="356"/>
      <c r="AB13" s="94">
        <v>0</v>
      </c>
      <c r="AC13" s="94">
        <v>0</v>
      </c>
    </row>
    <row r="14" spans="1:29" s="73" customFormat="1" ht="15" customHeight="1">
      <c r="A14" s="136">
        <v>110</v>
      </c>
      <c r="C14" s="740" t="s">
        <v>479</v>
      </c>
      <c r="D14" s="565" t="s">
        <v>173</v>
      </c>
      <c r="E14" s="565"/>
      <c r="F14" s="565"/>
      <c r="G14" s="81"/>
      <c r="H14" s="93">
        <v>3</v>
      </c>
      <c r="I14" s="81"/>
      <c r="J14" s="89">
        <v>64314277690</v>
      </c>
      <c r="K14" s="89"/>
      <c r="L14" s="89">
        <v>102568408772</v>
      </c>
      <c r="N14" s="89">
        <v>-38254131082</v>
      </c>
      <c r="P14" s="574">
        <v>-0.3729621190383811</v>
      </c>
      <c r="R14" s="89">
        <v>-38254131082</v>
      </c>
      <c r="T14" s="574">
        <v>-0.3729621190383811</v>
      </c>
      <c r="V14" s="89">
        <v>0</v>
      </c>
      <c r="X14" s="574">
        <v>0</v>
      </c>
      <c r="Z14" s="356">
        <v>1</v>
      </c>
      <c r="AA14" s="356"/>
      <c r="AB14" s="145">
        <v>0</v>
      </c>
      <c r="AC14" s="145">
        <v>0</v>
      </c>
    </row>
    <row r="15" spans="1:29" ht="15" customHeight="1">
      <c r="A15" s="67">
        <v>111</v>
      </c>
      <c r="B15" s="18"/>
      <c r="C15" s="741" t="s">
        <v>222</v>
      </c>
      <c r="D15" s="85" t="s">
        <v>174</v>
      </c>
      <c r="E15" s="85"/>
      <c r="F15" s="85"/>
      <c r="J15" s="19">
        <v>63295213059</v>
      </c>
      <c r="L15" s="19">
        <v>101428089363</v>
      </c>
      <c r="N15" s="19">
        <v>-38132876304</v>
      </c>
      <c r="P15" s="575">
        <v>-0.375959722237561</v>
      </c>
      <c r="R15" s="19">
        <v>-38132876304</v>
      </c>
      <c r="T15" s="575">
        <v>-0.375959722237561</v>
      </c>
      <c r="V15" s="19">
        <v>0</v>
      </c>
      <c r="X15" s="575">
        <v>0</v>
      </c>
      <c r="Z15" s="356">
        <v>1</v>
      </c>
      <c r="AA15" s="356"/>
      <c r="AB15" s="94">
        <v>0</v>
      </c>
      <c r="AC15" s="94">
        <v>0</v>
      </c>
    </row>
    <row r="16" spans="1:29" ht="15" customHeight="1">
      <c r="A16" s="67">
        <v>112</v>
      </c>
      <c r="B16" s="18"/>
      <c r="C16" s="741" t="s">
        <v>223</v>
      </c>
      <c r="D16" s="85" t="s">
        <v>311</v>
      </c>
      <c r="E16" s="85"/>
      <c r="F16" s="85"/>
      <c r="H16" s="88"/>
      <c r="J16" s="19">
        <v>1019064631</v>
      </c>
      <c r="L16" s="19">
        <v>1140319409</v>
      </c>
      <c r="N16" s="19">
        <v>-121254778</v>
      </c>
      <c r="P16" s="575">
        <v>-0.10633404732305139</v>
      </c>
      <c r="R16" s="19">
        <v>-121254778</v>
      </c>
      <c r="T16" s="575">
        <v>-0.10633404732305139</v>
      </c>
      <c r="V16" s="19">
        <v>0</v>
      </c>
      <c r="X16" s="575">
        <v>0</v>
      </c>
      <c r="Z16" s="356">
        <v>1</v>
      </c>
      <c r="AA16" s="356"/>
      <c r="AB16" s="94">
        <v>0</v>
      </c>
      <c r="AC16" s="94">
        <v>0</v>
      </c>
    </row>
    <row r="17" spans="1:29" ht="12.75">
      <c r="A17" s="67"/>
      <c r="B17" s="18"/>
      <c r="D17" s="85"/>
      <c r="E17" s="85"/>
      <c r="F17" s="85"/>
      <c r="H17" s="88"/>
      <c r="N17" s="19"/>
      <c r="P17" s="575"/>
      <c r="R17" s="19"/>
      <c r="T17" s="575"/>
      <c r="V17" s="19"/>
      <c r="X17" s="575"/>
      <c r="Z17" s="356">
        <v>1</v>
      </c>
      <c r="AA17" s="356"/>
      <c r="AB17" s="94">
        <v>0</v>
      </c>
      <c r="AC17" s="94">
        <v>0</v>
      </c>
    </row>
    <row r="18" spans="1:29" s="73" customFormat="1" ht="15" customHeight="1">
      <c r="A18" s="136">
        <v>120</v>
      </c>
      <c r="C18" s="740" t="s">
        <v>480</v>
      </c>
      <c r="D18" s="565" t="s">
        <v>175</v>
      </c>
      <c r="E18" s="565"/>
      <c r="F18" s="565"/>
      <c r="G18" s="81"/>
      <c r="H18" s="93">
        <v>4</v>
      </c>
      <c r="I18" s="81"/>
      <c r="J18" s="89">
        <v>8558267879</v>
      </c>
      <c r="K18" s="89"/>
      <c r="L18" s="89">
        <v>8867636743</v>
      </c>
      <c r="N18" s="89">
        <v>-309368864</v>
      </c>
      <c r="P18" s="574">
        <v>-0.03488740833280207</v>
      </c>
      <c r="R18" s="89">
        <v>-309368864</v>
      </c>
      <c r="T18" s="574">
        <v>-0.03488740833280207</v>
      </c>
      <c r="V18" s="89">
        <v>0</v>
      </c>
      <c r="X18" s="574">
        <v>0</v>
      </c>
      <c r="Z18" s="356">
        <v>1</v>
      </c>
      <c r="AA18" s="356"/>
      <c r="AB18" s="145">
        <v>0</v>
      </c>
      <c r="AC18" s="145">
        <v>0</v>
      </c>
    </row>
    <row r="19" spans="1:29" ht="15" customHeight="1">
      <c r="A19" s="67">
        <v>121</v>
      </c>
      <c r="B19" s="18"/>
      <c r="C19" s="741" t="s">
        <v>222</v>
      </c>
      <c r="D19" s="85" t="s">
        <v>176</v>
      </c>
      <c r="E19" s="85"/>
      <c r="F19" s="85"/>
      <c r="H19" s="88"/>
      <c r="J19" s="19">
        <v>14369559743</v>
      </c>
      <c r="L19" s="19">
        <v>14575551664</v>
      </c>
      <c r="N19" s="19">
        <v>-205991921</v>
      </c>
      <c r="P19" s="575">
        <v>-0.014132701509252459</v>
      </c>
      <c r="R19" s="19">
        <v>-205991921</v>
      </c>
      <c r="T19" s="575">
        <v>-0.014132701509252459</v>
      </c>
      <c r="V19" s="19">
        <v>0</v>
      </c>
      <c r="X19" s="575">
        <v>0</v>
      </c>
      <c r="Z19" s="356">
        <v>1</v>
      </c>
      <c r="AA19" s="356"/>
      <c r="AB19" s="94">
        <v>0</v>
      </c>
      <c r="AC19" s="94">
        <v>0</v>
      </c>
    </row>
    <row r="20" spans="1:29" ht="15" customHeight="1">
      <c r="A20" s="67">
        <v>129</v>
      </c>
      <c r="B20" s="18"/>
      <c r="C20" s="741" t="s">
        <v>223</v>
      </c>
      <c r="D20" s="559" t="s">
        <v>578</v>
      </c>
      <c r="E20" s="559"/>
      <c r="F20" s="559"/>
      <c r="H20" s="88"/>
      <c r="J20" s="1264">
        <v>-5811291864</v>
      </c>
      <c r="L20" s="1264">
        <v>-5707914921</v>
      </c>
      <c r="N20" s="19">
        <v>-103376943</v>
      </c>
      <c r="P20" s="575">
        <v>0.01811115695149304</v>
      </c>
      <c r="R20" s="19">
        <v>-103376943</v>
      </c>
      <c r="T20" s="575">
        <v>0.01811115695149304</v>
      </c>
      <c r="V20" s="19">
        <v>0</v>
      </c>
      <c r="X20" s="575">
        <v>0</v>
      </c>
      <c r="Z20" s="356">
        <v>1</v>
      </c>
      <c r="AA20" s="356"/>
      <c r="AB20" s="94">
        <v>0</v>
      </c>
      <c r="AC20" s="94">
        <v>0</v>
      </c>
    </row>
    <row r="21" spans="1:29" ht="12.75">
      <c r="A21" s="67"/>
      <c r="B21" s="18"/>
      <c r="D21" s="85"/>
      <c r="E21" s="85"/>
      <c r="F21" s="85"/>
      <c r="H21" s="88"/>
      <c r="N21" s="19"/>
      <c r="P21" s="575"/>
      <c r="R21" s="19"/>
      <c r="T21" s="575"/>
      <c r="V21" s="19"/>
      <c r="X21" s="575"/>
      <c r="Z21" s="356">
        <v>1</v>
      </c>
      <c r="AA21" s="356"/>
      <c r="AB21" s="94">
        <v>0</v>
      </c>
      <c r="AC21" s="94">
        <v>0</v>
      </c>
    </row>
    <row r="22" spans="1:29" s="73" customFormat="1" ht="15" customHeight="1">
      <c r="A22" s="359">
        <v>130</v>
      </c>
      <c r="C22" s="740" t="s">
        <v>155</v>
      </c>
      <c r="D22" s="565" t="s">
        <v>157</v>
      </c>
      <c r="E22" s="565"/>
      <c r="F22" s="565"/>
      <c r="G22" s="81"/>
      <c r="H22" s="93"/>
      <c r="I22" s="81"/>
      <c r="J22" s="571">
        <v>507240092920</v>
      </c>
      <c r="K22" s="571"/>
      <c r="L22" s="571">
        <v>478837152148</v>
      </c>
      <c r="N22" s="571">
        <v>28516212976</v>
      </c>
      <c r="P22" s="576">
        <v>0.05955305023446917</v>
      </c>
      <c r="R22" s="571">
        <v>28402940772</v>
      </c>
      <c r="T22" s="576">
        <v>0.0593164933936061</v>
      </c>
      <c r="V22" s="571">
        <v>-113272204</v>
      </c>
      <c r="X22" s="576">
        <v>-0.00022326096915177776</v>
      </c>
      <c r="Z22" s="356">
        <v>1</v>
      </c>
      <c r="AA22" s="356"/>
      <c r="AB22" s="145">
        <v>0</v>
      </c>
      <c r="AC22" s="145">
        <v>0</v>
      </c>
    </row>
    <row r="23" spans="1:29" ht="15" customHeight="1">
      <c r="A23" s="67">
        <v>131</v>
      </c>
      <c r="B23" s="18"/>
      <c r="C23" s="741" t="s">
        <v>222</v>
      </c>
      <c r="D23" s="85" t="s">
        <v>177</v>
      </c>
      <c r="E23" s="85"/>
      <c r="F23" s="85"/>
      <c r="H23" s="93"/>
      <c r="J23" s="19">
        <v>148009800464</v>
      </c>
      <c r="L23" s="19">
        <v>228219446778</v>
      </c>
      <c r="N23" s="19">
        <v>-80209646314</v>
      </c>
      <c r="P23" s="575">
        <v>-0.3514584205964874</v>
      </c>
      <c r="R23" s="19">
        <v>-80209646314</v>
      </c>
      <c r="T23" s="575">
        <v>-0.3514584205964874</v>
      </c>
      <c r="V23" s="19">
        <v>0</v>
      </c>
      <c r="X23" s="575">
        <v>0</v>
      </c>
      <c r="Z23" s="356">
        <v>1</v>
      </c>
      <c r="AA23" s="356"/>
      <c r="AB23" s="94">
        <v>0</v>
      </c>
      <c r="AC23" s="94">
        <v>0</v>
      </c>
    </row>
    <row r="24" spans="1:29" ht="15" customHeight="1">
      <c r="A24" s="67">
        <v>132</v>
      </c>
      <c r="B24" s="18"/>
      <c r="C24" s="741" t="s">
        <v>223</v>
      </c>
      <c r="D24" s="85" t="s">
        <v>178</v>
      </c>
      <c r="E24" s="85"/>
      <c r="F24" s="85"/>
      <c r="H24" s="93"/>
      <c r="J24" s="19">
        <v>354592879270</v>
      </c>
      <c r="L24" s="19">
        <v>256416581068</v>
      </c>
      <c r="N24" s="19">
        <v>98176298202</v>
      </c>
      <c r="P24" s="575">
        <v>0.38287811885286893</v>
      </c>
      <c r="R24" s="19">
        <v>98176298202</v>
      </c>
      <c r="T24" s="575">
        <v>0.38287811885286893</v>
      </c>
      <c r="V24" s="19">
        <v>0</v>
      </c>
      <c r="X24" s="575">
        <v>0</v>
      </c>
      <c r="Z24" s="356">
        <v>1</v>
      </c>
      <c r="AA24" s="356"/>
      <c r="AB24" s="94">
        <v>0</v>
      </c>
      <c r="AC24" s="94">
        <v>0</v>
      </c>
    </row>
    <row r="25" spans="1:29" ht="15" customHeight="1">
      <c r="A25" s="67">
        <v>135</v>
      </c>
      <c r="B25" s="18"/>
      <c r="C25" s="741" t="s">
        <v>481</v>
      </c>
      <c r="D25" s="85" t="s">
        <v>440</v>
      </c>
      <c r="E25" s="85"/>
      <c r="F25" s="85"/>
      <c r="H25" s="88">
        <v>5</v>
      </c>
      <c r="J25" s="19">
        <v>29703227008</v>
      </c>
      <c r="L25" s="19">
        <v>17716713897</v>
      </c>
      <c r="N25" s="19">
        <v>1319644902</v>
      </c>
      <c r="P25" s="575">
        <v>0.07448587303898709</v>
      </c>
      <c r="R25" s="19">
        <v>11986513111</v>
      </c>
      <c r="T25" s="575">
        <v>0.6765652581334338</v>
      </c>
      <c r="V25" s="19">
        <v>10666868209</v>
      </c>
      <c r="X25" s="575">
        <v>0.5603418343617448</v>
      </c>
      <c r="Z25" s="356">
        <v>1</v>
      </c>
      <c r="AA25" s="356"/>
      <c r="AB25" s="94">
        <v>0</v>
      </c>
      <c r="AC25" s="94">
        <v>0</v>
      </c>
    </row>
    <row r="26" spans="1:29" ht="15" customHeight="1">
      <c r="A26" s="67">
        <v>139</v>
      </c>
      <c r="B26" s="18"/>
      <c r="C26" s="741" t="s">
        <v>482</v>
      </c>
      <c r="D26" s="559" t="s">
        <v>579</v>
      </c>
      <c r="E26" s="559"/>
      <c r="F26" s="559"/>
      <c r="H26" s="88"/>
      <c r="J26" s="1264">
        <v>-25065813822</v>
      </c>
      <c r="L26" s="1264">
        <v>-23515589595</v>
      </c>
      <c r="N26" s="19">
        <v>-1550224227</v>
      </c>
      <c r="P26" s="575">
        <v>0.06592325575071341</v>
      </c>
      <c r="R26" s="19">
        <v>-1550224227</v>
      </c>
      <c r="T26" s="575">
        <v>0.06592325575071341</v>
      </c>
      <c r="V26" s="19">
        <v>0</v>
      </c>
      <c r="X26" s="575">
        <v>0</v>
      </c>
      <c r="Z26" s="356">
        <v>1</v>
      </c>
      <c r="AA26" s="356"/>
      <c r="AB26" s="94">
        <v>0</v>
      </c>
      <c r="AC26" s="94">
        <v>0</v>
      </c>
    </row>
    <row r="27" spans="1:29" ht="12.75">
      <c r="A27" s="67"/>
      <c r="B27" s="18"/>
      <c r="D27" s="85"/>
      <c r="E27" s="85"/>
      <c r="F27" s="85"/>
      <c r="H27" s="88"/>
      <c r="N27" s="19"/>
      <c r="P27" s="575"/>
      <c r="R27" s="19"/>
      <c r="T27" s="575"/>
      <c r="V27" s="19"/>
      <c r="X27" s="575"/>
      <c r="Z27" s="356">
        <v>1</v>
      </c>
      <c r="AA27" s="356"/>
      <c r="AB27" s="94">
        <v>0</v>
      </c>
      <c r="AC27" s="94">
        <v>0</v>
      </c>
    </row>
    <row r="28" spans="1:29" s="73" customFormat="1" ht="15" customHeight="1">
      <c r="A28" s="136">
        <v>140</v>
      </c>
      <c r="C28" s="740" t="s">
        <v>483</v>
      </c>
      <c r="D28" s="565" t="s">
        <v>441</v>
      </c>
      <c r="E28" s="565"/>
      <c r="F28" s="565"/>
      <c r="G28" s="81"/>
      <c r="H28" s="93">
        <v>6</v>
      </c>
      <c r="I28" s="81"/>
      <c r="J28" s="89">
        <v>38430703599</v>
      </c>
      <c r="K28" s="89"/>
      <c r="L28" s="89">
        <v>45799689962</v>
      </c>
      <c r="N28" s="89">
        <v>-3468869423</v>
      </c>
      <c r="P28" s="574">
        <v>-0.07574001976603162</v>
      </c>
      <c r="R28" s="89">
        <v>-7368986363</v>
      </c>
      <c r="T28" s="574">
        <v>-0.1608959879229324</v>
      </c>
      <c r="V28" s="89">
        <v>-3900116940</v>
      </c>
      <c r="X28" s="574">
        <v>-0.09213421545672061</v>
      </c>
      <c r="Z28" s="356">
        <v>1</v>
      </c>
      <c r="AA28" s="356"/>
      <c r="AB28" s="145">
        <v>0</v>
      </c>
      <c r="AC28" s="145">
        <v>0</v>
      </c>
    </row>
    <row r="29" spans="1:29" ht="15" customHeight="1">
      <c r="A29" s="67">
        <v>141</v>
      </c>
      <c r="B29" s="18"/>
      <c r="C29" s="741" t="s">
        <v>222</v>
      </c>
      <c r="D29" s="85" t="s">
        <v>441</v>
      </c>
      <c r="E29" s="85"/>
      <c r="F29" s="85"/>
      <c r="J29" s="19">
        <v>38430703599</v>
      </c>
      <c r="L29" s="19">
        <v>45799689962</v>
      </c>
      <c r="N29" s="19">
        <v>-3468869423</v>
      </c>
      <c r="P29" s="575">
        <v>-0.07574001976603162</v>
      </c>
      <c r="R29" s="19">
        <v>-7368986363</v>
      </c>
      <c r="T29" s="575">
        <v>-0.1608959879229324</v>
      </c>
      <c r="V29" s="19">
        <v>-3900116940</v>
      </c>
      <c r="X29" s="575">
        <v>-0.09213421545672061</v>
      </c>
      <c r="Z29" s="356">
        <v>1</v>
      </c>
      <c r="AA29" s="356"/>
      <c r="AB29" s="94">
        <v>0</v>
      </c>
      <c r="AC29" s="94">
        <v>0</v>
      </c>
    </row>
    <row r="30" spans="1:29" ht="12.75">
      <c r="A30" s="67"/>
      <c r="B30" s="18"/>
      <c r="D30" s="85"/>
      <c r="E30" s="85"/>
      <c r="F30" s="85"/>
      <c r="H30" s="88"/>
      <c r="N30" s="19"/>
      <c r="P30" s="575"/>
      <c r="R30" s="19"/>
      <c r="T30" s="575"/>
      <c r="V30" s="19"/>
      <c r="X30" s="575"/>
      <c r="Z30" s="356">
        <v>1</v>
      </c>
      <c r="AA30" s="356"/>
      <c r="AB30" s="94">
        <v>0</v>
      </c>
      <c r="AC30" s="94">
        <v>0</v>
      </c>
    </row>
    <row r="31" spans="1:29" s="73" customFormat="1" ht="15" customHeight="1">
      <c r="A31" s="136">
        <v>150</v>
      </c>
      <c r="C31" s="740" t="s">
        <v>484</v>
      </c>
      <c r="D31" s="565" t="s">
        <v>216</v>
      </c>
      <c r="E31" s="565"/>
      <c r="F31" s="565"/>
      <c r="G31" s="81"/>
      <c r="H31" s="93"/>
      <c r="I31" s="81"/>
      <c r="J31" s="89">
        <v>26978577990</v>
      </c>
      <c r="K31" s="89"/>
      <c r="L31" s="89">
        <v>39232866712</v>
      </c>
      <c r="N31" s="89">
        <v>-12254288722</v>
      </c>
      <c r="P31" s="574">
        <v>-0.3123475226002751</v>
      </c>
      <c r="R31" s="89">
        <v>-12254288722</v>
      </c>
      <c r="T31" s="574">
        <v>-0.3123475226002751</v>
      </c>
      <c r="V31" s="89">
        <v>0</v>
      </c>
      <c r="X31" s="574">
        <v>0</v>
      </c>
      <c r="Z31" s="356">
        <v>1</v>
      </c>
      <c r="AA31" s="356"/>
      <c r="AB31" s="145">
        <v>0</v>
      </c>
      <c r="AC31" s="145">
        <v>0</v>
      </c>
    </row>
    <row r="32" spans="1:29" ht="15" customHeight="1">
      <c r="A32" s="67">
        <v>151</v>
      </c>
      <c r="B32" s="18"/>
      <c r="C32" s="741" t="s">
        <v>222</v>
      </c>
      <c r="D32" s="85" t="s">
        <v>217</v>
      </c>
      <c r="E32" s="85"/>
      <c r="F32" s="85"/>
      <c r="H32" s="93"/>
      <c r="J32" s="19">
        <v>124763789</v>
      </c>
      <c r="L32" s="19">
        <v>121733699</v>
      </c>
      <c r="N32" s="19">
        <v>3030090</v>
      </c>
      <c r="P32" s="575">
        <v>0.024891135526901222</v>
      </c>
      <c r="R32" s="19">
        <v>3030090</v>
      </c>
      <c r="T32" s="575">
        <v>0.024891135526901222</v>
      </c>
      <c r="V32" s="19">
        <v>0</v>
      </c>
      <c r="X32" s="575">
        <v>0</v>
      </c>
      <c r="Z32" s="356">
        <v>1</v>
      </c>
      <c r="AA32" s="356"/>
      <c r="AB32" s="94">
        <v>0</v>
      </c>
      <c r="AC32" s="94">
        <v>0</v>
      </c>
    </row>
    <row r="33" spans="1:29" ht="15" customHeight="1">
      <c r="A33" s="67">
        <v>152</v>
      </c>
      <c r="B33" s="18"/>
      <c r="C33" s="741" t="s">
        <v>223</v>
      </c>
      <c r="D33" s="559" t="s">
        <v>568</v>
      </c>
      <c r="E33" s="559"/>
      <c r="F33" s="559"/>
      <c r="H33" s="88"/>
      <c r="J33" s="19">
        <v>20558660255</v>
      </c>
      <c r="L33" s="19">
        <v>28905462879</v>
      </c>
      <c r="N33" s="19">
        <v>-8346802624</v>
      </c>
      <c r="P33" s="575">
        <v>-0.28876211596888157</v>
      </c>
      <c r="R33" s="19">
        <v>-8346802624</v>
      </c>
      <c r="T33" s="575">
        <v>-0.28876211596888157</v>
      </c>
      <c r="V33" s="19">
        <v>0</v>
      </c>
      <c r="X33" s="575">
        <v>0</v>
      </c>
      <c r="Z33" s="356">
        <v>1</v>
      </c>
      <c r="AA33" s="356"/>
      <c r="AB33" s="94">
        <v>0</v>
      </c>
      <c r="AC33" s="94">
        <v>0</v>
      </c>
    </row>
    <row r="34" spans="1:29" ht="15" customHeight="1">
      <c r="A34" s="67">
        <v>154</v>
      </c>
      <c r="B34" s="18"/>
      <c r="C34" s="741" t="s">
        <v>143</v>
      </c>
      <c r="D34" s="85" t="s">
        <v>218</v>
      </c>
      <c r="E34" s="85"/>
      <c r="F34" s="85"/>
      <c r="G34" s="86"/>
      <c r="H34" s="88">
        <v>7</v>
      </c>
      <c r="I34" s="86"/>
      <c r="J34" s="92">
        <v>474452878</v>
      </c>
      <c r="L34" s="92">
        <v>359564642</v>
      </c>
      <c r="N34" s="92">
        <v>114888236</v>
      </c>
      <c r="P34" s="577">
        <v>0.3195203937766495</v>
      </c>
      <c r="R34" s="92">
        <v>114888236</v>
      </c>
      <c r="T34" s="577">
        <v>0.3195203937766495</v>
      </c>
      <c r="V34" s="92">
        <v>0</v>
      </c>
      <c r="X34" s="577">
        <v>0</v>
      </c>
      <c r="Z34" s="356">
        <v>1</v>
      </c>
      <c r="AA34" s="356"/>
      <c r="AB34" s="94">
        <v>0</v>
      </c>
      <c r="AC34" s="94">
        <v>0</v>
      </c>
    </row>
    <row r="35" spans="1:29" ht="15" customHeight="1">
      <c r="A35" s="67">
        <v>158</v>
      </c>
      <c r="B35" s="18"/>
      <c r="C35" s="741" t="s">
        <v>481</v>
      </c>
      <c r="D35" s="85" t="s">
        <v>216</v>
      </c>
      <c r="E35" s="85"/>
      <c r="F35" s="85"/>
      <c r="H35" s="88">
        <v>8</v>
      </c>
      <c r="J35" s="19">
        <v>5820701068</v>
      </c>
      <c r="L35" s="19">
        <v>9846105492</v>
      </c>
      <c r="N35" s="19">
        <v>-4025404424</v>
      </c>
      <c r="P35" s="575">
        <v>-0.408832144574386</v>
      </c>
      <c r="R35" s="19">
        <v>-4025404424</v>
      </c>
      <c r="T35" s="575">
        <v>-0.408832144574386</v>
      </c>
      <c r="V35" s="19">
        <v>0</v>
      </c>
      <c r="X35" s="575">
        <v>0</v>
      </c>
      <c r="Z35" s="356">
        <v>1</v>
      </c>
      <c r="AA35" s="356"/>
      <c r="AB35" s="94">
        <v>0</v>
      </c>
      <c r="AC35" s="94">
        <v>0</v>
      </c>
    </row>
    <row r="36" spans="1:29" ht="12.75">
      <c r="A36" s="67"/>
      <c r="B36" s="18"/>
      <c r="D36" s="85"/>
      <c r="E36" s="85"/>
      <c r="F36" s="85"/>
      <c r="H36" s="88"/>
      <c r="N36" s="19"/>
      <c r="P36" s="575"/>
      <c r="R36" s="19"/>
      <c r="T36" s="575"/>
      <c r="V36" s="19"/>
      <c r="X36" s="575"/>
      <c r="Z36" s="356">
        <v>1</v>
      </c>
      <c r="AA36" s="356"/>
      <c r="AB36" s="94">
        <v>0</v>
      </c>
      <c r="AC36" s="94">
        <v>0</v>
      </c>
    </row>
    <row r="37" spans="1:29" s="73" customFormat="1" ht="15" customHeight="1">
      <c r="A37" s="136">
        <v>200</v>
      </c>
      <c r="C37" s="740" t="s">
        <v>485</v>
      </c>
      <c r="D37" s="565" t="s">
        <v>219</v>
      </c>
      <c r="E37" s="565"/>
      <c r="F37" s="565"/>
      <c r="G37" s="81"/>
      <c r="H37" s="81"/>
      <c r="I37" s="81"/>
      <c r="J37" s="89">
        <v>327277629276</v>
      </c>
      <c r="K37" s="89"/>
      <c r="L37" s="89">
        <v>358852245553</v>
      </c>
      <c r="N37" s="89">
        <v>-24807865008</v>
      </c>
      <c r="P37" s="574">
        <v>-0.06913114050539235</v>
      </c>
      <c r="R37" s="89">
        <v>-31574616277</v>
      </c>
      <c r="T37" s="574">
        <v>-0.08798779070852059</v>
      </c>
      <c r="V37" s="89">
        <v>-6766751269</v>
      </c>
      <c r="X37" s="574">
        <v>-0.020257042665887424</v>
      </c>
      <c r="Z37" s="356">
        <v>1</v>
      </c>
      <c r="AA37" s="356"/>
      <c r="AB37" s="145">
        <v>0</v>
      </c>
      <c r="AC37" s="145">
        <v>0</v>
      </c>
    </row>
    <row r="38" spans="1:29" ht="12.75">
      <c r="A38" s="67"/>
      <c r="B38" s="18"/>
      <c r="D38" s="85"/>
      <c r="E38" s="85"/>
      <c r="F38" s="85"/>
      <c r="H38" s="17"/>
      <c r="N38" s="19"/>
      <c r="P38" s="575"/>
      <c r="R38" s="19"/>
      <c r="T38" s="575"/>
      <c r="V38" s="19"/>
      <c r="X38" s="575"/>
      <c r="Z38" s="356">
        <v>1</v>
      </c>
      <c r="AA38" s="356"/>
      <c r="AB38" s="94">
        <v>0</v>
      </c>
      <c r="AC38" s="94">
        <v>0</v>
      </c>
    </row>
    <row r="39" spans="1:29" s="73" customFormat="1" ht="15" customHeight="1">
      <c r="A39" s="235">
        <v>220</v>
      </c>
      <c r="C39" s="740" t="s">
        <v>480</v>
      </c>
      <c r="D39" s="565" t="s">
        <v>328</v>
      </c>
      <c r="E39" s="565"/>
      <c r="F39" s="565"/>
      <c r="G39" s="81"/>
      <c r="H39" s="93"/>
      <c r="I39" s="81"/>
      <c r="J39" s="89">
        <v>89063120414</v>
      </c>
      <c r="K39" s="89"/>
      <c r="L39" s="89">
        <v>157193128765</v>
      </c>
      <c r="N39" s="89">
        <v>-68130008351</v>
      </c>
      <c r="P39" s="574">
        <v>-0.43341594436263653</v>
      </c>
      <c r="R39" s="89">
        <v>-68130008351</v>
      </c>
      <c r="T39" s="574">
        <v>-0.43341594436263653</v>
      </c>
      <c r="V39" s="89">
        <v>0</v>
      </c>
      <c r="X39" s="574">
        <v>0</v>
      </c>
      <c r="Z39" s="356">
        <v>1</v>
      </c>
      <c r="AA39" s="356"/>
      <c r="AB39" s="145">
        <v>0</v>
      </c>
      <c r="AC39" s="145">
        <v>0</v>
      </c>
    </row>
    <row r="40" spans="1:29" ht="15" customHeight="1">
      <c r="A40" s="117">
        <v>221</v>
      </c>
      <c r="B40" s="18"/>
      <c r="C40" s="741" t="s">
        <v>222</v>
      </c>
      <c r="D40" s="85" t="s">
        <v>164</v>
      </c>
      <c r="E40" s="85"/>
      <c r="F40" s="85"/>
      <c r="H40" s="88">
        <v>9</v>
      </c>
      <c r="J40" s="19">
        <v>18696432664</v>
      </c>
      <c r="L40" s="19">
        <v>14186040287</v>
      </c>
      <c r="N40" s="19">
        <v>4510392377</v>
      </c>
      <c r="P40" s="575">
        <v>0.31794583165912027</v>
      </c>
      <c r="R40" s="19">
        <v>4510392377</v>
      </c>
      <c r="T40" s="575">
        <v>0.31794583165912027</v>
      </c>
      <c r="V40" s="19">
        <v>0</v>
      </c>
      <c r="X40" s="575">
        <v>0</v>
      </c>
      <c r="Z40" s="356">
        <v>1</v>
      </c>
      <c r="AA40" s="356"/>
      <c r="AB40" s="94">
        <v>0</v>
      </c>
      <c r="AC40" s="94">
        <v>0</v>
      </c>
    </row>
    <row r="41" spans="1:29" s="1298" customFormat="1" ht="15" customHeight="1">
      <c r="A41" s="1297">
        <v>222</v>
      </c>
      <c r="C41" s="1299" t="s">
        <v>266</v>
      </c>
      <c r="D41" s="1300" t="s">
        <v>165</v>
      </c>
      <c r="E41" s="1300"/>
      <c r="F41" s="1300"/>
      <c r="G41" s="1301"/>
      <c r="H41" s="1302"/>
      <c r="I41" s="1301"/>
      <c r="J41" s="1303">
        <v>32941638198</v>
      </c>
      <c r="K41" s="1303"/>
      <c r="L41" s="1303">
        <v>27473199218</v>
      </c>
      <c r="N41" s="19">
        <v>5468438980</v>
      </c>
      <c r="O41" s="18"/>
      <c r="P41" s="575">
        <v>0.19904631188409855</v>
      </c>
      <c r="Q41" s="18"/>
      <c r="R41" s="19">
        <v>5468438980</v>
      </c>
      <c r="S41" s="18"/>
      <c r="T41" s="575">
        <v>0.19904631188409855</v>
      </c>
      <c r="U41" s="18"/>
      <c r="V41" s="19">
        <v>0</v>
      </c>
      <c r="W41" s="18"/>
      <c r="X41" s="575">
        <v>0</v>
      </c>
      <c r="Y41" s="18"/>
      <c r="Z41" s="1305">
        <v>1</v>
      </c>
      <c r="AA41" s="356"/>
      <c r="AB41" s="94">
        <v>0</v>
      </c>
      <c r="AC41" s="94">
        <v>0</v>
      </c>
    </row>
    <row r="42" spans="1:29" s="1298" customFormat="1" ht="15" customHeight="1">
      <c r="A42" s="1297">
        <v>223</v>
      </c>
      <c r="C42" s="1299" t="s">
        <v>266</v>
      </c>
      <c r="D42" s="1300" t="s">
        <v>580</v>
      </c>
      <c r="E42" s="1300"/>
      <c r="F42" s="1300"/>
      <c r="G42" s="1301"/>
      <c r="H42" s="1302"/>
      <c r="I42" s="1301"/>
      <c r="J42" s="1304">
        <v>-14245205534</v>
      </c>
      <c r="K42" s="1303"/>
      <c r="L42" s="1304">
        <v>-13287158931</v>
      </c>
      <c r="N42" s="19">
        <v>-958046603</v>
      </c>
      <c r="O42" s="18"/>
      <c r="P42" s="575">
        <v>0.07210319436796989</v>
      </c>
      <c r="Q42" s="18"/>
      <c r="R42" s="19">
        <v>-958046603</v>
      </c>
      <c r="S42" s="18"/>
      <c r="T42" s="575">
        <v>0.07210319436796989</v>
      </c>
      <c r="U42" s="18"/>
      <c r="V42" s="19">
        <v>0</v>
      </c>
      <c r="W42" s="18"/>
      <c r="X42" s="575">
        <v>0</v>
      </c>
      <c r="Y42" s="18"/>
      <c r="Z42" s="1305">
        <v>1</v>
      </c>
      <c r="AA42" s="356"/>
      <c r="AB42" s="94">
        <v>0</v>
      </c>
      <c r="AC42" s="94">
        <v>0</v>
      </c>
    </row>
    <row r="43" spans="1:29" ht="15" customHeight="1">
      <c r="A43" s="117">
        <v>227</v>
      </c>
      <c r="B43" s="18"/>
      <c r="C43" s="741" t="s">
        <v>143</v>
      </c>
      <c r="D43" s="85" t="s">
        <v>166</v>
      </c>
      <c r="E43" s="85"/>
      <c r="F43" s="85"/>
      <c r="H43" s="88">
        <v>10</v>
      </c>
      <c r="J43" s="19">
        <v>3151800000</v>
      </c>
      <c r="L43" s="19">
        <v>3151800000</v>
      </c>
      <c r="N43" s="19">
        <v>0</v>
      </c>
      <c r="P43" s="575">
        <v>0</v>
      </c>
      <c r="R43" s="19">
        <v>0</v>
      </c>
      <c r="T43" s="575">
        <v>0</v>
      </c>
      <c r="V43" s="19">
        <v>0</v>
      </c>
      <c r="X43" s="575">
        <v>0</v>
      </c>
      <c r="Z43" s="356">
        <v>1</v>
      </c>
      <c r="AA43" s="356"/>
      <c r="AB43" s="94">
        <v>0</v>
      </c>
      <c r="AC43" s="94">
        <v>0</v>
      </c>
    </row>
    <row r="44" spans="1:29" s="1298" customFormat="1" ht="15" customHeight="1">
      <c r="A44" s="1297">
        <v>228</v>
      </c>
      <c r="C44" s="1299" t="s">
        <v>266</v>
      </c>
      <c r="D44" s="1300" t="s">
        <v>165</v>
      </c>
      <c r="E44" s="1300"/>
      <c r="F44" s="1300"/>
      <c r="G44" s="1301"/>
      <c r="H44" s="1302"/>
      <c r="I44" s="1301"/>
      <c r="J44" s="1303">
        <v>3151800000</v>
      </c>
      <c r="K44" s="1303"/>
      <c r="L44" s="1303">
        <v>3151800000</v>
      </c>
      <c r="N44" s="19">
        <v>0</v>
      </c>
      <c r="O44" s="18"/>
      <c r="P44" s="575">
        <v>0</v>
      </c>
      <c r="Q44" s="18"/>
      <c r="R44" s="19">
        <v>0</v>
      </c>
      <c r="S44" s="18"/>
      <c r="T44" s="575">
        <v>0</v>
      </c>
      <c r="U44" s="18"/>
      <c r="V44" s="19">
        <v>0</v>
      </c>
      <c r="W44" s="18"/>
      <c r="X44" s="575">
        <v>0</v>
      </c>
      <c r="Y44" s="18"/>
      <c r="Z44" s="1305">
        <v>1</v>
      </c>
      <c r="AA44" s="356"/>
      <c r="AB44" s="94">
        <v>0</v>
      </c>
      <c r="AC44" s="94">
        <v>0</v>
      </c>
    </row>
    <row r="45" spans="1:29" s="1298" customFormat="1" ht="15" customHeight="1">
      <c r="A45" s="1297">
        <v>229</v>
      </c>
      <c r="C45" s="1299" t="s">
        <v>266</v>
      </c>
      <c r="D45" s="1300" t="s">
        <v>580</v>
      </c>
      <c r="E45" s="1300"/>
      <c r="F45" s="1300"/>
      <c r="G45" s="1301"/>
      <c r="H45" s="1302"/>
      <c r="I45" s="1301"/>
      <c r="J45" s="1303">
        <v>0</v>
      </c>
      <c r="K45" s="1303"/>
      <c r="L45" s="1303">
        <v>0</v>
      </c>
      <c r="N45" s="19">
        <v>0</v>
      </c>
      <c r="O45" s="18"/>
      <c r="P45" s="575">
        <v>0</v>
      </c>
      <c r="Q45" s="18"/>
      <c r="R45" s="19">
        <v>0</v>
      </c>
      <c r="S45" s="18"/>
      <c r="T45" s="575">
        <v>0</v>
      </c>
      <c r="U45" s="18"/>
      <c r="V45" s="19">
        <v>0</v>
      </c>
      <c r="W45" s="18"/>
      <c r="X45" s="575">
        <v>0</v>
      </c>
      <c r="Y45" s="18"/>
      <c r="Z45" s="1305">
        <v>1</v>
      </c>
      <c r="AA45" s="356"/>
      <c r="AB45" s="94">
        <v>0</v>
      </c>
      <c r="AC45" s="94">
        <v>0</v>
      </c>
    </row>
    <row r="46" spans="1:29" ht="15" customHeight="1">
      <c r="A46" s="117">
        <v>230</v>
      </c>
      <c r="B46" s="18"/>
      <c r="C46" s="741" t="s">
        <v>397</v>
      </c>
      <c r="D46" s="85" t="s">
        <v>167</v>
      </c>
      <c r="E46" s="85"/>
      <c r="F46" s="85"/>
      <c r="H46" s="88">
        <v>11</v>
      </c>
      <c r="J46" s="19">
        <v>67214887750</v>
      </c>
      <c r="L46" s="19">
        <v>139855288478</v>
      </c>
      <c r="N46" s="19">
        <v>-72640400728</v>
      </c>
      <c r="P46" s="575">
        <v>-0.5193968817234018</v>
      </c>
      <c r="R46" s="19">
        <v>-72640400728</v>
      </c>
      <c r="T46" s="575">
        <v>-0.5193968817234018</v>
      </c>
      <c r="V46" s="19">
        <v>0</v>
      </c>
      <c r="X46" s="575">
        <v>0</v>
      </c>
      <c r="Z46" s="356">
        <v>1</v>
      </c>
      <c r="AA46" s="356"/>
      <c r="AB46" s="94">
        <v>0</v>
      </c>
      <c r="AC46" s="94">
        <v>0</v>
      </c>
    </row>
    <row r="47" spans="1:29" ht="12.75">
      <c r="A47" s="67"/>
      <c r="B47" s="18"/>
      <c r="D47" s="85"/>
      <c r="E47" s="85"/>
      <c r="F47" s="85"/>
      <c r="H47" s="88"/>
      <c r="N47" s="19"/>
      <c r="P47" s="575"/>
      <c r="R47" s="19"/>
      <c r="T47" s="575"/>
      <c r="V47" s="19"/>
      <c r="X47" s="575"/>
      <c r="Z47" s="356">
        <v>1</v>
      </c>
      <c r="AA47" s="356"/>
      <c r="AB47" s="94">
        <v>0</v>
      </c>
      <c r="AC47" s="94">
        <v>0</v>
      </c>
    </row>
    <row r="48" spans="1:29" s="73" customFormat="1" ht="15" customHeight="1">
      <c r="A48" s="136">
        <v>240</v>
      </c>
      <c r="C48" s="740" t="s">
        <v>155</v>
      </c>
      <c r="D48" s="565" t="s">
        <v>10</v>
      </c>
      <c r="E48" s="565"/>
      <c r="F48" s="565"/>
      <c r="G48" s="81"/>
      <c r="H48" s="93">
        <v>12</v>
      </c>
      <c r="I48" s="81"/>
      <c r="J48" s="89">
        <v>46185420800</v>
      </c>
      <c r="K48" s="89"/>
      <c r="L48" s="89">
        <v>7132955205</v>
      </c>
      <c r="N48" s="89">
        <v>39052465595</v>
      </c>
      <c r="P48" s="574">
        <v>5.4749349284606925</v>
      </c>
      <c r="R48" s="89">
        <v>39052465595</v>
      </c>
      <c r="T48" s="574">
        <v>5.4749349284606925</v>
      </c>
      <c r="V48" s="89">
        <v>0</v>
      </c>
      <c r="X48" s="574">
        <v>0</v>
      </c>
      <c r="Z48" s="356">
        <v>1</v>
      </c>
      <c r="AA48" s="356"/>
      <c r="AB48" s="145">
        <v>0</v>
      </c>
      <c r="AC48" s="145">
        <v>0</v>
      </c>
    </row>
    <row r="49" spans="1:29" s="686" customFormat="1" ht="15" customHeight="1">
      <c r="A49" s="466">
        <v>241</v>
      </c>
      <c r="C49" s="741" t="s">
        <v>266</v>
      </c>
      <c r="D49" s="559" t="s">
        <v>165</v>
      </c>
      <c r="E49" s="559"/>
      <c r="F49" s="559"/>
      <c r="G49" s="564"/>
      <c r="H49" s="687"/>
      <c r="I49" s="564"/>
      <c r="J49" s="685">
        <v>63993967962</v>
      </c>
      <c r="K49" s="685"/>
      <c r="L49" s="685">
        <v>22626972711</v>
      </c>
      <c r="N49" s="685">
        <v>41366995251</v>
      </c>
      <c r="P49" s="688">
        <v>1.8282160755375652</v>
      </c>
      <c r="R49" s="685">
        <v>41366995251</v>
      </c>
      <c r="T49" s="688">
        <v>1.8282160755375652</v>
      </c>
      <c r="V49" s="685">
        <v>0</v>
      </c>
      <c r="X49" s="688">
        <v>0</v>
      </c>
      <c r="Z49" s="356">
        <v>1</v>
      </c>
      <c r="AA49" s="356"/>
      <c r="AB49" s="428">
        <v>0</v>
      </c>
      <c r="AC49" s="428">
        <v>0</v>
      </c>
    </row>
    <row r="50" spans="1:29" s="686" customFormat="1" ht="15" customHeight="1">
      <c r="A50" s="466">
        <v>242</v>
      </c>
      <c r="C50" s="741" t="s">
        <v>266</v>
      </c>
      <c r="D50" s="559" t="s">
        <v>580</v>
      </c>
      <c r="E50" s="559"/>
      <c r="F50" s="559"/>
      <c r="G50" s="564"/>
      <c r="H50" s="687"/>
      <c r="I50" s="564"/>
      <c r="J50" s="1265">
        <v>-17808547162</v>
      </c>
      <c r="K50" s="685"/>
      <c r="L50" s="1265">
        <v>-15494017506</v>
      </c>
      <c r="N50" s="685">
        <v>-2314529656</v>
      </c>
      <c r="P50" s="688">
        <v>0.14938215056899912</v>
      </c>
      <c r="R50" s="685">
        <v>-2314529656</v>
      </c>
      <c r="T50" s="688">
        <v>0.14938215056899912</v>
      </c>
      <c r="V50" s="685">
        <v>0</v>
      </c>
      <c r="X50" s="688">
        <v>0</v>
      </c>
      <c r="Z50" s="356">
        <v>1</v>
      </c>
      <c r="AA50" s="356"/>
      <c r="AB50" s="428">
        <v>0</v>
      </c>
      <c r="AC50" s="428">
        <v>0</v>
      </c>
    </row>
    <row r="51" spans="1:29" s="686" customFormat="1" ht="15" customHeight="1">
      <c r="A51" s="466"/>
      <c r="C51" s="741"/>
      <c r="D51" s="559"/>
      <c r="E51" s="559"/>
      <c r="F51" s="559"/>
      <c r="G51" s="564"/>
      <c r="H51" s="687"/>
      <c r="I51" s="564"/>
      <c r="J51" s="1265"/>
      <c r="K51" s="685"/>
      <c r="L51" s="1265"/>
      <c r="N51" s="685"/>
      <c r="P51" s="688"/>
      <c r="R51" s="685"/>
      <c r="T51" s="688"/>
      <c r="V51" s="685"/>
      <c r="X51" s="688"/>
      <c r="Z51" s="356"/>
      <c r="AA51" s="356"/>
      <c r="AB51" s="428"/>
      <c r="AC51" s="428"/>
    </row>
    <row r="52" spans="1:27" s="271" customFormat="1" ht="18.75">
      <c r="A52" s="1338" t="s">
        <v>170</v>
      </c>
      <c r="B52" s="1338"/>
      <c r="C52" s="1338"/>
      <c r="D52" s="1338"/>
      <c r="E52" s="1338"/>
      <c r="F52" s="1338"/>
      <c r="G52" s="1338"/>
      <c r="H52" s="1338"/>
      <c r="I52" s="1338"/>
      <c r="J52" s="1338"/>
      <c r="K52" s="1338"/>
      <c r="L52" s="1338"/>
      <c r="T52" s="18"/>
      <c r="X52" s="688"/>
      <c r="Z52" s="358"/>
      <c r="AA52" s="358"/>
    </row>
    <row r="53" spans="1:29" s="91" customFormat="1" ht="13.5">
      <c r="A53" s="1340" t="s">
        <v>1148</v>
      </c>
      <c r="B53" s="1340"/>
      <c r="C53" s="1340"/>
      <c r="D53" s="1340"/>
      <c r="E53" s="1340"/>
      <c r="F53" s="1340"/>
      <c r="G53" s="1340"/>
      <c r="H53" s="1340"/>
      <c r="I53" s="1340"/>
      <c r="J53" s="1340"/>
      <c r="K53" s="1340"/>
      <c r="L53" s="1340"/>
      <c r="Z53" s="354">
        <v>49</v>
      </c>
      <c r="AA53" s="1173"/>
      <c r="AB53" s="91">
        <v>0</v>
      </c>
      <c r="AC53" s="91">
        <v>0</v>
      </c>
    </row>
    <row r="54" spans="1:29" s="91" customFormat="1" ht="13.5">
      <c r="A54" s="1340" t="s">
        <v>168</v>
      </c>
      <c r="B54" s="1340"/>
      <c r="C54" s="1340"/>
      <c r="D54" s="1340"/>
      <c r="E54" s="1340"/>
      <c r="F54" s="1340"/>
      <c r="G54" s="1340"/>
      <c r="H54" s="1340"/>
      <c r="I54" s="1340"/>
      <c r="J54" s="1340"/>
      <c r="K54" s="1340"/>
      <c r="L54" s="1340"/>
      <c r="Z54" s="589">
        <v>49</v>
      </c>
      <c r="AA54" s="1173"/>
      <c r="AB54" s="413"/>
      <c r="AC54" s="413"/>
    </row>
    <row r="55" spans="1:12" ht="12.75">
      <c r="A55" s="76"/>
      <c r="B55" s="76"/>
      <c r="C55" s="739"/>
      <c r="D55" s="77"/>
      <c r="E55" s="77"/>
      <c r="F55" s="77"/>
      <c r="H55" s="78"/>
      <c r="K55" s="79"/>
      <c r="L55" s="79"/>
    </row>
    <row r="56" spans="1:29" s="502" customFormat="1" ht="15" customHeight="1">
      <c r="A56" s="1341" t="s">
        <v>171</v>
      </c>
      <c r="B56" s="499"/>
      <c r="C56" s="1339" t="s">
        <v>3</v>
      </c>
      <c r="D56" s="1339"/>
      <c r="E56" s="1149"/>
      <c r="F56" s="1149"/>
      <c r="G56" s="499"/>
      <c r="H56" s="1345" t="s">
        <v>4</v>
      </c>
      <c r="I56" s="499"/>
      <c r="J56" s="505" t="s">
        <v>772</v>
      </c>
      <c r="K56" s="500"/>
      <c r="L56" s="506" t="s">
        <v>774</v>
      </c>
      <c r="N56" s="1337"/>
      <c r="O56" s="1337"/>
      <c r="P56" s="1337"/>
      <c r="Q56" s="580"/>
      <c r="R56" s="1337"/>
      <c r="S56" s="1337"/>
      <c r="T56" s="1337"/>
      <c r="U56" s="580"/>
      <c r="V56" s="1337"/>
      <c r="W56" s="1337"/>
      <c r="X56" s="1337"/>
      <c r="Y56" s="573"/>
      <c r="Z56" s="587">
        <v>1</v>
      </c>
      <c r="AA56" s="587"/>
      <c r="AB56" s="1344">
        <v>41639</v>
      </c>
      <c r="AC56" s="1344">
        <v>41275</v>
      </c>
    </row>
    <row r="57" spans="1:29" s="502" customFormat="1" ht="15" customHeight="1">
      <c r="A57" s="1341"/>
      <c r="B57" s="499"/>
      <c r="C57" s="1339"/>
      <c r="D57" s="1339"/>
      <c r="E57" s="1149"/>
      <c r="F57" s="1149"/>
      <c r="G57" s="499"/>
      <c r="H57" s="1345"/>
      <c r="I57" s="499"/>
      <c r="J57" s="500" t="s">
        <v>312</v>
      </c>
      <c r="K57" s="500"/>
      <c r="L57" s="501" t="s">
        <v>312</v>
      </c>
      <c r="N57" s="504"/>
      <c r="O57" s="504"/>
      <c r="P57" s="572"/>
      <c r="Q57" s="504"/>
      <c r="R57" s="504"/>
      <c r="S57" s="504"/>
      <c r="T57" s="572"/>
      <c r="U57" s="504"/>
      <c r="V57" s="504"/>
      <c r="W57" s="504"/>
      <c r="X57" s="572"/>
      <c r="Y57" s="504"/>
      <c r="Z57" s="588">
        <v>1</v>
      </c>
      <c r="AA57" s="588"/>
      <c r="AB57" s="504" t="e">
        <v>#VALUE!</v>
      </c>
      <c r="AC57" s="504" t="e">
        <v>#VALUE!</v>
      </c>
    </row>
    <row r="58" spans="1:29" ht="12.75">
      <c r="A58" s="67"/>
      <c r="B58" s="18"/>
      <c r="D58" s="87"/>
      <c r="E58" s="87"/>
      <c r="F58" s="87"/>
      <c r="H58" s="88"/>
      <c r="N58" s="19"/>
      <c r="P58" s="575"/>
      <c r="R58" s="19"/>
      <c r="T58" s="575"/>
      <c r="V58" s="19"/>
      <c r="X58" s="575"/>
      <c r="Z58" s="356">
        <v>1</v>
      </c>
      <c r="AA58" s="356"/>
      <c r="AB58" s="94">
        <v>0</v>
      </c>
      <c r="AC58" s="94">
        <v>0</v>
      </c>
    </row>
    <row r="59" spans="1:29" s="73" customFormat="1" ht="15" customHeight="1">
      <c r="A59" s="136">
        <v>250</v>
      </c>
      <c r="C59" s="740" t="s">
        <v>483</v>
      </c>
      <c r="D59" s="565" t="s">
        <v>198</v>
      </c>
      <c r="E59" s="565"/>
      <c r="F59" s="565"/>
      <c r="G59" s="81"/>
      <c r="H59" s="93">
        <v>13</v>
      </c>
      <c r="I59" s="81"/>
      <c r="J59" s="89">
        <v>191876118337</v>
      </c>
      <c r="K59" s="89"/>
      <c r="L59" s="89">
        <v>193981967479</v>
      </c>
      <c r="N59" s="89">
        <v>4660902127</v>
      </c>
      <c r="P59" s="574">
        <v>0.02402750207956612</v>
      </c>
      <c r="R59" s="89">
        <v>-2105849142</v>
      </c>
      <c r="T59" s="574">
        <v>-0.010855901552952204</v>
      </c>
      <c r="V59" s="89">
        <v>-6766751269</v>
      </c>
      <c r="X59" s="574">
        <v>-0.03406490896160317</v>
      </c>
      <c r="Z59" s="356">
        <v>1</v>
      </c>
      <c r="AA59" s="356"/>
      <c r="AB59" s="145">
        <v>0</v>
      </c>
      <c r="AC59" s="145">
        <v>0</v>
      </c>
    </row>
    <row r="60" spans="1:29" ht="15" customHeight="1">
      <c r="A60" s="67">
        <v>252</v>
      </c>
      <c r="B60" s="18"/>
      <c r="C60" s="741" t="s">
        <v>223</v>
      </c>
      <c r="D60" s="85" t="s">
        <v>199</v>
      </c>
      <c r="E60" s="85"/>
      <c r="F60" s="85"/>
      <c r="H60" s="96"/>
      <c r="J60" s="19">
        <v>30668895429</v>
      </c>
      <c r="L60" s="19">
        <v>30668895429</v>
      </c>
      <c r="N60" s="19">
        <v>0</v>
      </c>
      <c r="P60" s="575">
        <v>0</v>
      </c>
      <c r="R60" s="19">
        <v>0</v>
      </c>
      <c r="T60" s="575">
        <v>0</v>
      </c>
      <c r="V60" s="19">
        <v>0</v>
      </c>
      <c r="X60" s="575">
        <v>0</v>
      </c>
      <c r="Z60" s="356">
        <v>1</v>
      </c>
      <c r="AA60" s="356"/>
      <c r="AB60" s="94">
        <v>0</v>
      </c>
      <c r="AC60" s="94">
        <v>0</v>
      </c>
    </row>
    <row r="61" spans="1:29" ht="15" customHeight="1">
      <c r="A61" s="67">
        <v>258</v>
      </c>
      <c r="B61" s="18"/>
      <c r="C61" s="741" t="s">
        <v>143</v>
      </c>
      <c r="D61" s="85" t="s">
        <v>200</v>
      </c>
      <c r="E61" s="85"/>
      <c r="F61" s="85"/>
      <c r="H61" s="96"/>
      <c r="J61" s="19">
        <v>164077449141</v>
      </c>
      <c r="L61" s="19">
        <v>164077449141</v>
      </c>
      <c r="N61" s="19">
        <v>6766751269</v>
      </c>
      <c r="P61" s="575">
        <v>0.041241202276279844</v>
      </c>
      <c r="R61" s="19">
        <v>0</v>
      </c>
      <c r="T61" s="575">
        <v>0</v>
      </c>
      <c r="V61" s="19">
        <v>-6766751269</v>
      </c>
      <c r="X61" s="575">
        <v>-0.03960773179751393</v>
      </c>
      <c r="Z61" s="356">
        <v>1</v>
      </c>
      <c r="AA61" s="356"/>
      <c r="AB61" s="94">
        <v>0</v>
      </c>
      <c r="AC61" s="94">
        <v>0</v>
      </c>
    </row>
    <row r="62" spans="1:29" ht="15" customHeight="1">
      <c r="A62" s="67">
        <v>259</v>
      </c>
      <c r="B62" s="18"/>
      <c r="C62" s="741" t="s">
        <v>397</v>
      </c>
      <c r="D62" s="559" t="s">
        <v>554</v>
      </c>
      <c r="E62" s="559"/>
      <c r="F62" s="559"/>
      <c r="H62" s="88"/>
      <c r="J62" s="1264">
        <v>-2870226233</v>
      </c>
      <c r="L62" s="1264">
        <v>-764377091</v>
      </c>
      <c r="N62" s="19">
        <v>-2105849142</v>
      </c>
      <c r="P62" s="575">
        <v>2.7549872527511425</v>
      </c>
      <c r="R62" s="19">
        <v>-2105849142</v>
      </c>
      <c r="T62" s="575">
        <v>2.7549872527511425</v>
      </c>
      <c r="V62" s="19">
        <v>0</v>
      </c>
      <c r="X62" s="575">
        <v>0</v>
      </c>
      <c r="Z62" s="356">
        <v>1</v>
      </c>
      <c r="AA62" s="356"/>
      <c r="AB62" s="94">
        <v>0</v>
      </c>
      <c r="AC62" s="94">
        <v>0</v>
      </c>
    </row>
    <row r="63" spans="1:29" ht="12.75">
      <c r="A63" s="67"/>
      <c r="B63" s="18"/>
      <c r="D63" s="85"/>
      <c r="E63" s="85"/>
      <c r="F63" s="85"/>
      <c r="H63" s="88"/>
      <c r="N63" s="19"/>
      <c r="P63" s="575"/>
      <c r="R63" s="19"/>
      <c r="T63" s="575"/>
      <c r="V63" s="19"/>
      <c r="X63" s="575"/>
      <c r="Z63" s="356">
        <v>1</v>
      </c>
      <c r="AA63" s="356"/>
      <c r="AB63" s="94">
        <v>0</v>
      </c>
      <c r="AC63" s="94">
        <v>0</v>
      </c>
    </row>
    <row r="64" spans="1:29" s="73" customFormat="1" ht="15" customHeight="1">
      <c r="A64" s="136">
        <v>260</v>
      </c>
      <c r="C64" s="740" t="s">
        <v>484</v>
      </c>
      <c r="D64" s="565" t="s">
        <v>120</v>
      </c>
      <c r="E64" s="565"/>
      <c r="F64" s="565"/>
      <c r="G64" s="81"/>
      <c r="H64" s="93"/>
      <c r="I64" s="81"/>
      <c r="J64" s="89">
        <v>152969725</v>
      </c>
      <c r="K64" s="89"/>
      <c r="L64" s="89">
        <v>544194104</v>
      </c>
      <c r="N64" s="89">
        <v>-391224379</v>
      </c>
      <c r="P64" s="574">
        <v>-0.7189059494110212</v>
      </c>
      <c r="R64" s="89">
        <v>-391224379</v>
      </c>
      <c r="T64" s="574">
        <v>-0.7189059494110212</v>
      </c>
      <c r="V64" s="89">
        <v>0</v>
      </c>
      <c r="X64" s="574">
        <v>0</v>
      </c>
      <c r="Z64" s="356">
        <v>1</v>
      </c>
      <c r="AA64" s="356"/>
      <c r="AB64" s="145">
        <v>0</v>
      </c>
      <c r="AC64" s="145">
        <v>0</v>
      </c>
    </row>
    <row r="65" spans="1:29" s="686" customFormat="1" ht="15" customHeight="1">
      <c r="A65" s="466">
        <v>261</v>
      </c>
      <c r="C65" s="741" t="s">
        <v>222</v>
      </c>
      <c r="D65" s="559" t="s">
        <v>201</v>
      </c>
      <c r="E65" s="559"/>
      <c r="F65" s="559"/>
      <c r="G65" s="564"/>
      <c r="H65" s="687" t="s">
        <v>1075</v>
      </c>
      <c r="I65" s="564"/>
      <c r="J65" s="685">
        <v>152969725</v>
      </c>
      <c r="K65" s="685"/>
      <c r="L65" s="685">
        <v>32441534</v>
      </c>
      <c r="N65" s="685">
        <v>120528191</v>
      </c>
      <c r="P65" s="688">
        <v>3.7152432742545405</v>
      </c>
      <c r="R65" s="685">
        <v>120528191</v>
      </c>
      <c r="T65" s="688">
        <v>3.7152432742545405</v>
      </c>
      <c r="V65" s="685">
        <v>0</v>
      </c>
      <c r="X65" s="688">
        <v>0</v>
      </c>
      <c r="Z65" s="356">
        <v>1</v>
      </c>
      <c r="AA65" s="356"/>
      <c r="AB65" s="428">
        <v>0</v>
      </c>
      <c r="AC65" s="428">
        <v>0</v>
      </c>
    </row>
    <row r="66" spans="1:29" ht="15" customHeight="1">
      <c r="A66" s="67">
        <v>262</v>
      </c>
      <c r="B66" s="18"/>
      <c r="C66" s="741" t="s">
        <v>223</v>
      </c>
      <c r="D66" s="85" t="s">
        <v>119</v>
      </c>
      <c r="E66" s="85"/>
      <c r="F66" s="85"/>
      <c r="H66" s="88" t="s">
        <v>1075</v>
      </c>
      <c r="J66" s="19">
        <v>0</v>
      </c>
      <c r="L66" s="19">
        <v>511752570</v>
      </c>
      <c r="N66" s="19">
        <v>-511752570</v>
      </c>
      <c r="P66" s="575">
        <v>-1</v>
      </c>
      <c r="R66" s="19">
        <v>-511752570</v>
      </c>
      <c r="T66" s="575">
        <v>-1</v>
      </c>
      <c r="V66" s="19">
        <v>0</v>
      </c>
      <c r="X66" s="575">
        <v>0</v>
      </c>
      <c r="Z66" s="356">
        <v>1</v>
      </c>
      <c r="AA66" s="356"/>
      <c r="AB66" s="94">
        <v>0</v>
      </c>
      <c r="AC66" s="94">
        <v>0</v>
      </c>
    </row>
    <row r="67" spans="1:29" ht="12.75">
      <c r="A67" s="67"/>
      <c r="B67" s="18"/>
      <c r="D67" s="85"/>
      <c r="E67" s="85"/>
      <c r="F67" s="85"/>
      <c r="H67" s="88"/>
      <c r="N67" s="19"/>
      <c r="P67" s="575"/>
      <c r="R67" s="19"/>
      <c r="T67" s="575"/>
      <c r="V67" s="19"/>
      <c r="X67" s="575"/>
      <c r="Z67" s="356">
        <v>1</v>
      </c>
      <c r="AA67" s="356"/>
      <c r="AB67" s="94">
        <v>0</v>
      </c>
      <c r="AC67" s="94">
        <v>0</v>
      </c>
    </row>
    <row r="68" spans="1:29" s="73" customFormat="1" ht="15" customHeight="1" thickBot="1">
      <c r="A68" s="136">
        <v>270</v>
      </c>
      <c r="C68" s="84" t="s">
        <v>121</v>
      </c>
      <c r="D68" s="84"/>
      <c r="E68" s="84"/>
      <c r="F68" s="84"/>
      <c r="G68" s="81"/>
      <c r="H68" s="81"/>
      <c r="I68" s="81"/>
      <c r="J68" s="566">
        <v>972799549354</v>
      </c>
      <c r="K68" s="89"/>
      <c r="L68" s="566">
        <v>1034157999890</v>
      </c>
      <c r="N68" s="566">
        <v>-50578310123</v>
      </c>
      <c r="P68" s="584">
        <v>-0.04890772022106859</v>
      </c>
      <c r="R68" s="566">
        <v>-61358450536</v>
      </c>
      <c r="T68" s="584">
        <v>-0.059331795085979605</v>
      </c>
      <c r="V68" s="566">
        <v>-10780140413</v>
      </c>
      <c r="X68" s="584">
        <v>-0.010960108799678148</v>
      </c>
      <c r="Z68" s="356">
        <v>1</v>
      </c>
      <c r="AA68" s="684"/>
      <c r="AB68" s="145">
        <v>0</v>
      </c>
      <c r="AC68" s="145">
        <v>0</v>
      </c>
    </row>
    <row r="69" spans="1:29" ht="15" customHeight="1" thickTop="1">
      <c r="A69" s="67"/>
      <c r="B69" s="18"/>
      <c r="D69" s="97"/>
      <c r="E69" s="97"/>
      <c r="F69" s="97"/>
      <c r="H69" s="17"/>
      <c r="Z69" s="589">
        <v>49</v>
      </c>
      <c r="AB69" s="94"/>
      <c r="AC69" s="94"/>
    </row>
    <row r="70" spans="1:29" s="271" customFormat="1" ht="18.75">
      <c r="A70" s="1338" t="s">
        <v>170</v>
      </c>
      <c r="B70" s="1338"/>
      <c r="C70" s="1338"/>
      <c r="D70" s="1338"/>
      <c r="E70" s="1338"/>
      <c r="F70" s="1338"/>
      <c r="G70" s="1338"/>
      <c r="H70" s="1338"/>
      <c r="I70" s="1338"/>
      <c r="J70" s="1338"/>
      <c r="K70" s="1338"/>
      <c r="L70" s="1338"/>
      <c r="Z70" s="589">
        <v>49</v>
      </c>
      <c r="AA70" s="358"/>
      <c r="AB70" s="94"/>
      <c r="AC70" s="94"/>
    </row>
    <row r="71" spans="1:29" s="91" customFormat="1" ht="13.5">
      <c r="A71" s="1340" t="s">
        <v>1148</v>
      </c>
      <c r="B71" s="1340"/>
      <c r="C71" s="1340"/>
      <c r="D71" s="1340"/>
      <c r="E71" s="1340"/>
      <c r="F71" s="1340"/>
      <c r="G71" s="1340"/>
      <c r="H71" s="1340"/>
      <c r="I71" s="1340"/>
      <c r="J71" s="1340"/>
      <c r="K71" s="1340"/>
      <c r="L71" s="1340"/>
      <c r="Z71" s="589">
        <v>49</v>
      </c>
      <c r="AA71" s="1173"/>
      <c r="AB71" s="413"/>
      <c r="AC71" s="413"/>
    </row>
    <row r="72" spans="1:29" s="91" customFormat="1" ht="13.5">
      <c r="A72" s="1340" t="s">
        <v>168</v>
      </c>
      <c r="B72" s="1340"/>
      <c r="C72" s="1340"/>
      <c r="D72" s="1340"/>
      <c r="E72" s="1340"/>
      <c r="F72" s="1340"/>
      <c r="G72" s="1340"/>
      <c r="H72" s="1340"/>
      <c r="I72" s="1340"/>
      <c r="J72" s="1340"/>
      <c r="K72" s="1340"/>
      <c r="L72" s="1340"/>
      <c r="Z72" s="589">
        <v>49</v>
      </c>
      <c r="AA72" s="1173"/>
      <c r="AB72" s="413"/>
      <c r="AC72" s="413"/>
    </row>
    <row r="73" spans="1:29" ht="12.75">
      <c r="A73" s="360"/>
      <c r="B73" s="76"/>
      <c r="C73" s="739"/>
      <c r="D73" s="77"/>
      <c r="E73" s="77"/>
      <c r="F73" s="77"/>
      <c r="H73" s="78"/>
      <c r="K73" s="79"/>
      <c r="L73" s="79"/>
      <c r="Z73" s="589">
        <v>49</v>
      </c>
      <c r="AB73" s="94"/>
      <c r="AC73" s="94"/>
    </row>
    <row r="74" spans="1:29" s="502" customFormat="1" ht="15" customHeight="1">
      <c r="A74" s="1341" t="s">
        <v>171</v>
      </c>
      <c r="B74" s="499"/>
      <c r="C74" s="1339" t="s">
        <v>122</v>
      </c>
      <c r="D74" s="1339"/>
      <c r="E74" s="1149"/>
      <c r="F74" s="1149"/>
      <c r="G74" s="499"/>
      <c r="H74" s="1345" t="s">
        <v>4</v>
      </c>
      <c r="I74" s="499"/>
      <c r="J74" s="505" t="s">
        <v>772</v>
      </c>
      <c r="K74" s="500"/>
      <c r="L74" s="506" t="s">
        <v>774</v>
      </c>
      <c r="N74" s="1337" t="s">
        <v>558</v>
      </c>
      <c r="O74" s="1337"/>
      <c r="P74" s="1337"/>
      <c r="Q74" s="580"/>
      <c r="R74" s="1337" t="s">
        <v>559</v>
      </c>
      <c r="S74" s="1337"/>
      <c r="T74" s="1337"/>
      <c r="U74" s="580"/>
      <c r="V74" s="1337" t="s">
        <v>651</v>
      </c>
      <c r="W74" s="1337"/>
      <c r="X74" s="1337"/>
      <c r="Z74" s="589">
        <v>49</v>
      </c>
      <c r="AA74" s="503"/>
      <c r="AB74" s="1344" t="s">
        <v>256</v>
      </c>
      <c r="AC74" s="1344"/>
    </row>
    <row r="75" spans="1:29" s="502" customFormat="1" ht="15" customHeight="1">
      <c r="A75" s="1341"/>
      <c r="B75" s="499"/>
      <c r="C75" s="1339"/>
      <c r="D75" s="1339"/>
      <c r="E75" s="1149"/>
      <c r="F75" s="1149"/>
      <c r="G75" s="499"/>
      <c r="H75" s="1345"/>
      <c r="I75" s="499"/>
      <c r="J75" s="500" t="s">
        <v>312</v>
      </c>
      <c r="K75" s="500"/>
      <c r="L75" s="501" t="s">
        <v>312</v>
      </c>
      <c r="N75" s="504" t="s">
        <v>498</v>
      </c>
      <c r="O75" s="504"/>
      <c r="P75" s="572" t="s">
        <v>457</v>
      </c>
      <c r="R75" s="504" t="s">
        <v>498</v>
      </c>
      <c r="S75" s="504"/>
      <c r="T75" s="572" t="s">
        <v>457</v>
      </c>
      <c r="V75" s="504" t="s">
        <v>498</v>
      </c>
      <c r="W75" s="504"/>
      <c r="X75" s="572" t="s">
        <v>457</v>
      </c>
      <c r="Z75" s="589">
        <v>49</v>
      </c>
      <c r="AA75" s="503"/>
      <c r="AB75" s="504"/>
      <c r="AC75" s="504"/>
    </row>
    <row r="76" spans="1:29" ht="12.75">
      <c r="A76" s="118"/>
      <c r="B76" s="81"/>
      <c r="C76" s="740"/>
      <c r="D76" s="84"/>
      <c r="E76" s="84"/>
      <c r="F76" s="84"/>
      <c r="G76" s="81"/>
      <c r="H76" s="119"/>
      <c r="I76" s="81"/>
      <c r="J76" s="121"/>
      <c r="K76" s="82"/>
      <c r="L76" s="116"/>
      <c r="Z76" s="356">
        <v>49</v>
      </c>
      <c r="AB76" s="94"/>
      <c r="AC76" s="94"/>
    </row>
    <row r="77" spans="1:29" s="73" customFormat="1" ht="15" customHeight="1">
      <c r="A77" s="136">
        <v>300</v>
      </c>
      <c r="C77" s="740" t="s">
        <v>478</v>
      </c>
      <c r="D77" s="565" t="s">
        <v>280</v>
      </c>
      <c r="E77" s="565"/>
      <c r="F77" s="565"/>
      <c r="G77" s="81"/>
      <c r="H77" s="81"/>
      <c r="I77" s="81"/>
      <c r="J77" s="89">
        <v>656501306315</v>
      </c>
      <c r="K77" s="89"/>
      <c r="L77" s="89">
        <v>715468865089</v>
      </c>
      <c r="N77" s="89">
        <v>-48187418361</v>
      </c>
      <c r="P77" s="574">
        <v>-0.06735082504953696</v>
      </c>
      <c r="R77" s="89">
        <v>-58967558774</v>
      </c>
      <c r="T77" s="574">
        <v>-0.08241806408538098</v>
      </c>
      <c r="V77" s="89">
        <v>-10780140413</v>
      </c>
      <c r="X77" s="574">
        <v>-0.01615531267332575</v>
      </c>
      <c r="Z77" s="356">
        <v>1</v>
      </c>
      <c r="AA77" s="356"/>
      <c r="AB77" s="145">
        <v>0</v>
      </c>
      <c r="AC77" s="145">
        <v>0</v>
      </c>
    </row>
    <row r="78" spans="1:29" ht="12.75">
      <c r="A78" s="67"/>
      <c r="B78" s="18"/>
      <c r="D78" s="85"/>
      <c r="E78" s="85"/>
      <c r="F78" s="85"/>
      <c r="H78" s="17"/>
      <c r="N78" s="19"/>
      <c r="P78" s="575"/>
      <c r="R78" s="19"/>
      <c r="T78" s="575"/>
      <c r="V78" s="19"/>
      <c r="X78" s="575"/>
      <c r="Z78" s="356">
        <v>1</v>
      </c>
      <c r="AA78" s="356"/>
      <c r="AB78" s="94">
        <v>0</v>
      </c>
      <c r="AC78" s="94">
        <v>0</v>
      </c>
    </row>
    <row r="79" spans="1:35" s="73" customFormat="1" ht="15" customHeight="1">
      <c r="A79" s="136">
        <v>310</v>
      </c>
      <c r="C79" s="740" t="s">
        <v>479</v>
      </c>
      <c r="D79" s="565" t="s">
        <v>11</v>
      </c>
      <c r="E79" s="565"/>
      <c r="F79" s="565"/>
      <c r="G79" s="81"/>
      <c r="H79" s="93"/>
      <c r="I79" s="81"/>
      <c r="J79" s="89">
        <v>605107306315</v>
      </c>
      <c r="K79" s="89"/>
      <c r="L79" s="89">
        <v>653858424171</v>
      </c>
      <c r="N79" s="89">
        <v>-37950977443</v>
      </c>
      <c r="P79" s="574">
        <v>-0.058041582153073076</v>
      </c>
      <c r="R79" s="89">
        <v>-48751117856</v>
      </c>
      <c r="T79" s="574">
        <v>-0.07455913398654995</v>
      </c>
      <c r="V79" s="89">
        <v>-10800140413</v>
      </c>
      <c r="X79" s="574">
        <v>-0.017535330138279057</v>
      </c>
      <c r="Z79" s="356">
        <v>1</v>
      </c>
      <c r="AA79" s="356"/>
      <c r="AB79" s="145">
        <v>0</v>
      </c>
      <c r="AC79" s="145">
        <v>0</v>
      </c>
      <c r="AI79" s="145">
        <v>42894756206</v>
      </c>
    </row>
    <row r="80" spans="1:29" ht="15" customHeight="1">
      <c r="A80" s="67">
        <v>311</v>
      </c>
      <c r="B80" s="18"/>
      <c r="C80" s="741" t="s">
        <v>222</v>
      </c>
      <c r="D80" s="85" t="s">
        <v>12</v>
      </c>
      <c r="E80" s="85"/>
      <c r="F80" s="85"/>
      <c r="H80" s="96">
        <v>14</v>
      </c>
      <c r="J80" s="19">
        <v>524770268018</v>
      </c>
      <c r="L80" s="19">
        <v>475375511812</v>
      </c>
      <c r="N80" s="19">
        <v>49394756206</v>
      </c>
      <c r="P80" s="575">
        <v>0.10390681677674318</v>
      </c>
      <c r="R80" s="19">
        <v>49394756206</v>
      </c>
      <c r="T80" s="575">
        <v>0.10390681677674318</v>
      </c>
      <c r="V80" s="19">
        <v>0</v>
      </c>
      <c r="X80" s="575">
        <v>0</v>
      </c>
      <c r="Z80" s="356">
        <v>1</v>
      </c>
      <c r="AA80" s="356"/>
      <c r="AB80" s="94">
        <v>0</v>
      </c>
      <c r="AC80" s="94">
        <v>0</v>
      </c>
    </row>
    <row r="81" spans="1:29" ht="15" customHeight="1">
      <c r="A81" s="67">
        <v>312</v>
      </c>
      <c r="B81" s="18"/>
      <c r="C81" s="741" t="s">
        <v>223</v>
      </c>
      <c r="D81" s="85" t="s">
        <v>123</v>
      </c>
      <c r="E81" s="85"/>
      <c r="F81" s="85"/>
      <c r="H81" s="96"/>
      <c r="J81" s="19">
        <v>15006359621</v>
      </c>
      <c r="L81" s="19">
        <v>87172140568</v>
      </c>
      <c r="N81" s="19">
        <v>-72165780947</v>
      </c>
      <c r="P81" s="575">
        <v>-0.8278537211175392</v>
      </c>
      <c r="R81" s="19">
        <v>-72165780947</v>
      </c>
      <c r="T81" s="575">
        <v>-0.8278537211175392</v>
      </c>
      <c r="V81" s="19">
        <v>0</v>
      </c>
      <c r="X81" s="575">
        <v>0</v>
      </c>
      <c r="Z81" s="356">
        <v>1</v>
      </c>
      <c r="AA81" s="356"/>
      <c r="AB81" s="94">
        <v>0</v>
      </c>
      <c r="AC81" s="94">
        <v>0</v>
      </c>
    </row>
    <row r="82" spans="1:35" ht="15" customHeight="1">
      <c r="A82" s="67">
        <v>313</v>
      </c>
      <c r="B82" s="18"/>
      <c r="C82" s="741" t="s">
        <v>143</v>
      </c>
      <c r="D82" s="85" t="s">
        <v>148</v>
      </c>
      <c r="E82" s="85"/>
      <c r="F82" s="85"/>
      <c r="H82" s="96"/>
      <c r="J82" s="19">
        <v>55902154666</v>
      </c>
      <c r="L82" s="19">
        <v>75204734392</v>
      </c>
      <c r="N82" s="19">
        <v>-19282579726</v>
      </c>
      <c r="P82" s="575">
        <v>-0.25640114125648994</v>
      </c>
      <c r="R82" s="19">
        <v>-19302579726</v>
      </c>
      <c r="T82" s="575">
        <v>-0.256667081960379</v>
      </c>
      <c r="V82" s="19">
        <v>-20000000</v>
      </c>
      <c r="X82" s="575">
        <v>-0.0003576400108231123</v>
      </c>
      <c r="Z82" s="356">
        <v>1</v>
      </c>
      <c r="AA82" s="356"/>
      <c r="AB82" s="94">
        <v>0</v>
      </c>
      <c r="AC82" s="94">
        <v>0</v>
      </c>
      <c r="AI82" s="94">
        <v>0</v>
      </c>
    </row>
    <row r="83" spans="1:29" ht="15" customHeight="1">
      <c r="A83" s="67">
        <v>314</v>
      </c>
      <c r="B83" s="18"/>
      <c r="C83" s="741" t="s">
        <v>397</v>
      </c>
      <c r="D83" s="85" t="s">
        <v>124</v>
      </c>
      <c r="E83" s="85"/>
      <c r="F83" s="85"/>
      <c r="H83" s="96">
        <v>15</v>
      </c>
      <c r="J83" s="19">
        <v>411307489</v>
      </c>
      <c r="L83" s="19">
        <v>886947995</v>
      </c>
      <c r="N83" s="19">
        <v>-475640506</v>
      </c>
      <c r="P83" s="575">
        <v>-0.5362665101915023</v>
      </c>
      <c r="R83" s="19">
        <v>-475640506</v>
      </c>
      <c r="T83" s="575">
        <v>-0.5362665101915023</v>
      </c>
      <c r="V83" s="19">
        <v>0</v>
      </c>
      <c r="X83" s="575">
        <v>0</v>
      </c>
      <c r="Z83" s="356">
        <v>1</v>
      </c>
      <c r="AA83" s="356"/>
      <c r="AB83" s="94">
        <v>0</v>
      </c>
      <c r="AC83" s="94">
        <v>0</v>
      </c>
    </row>
    <row r="84" spans="1:29" ht="14.25" customHeight="1">
      <c r="A84" s="67">
        <v>315</v>
      </c>
      <c r="B84" s="18"/>
      <c r="C84" s="741" t="s">
        <v>481</v>
      </c>
      <c r="D84" s="85" t="s">
        <v>125</v>
      </c>
      <c r="E84" s="85"/>
      <c r="F84" s="85"/>
      <c r="H84" s="88"/>
      <c r="J84" s="19">
        <v>1767239227</v>
      </c>
      <c r="L84" s="19">
        <v>2631392941</v>
      </c>
      <c r="N84" s="19">
        <v>-864153714</v>
      </c>
      <c r="P84" s="575">
        <v>-0.32840162354148383</v>
      </c>
      <c r="R84" s="19">
        <v>-864153714</v>
      </c>
      <c r="T84" s="575">
        <v>-0.32840162354148383</v>
      </c>
      <c r="V84" s="19">
        <v>0</v>
      </c>
      <c r="X84" s="575">
        <v>0</v>
      </c>
      <c r="Z84" s="356">
        <v>1</v>
      </c>
      <c r="AA84" s="356"/>
      <c r="AB84" s="94">
        <v>0</v>
      </c>
      <c r="AC84" s="94">
        <v>0</v>
      </c>
    </row>
    <row r="85" spans="1:29" s="101" customFormat="1" ht="14.25" customHeight="1">
      <c r="A85" s="68">
        <v>316</v>
      </c>
      <c r="C85" s="742" t="s">
        <v>482</v>
      </c>
      <c r="D85" s="100" t="s">
        <v>394</v>
      </c>
      <c r="E85" s="100"/>
      <c r="F85" s="100"/>
      <c r="G85" s="99"/>
      <c r="H85" s="96" t="s">
        <v>1075</v>
      </c>
      <c r="I85" s="99"/>
      <c r="J85" s="19">
        <v>0</v>
      </c>
      <c r="K85" s="92"/>
      <c r="L85" s="19">
        <v>459118623</v>
      </c>
      <c r="N85" s="19">
        <v>-459118623</v>
      </c>
      <c r="P85" s="575">
        <v>-1</v>
      </c>
      <c r="R85" s="19">
        <v>-459118623</v>
      </c>
      <c r="T85" s="575">
        <v>-1</v>
      </c>
      <c r="V85" s="19">
        <v>0</v>
      </c>
      <c r="X85" s="575">
        <v>0</v>
      </c>
      <c r="Z85" s="356">
        <v>1</v>
      </c>
      <c r="AA85" s="356"/>
      <c r="AB85" s="94">
        <v>0</v>
      </c>
      <c r="AC85" s="94">
        <v>0</v>
      </c>
    </row>
    <row r="86" spans="1:29" ht="14.25" customHeight="1">
      <c r="A86" s="67">
        <v>319</v>
      </c>
      <c r="B86" s="18"/>
      <c r="C86" s="741" t="s">
        <v>488</v>
      </c>
      <c r="D86" s="85" t="s">
        <v>126</v>
      </c>
      <c r="E86" s="85"/>
      <c r="F86" s="85"/>
      <c r="H86" s="96">
        <v>16</v>
      </c>
      <c r="J86" s="92">
        <v>6124059436</v>
      </c>
      <c r="L86" s="92">
        <v>9168187068</v>
      </c>
      <c r="N86" s="92">
        <v>-3044127632</v>
      </c>
      <c r="P86" s="577">
        <v>-0.33203157935389543</v>
      </c>
      <c r="R86" s="92">
        <v>-3044127632</v>
      </c>
      <c r="T86" s="577">
        <v>-0.33203157935389543</v>
      </c>
      <c r="V86" s="92">
        <v>0</v>
      </c>
      <c r="X86" s="577">
        <v>0</v>
      </c>
      <c r="Z86" s="356">
        <v>1</v>
      </c>
      <c r="AA86" s="356"/>
      <c r="AB86" s="94">
        <v>0</v>
      </c>
      <c r="AC86" s="94">
        <v>0</v>
      </c>
    </row>
    <row r="87" spans="1:29" ht="15" customHeight="1">
      <c r="A87" s="67">
        <v>323</v>
      </c>
      <c r="B87" s="18"/>
      <c r="C87" s="741" t="s">
        <v>490</v>
      </c>
      <c r="D87" s="85" t="s">
        <v>306</v>
      </c>
      <c r="E87" s="85"/>
      <c r="F87" s="85"/>
      <c r="H87" s="88"/>
      <c r="J87" s="19">
        <v>1125917858</v>
      </c>
      <c r="L87" s="19">
        <v>2960390772</v>
      </c>
      <c r="N87" s="19">
        <v>-1834472914</v>
      </c>
      <c r="P87" s="575">
        <v>-0.6196725551744153</v>
      </c>
      <c r="R87" s="19">
        <v>-1834472914</v>
      </c>
      <c r="T87" s="575">
        <v>-0.6196725551744153</v>
      </c>
      <c r="V87" s="19">
        <v>0</v>
      </c>
      <c r="X87" s="575">
        <v>0</v>
      </c>
      <c r="Z87" s="356">
        <v>1</v>
      </c>
      <c r="AA87" s="356"/>
      <c r="AB87" s="94">
        <v>0</v>
      </c>
      <c r="AC87" s="94">
        <v>0</v>
      </c>
    </row>
    <row r="88" spans="1:29" ht="12.75">
      <c r="A88" s="67"/>
      <c r="B88" s="18"/>
      <c r="D88" s="87"/>
      <c r="E88" s="87"/>
      <c r="F88" s="87"/>
      <c r="H88" s="88"/>
      <c r="N88" s="19"/>
      <c r="P88" s="575"/>
      <c r="R88" s="19"/>
      <c r="T88" s="575"/>
      <c r="V88" s="19"/>
      <c r="X88" s="575"/>
      <c r="Z88" s="356">
        <v>1</v>
      </c>
      <c r="AA88" s="356"/>
      <c r="AB88" s="94">
        <v>0</v>
      </c>
      <c r="AC88" s="94">
        <v>0</v>
      </c>
    </row>
    <row r="89" spans="1:29" s="73" customFormat="1" ht="15" customHeight="1">
      <c r="A89" s="136">
        <v>330</v>
      </c>
      <c r="C89" s="740" t="s">
        <v>480</v>
      </c>
      <c r="D89" s="565" t="s">
        <v>14</v>
      </c>
      <c r="E89" s="565"/>
      <c r="F89" s="565"/>
      <c r="G89" s="81"/>
      <c r="H89" s="98"/>
      <c r="I89" s="81"/>
      <c r="J89" s="89">
        <v>51394000000</v>
      </c>
      <c r="K89" s="89"/>
      <c r="L89" s="89">
        <v>61610440918</v>
      </c>
      <c r="N89" s="89">
        <v>-10236440918</v>
      </c>
      <c r="P89" s="574">
        <v>-0.16614782763239955</v>
      </c>
      <c r="R89" s="89">
        <v>-10216440918</v>
      </c>
      <c r="T89" s="574">
        <v>-0.1658232073293795</v>
      </c>
      <c r="V89" s="89">
        <v>20000000</v>
      </c>
      <c r="X89" s="574">
        <v>0.00038930198154708606</v>
      </c>
      <c r="Z89" s="356">
        <v>1</v>
      </c>
      <c r="AA89" s="356"/>
      <c r="AB89" s="145">
        <v>0</v>
      </c>
      <c r="AC89" s="145">
        <v>0</v>
      </c>
    </row>
    <row r="90" spans="1:29" ht="15" customHeight="1">
      <c r="A90" s="67">
        <v>333</v>
      </c>
      <c r="B90" s="18"/>
      <c r="C90" s="741" t="s">
        <v>143</v>
      </c>
      <c r="D90" s="85" t="s">
        <v>370</v>
      </c>
      <c r="E90" s="85"/>
      <c r="F90" s="85"/>
      <c r="H90" s="93"/>
      <c r="J90" s="19">
        <v>20000000</v>
      </c>
      <c r="L90" s="19">
        <v>3736440918</v>
      </c>
      <c r="N90" s="19">
        <v>-3736440918</v>
      </c>
      <c r="P90" s="575">
        <v>-1</v>
      </c>
      <c r="R90" s="19">
        <v>-3716440918</v>
      </c>
      <c r="T90" s="575">
        <v>-0.9946473126595816</v>
      </c>
      <c r="V90" s="19">
        <v>20000000</v>
      </c>
      <c r="X90" s="575">
        <v>-1</v>
      </c>
      <c r="Z90" s="356">
        <v>1</v>
      </c>
      <c r="AA90" s="356"/>
      <c r="AB90" s="94">
        <v>0</v>
      </c>
      <c r="AC90" s="94">
        <v>0</v>
      </c>
    </row>
    <row r="91" spans="1:29" ht="15" customHeight="1">
      <c r="A91" s="67">
        <v>334</v>
      </c>
      <c r="B91" s="18"/>
      <c r="C91" s="741" t="s">
        <v>397</v>
      </c>
      <c r="D91" s="85" t="s">
        <v>15</v>
      </c>
      <c r="E91" s="85"/>
      <c r="F91" s="85"/>
      <c r="H91" s="88">
        <v>17</v>
      </c>
      <c r="J91" s="19">
        <v>51300000000</v>
      </c>
      <c r="L91" s="19">
        <v>57800000000</v>
      </c>
      <c r="N91" s="19">
        <v>-6500000000</v>
      </c>
      <c r="P91" s="575">
        <v>-0.11245674740484429</v>
      </c>
      <c r="R91" s="19">
        <v>-6500000000</v>
      </c>
      <c r="T91" s="575">
        <v>-0.11245674740484429</v>
      </c>
      <c r="V91" s="19">
        <v>0</v>
      </c>
      <c r="X91" s="575">
        <v>0</v>
      </c>
      <c r="Z91" s="356">
        <v>1</v>
      </c>
      <c r="AA91" s="356"/>
      <c r="AB91" s="94">
        <v>0</v>
      </c>
      <c r="AC91" s="94">
        <v>0</v>
      </c>
    </row>
    <row r="92" spans="1:29" ht="15" customHeight="1">
      <c r="A92" s="67">
        <v>338</v>
      </c>
      <c r="B92" s="18"/>
      <c r="C92" s="741" t="s">
        <v>487</v>
      </c>
      <c r="D92" s="559" t="s">
        <v>286</v>
      </c>
      <c r="E92" s="559"/>
      <c r="F92" s="559"/>
      <c r="H92" s="88"/>
      <c r="J92" s="19">
        <v>74000000</v>
      </c>
      <c r="L92" s="19">
        <v>74000000</v>
      </c>
      <c r="N92" s="19">
        <v>0</v>
      </c>
      <c r="P92" s="575">
        <v>0</v>
      </c>
      <c r="R92" s="19">
        <v>0</v>
      </c>
      <c r="T92" s="575">
        <v>0</v>
      </c>
      <c r="V92" s="19">
        <v>0</v>
      </c>
      <c r="X92" s="575">
        <v>0</v>
      </c>
      <c r="Z92" s="356">
        <v>1</v>
      </c>
      <c r="AA92" s="356"/>
      <c r="AB92" s="94">
        <v>0</v>
      </c>
      <c r="AC92" s="94">
        <v>0</v>
      </c>
    </row>
    <row r="93" spans="1:29" ht="12.75">
      <c r="A93" s="67"/>
      <c r="B93" s="18"/>
      <c r="D93" s="85"/>
      <c r="E93" s="85"/>
      <c r="F93" s="85"/>
      <c r="H93" s="88"/>
      <c r="N93" s="19"/>
      <c r="P93" s="575"/>
      <c r="R93" s="19"/>
      <c r="T93" s="575"/>
      <c r="V93" s="19"/>
      <c r="X93" s="575"/>
      <c r="Z93" s="356">
        <v>1</v>
      </c>
      <c r="AA93" s="356"/>
      <c r="AB93" s="94">
        <v>0</v>
      </c>
      <c r="AC93" s="94">
        <v>0</v>
      </c>
    </row>
    <row r="94" spans="1:29" s="73" customFormat="1" ht="15" customHeight="1">
      <c r="A94" s="136">
        <v>400</v>
      </c>
      <c r="C94" s="740" t="s">
        <v>485</v>
      </c>
      <c r="D94" s="565" t="s">
        <v>138</v>
      </c>
      <c r="E94" s="565"/>
      <c r="F94" s="565"/>
      <c r="G94" s="81"/>
      <c r="H94" s="81"/>
      <c r="I94" s="81"/>
      <c r="J94" s="89">
        <v>316298243039</v>
      </c>
      <c r="K94" s="89"/>
      <c r="L94" s="89">
        <v>318689134801</v>
      </c>
      <c r="N94" s="89">
        <v>-2390891762</v>
      </c>
      <c r="P94" s="574">
        <v>-0.007502269456073398</v>
      </c>
      <c r="R94" s="89">
        <v>-2390891762</v>
      </c>
      <c r="T94" s="574">
        <v>-0.007502269456073398</v>
      </c>
      <c r="V94" s="89">
        <v>0</v>
      </c>
      <c r="X94" s="574">
        <v>0</v>
      </c>
      <c r="Z94" s="356">
        <v>1</v>
      </c>
      <c r="AA94" s="356"/>
      <c r="AB94" s="145">
        <v>0</v>
      </c>
      <c r="AC94" s="145">
        <v>0</v>
      </c>
    </row>
    <row r="95" spans="1:29" ht="12.75">
      <c r="A95" s="67"/>
      <c r="B95" s="18"/>
      <c r="D95" s="85"/>
      <c r="E95" s="85"/>
      <c r="F95" s="85"/>
      <c r="H95" s="17"/>
      <c r="N95" s="19"/>
      <c r="P95" s="575"/>
      <c r="R95" s="19"/>
      <c r="T95" s="575"/>
      <c r="V95" s="19"/>
      <c r="X95" s="575"/>
      <c r="Z95" s="356">
        <v>1</v>
      </c>
      <c r="AA95" s="356"/>
      <c r="AB95" s="94">
        <v>0</v>
      </c>
      <c r="AC95" s="94">
        <v>0</v>
      </c>
    </row>
    <row r="96" spans="1:29" s="73" customFormat="1" ht="15" customHeight="1">
      <c r="A96" s="136">
        <v>410</v>
      </c>
      <c r="C96" s="740" t="s">
        <v>479</v>
      </c>
      <c r="D96" s="565" t="s">
        <v>139</v>
      </c>
      <c r="E96" s="565"/>
      <c r="F96" s="565"/>
      <c r="G96" s="81"/>
      <c r="H96" s="98">
        <v>18</v>
      </c>
      <c r="I96" s="81"/>
      <c r="J96" s="89">
        <v>316298243039</v>
      </c>
      <c r="K96" s="89"/>
      <c r="L96" s="89">
        <v>318689134801</v>
      </c>
      <c r="N96" s="89">
        <v>-2390891762</v>
      </c>
      <c r="P96" s="574">
        <v>-0.007502269456073398</v>
      </c>
      <c r="R96" s="89">
        <v>-2390891762</v>
      </c>
      <c r="T96" s="574">
        <v>-0.007502269456073398</v>
      </c>
      <c r="V96" s="89">
        <v>0</v>
      </c>
      <c r="X96" s="574">
        <v>0</v>
      </c>
      <c r="Z96" s="356">
        <v>1</v>
      </c>
      <c r="AA96" s="356"/>
      <c r="AB96" s="145">
        <v>0</v>
      </c>
      <c r="AC96" s="145">
        <v>0</v>
      </c>
    </row>
    <row r="97" spans="1:29" ht="15" customHeight="1">
      <c r="A97" s="67">
        <v>411</v>
      </c>
      <c r="B97" s="18"/>
      <c r="C97" s="741" t="s">
        <v>222</v>
      </c>
      <c r="D97" s="85" t="s">
        <v>17</v>
      </c>
      <c r="E97" s="85"/>
      <c r="F97" s="85"/>
      <c r="H97" s="88"/>
      <c r="J97" s="19">
        <v>125948570000</v>
      </c>
      <c r="L97" s="19">
        <v>125948570000</v>
      </c>
      <c r="N97" s="19">
        <v>0</v>
      </c>
      <c r="P97" s="575">
        <v>0</v>
      </c>
      <c r="R97" s="19">
        <v>0</v>
      </c>
      <c r="T97" s="575">
        <v>0</v>
      </c>
      <c r="V97" s="19">
        <v>0</v>
      </c>
      <c r="X97" s="575">
        <v>0</v>
      </c>
      <c r="Z97" s="356">
        <v>1</v>
      </c>
      <c r="AA97" s="356"/>
      <c r="AB97" s="94">
        <v>0</v>
      </c>
      <c r="AC97" s="94">
        <v>0</v>
      </c>
    </row>
    <row r="98" spans="1:29" ht="15" customHeight="1">
      <c r="A98" s="117">
        <v>412</v>
      </c>
      <c r="B98" s="18"/>
      <c r="C98" s="741" t="s">
        <v>223</v>
      </c>
      <c r="D98" s="85" t="s">
        <v>18</v>
      </c>
      <c r="E98" s="85"/>
      <c r="F98" s="85"/>
      <c r="H98" s="88"/>
      <c r="J98" s="19">
        <v>17147588054</v>
      </c>
      <c r="L98" s="19">
        <v>17147588054</v>
      </c>
      <c r="N98" s="19">
        <v>0</v>
      </c>
      <c r="P98" s="575">
        <v>0</v>
      </c>
      <c r="R98" s="19">
        <v>0</v>
      </c>
      <c r="T98" s="575">
        <v>0</v>
      </c>
      <c r="V98" s="19">
        <v>0</v>
      </c>
      <c r="X98" s="575">
        <v>0</v>
      </c>
      <c r="Z98" s="356">
        <v>1</v>
      </c>
      <c r="AA98" s="356"/>
      <c r="AB98" s="94">
        <v>0</v>
      </c>
      <c r="AC98" s="94">
        <v>0</v>
      </c>
    </row>
    <row r="99" spans="1:29" ht="15" customHeight="1">
      <c r="A99" s="117">
        <v>413</v>
      </c>
      <c r="B99" s="18"/>
      <c r="C99" s="741" t="s">
        <v>143</v>
      </c>
      <c r="D99" s="85" t="s">
        <v>27</v>
      </c>
      <c r="E99" s="85"/>
      <c r="F99" s="85"/>
      <c r="H99" s="88"/>
      <c r="J99" s="19">
        <v>7262420104</v>
      </c>
      <c r="L99" s="19">
        <v>6708503470</v>
      </c>
      <c r="N99" s="19">
        <v>553916634</v>
      </c>
      <c r="P99" s="575">
        <v>0.08256932957955226</v>
      </c>
      <c r="R99" s="19">
        <v>553916634</v>
      </c>
      <c r="T99" s="575">
        <v>0.08256932957955226</v>
      </c>
      <c r="V99" s="19">
        <v>0</v>
      </c>
      <c r="X99" s="575">
        <v>0</v>
      </c>
      <c r="Z99" s="356">
        <v>1</v>
      </c>
      <c r="AA99" s="356"/>
      <c r="AB99" s="94">
        <v>0</v>
      </c>
      <c r="AC99" s="94">
        <v>0</v>
      </c>
    </row>
    <row r="100" spans="1:29" ht="15" customHeight="1">
      <c r="A100" s="117">
        <v>414</v>
      </c>
      <c r="B100" s="18"/>
      <c r="C100" s="741" t="s">
        <v>397</v>
      </c>
      <c r="D100" s="559" t="s">
        <v>396</v>
      </c>
      <c r="E100" s="559"/>
      <c r="F100" s="559"/>
      <c r="H100" s="88"/>
      <c r="J100" s="1264">
        <v>-981900</v>
      </c>
      <c r="L100" s="1264">
        <v>-981900</v>
      </c>
      <c r="N100" s="19">
        <v>0</v>
      </c>
      <c r="P100" s="575">
        <v>0</v>
      </c>
      <c r="R100" s="19">
        <v>0</v>
      </c>
      <c r="T100" s="575">
        <v>0</v>
      </c>
      <c r="V100" s="19">
        <v>0</v>
      </c>
      <c r="X100" s="575">
        <v>0</v>
      </c>
      <c r="Z100" s="356">
        <v>1</v>
      </c>
      <c r="AA100" s="356"/>
      <c r="AB100" s="94">
        <v>0</v>
      </c>
      <c r="AC100" s="94">
        <v>0</v>
      </c>
    </row>
    <row r="101" spans="1:29" ht="15" customHeight="1">
      <c r="A101" s="117">
        <v>417</v>
      </c>
      <c r="B101" s="18"/>
      <c r="C101" s="741" t="s">
        <v>486</v>
      </c>
      <c r="D101" s="85" t="s">
        <v>29</v>
      </c>
      <c r="E101" s="85"/>
      <c r="F101" s="85"/>
      <c r="H101" s="88"/>
      <c r="J101" s="19">
        <v>133260491891</v>
      </c>
      <c r="L101" s="19">
        <v>133260491891</v>
      </c>
      <c r="N101" s="19">
        <v>0</v>
      </c>
      <c r="P101" s="575">
        <v>0</v>
      </c>
      <c r="R101" s="19">
        <v>0</v>
      </c>
      <c r="T101" s="575">
        <v>0</v>
      </c>
      <c r="V101" s="19">
        <v>0</v>
      </c>
      <c r="X101" s="575">
        <v>0</v>
      </c>
      <c r="Z101" s="356">
        <v>1</v>
      </c>
      <c r="AA101" s="356"/>
      <c r="AB101" s="94">
        <v>0</v>
      </c>
      <c r="AC101" s="94">
        <v>0</v>
      </c>
    </row>
    <row r="102" spans="1:29" ht="15" customHeight="1">
      <c r="A102" s="117">
        <v>418</v>
      </c>
      <c r="B102" s="18"/>
      <c r="C102" s="741" t="s">
        <v>487</v>
      </c>
      <c r="D102" s="85" t="s">
        <v>30</v>
      </c>
      <c r="E102" s="85"/>
      <c r="F102" s="85"/>
      <c r="H102" s="88"/>
      <c r="J102" s="19">
        <v>25289164326</v>
      </c>
      <c r="L102" s="19">
        <v>24735247692</v>
      </c>
      <c r="N102" s="19">
        <v>553916634</v>
      </c>
      <c r="P102" s="575">
        <v>0.022393817959589325</v>
      </c>
      <c r="R102" s="19">
        <v>553916634</v>
      </c>
      <c r="T102" s="575">
        <v>0.022393817959589325</v>
      </c>
      <c r="V102" s="19">
        <v>0</v>
      </c>
      <c r="X102" s="575">
        <v>0</v>
      </c>
      <c r="Z102" s="356">
        <v>1</v>
      </c>
      <c r="AA102" s="356"/>
      <c r="AB102" s="94">
        <v>0</v>
      </c>
      <c r="AC102" s="94">
        <v>0</v>
      </c>
    </row>
    <row r="103" spans="1:29" ht="15" customHeight="1">
      <c r="A103" s="117">
        <v>420</v>
      </c>
      <c r="B103" s="18"/>
      <c r="C103" s="741" t="s">
        <v>489</v>
      </c>
      <c r="D103" s="85" t="s">
        <v>31</v>
      </c>
      <c r="E103" s="85"/>
      <c r="F103" s="85"/>
      <c r="H103" s="88"/>
      <c r="J103" s="19">
        <v>7390990564</v>
      </c>
      <c r="L103" s="19">
        <v>10889715594</v>
      </c>
      <c r="N103" s="19">
        <v>-3498725030</v>
      </c>
      <c r="P103" s="575">
        <v>-0.3212870896213049</v>
      </c>
      <c r="R103" s="19">
        <v>-3498725030</v>
      </c>
      <c r="T103" s="575">
        <v>-0.3212870896213049</v>
      </c>
      <c r="V103" s="19">
        <v>0</v>
      </c>
      <c r="X103" s="575">
        <v>0</v>
      </c>
      <c r="Z103" s="356">
        <v>1</v>
      </c>
      <c r="AA103" s="356"/>
      <c r="AB103" s="94">
        <v>0</v>
      </c>
      <c r="AC103" s="94">
        <v>0</v>
      </c>
    </row>
    <row r="104" spans="1:29" ht="12.75">
      <c r="A104" s="67"/>
      <c r="B104" s="18"/>
      <c r="D104" s="85"/>
      <c r="E104" s="85"/>
      <c r="F104" s="85"/>
      <c r="H104" s="88"/>
      <c r="N104" s="19"/>
      <c r="P104" s="575"/>
      <c r="R104" s="19"/>
      <c r="T104" s="575"/>
      <c r="V104" s="19"/>
      <c r="X104" s="575"/>
      <c r="Z104" s="356">
        <v>1</v>
      </c>
      <c r="AA104" s="356"/>
      <c r="AB104" s="94">
        <v>0</v>
      </c>
      <c r="AC104" s="94">
        <v>0</v>
      </c>
    </row>
    <row r="105" spans="1:29" s="686" customFormat="1" ht="15" customHeight="1" thickBot="1">
      <c r="A105" s="136">
        <v>440</v>
      </c>
      <c r="B105" s="73"/>
      <c r="C105" s="84" t="s">
        <v>279</v>
      </c>
      <c r="D105" s="84"/>
      <c r="E105" s="84"/>
      <c r="F105" s="84"/>
      <c r="G105" s="81"/>
      <c r="H105" s="81"/>
      <c r="I105" s="81"/>
      <c r="J105" s="871">
        <v>972799549354</v>
      </c>
      <c r="K105" s="872"/>
      <c r="L105" s="871">
        <v>1034157999890</v>
      </c>
      <c r="M105" s="428"/>
      <c r="N105" s="871">
        <v>-50578310123</v>
      </c>
      <c r="O105" s="145"/>
      <c r="P105" s="584">
        <v>-0.04890772022106859</v>
      </c>
      <c r="Q105" s="428"/>
      <c r="R105" s="871">
        <v>-61358450536</v>
      </c>
      <c r="S105" s="145"/>
      <c r="T105" s="584">
        <v>-0.059331795085979605</v>
      </c>
      <c r="U105" s="428"/>
      <c r="V105" s="871">
        <v>-10780140413</v>
      </c>
      <c r="W105" s="145"/>
      <c r="X105" s="584">
        <v>-0.010960108799678148</v>
      </c>
      <c r="Y105" s="428"/>
      <c r="Z105" s="356">
        <v>1</v>
      </c>
      <c r="AA105" s="356"/>
      <c r="AB105" s="428">
        <v>0</v>
      </c>
      <c r="AC105" s="428">
        <v>0</v>
      </c>
    </row>
    <row r="106" spans="1:29" ht="15" customHeight="1" thickTop="1">
      <c r="A106" s="73"/>
      <c r="B106" s="18"/>
      <c r="C106" s="743"/>
      <c r="D106" s="97"/>
      <c r="E106" s="97"/>
      <c r="F106" s="97"/>
      <c r="H106" s="17"/>
      <c r="Z106" s="589">
        <v>6</v>
      </c>
      <c r="AA106" s="589">
        <v>6</v>
      </c>
      <c r="AB106" s="589">
        <v>6</v>
      </c>
      <c r="AC106" s="589">
        <v>6</v>
      </c>
    </row>
    <row r="107" spans="1:33" s="271" customFormat="1" ht="18.75">
      <c r="A107" s="1338" t="s">
        <v>796</v>
      </c>
      <c r="B107" s="1338"/>
      <c r="C107" s="1338"/>
      <c r="D107" s="1338"/>
      <c r="E107" s="1338"/>
      <c r="F107" s="1338"/>
      <c r="G107" s="1338"/>
      <c r="H107" s="1338"/>
      <c r="I107" s="1338"/>
      <c r="J107" s="1338"/>
      <c r="K107" s="1338"/>
      <c r="L107" s="1338"/>
      <c r="M107" s="73"/>
      <c r="N107" s="73"/>
      <c r="O107" s="73"/>
      <c r="P107" s="73"/>
      <c r="Q107" s="73"/>
      <c r="R107" s="73"/>
      <c r="S107" s="73"/>
      <c r="T107" s="73"/>
      <c r="U107" s="73"/>
      <c r="V107" s="73"/>
      <c r="W107" s="73"/>
      <c r="X107" s="73"/>
      <c r="Y107" s="73"/>
      <c r="Z107" s="589">
        <v>6</v>
      </c>
      <c r="AA107" s="356"/>
      <c r="AB107" s="94"/>
      <c r="AC107" s="94"/>
      <c r="AD107" s="73"/>
      <c r="AE107" s="73"/>
      <c r="AF107" s="73"/>
      <c r="AG107" s="73"/>
    </row>
    <row r="108" spans="1:29" ht="15" customHeight="1">
      <c r="A108" s="18"/>
      <c r="B108" s="18"/>
      <c r="C108" s="740"/>
      <c r="K108" s="79"/>
      <c r="L108" s="79"/>
      <c r="Z108" s="589">
        <v>6</v>
      </c>
      <c r="AA108" s="356"/>
      <c r="AB108" s="94"/>
      <c r="AC108" s="94"/>
    </row>
    <row r="109" spans="1:29" s="502" customFormat="1" ht="15" customHeight="1" collapsed="1">
      <c r="A109" s="1339" t="s">
        <v>455</v>
      </c>
      <c r="B109" s="1339"/>
      <c r="C109" s="1339"/>
      <c r="D109" s="1339"/>
      <c r="E109" s="1149"/>
      <c r="F109" s="1149"/>
      <c r="G109" s="499"/>
      <c r="H109" s="1345" t="s">
        <v>4</v>
      </c>
      <c r="I109" s="499"/>
      <c r="J109" s="505" t="s">
        <v>772</v>
      </c>
      <c r="K109" s="500"/>
      <c r="L109" s="506" t="s">
        <v>774</v>
      </c>
      <c r="N109" s="1337" t="s">
        <v>558</v>
      </c>
      <c r="O109" s="1337"/>
      <c r="P109" s="1337"/>
      <c r="Q109" s="580"/>
      <c r="R109" s="1337" t="s">
        <v>559</v>
      </c>
      <c r="S109" s="1337"/>
      <c r="T109" s="1337"/>
      <c r="U109" s="580"/>
      <c r="V109" s="1337" t="s">
        <v>651</v>
      </c>
      <c r="W109" s="1337"/>
      <c r="X109" s="1337"/>
      <c r="Z109" s="589">
        <v>6</v>
      </c>
      <c r="AA109" s="589"/>
      <c r="AB109" s="1344" t="s">
        <v>256</v>
      </c>
      <c r="AC109" s="1344"/>
    </row>
    <row r="110" spans="1:29" s="502" customFormat="1" ht="15" customHeight="1">
      <c r="A110" s="1339"/>
      <c r="B110" s="1339"/>
      <c r="C110" s="1339"/>
      <c r="D110" s="1339"/>
      <c r="E110" s="1149"/>
      <c r="F110" s="1149"/>
      <c r="G110" s="499"/>
      <c r="H110" s="1345"/>
      <c r="I110" s="499"/>
      <c r="J110" s="500"/>
      <c r="K110" s="500"/>
      <c r="L110" s="501"/>
      <c r="N110" s="504" t="s">
        <v>498</v>
      </c>
      <c r="O110" s="504"/>
      <c r="P110" s="572" t="s">
        <v>457</v>
      </c>
      <c r="R110" s="504" t="s">
        <v>498</v>
      </c>
      <c r="S110" s="504"/>
      <c r="T110" s="572" t="s">
        <v>457</v>
      </c>
      <c r="V110" s="504" t="s">
        <v>498</v>
      </c>
      <c r="W110" s="504"/>
      <c r="X110" s="572" t="s">
        <v>457</v>
      </c>
      <c r="Z110" s="589">
        <v>6</v>
      </c>
      <c r="AA110" s="589"/>
      <c r="AB110" s="504"/>
      <c r="AC110" s="504"/>
    </row>
    <row r="111" spans="1:29" ht="12.75">
      <c r="A111" s="81"/>
      <c r="B111" s="84"/>
      <c r="C111" s="740"/>
      <c r="D111" s="84"/>
      <c r="E111" s="84"/>
      <c r="F111" s="84"/>
      <c r="G111" s="81"/>
      <c r="H111" s="119"/>
      <c r="I111" s="81"/>
      <c r="J111" s="121"/>
      <c r="K111" s="82"/>
      <c r="L111" s="120"/>
      <c r="Z111" s="356">
        <v>6</v>
      </c>
      <c r="AA111" s="356"/>
      <c r="AB111" s="94"/>
      <c r="AC111" s="94"/>
    </row>
    <row r="112" spans="1:29" ht="15" customHeight="1">
      <c r="A112" s="760" t="s">
        <v>481</v>
      </c>
      <c r="B112" s="18"/>
      <c r="C112" s="744" t="s">
        <v>243</v>
      </c>
      <c r="D112" s="105"/>
      <c r="E112" s="105"/>
      <c r="F112" s="105"/>
      <c r="G112" s="72"/>
      <c r="H112" s="88"/>
      <c r="I112" s="105"/>
      <c r="J112" s="106"/>
      <c r="K112" s="106"/>
      <c r="L112" s="106"/>
      <c r="N112" s="106">
        <v>0</v>
      </c>
      <c r="P112" s="578">
        <v>0</v>
      </c>
      <c r="R112" s="106">
        <v>0</v>
      </c>
      <c r="T112" s="578">
        <v>0</v>
      </c>
      <c r="V112" s="106">
        <v>0</v>
      </c>
      <c r="X112" s="578">
        <v>0</v>
      </c>
      <c r="Z112" s="356">
        <v>3</v>
      </c>
      <c r="AA112" s="356"/>
      <c r="AB112" s="94">
        <v>0</v>
      </c>
      <c r="AC112" s="94">
        <v>0</v>
      </c>
    </row>
    <row r="113" spans="1:29" ht="15" customHeight="1">
      <c r="A113" s="761"/>
      <c r="B113" s="18"/>
      <c r="C113" s="745" t="s">
        <v>266</v>
      </c>
      <c r="D113" s="558" t="s">
        <v>795</v>
      </c>
      <c r="E113" s="558"/>
      <c r="F113" s="558"/>
      <c r="G113" s="72"/>
      <c r="H113" s="88"/>
      <c r="I113" s="105"/>
      <c r="J113" s="189">
        <v>942202.86</v>
      </c>
      <c r="K113" s="189"/>
      <c r="L113" s="725">
        <v>2915492.98</v>
      </c>
      <c r="N113" s="19">
        <v>-1973290.12</v>
      </c>
      <c r="P113" s="575">
        <v>-0.6768289731913538</v>
      </c>
      <c r="R113" s="19">
        <v>-1973290.12</v>
      </c>
      <c r="T113" s="575">
        <v>-0.6768289731913538</v>
      </c>
      <c r="V113" s="19">
        <v>0</v>
      </c>
      <c r="X113" s="575">
        <v>0</v>
      </c>
      <c r="Z113" s="356">
        <v>1</v>
      </c>
      <c r="AA113" s="356"/>
      <c r="AB113" s="94">
        <v>0</v>
      </c>
      <c r="AC113" s="94">
        <v>0</v>
      </c>
    </row>
    <row r="114" spans="1:29" ht="15" customHeight="1">
      <c r="A114" s="761"/>
      <c r="B114" s="18"/>
      <c r="C114" s="745" t="s">
        <v>266</v>
      </c>
      <c r="D114" s="558" t="s">
        <v>571</v>
      </c>
      <c r="E114" s="558"/>
      <c r="F114" s="558"/>
      <c r="G114" s="72"/>
      <c r="H114" s="88"/>
      <c r="I114" s="105"/>
      <c r="J114" s="189">
        <v>26897.4</v>
      </c>
      <c r="K114" s="189"/>
      <c r="L114" s="725">
        <v>26812.72</v>
      </c>
      <c r="N114" s="19">
        <v>84.68000000000029</v>
      </c>
      <c r="P114" s="575">
        <v>0.0031582025247718355</v>
      </c>
      <c r="R114" s="19">
        <v>84.68000000000029</v>
      </c>
      <c r="T114" s="575">
        <v>0.0031582025247718355</v>
      </c>
      <c r="V114" s="19">
        <v>0</v>
      </c>
      <c r="X114" s="575">
        <v>0</v>
      </c>
      <c r="Z114" s="356">
        <v>1</v>
      </c>
      <c r="AA114" s="356"/>
      <c r="AB114" s="94">
        <v>0</v>
      </c>
      <c r="AC114" s="94">
        <v>0</v>
      </c>
    </row>
    <row r="115" spans="1:29" ht="15" customHeight="1">
      <c r="A115" s="761"/>
      <c r="B115" s="18"/>
      <c r="C115" s="745" t="s">
        <v>266</v>
      </c>
      <c r="D115" s="558" t="s">
        <v>564</v>
      </c>
      <c r="E115" s="558"/>
      <c r="F115" s="558"/>
      <c r="G115" s="72"/>
      <c r="H115" s="88"/>
      <c r="I115" s="105"/>
      <c r="J115" s="189">
        <v>680918</v>
      </c>
      <c r="K115" s="189"/>
      <c r="L115" s="725">
        <v>654870</v>
      </c>
      <c r="N115" s="19">
        <v>26048</v>
      </c>
      <c r="P115" s="575">
        <v>0.03977583337150885</v>
      </c>
      <c r="R115" s="19">
        <v>26048</v>
      </c>
      <c r="T115" s="575">
        <v>0.03977583337150885</v>
      </c>
      <c r="V115" s="19">
        <v>0</v>
      </c>
      <c r="X115" s="575">
        <v>0</v>
      </c>
      <c r="Z115" s="356">
        <v>1</v>
      </c>
      <c r="AA115" s="356"/>
      <c r="AB115" s="94">
        <v>0</v>
      </c>
      <c r="AC115" s="94">
        <v>0</v>
      </c>
    </row>
    <row r="116" spans="1:29" ht="15" customHeight="1">
      <c r="A116" s="104"/>
      <c r="B116" s="105"/>
      <c r="C116" s="744"/>
      <c r="D116" s="105"/>
      <c r="E116" s="105"/>
      <c r="F116" s="105"/>
      <c r="G116" s="109"/>
      <c r="H116" s="104"/>
      <c r="I116" s="105"/>
      <c r="J116" s="108"/>
      <c r="L116" s="106"/>
      <c r="N116" s="106"/>
      <c r="P116" s="578"/>
      <c r="R116" s="106"/>
      <c r="T116" s="578"/>
      <c r="V116" s="106"/>
      <c r="X116" s="578"/>
      <c r="Z116" s="356"/>
      <c r="AA116" s="356"/>
      <c r="AB116" s="94">
        <v>0</v>
      </c>
      <c r="AC116" s="94">
        <v>0</v>
      </c>
    </row>
    <row r="117" spans="1:29" ht="15" customHeight="1">
      <c r="A117" s="104"/>
      <c r="B117" s="105"/>
      <c r="C117" s="744"/>
      <c r="D117" s="105"/>
      <c r="E117" s="105"/>
      <c r="F117" s="105"/>
      <c r="G117" s="109"/>
      <c r="H117" s="104"/>
      <c r="I117" s="105"/>
      <c r="J117" s="108"/>
      <c r="L117" s="826" t="s">
        <v>1125</v>
      </c>
      <c r="N117" s="106"/>
      <c r="P117" s="578"/>
      <c r="R117" s="106"/>
      <c r="T117" s="578"/>
      <c r="V117" s="106"/>
      <c r="X117" s="578"/>
      <c r="Z117" s="356"/>
      <c r="AA117" s="356"/>
      <c r="AB117" s="94"/>
      <c r="AC117" s="94"/>
    </row>
    <row r="118" spans="1:29" s="73" customFormat="1" ht="15" customHeight="1">
      <c r="A118" s="1161" t="s">
        <v>365</v>
      </c>
      <c r="B118" s="1161"/>
      <c r="C118" s="1162"/>
      <c r="D118" s="1161"/>
      <c r="E118" s="828"/>
      <c r="F118" s="1161" t="s">
        <v>310</v>
      </c>
      <c r="G118" s="1162"/>
      <c r="H118" s="1161"/>
      <c r="I118" s="833"/>
      <c r="J118" s="835"/>
      <c r="K118" s="93" t="s">
        <v>7</v>
      </c>
      <c r="L118" s="829"/>
      <c r="N118" s="834"/>
      <c r="P118" s="585"/>
      <c r="R118" s="834"/>
      <c r="T118" s="585"/>
      <c r="V118" s="834"/>
      <c r="X118" s="585"/>
      <c r="Z118" s="356"/>
      <c r="AA118" s="684"/>
      <c r="AB118" s="145"/>
      <c r="AC118" s="145"/>
    </row>
    <row r="119" spans="1:29" ht="15" customHeight="1">
      <c r="A119" s="104"/>
      <c r="B119" s="105"/>
      <c r="C119" s="744"/>
      <c r="D119" s="109"/>
      <c r="E119" s="109"/>
      <c r="F119" s="109"/>
      <c r="H119" s="109"/>
      <c r="I119" s="105"/>
      <c r="J119" s="830"/>
      <c r="K119" s="88"/>
      <c r="L119" s="831"/>
      <c r="N119" s="106"/>
      <c r="P119" s="578"/>
      <c r="R119" s="106"/>
      <c r="T119" s="578"/>
      <c r="V119" s="106"/>
      <c r="X119" s="578"/>
      <c r="Z119" s="356"/>
      <c r="AA119" s="356"/>
      <c r="AB119" s="94"/>
      <c r="AC119" s="94"/>
    </row>
    <row r="120" spans="1:29" ht="15" customHeight="1">
      <c r="A120" s="104"/>
      <c r="B120" s="105"/>
      <c r="C120" s="744"/>
      <c r="D120" s="109"/>
      <c r="E120" s="109"/>
      <c r="F120" s="109"/>
      <c r="H120" s="109"/>
      <c r="I120" s="105"/>
      <c r="J120" s="830"/>
      <c r="K120" s="88"/>
      <c r="L120" s="831"/>
      <c r="N120" s="106"/>
      <c r="P120" s="578"/>
      <c r="R120" s="106"/>
      <c r="T120" s="578"/>
      <c r="V120" s="106"/>
      <c r="X120" s="578"/>
      <c r="Z120" s="356"/>
      <c r="AA120" s="356"/>
      <c r="AB120" s="94"/>
      <c r="AC120" s="94"/>
    </row>
    <row r="121" spans="1:29" ht="15" customHeight="1">
      <c r="A121" s="104"/>
      <c r="B121" s="105"/>
      <c r="C121" s="744"/>
      <c r="D121" s="109"/>
      <c r="E121" s="109"/>
      <c r="F121" s="109"/>
      <c r="H121" s="109"/>
      <c r="I121" s="105"/>
      <c r="J121" s="1204"/>
      <c r="K121" s="88"/>
      <c r="L121" s="831"/>
      <c r="N121" s="106"/>
      <c r="P121" s="578"/>
      <c r="R121" s="106"/>
      <c r="T121" s="578"/>
      <c r="V121" s="106"/>
      <c r="X121" s="578"/>
      <c r="Z121" s="356"/>
      <c r="AA121" s="356"/>
      <c r="AB121" s="94"/>
      <c r="AC121" s="94"/>
    </row>
    <row r="122" spans="1:29" ht="15" customHeight="1">
      <c r="A122" s="104"/>
      <c r="B122" s="105"/>
      <c r="C122" s="744"/>
      <c r="D122" s="109"/>
      <c r="E122" s="109"/>
      <c r="F122" s="109"/>
      <c r="H122" s="109"/>
      <c r="I122" s="105"/>
      <c r="J122" s="830"/>
      <c r="K122" s="88"/>
      <c r="L122" s="831"/>
      <c r="N122" s="106"/>
      <c r="P122" s="578"/>
      <c r="R122" s="106"/>
      <c r="T122" s="578"/>
      <c r="V122" s="106"/>
      <c r="X122" s="578"/>
      <c r="Z122" s="356"/>
      <c r="AA122" s="356"/>
      <c r="AB122" s="94"/>
      <c r="AC122" s="94"/>
    </row>
    <row r="123" spans="1:29" ht="15" customHeight="1">
      <c r="A123" s="104"/>
      <c r="B123" s="105"/>
      <c r="C123" s="744"/>
      <c r="D123" s="109"/>
      <c r="E123" s="109"/>
      <c r="F123" s="109"/>
      <c r="H123" s="109"/>
      <c r="I123" s="105"/>
      <c r="J123" s="830"/>
      <c r="K123" s="88"/>
      <c r="L123" s="831"/>
      <c r="N123" s="106"/>
      <c r="P123" s="578"/>
      <c r="R123" s="106"/>
      <c r="T123" s="578"/>
      <c r="V123" s="106"/>
      <c r="X123" s="578"/>
      <c r="Z123" s="356"/>
      <c r="AA123" s="356"/>
      <c r="AB123" s="94"/>
      <c r="AC123" s="94"/>
    </row>
    <row r="124" spans="1:27" ht="15" customHeight="1">
      <c r="A124" s="104"/>
      <c r="B124" s="105"/>
      <c r="C124" s="744"/>
      <c r="D124" s="109"/>
      <c r="E124" s="109"/>
      <c r="F124" s="109"/>
      <c r="H124" s="109"/>
      <c r="I124" s="105"/>
      <c r="J124" s="88"/>
      <c r="K124" s="88"/>
      <c r="L124" s="832"/>
      <c r="N124" s="300"/>
      <c r="P124" s="579"/>
      <c r="R124" s="300"/>
      <c r="T124" s="579"/>
      <c r="V124" s="300"/>
      <c r="X124" s="579"/>
      <c r="Z124" s="356"/>
      <c r="AA124" s="356"/>
    </row>
    <row r="125" spans="1:27" s="73" customFormat="1" ht="15" customHeight="1">
      <c r="A125" s="1162" t="s">
        <v>865</v>
      </c>
      <c r="B125" s="1162"/>
      <c r="C125" s="1163"/>
      <c r="D125" s="1162"/>
      <c r="E125" s="144"/>
      <c r="F125" s="1164" t="s">
        <v>864</v>
      </c>
      <c r="G125" s="1162"/>
      <c r="H125" s="1165"/>
      <c r="I125" s="81"/>
      <c r="J125" s="93"/>
      <c r="K125" s="93" t="s">
        <v>870</v>
      </c>
      <c r="L125" s="93"/>
      <c r="Z125" s="354"/>
      <c r="AA125" s="357"/>
    </row>
    <row r="126" spans="1:29" s="11" customFormat="1" ht="15" customHeight="1">
      <c r="A126" s="470"/>
      <c r="B126" s="470"/>
      <c r="C126" s="470"/>
      <c r="G126" s="470"/>
      <c r="H126" s="19"/>
      <c r="I126" s="114"/>
      <c r="J126" s="89"/>
      <c r="K126" s="89"/>
      <c r="L126" s="89"/>
      <c r="Z126" s="353"/>
      <c r="AA126" s="353"/>
      <c r="AB126" s="18"/>
      <c r="AC126" s="18"/>
    </row>
    <row r="127" spans="9:12" ht="15" customHeight="1">
      <c r="I127" s="113"/>
      <c r="J127" s="111"/>
      <c r="K127" s="111"/>
      <c r="L127" s="111"/>
    </row>
    <row r="128" spans="9:12" ht="15" customHeight="1">
      <c r="I128" s="113"/>
      <c r="J128" s="111"/>
      <c r="K128" s="111"/>
      <c r="L128" s="111"/>
    </row>
    <row r="129" spans="9:12" ht="15" customHeight="1">
      <c r="I129" s="113"/>
      <c r="J129" s="111"/>
      <c r="K129" s="111"/>
      <c r="L129" s="111"/>
    </row>
    <row r="130" spans="9:12" ht="15" customHeight="1">
      <c r="I130" s="113"/>
      <c r="J130" s="111"/>
      <c r="K130" s="111"/>
      <c r="L130" s="111"/>
    </row>
    <row r="131" spans="9:12" ht="15" customHeight="1">
      <c r="I131" s="113"/>
      <c r="J131" s="111"/>
      <c r="K131" s="111"/>
      <c r="L131" s="111"/>
    </row>
    <row r="132" spans="9:12" ht="15" customHeight="1">
      <c r="I132" s="113"/>
      <c r="J132" s="111"/>
      <c r="K132" s="111"/>
      <c r="L132" s="111"/>
    </row>
    <row r="133" spans="9:12" ht="15.75" customHeight="1">
      <c r="I133" s="113"/>
      <c r="J133" s="111"/>
      <c r="K133" s="111"/>
      <c r="L133" s="111"/>
    </row>
    <row r="134" spans="9:12" ht="15.75" customHeight="1">
      <c r="I134" s="113"/>
      <c r="J134" s="111"/>
      <c r="K134" s="111"/>
      <c r="L134" s="111"/>
    </row>
    <row r="135" spans="9:12" ht="15.75" customHeight="1">
      <c r="I135" s="113"/>
      <c r="J135" s="111"/>
      <c r="K135" s="111"/>
      <c r="L135" s="111"/>
    </row>
    <row r="136" spans="9:12" ht="15.75" customHeight="1">
      <c r="I136" s="113"/>
      <c r="J136" s="111"/>
      <c r="K136" s="111"/>
      <c r="L136" s="111"/>
    </row>
    <row r="137" spans="9:12" ht="15.75" customHeight="1">
      <c r="I137" s="113"/>
      <c r="J137" s="111"/>
      <c r="K137" s="111"/>
      <c r="L137" s="111"/>
    </row>
    <row r="138" spans="9:12" ht="15.75" customHeight="1">
      <c r="I138" s="113"/>
      <c r="J138" s="111"/>
      <c r="K138" s="111"/>
      <c r="L138" s="111"/>
    </row>
    <row r="139" spans="9:12" ht="15.75" customHeight="1">
      <c r="I139" s="113"/>
      <c r="J139" s="111"/>
      <c r="K139" s="111"/>
      <c r="L139" s="111"/>
    </row>
    <row r="140" spans="9:12" ht="15.75" customHeight="1">
      <c r="I140" s="113"/>
      <c r="J140" s="111"/>
      <c r="K140" s="111"/>
      <c r="L140" s="111"/>
    </row>
    <row r="141" spans="9:12" ht="15.75" customHeight="1">
      <c r="I141" s="113"/>
      <c r="J141" s="111"/>
      <c r="K141" s="111"/>
      <c r="L141" s="111"/>
    </row>
    <row r="142" spans="9:12" ht="15.75" customHeight="1">
      <c r="I142" s="113"/>
      <c r="J142" s="111"/>
      <c r="K142" s="111"/>
      <c r="L142" s="111"/>
    </row>
    <row r="143" ht="15.75" customHeight="1"/>
    <row r="144" spans="1:8" ht="15.75" customHeight="1">
      <c r="A144" s="115"/>
      <c r="B144" s="115"/>
      <c r="D144" s="97"/>
      <c r="E144" s="97"/>
      <c r="F144" s="97"/>
      <c r="H144" s="17"/>
    </row>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sheetData>
  <sheetProtection/>
  <autoFilter ref="Z11:Z124"/>
  <mergeCells count="38">
    <mergeCell ref="H56:H57"/>
    <mergeCell ref="A2:F3"/>
    <mergeCell ref="A52:L52"/>
    <mergeCell ref="A53:L53"/>
    <mergeCell ref="A56:A57"/>
    <mergeCell ref="C56:D57"/>
    <mergeCell ref="R109:T109"/>
    <mergeCell ref="N109:P109"/>
    <mergeCell ref="A109:D110"/>
    <mergeCell ref="A107:L107"/>
    <mergeCell ref="A71:L71"/>
    <mergeCell ref="AB109:AC109"/>
    <mergeCell ref="AB74:AC74"/>
    <mergeCell ref="H109:H110"/>
    <mergeCell ref="N74:P74"/>
    <mergeCell ref="C74:D75"/>
    <mergeCell ref="A74:A75"/>
    <mergeCell ref="R74:T74"/>
    <mergeCell ref="AB9:AC9"/>
    <mergeCell ref="N9:P9"/>
    <mergeCell ref="R9:T9"/>
    <mergeCell ref="V74:X74"/>
    <mergeCell ref="H74:H75"/>
    <mergeCell ref="H9:H10"/>
    <mergeCell ref="N56:P56"/>
    <mergeCell ref="R56:T56"/>
    <mergeCell ref="V56:X56"/>
    <mergeCell ref="AB56:AC56"/>
    <mergeCell ref="V109:X109"/>
    <mergeCell ref="A70:L70"/>
    <mergeCell ref="A5:L5"/>
    <mergeCell ref="C9:D10"/>
    <mergeCell ref="A6:L6"/>
    <mergeCell ref="A9:A10"/>
    <mergeCell ref="A72:L72"/>
    <mergeCell ref="X4:X5"/>
    <mergeCell ref="V9:X9"/>
    <mergeCell ref="A54:L54"/>
  </mergeCells>
  <conditionalFormatting sqref="A105:L105">
    <cfRule type="expression" priority="240" dxfId="2" stopIfTrue="1">
      <formula>OR(VALUE(CDKT!#REF!)&lt;&gt;0,VALUE(CDKT!#REF!)&lt;&gt;0)</formula>
    </cfRule>
  </conditionalFormatting>
  <printOptions/>
  <pageMargins left="0.984251968503937" right="0.5118110236220472" top="0.5118110236220472" bottom="0.5118110236220472" header="0.1968503937007874" footer="0.1968503937007874"/>
  <pageSetup firstPageNumber="6" useFirstPageNumber="1" fitToHeight="6" horizontalDpi="600" verticalDpi="600" orientation="portrait" paperSize="9" r:id="rId2"/>
  <headerFooter alignWithMargins="0">
    <oddFooter>&amp;C&amp;"Times New Roman,Regular"&amp;P</oddFooter>
  </headerFooter>
  <rowBreaks count="3" manualBreakCount="3">
    <brk id="51" max="255" man="1"/>
    <brk id="69" max="255" man="1"/>
    <brk id="106" max="255" man="1"/>
  </rowBreaks>
  <drawing r:id="rId1"/>
</worksheet>
</file>

<file path=xl/worksheets/sheet7.xml><?xml version="1.0" encoding="utf-8"?>
<worksheet xmlns="http://schemas.openxmlformats.org/spreadsheetml/2006/main" xmlns:r="http://schemas.openxmlformats.org/officeDocument/2006/relationships">
  <sheetPr codeName="Sheet8">
    <tabColor indexed="12"/>
  </sheetPr>
  <dimension ref="A1:AC53"/>
  <sheetViews>
    <sheetView showGridLines="0" view="pageBreakPreview" zoomScaleSheetLayoutView="100" zoomScalePageLayoutView="0" workbookViewId="0" topLeftCell="A1">
      <selection activeCell="F56" sqref="F56"/>
    </sheetView>
  </sheetViews>
  <sheetFormatPr defaultColWidth="2.57421875" defaultRowHeight="12.75" outlineLevelCol="1"/>
  <cols>
    <col min="1" max="1" width="3.7109375" style="18" customWidth="1"/>
    <col min="2" max="2" width="1.1484375" style="18" customWidth="1"/>
    <col min="3" max="3" width="2.8515625" style="11" customWidth="1"/>
    <col min="4" max="4" width="18.00390625" style="133" customWidth="1"/>
    <col min="5" max="5" width="1.1484375" style="133" customWidth="1"/>
    <col min="6" max="6" width="18.00390625" style="133" customWidth="1"/>
    <col min="7" max="7" width="1.1484375" style="133" customWidth="1"/>
    <col min="8" max="8" width="6.57421875" style="134" customWidth="1"/>
    <col min="9" max="9" width="1.1484375" style="18" customWidth="1"/>
    <col min="10" max="10" width="16.7109375" style="128" customWidth="1"/>
    <col min="11" max="11" width="1.1484375" style="18" customWidth="1"/>
    <col min="12" max="12" width="16.421875" style="18" customWidth="1"/>
    <col min="13" max="13" width="1.1484375" style="18" customWidth="1"/>
    <col min="14" max="14" width="16.421875" style="18" hidden="1" customWidth="1" outlineLevel="1"/>
    <col min="15" max="15" width="1.1484375" style="18" hidden="1" customWidth="1" outlineLevel="1"/>
    <col min="16" max="16" width="16.421875" style="18" hidden="1" customWidth="1" outlineLevel="1"/>
    <col min="17" max="17" width="1.1484375" style="18" hidden="1" customWidth="1" outlineLevel="1"/>
    <col min="18" max="18" width="16.421875" style="18" hidden="1" customWidth="1" outlineLevel="1"/>
    <col min="19" max="19" width="1.1484375" style="18" hidden="1" customWidth="1" outlineLevel="1"/>
    <col min="20" max="20" width="16.421875" style="18" hidden="1" customWidth="1" outlineLevel="1"/>
    <col min="21" max="21" width="1.1484375" style="18" hidden="1" customWidth="1" outlineLevel="1"/>
    <col min="22" max="22" width="16.421875" style="18" hidden="1" customWidth="1" outlineLevel="1"/>
    <col min="23" max="23" width="1.1484375" style="18" hidden="1" customWidth="1" outlineLevel="1"/>
    <col min="24" max="24" width="16.421875" style="18" hidden="1" customWidth="1" outlineLevel="1"/>
    <col min="25" max="25" width="1.1484375" style="18" hidden="1" customWidth="1" outlineLevel="1"/>
    <col min="26" max="26" width="16.7109375" style="354" customWidth="1" collapsed="1"/>
    <col min="27" max="27" width="1.28515625" style="354" customWidth="1"/>
    <col min="28" max="29" width="9.140625" style="18" customWidth="1" outlineLevel="1"/>
    <col min="30" max="31" width="2.57421875" style="18" customWidth="1"/>
    <col min="32" max="32" width="15.140625" style="18" customWidth="1"/>
    <col min="33" max="16384" width="2.57421875" style="18" customWidth="1"/>
  </cols>
  <sheetData>
    <row r="1" spans="1:27" s="11" customFormat="1" ht="15" customHeight="1">
      <c r="A1" s="23" t="s">
        <v>1034</v>
      </c>
      <c r="B1" s="16"/>
      <c r="C1" s="340"/>
      <c r="H1" s="67"/>
      <c r="I1" s="123"/>
      <c r="K1" s="123"/>
      <c r="L1" s="5"/>
      <c r="Z1" s="353"/>
      <c r="AA1" s="353"/>
    </row>
    <row r="2" spans="1:27" s="11" customFormat="1" ht="15" customHeight="1">
      <c r="A2" s="1323" t="s">
        <v>868</v>
      </c>
      <c r="B2" s="1323"/>
      <c r="C2" s="1323"/>
      <c r="D2" s="1323"/>
      <c r="E2" s="1323"/>
      <c r="F2" s="1323"/>
      <c r="H2" s="67"/>
      <c r="I2" s="123"/>
      <c r="K2" s="123"/>
      <c r="L2" s="5" t="s">
        <v>309</v>
      </c>
      <c r="Z2" s="353"/>
      <c r="AA2" s="353"/>
    </row>
    <row r="3" spans="1:20" ht="15" customHeight="1" thickBot="1">
      <c r="A3" s="1324"/>
      <c r="B3" s="1324"/>
      <c r="C3" s="1324"/>
      <c r="D3" s="1324"/>
      <c r="E3" s="1324"/>
      <c r="F3" s="1324"/>
      <c r="G3" s="25"/>
      <c r="H3" s="126"/>
      <c r="I3" s="25"/>
      <c r="J3" s="25"/>
      <c r="K3" s="25"/>
      <c r="L3" s="788" t="s">
        <v>1063</v>
      </c>
      <c r="T3" s="11"/>
    </row>
    <row r="4" spans="1:24" ht="12.75">
      <c r="A4" s="73"/>
      <c r="B4" s="73"/>
      <c r="C4" s="206"/>
      <c r="D4" s="18"/>
      <c r="E4" s="18"/>
      <c r="F4" s="18"/>
      <c r="G4" s="18"/>
      <c r="H4" s="67"/>
      <c r="T4" s="11"/>
      <c r="X4" s="1342" t="s">
        <v>604</v>
      </c>
    </row>
    <row r="5" spans="1:27" s="270" customFormat="1" ht="19.5" thickBot="1">
      <c r="A5" s="1338" t="s">
        <v>244</v>
      </c>
      <c r="B5" s="1338"/>
      <c r="C5" s="1338"/>
      <c r="D5" s="1338"/>
      <c r="E5" s="1338"/>
      <c r="F5" s="1338"/>
      <c r="G5" s="1338"/>
      <c r="H5" s="1338"/>
      <c r="I5" s="1338"/>
      <c r="J5" s="1338"/>
      <c r="K5" s="1338"/>
      <c r="L5" s="1338"/>
      <c r="T5" s="11"/>
      <c r="X5" s="1343"/>
      <c r="Z5" s="355"/>
      <c r="AA5" s="355"/>
    </row>
    <row r="6" spans="1:27" s="91" customFormat="1" ht="12.75" customHeight="1">
      <c r="A6" s="1347" t="s">
        <v>773</v>
      </c>
      <c r="B6" s="1347"/>
      <c r="C6" s="1347"/>
      <c r="D6" s="1347"/>
      <c r="E6" s="1347"/>
      <c r="F6" s="1347"/>
      <c r="G6" s="1347"/>
      <c r="H6" s="1347"/>
      <c r="I6" s="1347"/>
      <c r="J6" s="1347"/>
      <c r="K6" s="1347"/>
      <c r="L6" s="1347"/>
      <c r="Z6" s="354"/>
      <c r="AA6" s="1173"/>
    </row>
    <row r="7" spans="1:11" ht="13.5">
      <c r="A7" s="130"/>
      <c r="B7" s="130"/>
      <c r="C7" s="749"/>
      <c r="D7" s="7"/>
      <c r="E7" s="7"/>
      <c r="F7" s="7"/>
      <c r="G7" s="7"/>
      <c r="H7" s="7"/>
      <c r="I7" s="129"/>
      <c r="J7" s="131"/>
      <c r="K7" s="132"/>
    </row>
    <row r="8" spans="1:12" ht="12.75">
      <c r="A8" s="132"/>
      <c r="B8" s="132"/>
      <c r="C8" s="123"/>
      <c r="D8" s="18"/>
      <c r="E8" s="18"/>
      <c r="F8" s="18"/>
      <c r="G8" s="18"/>
      <c r="H8" s="67"/>
      <c r="I8" s="132"/>
      <c r="J8" s="18"/>
      <c r="K8" s="132"/>
      <c r="L8" s="79"/>
    </row>
    <row r="9" spans="1:29" s="510" customFormat="1" ht="15" customHeight="1">
      <c r="A9" s="1348" t="s">
        <v>171</v>
      </c>
      <c r="B9" s="507"/>
      <c r="C9" s="1349" t="s">
        <v>455</v>
      </c>
      <c r="D9" s="1349"/>
      <c r="E9" s="1150"/>
      <c r="F9" s="1150"/>
      <c r="G9" s="508"/>
      <c r="H9" s="1348" t="s">
        <v>4</v>
      </c>
      <c r="I9" s="507"/>
      <c r="J9" s="509" t="s">
        <v>773</v>
      </c>
      <c r="K9" s="507"/>
      <c r="L9" s="509" t="s">
        <v>639</v>
      </c>
      <c r="N9" s="1337" t="s">
        <v>558</v>
      </c>
      <c r="O9" s="1337"/>
      <c r="P9" s="1337"/>
      <c r="Q9" s="580"/>
      <c r="R9" s="1337" t="s">
        <v>559</v>
      </c>
      <c r="S9" s="1337"/>
      <c r="T9" s="1337"/>
      <c r="U9" s="580"/>
      <c r="V9" s="1337" t="s">
        <v>651</v>
      </c>
      <c r="W9" s="1337"/>
      <c r="X9" s="1337"/>
      <c r="Y9" s="580"/>
      <c r="Z9" s="511"/>
      <c r="AA9" s="511"/>
      <c r="AB9" s="1346" t="s">
        <v>256</v>
      </c>
      <c r="AC9" s="1346"/>
    </row>
    <row r="10" spans="1:29" s="510" customFormat="1" ht="15" customHeight="1">
      <c r="A10" s="1348"/>
      <c r="B10" s="507"/>
      <c r="C10" s="1349"/>
      <c r="D10" s="1349"/>
      <c r="E10" s="1150"/>
      <c r="F10" s="1150"/>
      <c r="G10" s="508"/>
      <c r="H10" s="1348"/>
      <c r="I10" s="507"/>
      <c r="J10" s="507" t="s">
        <v>312</v>
      </c>
      <c r="K10" s="507"/>
      <c r="L10" s="507" t="s">
        <v>312</v>
      </c>
      <c r="N10" s="504" t="s">
        <v>498</v>
      </c>
      <c r="O10" s="504"/>
      <c r="P10" s="572" t="s">
        <v>457</v>
      </c>
      <c r="Q10" s="572"/>
      <c r="R10" s="504" t="s">
        <v>498</v>
      </c>
      <c r="S10" s="504"/>
      <c r="T10" s="572" t="s">
        <v>457</v>
      </c>
      <c r="U10" s="572"/>
      <c r="V10" s="504" t="s">
        <v>498</v>
      </c>
      <c r="W10" s="504"/>
      <c r="X10" s="572" t="s">
        <v>457</v>
      </c>
      <c r="Y10" s="572"/>
      <c r="Z10" s="511"/>
      <c r="AA10" s="511"/>
      <c r="AB10" s="507"/>
      <c r="AC10" s="507"/>
    </row>
    <row r="11" spans="1:12" ht="12.75">
      <c r="A11" s="67"/>
      <c r="B11" s="67"/>
      <c r="D11" s="134"/>
      <c r="E11" s="134"/>
      <c r="F11" s="134"/>
      <c r="G11" s="134"/>
      <c r="H11" s="125"/>
      <c r="I11" s="67"/>
      <c r="J11" s="135"/>
      <c r="K11" s="67"/>
      <c r="L11" s="112"/>
    </row>
    <row r="12" spans="1:29" ht="15" customHeight="1">
      <c r="A12" s="150" t="s">
        <v>236</v>
      </c>
      <c r="B12" s="136"/>
      <c r="C12" s="206" t="s">
        <v>222</v>
      </c>
      <c r="D12" s="132" t="s">
        <v>245</v>
      </c>
      <c r="E12" s="132"/>
      <c r="F12" s="132"/>
      <c r="G12" s="132"/>
      <c r="H12" s="137">
        <v>19</v>
      </c>
      <c r="I12" s="136"/>
      <c r="J12" s="138">
        <v>1786580508970</v>
      </c>
      <c r="K12" s="136"/>
      <c r="L12" s="138">
        <v>2081574647860</v>
      </c>
      <c r="N12" s="138">
        <v>-267868576940</v>
      </c>
      <c r="P12" s="581">
        <v>-0.12868554928615558</v>
      </c>
      <c r="R12" s="138">
        <v>-294994138890</v>
      </c>
      <c r="T12" s="581">
        <v>-0.14171681961695393</v>
      </c>
      <c r="V12" s="138">
        <v>-27125561950</v>
      </c>
      <c r="X12" s="581">
        <v>-0.014955875367523358</v>
      </c>
      <c r="Z12" s="356">
        <v>1</v>
      </c>
      <c r="AA12" s="356"/>
      <c r="AB12" s="94">
        <v>0</v>
      </c>
      <c r="AC12" s="94">
        <v>0</v>
      </c>
    </row>
    <row r="13" spans="1:29" ht="12.75">
      <c r="A13" s="136"/>
      <c r="B13" s="136"/>
      <c r="C13" s="206"/>
      <c r="D13" s="132"/>
      <c r="E13" s="132"/>
      <c r="F13" s="132"/>
      <c r="G13" s="132"/>
      <c r="H13" s="288"/>
      <c r="I13" s="136"/>
      <c r="J13" s="138"/>
      <c r="K13" s="136"/>
      <c r="L13" s="138"/>
      <c r="N13" s="138"/>
      <c r="P13" s="581"/>
      <c r="R13" s="138"/>
      <c r="T13" s="581"/>
      <c r="V13" s="138"/>
      <c r="X13" s="581"/>
      <c r="Z13" s="356">
        <v>1</v>
      </c>
      <c r="AA13" s="356"/>
      <c r="AB13" s="94">
        <v>0</v>
      </c>
      <c r="AC13" s="94">
        <v>0</v>
      </c>
    </row>
    <row r="14" spans="1:29" s="686" customFormat="1" ht="15" customHeight="1">
      <c r="A14" s="1194" t="s">
        <v>237</v>
      </c>
      <c r="B14" s="466"/>
      <c r="C14" s="452" t="s">
        <v>223</v>
      </c>
      <c r="D14" s="1195" t="s">
        <v>114</v>
      </c>
      <c r="E14" s="1195"/>
      <c r="F14" s="1195"/>
      <c r="G14" s="1195"/>
      <c r="H14" s="1196" t="s">
        <v>1075</v>
      </c>
      <c r="I14" s="466"/>
      <c r="J14" s="683">
        <v>0</v>
      </c>
      <c r="K14" s="466"/>
      <c r="L14" s="683">
        <v>0</v>
      </c>
      <c r="N14" s="683">
        <v>0</v>
      </c>
      <c r="P14" s="1197">
        <v>0</v>
      </c>
      <c r="R14" s="683">
        <v>0</v>
      </c>
      <c r="T14" s="1197">
        <v>0</v>
      </c>
      <c r="V14" s="683">
        <v>0</v>
      </c>
      <c r="X14" s="1197">
        <v>0</v>
      </c>
      <c r="Z14" s="356">
        <v>1</v>
      </c>
      <c r="AA14" s="356"/>
      <c r="AB14" s="428">
        <v>0</v>
      </c>
      <c r="AC14" s="428">
        <v>0</v>
      </c>
    </row>
    <row r="15" spans="1:29" ht="12.75">
      <c r="A15" s="67"/>
      <c r="B15" s="67"/>
      <c r="H15" s="288"/>
      <c r="I15" s="67"/>
      <c r="J15" s="135"/>
      <c r="K15" s="67"/>
      <c r="L15" s="135"/>
      <c r="N15" s="135"/>
      <c r="P15" s="582"/>
      <c r="R15" s="135"/>
      <c r="T15" s="582"/>
      <c r="V15" s="135"/>
      <c r="X15" s="582"/>
      <c r="Z15" s="356">
        <v>1</v>
      </c>
      <c r="AA15" s="356"/>
      <c r="AB15" s="94">
        <v>0</v>
      </c>
      <c r="AC15" s="94">
        <v>0</v>
      </c>
    </row>
    <row r="16" spans="1:29" ht="15" customHeight="1">
      <c r="A16" s="136">
        <v>10</v>
      </c>
      <c r="B16" s="136"/>
      <c r="C16" s="206" t="s">
        <v>143</v>
      </c>
      <c r="D16" s="132" t="s">
        <v>234</v>
      </c>
      <c r="E16" s="132"/>
      <c r="F16" s="132"/>
      <c r="G16" s="132"/>
      <c r="H16" s="137" t="s">
        <v>1075</v>
      </c>
      <c r="I16" s="136"/>
      <c r="J16" s="138">
        <v>1786580508970</v>
      </c>
      <c r="K16" s="136"/>
      <c r="L16" s="138">
        <v>2081574647860</v>
      </c>
      <c r="N16" s="138">
        <v>-267868576940</v>
      </c>
      <c r="P16" s="581">
        <v>-0.12868554928615558</v>
      </c>
      <c r="R16" s="138">
        <v>-294994138890</v>
      </c>
      <c r="T16" s="581">
        <v>-0.14171681961695393</v>
      </c>
      <c r="V16" s="138">
        <v>-27125561950</v>
      </c>
      <c r="X16" s="581">
        <v>-0.014955875367523358</v>
      </c>
      <c r="Z16" s="356">
        <v>1</v>
      </c>
      <c r="AA16" s="356"/>
      <c r="AB16" s="94">
        <v>0</v>
      </c>
      <c r="AC16" s="94">
        <v>0</v>
      </c>
    </row>
    <row r="17" spans="1:29" ht="12.75">
      <c r="A17" s="136"/>
      <c r="B17" s="136"/>
      <c r="C17" s="206"/>
      <c r="D17" s="132"/>
      <c r="E17" s="132"/>
      <c r="F17" s="132"/>
      <c r="G17" s="132"/>
      <c r="H17" s="148"/>
      <c r="I17" s="136"/>
      <c r="J17" s="138"/>
      <c r="K17" s="136"/>
      <c r="L17" s="138"/>
      <c r="N17" s="138"/>
      <c r="P17" s="581"/>
      <c r="R17" s="138"/>
      <c r="T17" s="581"/>
      <c r="V17" s="138"/>
      <c r="X17" s="581"/>
      <c r="Z17" s="356">
        <v>1</v>
      </c>
      <c r="AA17" s="356"/>
      <c r="AB17" s="94">
        <v>0</v>
      </c>
      <c r="AC17" s="94">
        <v>0</v>
      </c>
    </row>
    <row r="18" spans="1:29" ht="15" customHeight="1">
      <c r="A18" s="136">
        <v>11</v>
      </c>
      <c r="B18" s="136"/>
      <c r="C18" s="206" t="s">
        <v>397</v>
      </c>
      <c r="D18" s="132" t="s">
        <v>103</v>
      </c>
      <c r="E18" s="132"/>
      <c r="F18" s="132"/>
      <c r="G18" s="132"/>
      <c r="H18" s="137">
        <v>20</v>
      </c>
      <c r="I18" s="136"/>
      <c r="J18" s="138">
        <v>1719605429301</v>
      </c>
      <c r="K18" s="136"/>
      <c r="L18" s="138">
        <v>2013430082627</v>
      </c>
      <c r="M18" s="94"/>
      <c r="N18" s="138">
        <v>-270565319511</v>
      </c>
      <c r="O18" s="94"/>
      <c r="P18" s="581">
        <v>-0.13438029055271836</v>
      </c>
      <c r="Q18" s="94"/>
      <c r="R18" s="138">
        <v>-293824653326</v>
      </c>
      <c r="S18" s="94"/>
      <c r="T18" s="581">
        <v>-0.14593238467095695</v>
      </c>
      <c r="U18" s="94"/>
      <c r="V18" s="138">
        <v>-23259333815</v>
      </c>
      <c r="W18" s="94"/>
      <c r="X18" s="581">
        <v>-0.013345461051961108</v>
      </c>
      <c r="Y18" s="94"/>
      <c r="Z18" s="356">
        <v>1</v>
      </c>
      <c r="AA18" s="356"/>
      <c r="AB18" s="94">
        <v>0</v>
      </c>
      <c r="AC18" s="94">
        <v>0</v>
      </c>
    </row>
    <row r="19" spans="1:29" ht="12.75">
      <c r="A19" s="136"/>
      <c r="B19" s="136"/>
      <c r="C19" s="206"/>
      <c r="D19" s="132"/>
      <c r="E19" s="132"/>
      <c r="F19" s="132"/>
      <c r="G19" s="132"/>
      <c r="H19" s="148"/>
      <c r="I19" s="136"/>
      <c r="J19" s="138"/>
      <c r="K19" s="136"/>
      <c r="L19" s="138"/>
      <c r="N19" s="138"/>
      <c r="P19" s="581"/>
      <c r="R19" s="138"/>
      <c r="T19" s="581"/>
      <c r="V19" s="138"/>
      <c r="X19" s="581"/>
      <c r="Z19" s="356">
        <v>1</v>
      </c>
      <c r="AA19" s="356"/>
      <c r="AB19" s="94">
        <v>0</v>
      </c>
      <c r="AC19" s="94">
        <v>0</v>
      </c>
    </row>
    <row r="20" spans="1:29" ht="15" customHeight="1">
      <c r="A20" s="136">
        <v>20</v>
      </c>
      <c r="B20" s="136"/>
      <c r="C20" s="206" t="s">
        <v>481</v>
      </c>
      <c r="D20" s="132" t="s">
        <v>104</v>
      </c>
      <c r="E20" s="132"/>
      <c r="F20" s="132"/>
      <c r="G20" s="132"/>
      <c r="H20" s="148"/>
      <c r="I20" s="136"/>
      <c r="J20" s="138">
        <v>66975079669</v>
      </c>
      <c r="K20" s="136"/>
      <c r="L20" s="138">
        <v>68144565233</v>
      </c>
      <c r="N20" s="138">
        <v>2696742571</v>
      </c>
      <c r="P20" s="581">
        <v>0.03957384659773371</v>
      </c>
      <c r="R20" s="138">
        <v>-1169485564</v>
      </c>
      <c r="T20" s="581">
        <v>-0.0171618317616569</v>
      </c>
      <c r="V20" s="138">
        <v>-3866228135</v>
      </c>
      <c r="X20" s="581">
        <v>-0.05457590006238841</v>
      </c>
      <c r="Z20" s="356">
        <v>1</v>
      </c>
      <c r="AA20" s="356"/>
      <c r="AB20" s="94">
        <v>0</v>
      </c>
      <c r="AC20" s="94">
        <v>0</v>
      </c>
    </row>
    <row r="21" spans="1:29" ht="12.75">
      <c r="A21" s="136"/>
      <c r="B21" s="136"/>
      <c r="C21" s="206"/>
      <c r="D21" s="132"/>
      <c r="E21" s="132"/>
      <c r="F21" s="132"/>
      <c r="G21" s="132"/>
      <c r="H21" s="137"/>
      <c r="I21" s="136"/>
      <c r="J21" s="138"/>
      <c r="K21" s="136"/>
      <c r="L21" s="138"/>
      <c r="N21" s="138"/>
      <c r="P21" s="581"/>
      <c r="R21" s="138"/>
      <c r="T21" s="581"/>
      <c r="V21" s="138"/>
      <c r="X21" s="581"/>
      <c r="Z21" s="356">
        <v>1</v>
      </c>
      <c r="AA21" s="356"/>
      <c r="AB21" s="94">
        <v>0</v>
      </c>
      <c r="AC21" s="94">
        <v>0</v>
      </c>
    </row>
    <row r="22" spans="1:29" ht="15" customHeight="1">
      <c r="A22" s="67">
        <v>21</v>
      </c>
      <c r="B22" s="67"/>
      <c r="C22" s="452" t="s">
        <v>482</v>
      </c>
      <c r="D22" s="133" t="s">
        <v>105</v>
      </c>
      <c r="H22" s="148">
        <v>21</v>
      </c>
      <c r="I22" s="67"/>
      <c r="J22" s="135">
        <v>45428267720</v>
      </c>
      <c r="K22" s="67"/>
      <c r="L22" s="135">
        <v>53463091602</v>
      </c>
      <c r="N22" s="135">
        <v>-8034823882</v>
      </c>
      <c r="P22" s="582">
        <v>-0.15028730365640555</v>
      </c>
      <c r="R22" s="135">
        <v>-8034823882</v>
      </c>
      <c r="T22" s="582">
        <v>-0.15028730365640555</v>
      </c>
      <c r="V22" s="135">
        <v>0</v>
      </c>
      <c r="X22" s="582">
        <v>0</v>
      </c>
      <c r="Z22" s="356">
        <v>1</v>
      </c>
      <c r="AA22" s="356"/>
      <c r="AB22" s="94">
        <v>0</v>
      </c>
      <c r="AC22" s="94">
        <v>0</v>
      </c>
    </row>
    <row r="23" spans="1:29" ht="15" customHeight="1">
      <c r="A23" s="67">
        <v>22</v>
      </c>
      <c r="B23" s="67"/>
      <c r="C23" s="452" t="s">
        <v>486</v>
      </c>
      <c r="D23" s="133" t="s">
        <v>106</v>
      </c>
      <c r="H23" s="148">
        <v>22</v>
      </c>
      <c r="I23" s="67"/>
      <c r="J23" s="135">
        <v>60877284839</v>
      </c>
      <c r="K23" s="67"/>
      <c r="L23" s="135">
        <v>56783957605</v>
      </c>
      <c r="N23" s="135">
        <v>4093327234</v>
      </c>
      <c r="P23" s="582">
        <v>0.07208598003108488</v>
      </c>
      <c r="R23" s="135">
        <v>4093327234</v>
      </c>
      <c r="T23" s="582">
        <v>0.07208598003108488</v>
      </c>
      <c r="V23" s="135">
        <v>0</v>
      </c>
      <c r="X23" s="582">
        <v>0</v>
      </c>
      <c r="Z23" s="356">
        <v>1</v>
      </c>
      <c r="AA23" s="356"/>
      <c r="AB23" s="94">
        <v>0</v>
      </c>
      <c r="AC23" s="94">
        <v>0</v>
      </c>
    </row>
    <row r="24" spans="1:29" s="91" customFormat="1" ht="15" customHeight="1">
      <c r="A24" s="90">
        <v>23</v>
      </c>
      <c r="B24" s="90"/>
      <c r="C24" s="750"/>
      <c r="D24" s="141" t="s">
        <v>107</v>
      </c>
      <c r="E24" s="141"/>
      <c r="F24" s="141"/>
      <c r="G24" s="141"/>
      <c r="H24" s="149"/>
      <c r="I24" s="90"/>
      <c r="J24" s="142">
        <v>43655960895</v>
      </c>
      <c r="K24" s="90"/>
      <c r="L24" s="142">
        <v>44540716367</v>
      </c>
      <c r="N24" s="142">
        <v>87311921790</v>
      </c>
      <c r="P24" s="1182">
        <v>-1</v>
      </c>
      <c r="R24" s="142">
        <v>-884755472</v>
      </c>
      <c r="T24" s="1182">
        <v>-0.019863970411026236</v>
      </c>
      <c r="V24" s="142">
        <v>-43655960895</v>
      </c>
      <c r="X24" s="1182">
        <v>-0.5</v>
      </c>
      <c r="Z24" s="356">
        <v>1</v>
      </c>
      <c r="AA24" s="1183"/>
      <c r="AB24" s="413">
        <v>0</v>
      </c>
      <c r="AC24" s="413">
        <v>0</v>
      </c>
    </row>
    <row r="25" spans="1:29" ht="15" customHeight="1">
      <c r="A25" s="67">
        <v>24</v>
      </c>
      <c r="B25" s="67"/>
      <c r="C25" s="452" t="s">
        <v>487</v>
      </c>
      <c r="D25" s="140" t="s">
        <v>108</v>
      </c>
      <c r="E25" s="140"/>
      <c r="F25" s="140"/>
      <c r="G25" s="140"/>
      <c r="H25" s="148">
        <v>23</v>
      </c>
      <c r="I25" s="67"/>
      <c r="J25" s="135">
        <v>30498399019</v>
      </c>
      <c r="K25" s="67"/>
      <c r="L25" s="135">
        <v>30733439316</v>
      </c>
      <c r="N25" s="135">
        <v>3631187838</v>
      </c>
      <c r="P25" s="582">
        <v>0.11815104065198402</v>
      </c>
      <c r="R25" s="135">
        <v>-235040297</v>
      </c>
      <c r="T25" s="582">
        <v>-0.007647705633701618</v>
      </c>
      <c r="V25" s="135">
        <v>-3866228135</v>
      </c>
      <c r="X25" s="582">
        <v>-0.11250604051875988</v>
      </c>
      <c r="Z25" s="356">
        <v>1</v>
      </c>
      <c r="AA25" s="356"/>
      <c r="AB25" s="94">
        <v>0</v>
      </c>
      <c r="AC25" s="94">
        <v>0</v>
      </c>
    </row>
    <row r="26" spans="1:29" ht="15" customHeight="1">
      <c r="A26" s="67">
        <v>25</v>
      </c>
      <c r="B26" s="67"/>
      <c r="C26" s="452" t="s">
        <v>488</v>
      </c>
      <c r="D26" s="133" t="s">
        <v>109</v>
      </c>
      <c r="H26" s="148">
        <v>24</v>
      </c>
      <c r="I26" s="67"/>
      <c r="J26" s="135">
        <v>16892351077</v>
      </c>
      <c r="K26" s="67"/>
      <c r="L26" s="135">
        <v>22983257472</v>
      </c>
      <c r="N26" s="135">
        <v>-6090906395</v>
      </c>
      <c r="P26" s="582">
        <v>-0.26501493108278573</v>
      </c>
      <c r="R26" s="135">
        <v>-6090906395</v>
      </c>
      <c r="T26" s="582">
        <v>-0.26501493108278573</v>
      </c>
      <c r="V26" s="135">
        <v>0</v>
      </c>
      <c r="X26" s="582">
        <v>0</v>
      </c>
      <c r="Z26" s="356">
        <v>1</v>
      </c>
      <c r="AA26" s="356"/>
      <c r="AB26" s="94">
        <v>0</v>
      </c>
      <c r="AC26" s="94">
        <v>0</v>
      </c>
    </row>
    <row r="27" spans="1:29" ht="12.75">
      <c r="A27" s="136"/>
      <c r="B27" s="136"/>
      <c r="C27" s="206"/>
      <c r="D27" s="132"/>
      <c r="E27" s="132"/>
      <c r="F27" s="132"/>
      <c r="G27" s="132"/>
      <c r="H27" s="137"/>
      <c r="I27" s="136"/>
      <c r="J27" s="138"/>
      <c r="K27" s="136"/>
      <c r="L27" s="138"/>
      <c r="N27" s="138"/>
      <c r="P27" s="581"/>
      <c r="R27" s="138"/>
      <c r="T27" s="581"/>
      <c r="V27" s="138"/>
      <c r="X27" s="581"/>
      <c r="Z27" s="356">
        <v>1</v>
      </c>
      <c r="AA27" s="356"/>
      <c r="AB27" s="94">
        <v>0</v>
      </c>
      <c r="AC27" s="94">
        <v>0</v>
      </c>
    </row>
    <row r="28" spans="1:29" ht="15" customHeight="1">
      <c r="A28" s="136">
        <v>30</v>
      </c>
      <c r="B28" s="136"/>
      <c r="C28" s="206" t="s">
        <v>489</v>
      </c>
      <c r="D28" s="132" t="s">
        <v>744</v>
      </c>
      <c r="E28" s="132"/>
      <c r="F28" s="132"/>
      <c r="G28" s="132"/>
      <c r="H28" s="137"/>
      <c r="I28" s="136"/>
      <c r="J28" s="138">
        <v>4135312454</v>
      </c>
      <c r="K28" s="136"/>
      <c r="L28" s="138">
        <v>11107002442</v>
      </c>
      <c r="N28" s="138">
        <v>-6971689988</v>
      </c>
      <c r="P28" s="581">
        <v>-0.6276842041230911</v>
      </c>
      <c r="R28" s="138">
        <v>-6971689988</v>
      </c>
      <c r="T28" s="581">
        <v>-0.6276842041230911</v>
      </c>
      <c r="V28" s="138">
        <v>0</v>
      </c>
      <c r="X28" s="581">
        <v>0</v>
      </c>
      <c r="Z28" s="356">
        <v>1</v>
      </c>
      <c r="AA28" s="356"/>
      <c r="AB28" s="94">
        <v>0</v>
      </c>
      <c r="AC28" s="94">
        <v>0</v>
      </c>
    </row>
    <row r="29" spans="1:29" ht="12.75">
      <c r="A29" s="136"/>
      <c r="B29" s="136"/>
      <c r="C29" s="206"/>
      <c r="D29" s="132"/>
      <c r="E29" s="132"/>
      <c r="F29" s="132"/>
      <c r="G29" s="132"/>
      <c r="H29" s="137"/>
      <c r="I29" s="136"/>
      <c r="J29" s="138"/>
      <c r="K29" s="136"/>
      <c r="L29" s="138"/>
      <c r="N29" s="138"/>
      <c r="P29" s="581"/>
      <c r="R29" s="138"/>
      <c r="T29" s="581"/>
      <c r="V29" s="138"/>
      <c r="X29" s="581"/>
      <c r="Z29" s="356">
        <v>2</v>
      </c>
      <c r="AA29" s="356"/>
      <c r="AB29" s="94">
        <v>0</v>
      </c>
      <c r="AC29" s="94">
        <v>0</v>
      </c>
    </row>
    <row r="30" spans="1:29" ht="15" customHeight="1">
      <c r="A30" s="67">
        <v>31</v>
      </c>
      <c r="B30" s="67"/>
      <c r="C30" s="452" t="s">
        <v>490</v>
      </c>
      <c r="D30" s="133" t="s">
        <v>110</v>
      </c>
      <c r="H30" s="148">
        <v>25</v>
      </c>
      <c r="I30" s="67"/>
      <c r="J30" s="135">
        <v>5149102721</v>
      </c>
      <c r="K30" s="67"/>
      <c r="L30" s="135">
        <v>296832521</v>
      </c>
      <c r="N30" s="135">
        <v>4852270200</v>
      </c>
      <c r="P30" s="582">
        <v>16.34682811591254</v>
      </c>
      <c r="R30" s="135">
        <v>4852270200</v>
      </c>
      <c r="T30" s="582">
        <v>16.34682811591254</v>
      </c>
      <c r="V30" s="135">
        <v>0</v>
      </c>
      <c r="X30" s="582">
        <v>0</v>
      </c>
      <c r="Z30" s="356">
        <v>1</v>
      </c>
      <c r="AA30" s="356"/>
      <c r="AB30" s="94">
        <v>0</v>
      </c>
      <c r="AC30" s="94">
        <v>0</v>
      </c>
    </row>
    <row r="31" spans="1:29" ht="15" customHeight="1">
      <c r="A31" s="67">
        <v>32</v>
      </c>
      <c r="B31" s="67"/>
      <c r="C31" s="452" t="s">
        <v>491</v>
      </c>
      <c r="D31" s="133" t="s">
        <v>111</v>
      </c>
      <c r="H31" s="148">
        <v>26</v>
      </c>
      <c r="I31" s="67"/>
      <c r="J31" s="135">
        <v>1406266640</v>
      </c>
      <c r="K31" s="67"/>
      <c r="L31" s="135">
        <v>325502265</v>
      </c>
      <c r="N31" s="135">
        <v>1080764375</v>
      </c>
      <c r="P31" s="582">
        <v>3.320297556147574</v>
      </c>
      <c r="R31" s="135">
        <v>1080764375</v>
      </c>
      <c r="T31" s="582">
        <v>3.320297556147574</v>
      </c>
      <c r="V31" s="135">
        <v>0</v>
      </c>
      <c r="X31" s="582">
        <v>0</v>
      </c>
      <c r="Z31" s="356">
        <v>1</v>
      </c>
      <c r="AA31" s="356"/>
      <c r="AB31" s="94">
        <v>0</v>
      </c>
      <c r="AC31" s="94">
        <v>0</v>
      </c>
    </row>
    <row r="32" spans="1:29" ht="12.75">
      <c r="A32" s="136"/>
      <c r="B32" s="136"/>
      <c r="C32" s="206"/>
      <c r="D32" s="132"/>
      <c r="E32" s="132"/>
      <c r="F32" s="132"/>
      <c r="G32" s="132"/>
      <c r="H32" s="137"/>
      <c r="I32" s="136"/>
      <c r="J32" s="138"/>
      <c r="K32" s="136"/>
      <c r="L32" s="138"/>
      <c r="N32" s="138"/>
      <c r="P32" s="581"/>
      <c r="R32" s="138"/>
      <c r="T32" s="581"/>
      <c r="V32" s="138"/>
      <c r="X32" s="581"/>
      <c r="Z32" s="356">
        <v>1</v>
      </c>
      <c r="AA32" s="356"/>
      <c r="AB32" s="94">
        <v>0</v>
      </c>
      <c r="AC32" s="94">
        <v>0</v>
      </c>
    </row>
    <row r="33" spans="1:29" ht="15" customHeight="1">
      <c r="A33" s="136">
        <v>40</v>
      </c>
      <c r="B33" s="136"/>
      <c r="C33" s="206" t="s">
        <v>492</v>
      </c>
      <c r="D33" s="132" t="s">
        <v>112</v>
      </c>
      <c r="E33" s="132"/>
      <c r="F33" s="132"/>
      <c r="G33" s="132"/>
      <c r="H33" s="137"/>
      <c r="I33" s="136"/>
      <c r="J33" s="80">
        <v>3742836081</v>
      </c>
      <c r="K33" s="83"/>
      <c r="L33" s="1254">
        <v>-28669744</v>
      </c>
      <c r="M33" s="14"/>
      <c r="N33" s="80">
        <v>3771505825</v>
      </c>
      <c r="P33" s="581">
        <v>-131.55003494276056</v>
      </c>
      <c r="R33" s="80">
        <v>3771505825</v>
      </c>
      <c r="T33" s="581">
        <v>-131.55003494276056</v>
      </c>
      <c r="V33" s="80">
        <v>0</v>
      </c>
      <c r="X33" s="581">
        <v>0</v>
      </c>
      <c r="Z33" s="356">
        <v>1</v>
      </c>
      <c r="AA33" s="356"/>
      <c r="AB33" s="94">
        <v>0</v>
      </c>
      <c r="AC33" s="94">
        <v>0</v>
      </c>
    </row>
    <row r="34" spans="1:29" ht="12.75">
      <c r="A34" s="136"/>
      <c r="B34" s="136"/>
      <c r="C34" s="206"/>
      <c r="D34" s="132"/>
      <c r="E34" s="132"/>
      <c r="F34" s="132"/>
      <c r="G34" s="132"/>
      <c r="H34" s="137"/>
      <c r="I34" s="136"/>
      <c r="J34" s="138"/>
      <c r="K34" s="136"/>
      <c r="L34" s="138"/>
      <c r="N34" s="138"/>
      <c r="P34" s="581"/>
      <c r="R34" s="138"/>
      <c r="T34" s="581"/>
      <c r="V34" s="138"/>
      <c r="X34" s="581"/>
      <c r="Z34" s="356">
        <v>1</v>
      </c>
      <c r="AA34" s="356"/>
      <c r="AB34" s="94">
        <v>0</v>
      </c>
      <c r="AC34" s="94">
        <v>0</v>
      </c>
    </row>
    <row r="35" spans="1:29" ht="15" customHeight="1">
      <c r="A35" s="136">
        <v>50</v>
      </c>
      <c r="B35" s="136"/>
      <c r="C35" s="206" t="s">
        <v>493</v>
      </c>
      <c r="D35" s="132" t="s">
        <v>113</v>
      </c>
      <c r="E35" s="132"/>
      <c r="F35" s="132"/>
      <c r="G35" s="132"/>
      <c r="H35" s="137"/>
      <c r="I35" s="136"/>
      <c r="J35" s="138">
        <v>7878148535</v>
      </c>
      <c r="K35" s="136"/>
      <c r="L35" s="138">
        <v>11078332698</v>
      </c>
      <c r="N35" s="138">
        <v>-3200184163</v>
      </c>
      <c r="P35" s="581">
        <v>-0.2888687540118503</v>
      </c>
      <c r="R35" s="138">
        <v>-3200184163</v>
      </c>
      <c r="T35" s="581">
        <v>-0.2888687540118503</v>
      </c>
      <c r="V35" s="138">
        <v>0</v>
      </c>
      <c r="X35" s="581">
        <v>0</v>
      </c>
      <c r="Z35" s="356">
        <v>1</v>
      </c>
      <c r="AA35" s="356"/>
      <c r="AB35" s="94">
        <v>0</v>
      </c>
      <c r="AC35" s="94">
        <v>0</v>
      </c>
    </row>
    <row r="36" spans="1:29" ht="12.75">
      <c r="A36" s="136"/>
      <c r="B36" s="136"/>
      <c r="C36" s="206"/>
      <c r="D36" s="132"/>
      <c r="E36" s="132"/>
      <c r="F36" s="132"/>
      <c r="G36" s="132"/>
      <c r="H36" s="137"/>
      <c r="I36" s="136"/>
      <c r="J36" s="138"/>
      <c r="K36" s="136"/>
      <c r="L36" s="138"/>
      <c r="N36" s="138"/>
      <c r="P36" s="581"/>
      <c r="R36" s="138"/>
      <c r="T36" s="581"/>
      <c r="V36" s="138"/>
      <c r="X36" s="581"/>
      <c r="Z36" s="356">
        <v>2</v>
      </c>
      <c r="AA36" s="356"/>
      <c r="AB36" s="94">
        <v>0</v>
      </c>
      <c r="AC36" s="94">
        <v>0</v>
      </c>
    </row>
    <row r="37" spans="1:29" ht="15" customHeight="1">
      <c r="A37" s="67">
        <v>51</v>
      </c>
      <c r="B37" s="67"/>
      <c r="C37" s="452" t="s">
        <v>494</v>
      </c>
      <c r="D37" s="133" t="s">
        <v>295</v>
      </c>
      <c r="H37" s="148">
        <v>27</v>
      </c>
      <c r="I37" s="67"/>
      <c r="J37" s="1255">
        <v>-13479039</v>
      </c>
      <c r="K37" s="67"/>
      <c r="L37" s="135">
        <v>511752570</v>
      </c>
      <c r="M37" s="18">
        <v>2205881589.8</v>
      </c>
      <c r="N37" s="135">
        <v>-525231609</v>
      </c>
      <c r="P37" s="582">
        <v>-1.0263389766660087</v>
      </c>
      <c r="R37" s="135">
        <v>-525231609</v>
      </c>
      <c r="T37" s="582">
        <v>-1.0263389766660087</v>
      </c>
      <c r="V37" s="135">
        <v>0</v>
      </c>
      <c r="X37" s="582">
        <v>0</v>
      </c>
      <c r="Z37" s="356">
        <v>1</v>
      </c>
      <c r="AA37" s="356"/>
      <c r="AB37" s="94">
        <v>0</v>
      </c>
      <c r="AC37" s="94">
        <v>0</v>
      </c>
    </row>
    <row r="38" spans="1:29" ht="15" customHeight="1">
      <c r="A38" s="67">
        <v>52</v>
      </c>
      <c r="B38" s="67"/>
      <c r="C38" s="452" t="s">
        <v>495</v>
      </c>
      <c r="D38" s="388" t="s">
        <v>235</v>
      </c>
      <c r="E38" s="140"/>
      <c r="F38" s="140"/>
      <c r="G38" s="140"/>
      <c r="H38" s="148" t="s">
        <v>1075</v>
      </c>
      <c r="I38" s="67"/>
      <c r="J38" s="247">
        <v>511752570</v>
      </c>
      <c r="K38" s="67"/>
      <c r="L38" s="1256">
        <v>-511752570</v>
      </c>
      <c r="N38" s="247">
        <v>1023505140</v>
      </c>
      <c r="P38" s="583">
        <v>-2</v>
      </c>
      <c r="R38" s="247">
        <v>1023505140</v>
      </c>
      <c r="T38" s="583">
        <v>-2</v>
      </c>
      <c r="V38" s="247">
        <v>0</v>
      </c>
      <c r="X38" s="583">
        <v>0</v>
      </c>
      <c r="Z38" s="356">
        <v>1</v>
      </c>
      <c r="AA38" s="356"/>
      <c r="AB38" s="94">
        <v>0</v>
      </c>
      <c r="AC38" s="94">
        <v>0</v>
      </c>
    </row>
    <row r="39" spans="1:29" ht="12.75">
      <c r="A39" s="136"/>
      <c r="B39" s="136"/>
      <c r="C39" s="206"/>
      <c r="D39" s="143"/>
      <c r="E39" s="143"/>
      <c r="F39" s="143"/>
      <c r="G39" s="143"/>
      <c r="H39" s="137"/>
      <c r="I39" s="136"/>
      <c r="J39" s="138"/>
      <c r="K39" s="136"/>
      <c r="L39" s="138"/>
      <c r="N39" s="138"/>
      <c r="P39" s="581"/>
      <c r="R39" s="138"/>
      <c r="T39" s="581"/>
      <c r="V39" s="138"/>
      <c r="X39" s="581"/>
      <c r="Z39" s="356">
        <v>1</v>
      </c>
      <c r="AA39" s="356"/>
      <c r="AB39" s="94">
        <v>0</v>
      </c>
      <c r="AC39" s="94">
        <v>0</v>
      </c>
    </row>
    <row r="40" spans="1:29" s="11" customFormat="1" ht="15" customHeight="1" thickBot="1">
      <c r="A40" s="136">
        <v>60</v>
      </c>
      <c r="B40" s="136"/>
      <c r="C40" s="206" t="s">
        <v>496</v>
      </c>
      <c r="D40" s="132" t="s">
        <v>261</v>
      </c>
      <c r="E40" s="132"/>
      <c r="F40" s="132"/>
      <c r="G40" s="143"/>
      <c r="H40" s="137"/>
      <c r="I40" s="136"/>
      <c r="J40" s="566">
        <v>7379875004</v>
      </c>
      <c r="K40" s="136"/>
      <c r="L40" s="566">
        <v>11078332698</v>
      </c>
      <c r="N40" s="566">
        <v>-3698457694</v>
      </c>
      <c r="P40" s="584">
        <v>-0.3338460574187027</v>
      </c>
      <c r="R40" s="566">
        <v>-3698457694</v>
      </c>
      <c r="T40" s="584">
        <v>-0.3338460574187027</v>
      </c>
      <c r="V40" s="566">
        <v>0</v>
      </c>
      <c r="X40" s="584">
        <v>0</v>
      </c>
      <c r="Z40" s="356">
        <v>1</v>
      </c>
      <c r="AA40" s="356"/>
      <c r="AB40" s="20">
        <v>0</v>
      </c>
      <c r="AC40" s="20">
        <v>0</v>
      </c>
    </row>
    <row r="41" spans="1:29" ht="13.5" thickTop="1">
      <c r="A41" s="67"/>
      <c r="P41" s="582"/>
      <c r="T41" s="582"/>
      <c r="X41" s="582"/>
      <c r="Z41" s="356">
        <v>1</v>
      </c>
      <c r="AA41" s="356"/>
      <c r="AB41" s="94">
        <v>0</v>
      </c>
      <c r="AC41" s="94">
        <v>0</v>
      </c>
    </row>
    <row r="42" spans="1:29" ht="15" customHeight="1">
      <c r="A42" s="136">
        <v>70</v>
      </c>
      <c r="B42" s="136"/>
      <c r="C42" s="206" t="s">
        <v>497</v>
      </c>
      <c r="D42" s="132" t="s">
        <v>357</v>
      </c>
      <c r="E42" s="132"/>
      <c r="F42" s="132"/>
      <c r="G42" s="132"/>
      <c r="H42" s="137">
        <v>28</v>
      </c>
      <c r="I42" s="136"/>
      <c r="J42" s="138">
        <v>541</v>
      </c>
      <c r="K42" s="136"/>
      <c r="L42" s="138">
        <v>862</v>
      </c>
      <c r="N42" s="138">
        <v>0</v>
      </c>
      <c r="P42" s="581">
        <v>0</v>
      </c>
      <c r="R42" s="138">
        <v>-321</v>
      </c>
      <c r="T42" s="581">
        <v>-0.3723897911832947</v>
      </c>
      <c r="V42" s="138">
        <v>541</v>
      </c>
      <c r="X42" s="581">
        <v>-1</v>
      </c>
      <c r="Z42" s="356">
        <v>1</v>
      </c>
      <c r="AA42" s="356"/>
      <c r="AB42" s="94">
        <v>0</v>
      </c>
      <c r="AC42" s="94">
        <v>0</v>
      </c>
    </row>
    <row r="43" ht="15" customHeight="1"/>
    <row r="44" spans="9:12" ht="15" customHeight="1">
      <c r="I44" s="836"/>
      <c r="K44" s="836"/>
      <c r="L44" s="827" t="s">
        <v>1125</v>
      </c>
    </row>
    <row r="45" spans="1:29" s="844" customFormat="1" ht="15" customHeight="1">
      <c r="A45" s="1166" t="s">
        <v>365</v>
      </c>
      <c r="B45" s="1166"/>
      <c r="C45" s="1166"/>
      <c r="D45" s="1166"/>
      <c r="E45" s="851"/>
      <c r="F45" s="1166" t="s">
        <v>310</v>
      </c>
      <c r="G45" s="1166"/>
      <c r="H45" s="1166"/>
      <c r="I45" s="843"/>
      <c r="J45" s="848"/>
      <c r="K45" s="847" t="s">
        <v>7</v>
      </c>
      <c r="L45" s="821"/>
      <c r="Z45" s="849"/>
      <c r="AA45" s="850"/>
      <c r="AB45" s="18"/>
      <c r="AC45" s="18"/>
    </row>
    <row r="46" spans="3:29" s="840" customFormat="1" ht="15" customHeight="1">
      <c r="C46" s="841"/>
      <c r="D46" s="147"/>
      <c r="E46" s="147"/>
      <c r="F46" s="147"/>
      <c r="H46" s="147"/>
      <c r="I46" s="843"/>
      <c r="J46" s="846"/>
      <c r="K46" s="847"/>
      <c r="L46" s="842"/>
      <c r="Z46" s="849"/>
      <c r="AA46" s="849"/>
      <c r="AB46" s="18"/>
      <c r="AC46" s="18"/>
    </row>
    <row r="47" spans="3:29" s="840" customFormat="1" ht="15" customHeight="1">
      <c r="C47" s="841"/>
      <c r="D47" s="147"/>
      <c r="E47" s="147"/>
      <c r="F47" s="147"/>
      <c r="H47" s="147"/>
      <c r="I47" s="843"/>
      <c r="J47" s="846"/>
      <c r="K47" s="847"/>
      <c r="L47" s="842"/>
      <c r="Z47" s="849"/>
      <c r="AA47" s="849"/>
      <c r="AB47" s="18"/>
      <c r="AC47" s="18"/>
    </row>
    <row r="48" spans="3:29" s="840" customFormat="1" ht="15" customHeight="1">
      <c r="C48" s="841"/>
      <c r="D48" s="147"/>
      <c r="E48" s="147"/>
      <c r="F48" s="147"/>
      <c r="H48" s="147"/>
      <c r="I48" s="843"/>
      <c r="J48" s="88"/>
      <c r="K48" s="847"/>
      <c r="L48" s="842"/>
      <c r="Z48" s="849"/>
      <c r="AA48" s="849"/>
      <c r="AB48" s="18"/>
      <c r="AC48" s="18"/>
    </row>
    <row r="49" spans="3:29" s="840" customFormat="1" ht="15" customHeight="1">
      <c r="C49" s="841"/>
      <c r="D49" s="147"/>
      <c r="E49" s="147"/>
      <c r="F49" s="147"/>
      <c r="H49" s="147"/>
      <c r="I49" s="843"/>
      <c r="J49" s="846"/>
      <c r="K49" s="847"/>
      <c r="L49" s="842"/>
      <c r="Z49" s="849"/>
      <c r="AA49" s="849"/>
      <c r="AB49" s="18"/>
      <c r="AC49" s="18"/>
    </row>
    <row r="50" spans="3:29" s="840" customFormat="1" ht="15" customHeight="1">
      <c r="C50" s="841"/>
      <c r="D50" s="147"/>
      <c r="E50" s="147"/>
      <c r="F50" s="147"/>
      <c r="H50" s="147"/>
      <c r="I50" s="843"/>
      <c r="J50" s="846"/>
      <c r="K50" s="847"/>
      <c r="L50" s="842"/>
      <c r="Z50" s="849"/>
      <c r="AA50" s="849"/>
      <c r="AB50" s="18"/>
      <c r="AC50" s="18"/>
    </row>
    <row r="51" spans="3:29" s="840" customFormat="1" ht="15" customHeight="1">
      <c r="C51" s="841"/>
      <c r="D51" s="147"/>
      <c r="E51" s="147"/>
      <c r="F51" s="147"/>
      <c r="H51" s="147"/>
      <c r="I51" s="843"/>
      <c r="J51" s="846"/>
      <c r="K51" s="847"/>
      <c r="L51" s="842"/>
      <c r="Z51" s="849"/>
      <c r="AA51" s="849"/>
      <c r="AB51" s="18"/>
      <c r="AC51" s="18"/>
    </row>
    <row r="52" spans="1:29" s="844" customFormat="1" ht="15" customHeight="1">
      <c r="A52" s="1166" t="s">
        <v>865</v>
      </c>
      <c r="B52" s="1166"/>
      <c r="C52" s="1166"/>
      <c r="D52" s="1166"/>
      <c r="E52" s="851"/>
      <c r="F52" s="1166" t="s">
        <v>864</v>
      </c>
      <c r="G52" s="1166"/>
      <c r="H52" s="1166"/>
      <c r="J52" s="848"/>
      <c r="K52" s="821" t="s">
        <v>870</v>
      </c>
      <c r="L52" s="821"/>
      <c r="Z52" s="849"/>
      <c r="AA52" s="850"/>
      <c r="AB52" s="18"/>
      <c r="AC52" s="18"/>
    </row>
    <row r="53" spans="3:29" s="42" customFormat="1" ht="15" customHeight="1">
      <c r="C53" s="11"/>
      <c r="D53" s="388"/>
      <c r="E53" s="388"/>
      <c r="F53" s="388"/>
      <c r="G53" s="388"/>
      <c r="H53" s="388"/>
      <c r="J53" s="471"/>
      <c r="Z53" s="376"/>
      <c r="AA53" s="376"/>
      <c r="AB53" s="18"/>
      <c r="AC53" s="18"/>
    </row>
  </sheetData>
  <sheetProtection/>
  <autoFilter ref="Z11:Z42"/>
  <mergeCells count="11">
    <mergeCell ref="C9:D10"/>
    <mergeCell ref="X4:X5"/>
    <mergeCell ref="V9:X9"/>
    <mergeCell ref="AB9:AC9"/>
    <mergeCell ref="R9:T9"/>
    <mergeCell ref="A2:F3"/>
    <mergeCell ref="A6:L6"/>
    <mergeCell ref="N9:P9"/>
    <mergeCell ref="A5:L5"/>
    <mergeCell ref="A9:A10"/>
    <mergeCell ref="H9:H10"/>
  </mergeCells>
  <printOptions/>
  <pageMargins left="0.984251968503937" right="0.5118110236220472" top="0.5118110236220472" bottom="0.5118110236220472" header="0.1968503937007874" footer="0.1968503937007874"/>
  <pageSetup firstPageNumber="10" useFirstPageNumber="1" horizontalDpi="600" verticalDpi="600" orientation="portrait" paperSize="9" r:id="rId2"/>
  <headerFooter alignWithMargins="0">
    <oddFooter>&amp;C&amp;"Times New Roman,Regular"&amp;P</oddFooter>
  </headerFooter>
  <drawing r:id="rId1"/>
</worksheet>
</file>

<file path=xl/worksheets/sheet8.xml><?xml version="1.0" encoding="utf-8"?>
<worksheet xmlns="http://schemas.openxmlformats.org/spreadsheetml/2006/main" xmlns:r="http://schemas.openxmlformats.org/officeDocument/2006/relationships">
  <sheetPr codeName="Sheet23">
    <tabColor indexed="12"/>
  </sheetPr>
  <dimension ref="A1:BA72"/>
  <sheetViews>
    <sheetView showGridLines="0" view="pageBreakPreview" zoomScaleSheetLayoutView="100" zoomScalePageLayoutView="0" workbookViewId="0" topLeftCell="B23">
      <selection activeCell="B16" sqref="B16"/>
    </sheetView>
  </sheetViews>
  <sheetFormatPr defaultColWidth="2.57421875" defaultRowHeight="12.75" outlineLevelRow="1" outlineLevelCol="1"/>
  <cols>
    <col min="1" max="1" width="8.7109375" style="42" hidden="1" customWidth="1" outlineLevel="1"/>
    <col min="2" max="2" width="3.7109375" style="18" customWidth="1" collapsed="1"/>
    <col min="3" max="3" width="1.1484375" style="18" customWidth="1"/>
    <col min="4" max="4" width="2.8515625" style="11" customWidth="1"/>
    <col min="5" max="5" width="18.00390625" style="133" customWidth="1"/>
    <col min="6" max="6" width="1.1484375" style="133" customWidth="1"/>
    <col min="7" max="7" width="18.00390625" style="133" customWidth="1"/>
    <col min="8" max="8" width="1.1484375" style="133" customWidth="1"/>
    <col min="9" max="9" width="6.57421875" style="134" customWidth="1"/>
    <col min="10" max="10" width="1.1484375" style="18" customWidth="1"/>
    <col min="11" max="18" width="16.421875" style="18" hidden="1" customWidth="1" outlineLevel="1"/>
    <col min="19" max="19" width="16.421875" style="128" hidden="1" customWidth="1" outlineLevel="1"/>
    <col min="20" max="20" width="16.7109375" style="128" customWidth="1" collapsed="1"/>
    <col min="21" max="21" width="1.1484375" style="18" customWidth="1"/>
    <col min="22" max="22" width="17.00390625" style="18" hidden="1" customWidth="1" outlineLevel="1"/>
    <col min="23" max="23" width="16.28125" style="18" hidden="1" customWidth="1" outlineLevel="1"/>
    <col min="24" max="24" width="17.8515625" style="18" customWidth="1" collapsed="1"/>
    <col min="25" max="25" width="3.7109375" style="18" hidden="1" customWidth="1" outlineLevel="1" collapsed="1"/>
    <col min="26" max="26" width="1.1484375" style="18" hidden="1" customWidth="1" outlineLevel="1"/>
    <col min="27" max="27" width="2.8515625" style="42" hidden="1" customWidth="1" outlineLevel="1"/>
    <col min="28" max="28" width="17.8515625" style="133" hidden="1" customWidth="1" outlineLevel="1"/>
    <col min="29" max="29" width="1.1484375" style="133" hidden="1" customWidth="1" outlineLevel="1"/>
    <col min="30" max="30" width="17.8515625" style="133" hidden="1" customWidth="1" outlineLevel="1"/>
    <col min="31" max="31" width="1.1484375" style="133" hidden="1" customWidth="1" outlineLevel="1"/>
    <col min="32" max="32" width="6.57421875" style="134" hidden="1" customWidth="1" outlineLevel="1"/>
    <col min="33" max="33" width="1.1484375" style="18" hidden="1" customWidth="1" outlineLevel="1"/>
    <col min="34" max="34" width="16.421875" style="128" hidden="1" customWidth="1" outlineLevel="1" collapsed="1"/>
    <col min="35" max="35" width="1.1484375" style="18" hidden="1" customWidth="1" outlineLevel="1"/>
    <col min="36" max="36" width="16.421875" style="18" hidden="1" customWidth="1" outlineLevel="1" collapsed="1"/>
    <col min="37" max="37" width="1.1484375" style="18" customWidth="1" collapsed="1"/>
    <col min="38" max="38" width="16.421875" style="18" hidden="1" customWidth="1" outlineLevel="1"/>
    <col min="39" max="39" width="1.1484375" style="18" hidden="1" customWidth="1" outlineLevel="1"/>
    <col min="40" max="40" width="16.421875" style="18" hidden="1" customWidth="1" outlineLevel="1"/>
    <col min="41" max="41" width="1.1484375" style="18" hidden="1" customWidth="1" outlineLevel="1"/>
    <col min="42" max="42" width="16.421875" style="18" hidden="1" customWidth="1" outlineLevel="1"/>
    <col min="43" max="43" width="1.1484375" style="18" hidden="1" customWidth="1" outlineLevel="1"/>
    <col min="44" max="44" width="16.421875" style="18" hidden="1" customWidth="1" outlineLevel="1"/>
    <col min="45" max="45" width="1.1484375" style="18" hidden="1" customWidth="1" outlineLevel="1"/>
    <col min="46" max="46" width="16.421875" style="18" hidden="1" customWidth="1" outlineLevel="1"/>
    <col min="47" max="47" width="1.1484375" style="18" hidden="1" customWidth="1" outlineLevel="1"/>
    <col min="48" max="48" width="16.421875" style="18" hidden="1" customWidth="1" outlineLevel="1"/>
    <col min="49" max="49" width="1.1484375" style="18" hidden="1" customWidth="1" outlineLevel="1"/>
    <col min="50" max="50" width="16.7109375" style="354" customWidth="1" collapsed="1"/>
    <col min="51" max="51" width="1.28515625" style="354" customWidth="1"/>
    <col min="52" max="53" width="9.140625" style="18" hidden="1" customWidth="1" outlineLevel="1"/>
    <col min="54" max="54" width="2.57421875" style="18" customWidth="1" collapsed="1"/>
    <col min="55" max="16384" width="2.57421875" style="18" customWidth="1"/>
  </cols>
  <sheetData>
    <row r="1" spans="1:51" s="11" customFormat="1" ht="15" customHeight="1">
      <c r="A1" s="42"/>
      <c r="B1" s="23" t="e">
        <f>#REF!</f>
        <v>#REF!</v>
      </c>
      <c r="C1" s="16"/>
      <c r="D1" s="340"/>
      <c r="I1" s="67"/>
      <c r="J1" s="123"/>
      <c r="S1" s="124"/>
      <c r="U1" s="123"/>
      <c r="V1" s="123"/>
      <c r="W1" s="123"/>
      <c r="X1" s="5"/>
      <c r="Y1" s="23" t="e">
        <f>#REF!</f>
        <v>#REF!</v>
      </c>
      <c r="Z1" s="16"/>
      <c r="AA1" s="16"/>
      <c r="AF1" s="67"/>
      <c r="AG1" s="123"/>
      <c r="AI1" s="123"/>
      <c r="AJ1" s="5"/>
      <c r="AX1" s="353"/>
      <c r="AY1" s="353"/>
    </row>
    <row r="2" spans="1:51" s="11" customFormat="1" ht="15" customHeight="1">
      <c r="A2" s="42"/>
      <c r="B2" s="1323" t="e">
        <f>#REF!</f>
        <v>#REF!</v>
      </c>
      <c r="C2" s="1323"/>
      <c r="D2" s="1323"/>
      <c r="E2" s="1323"/>
      <c r="F2" s="1323"/>
      <c r="G2" s="1323"/>
      <c r="I2" s="67"/>
      <c r="J2" s="123"/>
      <c r="S2" s="124"/>
      <c r="U2" s="123"/>
      <c r="V2" s="123"/>
      <c r="W2" s="123"/>
      <c r="X2" s="5" t="e">
        <f>#REF!</f>
        <v>#REF!</v>
      </c>
      <c r="Y2" s="1323" t="e">
        <f>#REF!</f>
        <v>#REF!</v>
      </c>
      <c r="Z2" s="1323"/>
      <c r="AA2" s="1323"/>
      <c r="AB2" s="1323"/>
      <c r="AC2" s="1323"/>
      <c r="AD2" s="1323"/>
      <c r="AF2" s="67"/>
      <c r="AG2" s="123"/>
      <c r="AI2" s="123"/>
      <c r="AJ2" s="5" t="e">
        <f>#REF!</f>
        <v>#REF!</v>
      </c>
      <c r="AX2" s="353"/>
      <c r="AY2" s="353"/>
    </row>
    <row r="3" spans="2:44" ht="15" customHeight="1" thickBot="1">
      <c r="B3" s="1324"/>
      <c r="C3" s="1324"/>
      <c r="D3" s="1324"/>
      <c r="E3" s="1324"/>
      <c r="F3" s="1324"/>
      <c r="G3" s="1324"/>
      <c r="H3" s="25"/>
      <c r="I3" s="126"/>
      <c r="J3" s="25"/>
      <c r="K3" s="25"/>
      <c r="L3" s="25"/>
      <c r="M3" s="25"/>
      <c r="N3" s="25"/>
      <c r="O3" s="25"/>
      <c r="P3" s="25"/>
      <c r="Q3" s="25"/>
      <c r="R3" s="25"/>
      <c r="S3" s="127"/>
      <c r="T3" s="25"/>
      <c r="U3" s="25"/>
      <c r="V3" s="25"/>
      <c r="W3" s="25"/>
      <c r="X3" s="415" t="e">
        <f>#REF!</f>
        <v>#REF!</v>
      </c>
      <c r="Y3" s="1324"/>
      <c r="Z3" s="1324"/>
      <c r="AA3" s="1324"/>
      <c r="AB3" s="1324"/>
      <c r="AC3" s="1324"/>
      <c r="AD3" s="1324"/>
      <c r="AE3" s="25"/>
      <c r="AF3" s="126"/>
      <c r="AG3" s="25"/>
      <c r="AH3" s="25"/>
      <c r="AI3" s="25"/>
      <c r="AJ3" s="414" t="e">
        <f>#REF!</f>
        <v>#REF!</v>
      </c>
      <c r="AR3" s="11"/>
    </row>
    <row r="4" spans="2:48" ht="12.75">
      <c r="B4" s="73"/>
      <c r="C4" s="73"/>
      <c r="D4" s="206"/>
      <c r="E4" s="18"/>
      <c r="F4" s="18"/>
      <c r="G4" s="18"/>
      <c r="H4" s="18"/>
      <c r="I4" s="67"/>
      <c r="Y4" s="73"/>
      <c r="Z4" s="73"/>
      <c r="AA4" s="39"/>
      <c r="AB4" s="18"/>
      <c r="AC4" s="18"/>
      <c r="AD4" s="18"/>
      <c r="AE4" s="18"/>
      <c r="AF4" s="67"/>
      <c r="AR4" s="11"/>
      <c r="AV4" s="1342" t="s">
        <v>604</v>
      </c>
    </row>
    <row r="5" spans="1:51" s="270" customFormat="1" ht="19.5" thickBot="1">
      <c r="A5" s="997"/>
      <c r="B5" s="1338" t="s">
        <v>244</v>
      </c>
      <c r="C5" s="1338"/>
      <c r="D5" s="1338"/>
      <c r="E5" s="1338"/>
      <c r="F5" s="1338"/>
      <c r="G5" s="1338"/>
      <c r="H5" s="1338"/>
      <c r="I5" s="1338"/>
      <c r="J5" s="1338"/>
      <c r="K5" s="1338"/>
      <c r="L5" s="1338"/>
      <c r="M5" s="1338"/>
      <c r="N5" s="1338"/>
      <c r="O5" s="1338"/>
      <c r="P5" s="1338"/>
      <c r="Q5" s="1338"/>
      <c r="R5" s="1338"/>
      <c r="S5" s="1338"/>
      <c r="T5" s="1338"/>
      <c r="U5" s="1338"/>
      <c r="V5" s="1338"/>
      <c r="W5" s="1338"/>
      <c r="X5" s="1338"/>
      <c r="Y5" s="1350" t="s">
        <v>790</v>
      </c>
      <c r="Z5" s="1350"/>
      <c r="AA5" s="1350"/>
      <c r="AB5" s="1350"/>
      <c r="AC5" s="1350"/>
      <c r="AD5" s="1350"/>
      <c r="AE5" s="1350"/>
      <c r="AF5" s="1350"/>
      <c r="AG5" s="1350"/>
      <c r="AH5" s="1350"/>
      <c r="AI5" s="1350"/>
      <c r="AJ5" s="1350"/>
      <c r="AR5" s="11"/>
      <c r="AV5" s="1343"/>
      <c r="AX5" s="355"/>
      <c r="AY5" s="355"/>
    </row>
    <row r="6" spans="1:51" s="91" customFormat="1" ht="12.75" customHeight="1">
      <c r="A6" s="297"/>
      <c r="B6" s="1347" t="e">
        <f>CLEAN(#REF!)</f>
        <v>#REF!</v>
      </c>
      <c r="C6" s="1347"/>
      <c r="D6" s="1347"/>
      <c r="E6" s="1347"/>
      <c r="F6" s="1347"/>
      <c r="G6" s="1347"/>
      <c r="H6" s="1347"/>
      <c r="I6" s="1347"/>
      <c r="J6" s="1347"/>
      <c r="K6" s="1347"/>
      <c r="L6" s="1347"/>
      <c r="M6" s="1347"/>
      <c r="N6" s="1347"/>
      <c r="O6" s="1347"/>
      <c r="P6" s="1347"/>
      <c r="Q6" s="1347"/>
      <c r="R6" s="1347"/>
      <c r="S6" s="1347"/>
      <c r="T6" s="1347"/>
      <c r="U6" s="1347"/>
      <c r="V6" s="1347"/>
      <c r="W6" s="1347"/>
      <c r="X6" s="1347"/>
      <c r="Y6" s="1347" t="e">
        <f>CLEAN(#REF!)</f>
        <v>#REF!</v>
      </c>
      <c r="Z6" s="1347"/>
      <c r="AA6" s="1347"/>
      <c r="AB6" s="1347"/>
      <c r="AC6" s="1347"/>
      <c r="AD6" s="1347"/>
      <c r="AE6" s="1347"/>
      <c r="AF6" s="1347"/>
      <c r="AG6" s="1347"/>
      <c r="AH6" s="1347"/>
      <c r="AI6" s="1347"/>
      <c r="AJ6" s="1347"/>
      <c r="AX6" s="354"/>
      <c r="AY6" s="1173"/>
    </row>
    <row r="7" spans="2:35" ht="13.5">
      <c r="B7" s="130"/>
      <c r="C7" s="130"/>
      <c r="D7" s="749"/>
      <c r="E7" s="7"/>
      <c r="F7" s="7"/>
      <c r="G7" s="7"/>
      <c r="H7" s="7"/>
      <c r="I7" s="7"/>
      <c r="J7" s="129"/>
      <c r="K7" s="7"/>
      <c r="L7" s="7"/>
      <c r="M7" s="7"/>
      <c r="N7" s="7"/>
      <c r="O7" s="7"/>
      <c r="P7" s="7"/>
      <c r="Q7" s="7"/>
      <c r="R7" s="7"/>
      <c r="S7" s="131"/>
      <c r="T7" s="131"/>
      <c r="U7" s="132"/>
      <c r="V7" s="132"/>
      <c r="W7" s="132"/>
      <c r="Y7" s="130"/>
      <c r="Z7" s="130"/>
      <c r="AA7" s="746"/>
      <c r="AB7" s="7"/>
      <c r="AC7" s="7"/>
      <c r="AD7" s="7"/>
      <c r="AE7" s="7"/>
      <c r="AF7" s="7"/>
      <c r="AG7" s="129"/>
      <c r="AH7" s="131"/>
      <c r="AI7" s="132"/>
    </row>
    <row r="8" spans="2:36" ht="12.75">
      <c r="B8" s="132"/>
      <c r="C8" s="132"/>
      <c r="D8" s="123"/>
      <c r="E8" s="18"/>
      <c r="F8" s="18"/>
      <c r="G8" s="18"/>
      <c r="H8" s="18"/>
      <c r="I8" s="67"/>
      <c r="J8" s="132"/>
      <c r="T8" s="18"/>
      <c r="U8" s="132"/>
      <c r="V8" s="132"/>
      <c r="W8" s="132"/>
      <c r="X8" s="79"/>
      <c r="Y8" s="132"/>
      <c r="Z8" s="132"/>
      <c r="AA8" s="747"/>
      <c r="AB8" s="18"/>
      <c r="AC8" s="18"/>
      <c r="AD8" s="18"/>
      <c r="AE8" s="18"/>
      <c r="AF8" s="67"/>
      <c r="AG8" s="132"/>
      <c r="AH8" s="18"/>
      <c r="AI8" s="132"/>
      <c r="AJ8" s="79"/>
    </row>
    <row r="9" spans="1:53" s="510" customFormat="1" ht="27.75" customHeight="1">
      <c r="A9" s="996" t="s">
        <v>267</v>
      </c>
      <c r="B9" s="1348" t="s">
        <v>171</v>
      </c>
      <c r="C9" s="507"/>
      <c r="D9" s="1349" t="s">
        <v>455</v>
      </c>
      <c r="E9" s="1349"/>
      <c r="F9" s="1150"/>
      <c r="G9" s="1150"/>
      <c r="H9" s="508"/>
      <c r="I9" s="1348" t="s">
        <v>4</v>
      </c>
      <c r="J9" s="507"/>
      <c r="K9" s="509" t="e">
        <f>CDKT!#REF!</f>
        <v>#REF!</v>
      </c>
      <c r="L9" s="509" t="e">
        <f>CDKT!#REF!</f>
        <v>#REF!</v>
      </c>
      <c r="M9" s="509" t="e">
        <f>CDKT!#REF!</f>
        <v>#REF!</v>
      </c>
      <c r="N9" s="509" t="e">
        <f>CDKT!#REF!</f>
        <v>#REF!</v>
      </c>
      <c r="O9" s="509" t="e">
        <f>CDKT!#REF!</f>
        <v>#REF!</v>
      </c>
      <c r="P9" s="509" t="e">
        <f>CDKT!#REF!</f>
        <v>#REF!</v>
      </c>
      <c r="Q9" s="509" t="e">
        <f>CDKT!#REF!</f>
        <v>#REF!</v>
      </c>
      <c r="R9" s="509" t="e">
        <f>CDKT!#REF!</f>
        <v>#REF!</v>
      </c>
      <c r="S9" s="509" t="e">
        <f>CDKT!#REF!</f>
        <v>#REF!</v>
      </c>
      <c r="T9" s="509" t="s">
        <v>128</v>
      </c>
      <c r="U9" s="507"/>
      <c r="V9" s="869" t="e">
        <f>CDKT!#REF!</f>
        <v>#REF!</v>
      </c>
      <c r="W9" s="869" t="e">
        <f>CDKT!#REF!</f>
        <v>#REF!</v>
      </c>
      <c r="X9" s="509" t="s">
        <v>1009</v>
      </c>
      <c r="Y9" s="1351" t="s">
        <v>117</v>
      </c>
      <c r="Z9" s="1351"/>
      <c r="AA9" s="1349" t="s">
        <v>456</v>
      </c>
      <c r="AB9" s="1349"/>
      <c r="AC9" s="1150"/>
      <c r="AD9" s="1150"/>
      <c r="AE9" s="508"/>
      <c r="AF9" s="1348" t="s">
        <v>118</v>
      </c>
      <c r="AG9" s="507"/>
      <c r="AH9" s="509" t="e">
        <f>#REF!</f>
        <v>#REF!</v>
      </c>
      <c r="AI9" s="507"/>
      <c r="AJ9" s="509" t="e">
        <f>#REF!</f>
        <v>#REF!</v>
      </c>
      <c r="AL9" s="1337" t="s">
        <v>558</v>
      </c>
      <c r="AM9" s="1337"/>
      <c r="AN9" s="1337"/>
      <c r="AO9" s="580"/>
      <c r="AP9" s="1337" t="s">
        <v>559</v>
      </c>
      <c r="AQ9" s="1337"/>
      <c r="AR9" s="1337"/>
      <c r="AS9" s="580"/>
      <c r="AT9" s="1337" t="s">
        <v>651</v>
      </c>
      <c r="AU9" s="1337"/>
      <c r="AV9" s="1337"/>
      <c r="AW9" s="580"/>
      <c r="AX9" s="511"/>
      <c r="AY9" s="511"/>
      <c r="AZ9" s="1346" t="s">
        <v>256</v>
      </c>
      <c r="BA9" s="1346"/>
    </row>
    <row r="10" spans="1:53" s="510" customFormat="1" ht="15" customHeight="1">
      <c r="A10" s="996"/>
      <c r="B10" s="1348"/>
      <c r="C10" s="507"/>
      <c r="D10" s="1349"/>
      <c r="E10" s="1349"/>
      <c r="F10" s="1150"/>
      <c r="G10" s="1150"/>
      <c r="H10" s="508"/>
      <c r="I10" s="1348"/>
      <c r="J10" s="507"/>
      <c r="K10" s="507" t="s">
        <v>312</v>
      </c>
      <c r="L10" s="507" t="s">
        <v>312</v>
      </c>
      <c r="M10" s="507" t="s">
        <v>312</v>
      </c>
      <c r="N10" s="507" t="s">
        <v>312</v>
      </c>
      <c r="O10" s="507" t="s">
        <v>312</v>
      </c>
      <c r="P10" s="507" t="s">
        <v>312</v>
      </c>
      <c r="Q10" s="507" t="s">
        <v>312</v>
      </c>
      <c r="R10" s="507" t="s">
        <v>312</v>
      </c>
      <c r="S10" s="507" t="s">
        <v>312</v>
      </c>
      <c r="T10" s="507" t="s">
        <v>312</v>
      </c>
      <c r="U10" s="507"/>
      <c r="V10" s="507" t="s">
        <v>312</v>
      </c>
      <c r="W10" s="507" t="s">
        <v>312</v>
      </c>
      <c r="X10" s="507" t="s">
        <v>312</v>
      </c>
      <c r="Y10" s="1351"/>
      <c r="Z10" s="1351"/>
      <c r="AA10" s="1349"/>
      <c r="AB10" s="1349"/>
      <c r="AC10" s="1150"/>
      <c r="AD10" s="1150"/>
      <c r="AE10" s="508"/>
      <c r="AF10" s="1348"/>
      <c r="AG10" s="507"/>
      <c r="AH10" s="507" t="s">
        <v>312</v>
      </c>
      <c r="AI10" s="507"/>
      <c r="AJ10" s="507" t="s">
        <v>312</v>
      </c>
      <c r="AL10" s="504" t="s">
        <v>498</v>
      </c>
      <c r="AM10" s="504"/>
      <c r="AN10" s="572" t="s">
        <v>457</v>
      </c>
      <c r="AO10" s="572"/>
      <c r="AP10" s="504" t="s">
        <v>498</v>
      </c>
      <c r="AQ10" s="504"/>
      <c r="AR10" s="572" t="s">
        <v>457</v>
      </c>
      <c r="AS10" s="572"/>
      <c r="AT10" s="504" t="s">
        <v>498</v>
      </c>
      <c r="AU10" s="504"/>
      <c r="AV10" s="572" t="s">
        <v>457</v>
      </c>
      <c r="AW10" s="572"/>
      <c r="AX10" s="511"/>
      <c r="AY10" s="511"/>
      <c r="AZ10" s="507"/>
      <c r="BA10" s="507"/>
    </row>
    <row r="11" spans="2:36" ht="12.75">
      <c r="B11" s="67"/>
      <c r="C11" s="67"/>
      <c r="E11" s="134"/>
      <c r="F11" s="134"/>
      <c r="G11" s="134"/>
      <c r="H11" s="134"/>
      <c r="I11" s="125"/>
      <c r="J11" s="67"/>
      <c r="K11" s="112"/>
      <c r="L11" s="112"/>
      <c r="M11" s="112"/>
      <c r="N11" s="112"/>
      <c r="O11" s="112"/>
      <c r="P11" s="112"/>
      <c r="Q11" s="112"/>
      <c r="R11" s="112"/>
      <c r="S11" s="135"/>
      <c r="T11" s="135"/>
      <c r="U11" s="67"/>
      <c r="V11" s="67"/>
      <c r="W11" s="67"/>
      <c r="X11" s="112"/>
      <c r="Y11" s="67"/>
      <c r="Z11" s="67"/>
      <c r="AB11" s="134"/>
      <c r="AC11" s="134"/>
      <c r="AD11" s="134"/>
      <c r="AE11" s="134"/>
      <c r="AF11" s="125"/>
      <c r="AG11" s="67"/>
      <c r="AH11" s="135"/>
      <c r="AI11" s="67"/>
      <c r="AJ11" s="135"/>
    </row>
    <row r="12" spans="2:53" ht="15" customHeight="1">
      <c r="B12" s="150" t="s">
        <v>236</v>
      </c>
      <c r="C12" s="136"/>
      <c r="D12" s="206" t="s">
        <v>222</v>
      </c>
      <c r="E12" s="132" t="s">
        <v>245</v>
      </c>
      <c r="F12" s="132"/>
      <c r="G12" s="132"/>
      <c r="H12" s="132"/>
      <c r="I12" s="137">
        <f>'Thuyet minh'!A596</f>
        <v>19</v>
      </c>
      <c r="J12" s="136"/>
      <c r="K12" s="138">
        <f>SUM(K13:K14)</f>
        <v>1742285880037</v>
      </c>
      <c r="L12" s="138"/>
      <c r="M12" s="138"/>
      <c r="N12" s="138"/>
      <c r="O12" s="138"/>
      <c r="P12" s="138"/>
      <c r="Q12" s="138"/>
      <c r="R12" s="138">
        <f>SUM(R13:R14)</f>
        <v>1813706070920</v>
      </c>
      <c r="S12" s="138"/>
      <c r="T12" s="138" t="e">
        <f>SUM(T13:T14)-48470623065</f>
        <v>#REF!</v>
      </c>
      <c r="U12" s="136"/>
      <c r="V12" s="138">
        <f>SUM(V13:V14)</f>
        <v>2081574647860</v>
      </c>
      <c r="W12" s="138" t="e">
        <f>SUM(W13:W14)</f>
        <v>#REF!</v>
      </c>
      <c r="X12" s="138">
        <v>48470623065</v>
      </c>
      <c r="Y12" s="150" t="str">
        <f>B12</f>
        <v>01</v>
      </c>
      <c r="Z12" s="136"/>
      <c r="AA12" s="39" t="str">
        <f>D12</f>
        <v>1.</v>
      </c>
      <c r="AB12" s="132" t="s">
        <v>375</v>
      </c>
      <c r="AC12" s="132"/>
      <c r="AD12" s="132"/>
      <c r="AE12" s="132"/>
      <c r="AF12" s="148">
        <f>I12</f>
        <v>19</v>
      </c>
      <c r="AG12" s="136"/>
      <c r="AH12" s="138" t="e">
        <f>SUM(AH13:AH14)</f>
        <v>#REF!</v>
      </c>
      <c r="AI12" s="136"/>
      <c r="AJ12" s="138" t="e">
        <f>SUM(AJ13:AJ14)</f>
        <v>#REF!</v>
      </c>
      <c r="AL12" s="138">
        <f>R12-V12</f>
        <v>-267868576940</v>
      </c>
      <c r="AN12" s="581">
        <f>IF(AL12=0,0,IF(V12&lt;&gt;0,AL12/V12,IF(V12&gt;0,1,-1)))</f>
        <v>-0.12868554928615558</v>
      </c>
      <c r="AP12" s="138" t="e">
        <f>T12-X12</f>
        <v>#REF!</v>
      </c>
      <c r="AR12" s="581" t="e">
        <f>IF(AP12=0,0,IF(X12&lt;&gt;0,AP12/X12,IF(X12&gt;0,1,-1)))</f>
        <v>#REF!</v>
      </c>
      <c r="AT12" s="138" t="e">
        <f>T12-R12</f>
        <v>#REF!</v>
      </c>
      <c r="AV12" s="581" t="e">
        <f>IF(AT12=0,0,IF(R12&lt;&gt;0,AT12/R12,IF(R12&gt;0,1,-1)))</f>
        <v>#REF!</v>
      </c>
      <c r="AX12" s="356" t="e">
        <f>IF(T12+X12=0,0,1)</f>
        <v>#REF!</v>
      </c>
      <c r="AY12" s="356"/>
      <c r="AZ12" s="94" t="e">
        <f aca="true" t="shared" si="0" ref="AZ12:AZ50">T12-AH12</f>
        <v>#REF!</v>
      </c>
      <c r="BA12" s="94" t="e">
        <f>X12-AJ12</f>
        <v>#REF!</v>
      </c>
    </row>
    <row r="13" spans="1:53" ht="15" customHeight="1" hidden="1" outlineLevel="1">
      <c r="A13" s="42">
        <v>511</v>
      </c>
      <c r="B13" s="361"/>
      <c r="C13" s="67"/>
      <c r="D13" s="11" t="s">
        <v>266</v>
      </c>
      <c r="E13" s="133" t="s">
        <v>363</v>
      </c>
      <c r="I13" s="148"/>
      <c r="J13" s="67"/>
      <c r="K13" s="135">
        <v>1742285880037</v>
      </c>
      <c r="L13" s="135">
        <v>1258800000</v>
      </c>
      <c r="M13" s="1227">
        <v>2343543053</v>
      </c>
      <c r="N13" s="135">
        <v>7911628955</v>
      </c>
      <c r="O13" s="135">
        <v>144849459</v>
      </c>
      <c r="P13" s="135">
        <v>0</v>
      </c>
      <c r="Q13" s="135">
        <v>36502035601</v>
      </c>
      <c r="R13" s="135">
        <f>SUM(K13:Q13)</f>
        <v>1790446737105</v>
      </c>
      <c r="S13" s="135" t="e">
        <f>-SUMIF(#REF!,$A13,#REF!)+SUMIF(#REF!,$A13,#REF!)</f>
        <v>#REF!</v>
      </c>
      <c r="T13" s="135" t="e">
        <f>R13+S13</f>
        <v>#REF!</v>
      </c>
      <c r="U13" s="67"/>
      <c r="V13" s="135">
        <v>2081574647860</v>
      </c>
      <c r="W13" s="135" t="e">
        <f>-SUMIF(#REF!,$A13,#REF!)+SUMIF(#REF!,$A13,#REF!)</f>
        <v>#REF!</v>
      </c>
      <c r="X13" s="135" t="e">
        <f>V13+W13</f>
        <v>#REF!</v>
      </c>
      <c r="Y13" s="361"/>
      <c r="Z13" s="67"/>
      <c r="AA13" s="42" t="str">
        <f>D13</f>
        <v>-</v>
      </c>
      <c r="AF13" s="148"/>
      <c r="AG13" s="67"/>
      <c r="AH13" s="135" t="e">
        <f aca="true" t="shared" si="1" ref="AH13:AH50">T13</f>
        <v>#REF!</v>
      </c>
      <c r="AI13" s="136"/>
      <c r="AJ13" s="135" t="e">
        <f aca="true" t="shared" si="2" ref="AJ13:AJ50">X13</f>
        <v>#REF!</v>
      </c>
      <c r="AL13" s="135">
        <f aca="true" t="shared" si="3" ref="AL13:AL50">R13-V13</f>
        <v>-291127910755</v>
      </c>
      <c r="AN13" s="582">
        <f aca="true" t="shared" si="4" ref="AN13:AN50">IF(AL13=0,0,IF(V13&lt;&gt;0,AL13/V13,IF(V13&gt;0,1,-1)))</f>
        <v>-0.13985946218854042</v>
      </c>
      <c r="AP13" s="135" t="e">
        <f aca="true" t="shared" si="5" ref="AP13:AP50">T13-X13</f>
        <v>#REF!</v>
      </c>
      <c r="AR13" s="582" t="e">
        <f aca="true" t="shared" si="6" ref="AR13:AR50">IF(AP13=0,0,IF(X13&lt;&gt;0,AP13/X13,IF(X13&gt;0,1,-1)))</f>
        <v>#REF!</v>
      </c>
      <c r="AT13" s="135" t="e">
        <f>T13-R13</f>
        <v>#REF!</v>
      </c>
      <c r="AV13" s="582" t="e">
        <f>IF(AT13=0,0,IF(AB13&lt;&gt;0,AT13/AB13,IF(AB13&gt;0,1,-1)))</f>
        <v>#REF!</v>
      </c>
      <c r="AX13" s="356" t="e">
        <f>IF(T13+X13=0,0,1)</f>
        <v>#REF!</v>
      </c>
      <c r="AY13" s="356"/>
      <c r="AZ13" s="94" t="e">
        <f t="shared" si="0"/>
        <v>#REF!</v>
      </c>
      <c r="BA13" s="94" t="e">
        <f aca="true" t="shared" si="7" ref="BA13:BA50">X13-AJ13</f>
        <v>#REF!</v>
      </c>
    </row>
    <row r="14" spans="1:53" ht="15" customHeight="1" hidden="1" outlineLevel="1">
      <c r="A14" s="42">
        <v>512</v>
      </c>
      <c r="B14" s="361"/>
      <c r="C14" s="67"/>
      <c r="D14" s="11" t="s">
        <v>266</v>
      </c>
      <c r="E14" s="133" t="s">
        <v>364</v>
      </c>
      <c r="I14" s="148"/>
      <c r="J14" s="67"/>
      <c r="K14" s="135">
        <v>0</v>
      </c>
      <c r="L14" s="135">
        <v>0</v>
      </c>
      <c r="M14" s="135">
        <v>0</v>
      </c>
      <c r="N14" s="135">
        <v>0</v>
      </c>
      <c r="O14" s="135">
        <v>23259333815</v>
      </c>
      <c r="P14" s="135">
        <v>0</v>
      </c>
      <c r="Q14" s="135">
        <v>0</v>
      </c>
      <c r="R14" s="135">
        <f>SUM(K14:Q14)</f>
        <v>23259333815</v>
      </c>
      <c r="S14" s="135" t="e">
        <f>-SUMIF(#REF!,$A14,#REF!)+SUMIF(#REF!,$A14,#REF!)</f>
        <v>#REF!</v>
      </c>
      <c r="T14" s="135" t="e">
        <f>R14+S14</f>
        <v>#REF!</v>
      </c>
      <c r="U14" s="67"/>
      <c r="V14" s="135">
        <v>0</v>
      </c>
      <c r="W14" s="135" t="e">
        <f>-SUMIF(#REF!,$A14,#REF!)+SUMIF(#REF!,$A14,#REF!)</f>
        <v>#REF!</v>
      </c>
      <c r="X14" s="135" t="e">
        <f>V14+W14</f>
        <v>#REF!</v>
      </c>
      <c r="Y14" s="361"/>
      <c r="Z14" s="67"/>
      <c r="AA14" s="42" t="str">
        <f>D14</f>
        <v>-</v>
      </c>
      <c r="AF14" s="148"/>
      <c r="AG14" s="67"/>
      <c r="AH14" s="135" t="e">
        <f t="shared" si="1"/>
        <v>#REF!</v>
      </c>
      <c r="AI14" s="136"/>
      <c r="AJ14" s="135" t="e">
        <f t="shared" si="2"/>
        <v>#REF!</v>
      </c>
      <c r="AL14" s="135">
        <f t="shared" si="3"/>
        <v>23259333815</v>
      </c>
      <c r="AN14" s="582">
        <f t="shared" si="4"/>
        <v>-1</v>
      </c>
      <c r="AP14" s="135" t="e">
        <f t="shared" si="5"/>
        <v>#REF!</v>
      </c>
      <c r="AR14" s="582" t="e">
        <f t="shared" si="6"/>
        <v>#REF!</v>
      </c>
      <c r="AT14" s="135" t="e">
        <f>T14-R14</f>
        <v>#REF!</v>
      </c>
      <c r="AV14" s="582" t="e">
        <f>IF(AT14=0,0,IF(AB14&lt;&gt;0,AT14/AB14,IF(AB14&gt;0,1,-1)))</f>
        <v>#REF!</v>
      </c>
      <c r="AX14" s="356" t="e">
        <f>IF(T14+X14=0,0,1)</f>
        <v>#REF!</v>
      </c>
      <c r="AY14" s="356"/>
      <c r="AZ14" s="94" t="e">
        <f t="shared" si="0"/>
        <v>#REF!</v>
      </c>
      <c r="BA14" s="94" t="e">
        <f t="shared" si="7"/>
        <v>#REF!</v>
      </c>
    </row>
    <row r="15" spans="2:53" ht="12.75" collapsed="1">
      <c r="B15" s="136"/>
      <c r="C15" s="136"/>
      <c r="D15" s="206"/>
      <c r="E15" s="132"/>
      <c r="F15" s="132"/>
      <c r="G15" s="132"/>
      <c r="H15" s="132"/>
      <c r="I15" s="288"/>
      <c r="J15" s="136"/>
      <c r="K15" s="138"/>
      <c r="L15" s="138"/>
      <c r="M15" s="138"/>
      <c r="N15" s="138"/>
      <c r="O15" s="138"/>
      <c r="P15" s="138"/>
      <c r="Q15" s="138"/>
      <c r="R15" s="138"/>
      <c r="S15" s="138"/>
      <c r="T15" s="138"/>
      <c r="U15" s="136"/>
      <c r="V15" s="138"/>
      <c r="W15" s="138"/>
      <c r="X15" s="138"/>
      <c r="Y15" s="136"/>
      <c r="Z15" s="136"/>
      <c r="AA15" s="39"/>
      <c r="AB15" s="132"/>
      <c r="AC15" s="132"/>
      <c r="AD15" s="132"/>
      <c r="AE15" s="132"/>
      <c r="AF15" s="288"/>
      <c r="AG15" s="136"/>
      <c r="AH15" s="138"/>
      <c r="AI15" s="136"/>
      <c r="AJ15" s="138"/>
      <c r="AL15" s="138"/>
      <c r="AN15" s="581"/>
      <c r="AP15" s="138"/>
      <c r="AR15" s="581"/>
      <c r="AT15" s="138"/>
      <c r="AV15" s="581"/>
      <c r="AX15" s="356" t="e">
        <f>AX16</f>
        <v>#REF!</v>
      </c>
      <c r="AY15" s="356"/>
      <c r="AZ15" s="94">
        <f t="shared" si="0"/>
        <v>0</v>
      </c>
      <c r="BA15" s="94">
        <f t="shared" si="7"/>
        <v>0</v>
      </c>
    </row>
    <row r="16" spans="1:53" s="686" customFormat="1" ht="15" customHeight="1">
      <c r="A16" s="444"/>
      <c r="B16" s="1194" t="s">
        <v>237</v>
      </c>
      <c r="C16" s="466"/>
      <c r="D16" s="452" t="s">
        <v>223</v>
      </c>
      <c r="E16" s="1195" t="s">
        <v>114</v>
      </c>
      <c r="F16" s="1195"/>
      <c r="G16" s="1195"/>
      <c r="H16" s="1195"/>
      <c r="I16" s="1196" t="e">
        <f>'Thuyet minh'!#REF!</f>
        <v>#REF!</v>
      </c>
      <c r="J16" s="466"/>
      <c r="K16" s="683">
        <f>SUM(K17:K22)</f>
        <v>0</v>
      </c>
      <c r="L16" s="683"/>
      <c r="M16" s="683"/>
      <c r="N16" s="683"/>
      <c r="O16" s="683"/>
      <c r="P16" s="683"/>
      <c r="Q16" s="683"/>
      <c r="R16" s="683">
        <f>SUM(R17:R22)</f>
        <v>0</v>
      </c>
      <c r="S16" s="683"/>
      <c r="T16" s="683" t="e">
        <f>SUM(T17:T22)</f>
        <v>#REF!</v>
      </c>
      <c r="U16" s="466"/>
      <c r="V16" s="683">
        <f>SUM(V17:V22)</f>
        <v>0</v>
      </c>
      <c r="W16" s="683" t="e">
        <f>SUM(W17:W22)</f>
        <v>#REF!</v>
      </c>
      <c r="X16" s="683" t="e">
        <f>SUM(X17:X22)</f>
        <v>#REF!</v>
      </c>
      <c r="Y16" s="1194" t="str">
        <f>B16</f>
        <v>02</v>
      </c>
      <c r="Z16" s="466"/>
      <c r="AA16" s="444" t="str">
        <f aca="true" t="shared" si="8" ref="AA16:AA22">D16</f>
        <v>2.</v>
      </c>
      <c r="AB16" s="1195" t="s">
        <v>376</v>
      </c>
      <c r="AC16" s="1195"/>
      <c r="AD16" s="1195"/>
      <c r="AE16" s="1195"/>
      <c r="AF16" s="1196" t="e">
        <f>I16</f>
        <v>#REF!</v>
      </c>
      <c r="AG16" s="466"/>
      <c r="AH16" s="683" t="e">
        <f>SUM(AH17:AH22)</f>
        <v>#REF!</v>
      </c>
      <c r="AI16" s="466"/>
      <c r="AJ16" s="683" t="e">
        <f>SUM(AJ17:AJ22)</f>
        <v>#REF!</v>
      </c>
      <c r="AL16" s="683">
        <f t="shared" si="3"/>
        <v>0</v>
      </c>
      <c r="AN16" s="1197">
        <f t="shared" si="4"/>
        <v>0</v>
      </c>
      <c r="AP16" s="683" t="e">
        <f t="shared" si="5"/>
        <v>#REF!</v>
      </c>
      <c r="AR16" s="1197" t="e">
        <f t="shared" si="6"/>
        <v>#REF!</v>
      </c>
      <c r="AT16" s="683" t="e">
        <f aca="true" t="shared" si="9" ref="AT16:AT22">T16-R16</f>
        <v>#REF!</v>
      </c>
      <c r="AV16" s="1197" t="e">
        <f aca="true" t="shared" si="10" ref="AV16:AV22">IF(AT16=0,0,IF(R16&lt;&gt;0,AT16/R16,IF(R16&gt;0,1,-1)))</f>
        <v>#REF!</v>
      </c>
      <c r="AX16" s="356" t="e">
        <f>AX24</f>
        <v>#REF!</v>
      </c>
      <c r="AY16" s="356"/>
      <c r="AZ16" s="428" t="e">
        <f t="shared" si="0"/>
        <v>#REF!</v>
      </c>
      <c r="BA16" s="428" t="e">
        <f t="shared" si="7"/>
        <v>#REF!</v>
      </c>
    </row>
    <row r="17" spans="1:53" ht="15" customHeight="1" hidden="1" outlineLevel="1">
      <c r="A17" s="42">
        <v>521</v>
      </c>
      <c r="B17" s="67"/>
      <c r="C17" s="67"/>
      <c r="D17" s="11" t="s">
        <v>266</v>
      </c>
      <c r="E17" s="133" t="s">
        <v>100</v>
      </c>
      <c r="I17" s="288"/>
      <c r="J17" s="136"/>
      <c r="K17" s="135">
        <v>0</v>
      </c>
      <c r="L17" s="135"/>
      <c r="M17" s="135"/>
      <c r="N17" s="135"/>
      <c r="O17" s="135"/>
      <c r="P17" s="135"/>
      <c r="Q17" s="135"/>
      <c r="R17" s="135">
        <f aca="true" t="shared" si="11" ref="R17:R22">SUM(K17:Q17)</f>
        <v>0</v>
      </c>
      <c r="S17" s="135" t="e">
        <f>SUMIF(#REF!,A17,#REF!)-SUMIF(#REF!,A17,#REF!)</f>
        <v>#REF!</v>
      </c>
      <c r="T17" s="135" t="e">
        <f aca="true" t="shared" si="12" ref="T17:T22">R17+S17</f>
        <v>#REF!</v>
      </c>
      <c r="U17" s="136"/>
      <c r="V17" s="135">
        <v>0</v>
      </c>
      <c r="W17" s="135" t="e">
        <f>SUMIF(#REF!,$A17,#REF!)-SUMIF(#REF!,$A17,#REF!)</f>
        <v>#REF!</v>
      </c>
      <c r="X17" s="135" t="e">
        <f aca="true" t="shared" si="13" ref="X17:X22">V17+W17</f>
        <v>#REF!</v>
      </c>
      <c r="Y17" s="67"/>
      <c r="Z17" s="67"/>
      <c r="AA17" s="42" t="str">
        <f t="shared" si="8"/>
        <v>-</v>
      </c>
      <c r="AB17" s="133" t="s">
        <v>252</v>
      </c>
      <c r="AF17" s="288"/>
      <c r="AG17" s="136"/>
      <c r="AH17" s="135" t="e">
        <f t="shared" si="1"/>
        <v>#REF!</v>
      </c>
      <c r="AI17" s="136"/>
      <c r="AJ17" s="135" t="e">
        <f t="shared" si="2"/>
        <v>#REF!</v>
      </c>
      <c r="AL17" s="135">
        <f t="shared" si="3"/>
        <v>0</v>
      </c>
      <c r="AN17" s="582">
        <f t="shared" si="4"/>
        <v>0</v>
      </c>
      <c r="AP17" s="135" t="e">
        <f t="shared" si="5"/>
        <v>#REF!</v>
      </c>
      <c r="AR17" s="582" t="e">
        <f t="shared" si="6"/>
        <v>#REF!</v>
      </c>
      <c r="AT17" s="135" t="e">
        <f t="shared" si="9"/>
        <v>#REF!</v>
      </c>
      <c r="AV17" s="582" t="e">
        <f t="shared" si="10"/>
        <v>#REF!</v>
      </c>
      <c r="AX17" s="356" t="e">
        <f aca="true" t="shared" si="14" ref="AX17:AX22">IF(T17+X17=0,0,1)</f>
        <v>#REF!</v>
      </c>
      <c r="AY17" s="356"/>
      <c r="AZ17" s="94" t="e">
        <f t="shared" si="0"/>
        <v>#REF!</v>
      </c>
      <c r="BA17" s="94" t="e">
        <f t="shared" si="7"/>
        <v>#REF!</v>
      </c>
    </row>
    <row r="18" spans="1:53" ht="15" customHeight="1" hidden="1" outlineLevel="1">
      <c r="A18" s="42">
        <v>532</v>
      </c>
      <c r="B18" s="67"/>
      <c r="C18" s="67"/>
      <c r="D18" s="11" t="s">
        <v>266</v>
      </c>
      <c r="E18" s="133" t="s">
        <v>101</v>
      </c>
      <c r="I18" s="288"/>
      <c r="J18" s="67"/>
      <c r="K18" s="683">
        <v>0</v>
      </c>
      <c r="L18" s="135"/>
      <c r="M18" s="135"/>
      <c r="N18" s="135"/>
      <c r="O18" s="135"/>
      <c r="P18" s="135"/>
      <c r="Q18" s="135"/>
      <c r="R18" s="135">
        <f t="shared" si="11"/>
        <v>0</v>
      </c>
      <c r="S18" s="135" t="e">
        <f>SUMIF(#REF!,A18,#REF!)-SUMIF(#REF!,A18,#REF!)</f>
        <v>#REF!</v>
      </c>
      <c r="T18" s="135" t="e">
        <f t="shared" si="12"/>
        <v>#REF!</v>
      </c>
      <c r="U18" s="67"/>
      <c r="V18" s="135">
        <v>0</v>
      </c>
      <c r="W18" s="135" t="e">
        <f>SUMIF(#REF!,$A18,#REF!)-SUMIF(#REF!,$A18,#REF!)</f>
        <v>#REF!</v>
      </c>
      <c r="X18" s="135" t="e">
        <f t="shared" si="13"/>
        <v>#REF!</v>
      </c>
      <c r="Y18" s="67"/>
      <c r="Z18" s="67"/>
      <c r="AA18" s="42" t="str">
        <f t="shared" si="8"/>
        <v>-</v>
      </c>
      <c r="AB18" s="133" t="s">
        <v>401</v>
      </c>
      <c r="AF18" s="288"/>
      <c r="AG18" s="67"/>
      <c r="AH18" s="135" t="e">
        <f t="shared" si="1"/>
        <v>#REF!</v>
      </c>
      <c r="AI18" s="136"/>
      <c r="AJ18" s="135" t="e">
        <f t="shared" si="2"/>
        <v>#REF!</v>
      </c>
      <c r="AL18" s="135">
        <f t="shared" si="3"/>
        <v>0</v>
      </c>
      <c r="AN18" s="582">
        <f t="shared" si="4"/>
        <v>0</v>
      </c>
      <c r="AP18" s="135" t="e">
        <f t="shared" si="5"/>
        <v>#REF!</v>
      </c>
      <c r="AR18" s="582" t="e">
        <f t="shared" si="6"/>
        <v>#REF!</v>
      </c>
      <c r="AT18" s="135" t="e">
        <f t="shared" si="9"/>
        <v>#REF!</v>
      </c>
      <c r="AV18" s="582" t="e">
        <f t="shared" si="10"/>
        <v>#REF!</v>
      </c>
      <c r="AX18" s="356" t="e">
        <f t="shared" si="14"/>
        <v>#REF!</v>
      </c>
      <c r="AY18" s="356"/>
      <c r="AZ18" s="94" t="e">
        <f t="shared" si="0"/>
        <v>#REF!</v>
      </c>
      <c r="BA18" s="94" t="e">
        <f t="shared" si="7"/>
        <v>#REF!</v>
      </c>
    </row>
    <row r="19" spans="1:53" ht="15" customHeight="1" hidden="1" outlineLevel="1">
      <c r="A19" s="42">
        <v>531</v>
      </c>
      <c r="B19" s="67"/>
      <c r="C19" s="67"/>
      <c r="D19" s="11" t="s">
        <v>266</v>
      </c>
      <c r="E19" s="133" t="s">
        <v>102</v>
      </c>
      <c r="I19" s="288"/>
      <c r="J19" s="67"/>
      <c r="K19" s="135">
        <v>0</v>
      </c>
      <c r="L19" s="135">
        <v>0</v>
      </c>
      <c r="M19" s="135">
        <v>0</v>
      </c>
      <c r="N19" s="135">
        <v>0</v>
      </c>
      <c r="O19" s="135">
        <v>0</v>
      </c>
      <c r="P19" s="135">
        <v>0</v>
      </c>
      <c r="Q19" s="135">
        <v>0</v>
      </c>
      <c r="R19" s="135">
        <f t="shared" si="11"/>
        <v>0</v>
      </c>
      <c r="S19" s="135" t="e">
        <f>SUMIF(#REF!,A19,#REF!)-SUMIF(#REF!,A19,#REF!)</f>
        <v>#REF!</v>
      </c>
      <c r="T19" s="135" t="e">
        <f t="shared" si="12"/>
        <v>#REF!</v>
      </c>
      <c r="U19" s="67"/>
      <c r="V19" s="135">
        <v>0</v>
      </c>
      <c r="W19" s="135" t="e">
        <f>SUMIF(#REF!,$A19,#REF!)-SUMIF(#REF!,$A19,#REF!)</f>
        <v>#REF!</v>
      </c>
      <c r="X19" s="135" t="e">
        <f t="shared" si="13"/>
        <v>#REF!</v>
      </c>
      <c r="Y19" s="67"/>
      <c r="Z19" s="67"/>
      <c r="AA19" s="42" t="str">
        <f t="shared" si="8"/>
        <v>-</v>
      </c>
      <c r="AB19" s="133" t="s">
        <v>402</v>
      </c>
      <c r="AF19" s="288"/>
      <c r="AG19" s="67"/>
      <c r="AH19" s="135" t="e">
        <f t="shared" si="1"/>
        <v>#REF!</v>
      </c>
      <c r="AI19" s="136"/>
      <c r="AJ19" s="135" t="e">
        <f t="shared" si="2"/>
        <v>#REF!</v>
      </c>
      <c r="AL19" s="135">
        <f t="shared" si="3"/>
        <v>0</v>
      </c>
      <c r="AN19" s="582">
        <f t="shared" si="4"/>
        <v>0</v>
      </c>
      <c r="AP19" s="135" t="e">
        <f t="shared" si="5"/>
        <v>#REF!</v>
      </c>
      <c r="AR19" s="582" t="e">
        <f t="shared" si="6"/>
        <v>#REF!</v>
      </c>
      <c r="AT19" s="135" t="e">
        <f t="shared" si="9"/>
        <v>#REF!</v>
      </c>
      <c r="AV19" s="582" t="e">
        <f t="shared" si="10"/>
        <v>#REF!</v>
      </c>
      <c r="AX19" s="356" t="e">
        <f t="shared" si="14"/>
        <v>#REF!</v>
      </c>
      <c r="AY19" s="356"/>
      <c r="AZ19" s="94" t="e">
        <f t="shared" si="0"/>
        <v>#REF!</v>
      </c>
      <c r="BA19" s="94" t="e">
        <f t="shared" si="7"/>
        <v>#REF!</v>
      </c>
    </row>
    <row r="20" spans="1:53" ht="15" customHeight="1" hidden="1" outlineLevel="1">
      <c r="A20" s="42" t="s">
        <v>39</v>
      </c>
      <c r="B20" s="67"/>
      <c r="C20" s="67"/>
      <c r="D20" s="11" t="s">
        <v>266</v>
      </c>
      <c r="E20" s="133" t="s">
        <v>38</v>
      </c>
      <c r="I20" s="288"/>
      <c r="J20" s="67"/>
      <c r="K20" s="135">
        <v>0</v>
      </c>
      <c r="L20" s="135">
        <v>0</v>
      </c>
      <c r="M20" s="135">
        <v>0</v>
      </c>
      <c r="N20" s="135">
        <v>0</v>
      </c>
      <c r="O20" s="135">
        <v>0</v>
      </c>
      <c r="P20" s="135">
        <v>0</v>
      </c>
      <c r="Q20" s="135">
        <v>0</v>
      </c>
      <c r="R20" s="135">
        <f t="shared" si="11"/>
        <v>0</v>
      </c>
      <c r="S20" s="135" t="e">
        <f>SUMIF(#REF!,A20,#REF!)-SUMIF(#REF!,"3331 511",#REF!)</f>
        <v>#REF!</v>
      </c>
      <c r="T20" s="135" t="e">
        <f t="shared" si="12"/>
        <v>#REF!</v>
      </c>
      <c r="U20" s="67"/>
      <c r="V20" s="135">
        <v>0</v>
      </c>
      <c r="W20" s="135" t="e">
        <f>SUMIF(#REF!,$A20,#REF!)-SUMIF(#REF!,"3331 511",#REF!)</f>
        <v>#REF!</v>
      </c>
      <c r="X20" s="135" t="e">
        <f t="shared" si="13"/>
        <v>#REF!</v>
      </c>
      <c r="Y20" s="67"/>
      <c r="Z20" s="67"/>
      <c r="AA20" s="42" t="str">
        <f t="shared" si="8"/>
        <v>-</v>
      </c>
      <c r="AB20" s="133" t="s">
        <v>403</v>
      </c>
      <c r="AF20" s="288"/>
      <c r="AG20" s="67"/>
      <c r="AH20" s="135" t="e">
        <f t="shared" si="1"/>
        <v>#REF!</v>
      </c>
      <c r="AI20" s="136"/>
      <c r="AJ20" s="135" t="e">
        <f t="shared" si="2"/>
        <v>#REF!</v>
      </c>
      <c r="AL20" s="135">
        <f t="shared" si="3"/>
        <v>0</v>
      </c>
      <c r="AN20" s="582">
        <f t="shared" si="4"/>
        <v>0</v>
      </c>
      <c r="AP20" s="135" t="e">
        <f t="shared" si="5"/>
        <v>#REF!</v>
      </c>
      <c r="AR20" s="582" t="e">
        <f t="shared" si="6"/>
        <v>#REF!</v>
      </c>
      <c r="AT20" s="135" t="e">
        <f t="shared" si="9"/>
        <v>#REF!</v>
      </c>
      <c r="AV20" s="582" t="e">
        <f t="shared" si="10"/>
        <v>#REF!</v>
      </c>
      <c r="AX20" s="356" t="e">
        <f t="shared" si="14"/>
        <v>#REF!</v>
      </c>
      <c r="AY20" s="356"/>
      <c r="AZ20" s="94" t="e">
        <f t="shared" si="0"/>
        <v>#REF!</v>
      </c>
      <c r="BA20" s="94" t="e">
        <f t="shared" si="7"/>
        <v>#REF!</v>
      </c>
    </row>
    <row r="21" spans="1:53" ht="15" customHeight="1" hidden="1" outlineLevel="1">
      <c r="A21" s="42" t="s">
        <v>134</v>
      </c>
      <c r="B21" s="67"/>
      <c r="C21" s="67"/>
      <c r="D21" s="11" t="s">
        <v>266</v>
      </c>
      <c r="E21" s="133" t="s">
        <v>367</v>
      </c>
      <c r="I21" s="288"/>
      <c r="J21" s="67"/>
      <c r="K21" s="135">
        <v>0</v>
      </c>
      <c r="L21" s="135">
        <v>0</v>
      </c>
      <c r="M21" s="135">
        <v>0</v>
      </c>
      <c r="N21" s="135">
        <v>0</v>
      </c>
      <c r="O21" s="135">
        <v>0</v>
      </c>
      <c r="P21" s="135">
        <v>0</v>
      </c>
      <c r="Q21" s="135">
        <v>0</v>
      </c>
      <c r="R21" s="135">
        <f t="shared" si="11"/>
        <v>0</v>
      </c>
      <c r="S21" s="135" t="e">
        <f>SUMIF(#REF!,A21,#REF!)-SUMIF(#REF!,"3332 511",#REF!)</f>
        <v>#REF!</v>
      </c>
      <c r="T21" s="135" t="e">
        <f t="shared" si="12"/>
        <v>#REF!</v>
      </c>
      <c r="U21" s="67"/>
      <c r="V21" s="135">
        <v>0</v>
      </c>
      <c r="W21" s="135" t="e">
        <f>SUMIF(#REF!,$A21,#REF!)-SUMIF(#REF!,"3332 511",#REF!)</f>
        <v>#REF!</v>
      </c>
      <c r="X21" s="135" t="e">
        <f t="shared" si="13"/>
        <v>#REF!</v>
      </c>
      <c r="Y21" s="67"/>
      <c r="Z21" s="67"/>
      <c r="AA21" s="42" t="str">
        <f t="shared" si="8"/>
        <v>-</v>
      </c>
      <c r="AB21" s="133" t="s">
        <v>404</v>
      </c>
      <c r="AF21" s="288"/>
      <c r="AG21" s="67"/>
      <c r="AH21" s="135" t="e">
        <f t="shared" si="1"/>
        <v>#REF!</v>
      </c>
      <c r="AI21" s="136"/>
      <c r="AJ21" s="135" t="e">
        <f t="shared" si="2"/>
        <v>#REF!</v>
      </c>
      <c r="AL21" s="135">
        <f t="shared" si="3"/>
        <v>0</v>
      </c>
      <c r="AN21" s="582">
        <f t="shared" si="4"/>
        <v>0</v>
      </c>
      <c r="AP21" s="135" t="e">
        <f t="shared" si="5"/>
        <v>#REF!</v>
      </c>
      <c r="AR21" s="582" t="e">
        <f t="shared" si="6"/>
        <v>#REF!</v>
      </c>
      <c r="AT21" s="135" t="e">
        <f t="shared" si="9"/>
        <v>#REF!</v>
      </c>
      <c r="AV21" s="582" t="e">
        <f t="shared" si="10"/>
        <v>#REF!</v>
      </c>
      <c r="AX21" s="356" t="e">
        <f t="shared" si="14"/>
        <v>#REF!</v>
      </c>
      <c r="AY21" s="356"/>
      <c r="AZ21" s="94" t="e">
        <f t="shared" si="0"/>
        <v>#REF!</v>
      </c>
      <c r="BA21" s="94" t="e">
        <f t="shared" si="7"/>
        <v>#REF!</v>
      </c>
    </row>
    <row r="22" spans="1:53" ht="15" customHeight="1" hidden="1" outlineLevel="1">
      <c r="A22" s="42" t="s">
        <v>40</v>
      </c>
      <c r="B22" s="139"/>
      <c r="C22" s="139"/>
      <c r="D22" s="55" t="s">
        <v>266</v>
      </c>
      <c r="E22" s="140" t="s">
        <v>41</v>
      </c>
      <c r="F22" s="140"/>
      <c r="G22" s="140"/>
      <c r="I22" s="288"/>
      <c r="J22" s="67"/>
      <c r="K22" s="135">
        <v>0</v>
      </c>
      <c r="L22" s="135">
        <v>0</v>
      </c>
      <c r="M22" s="135">
        <v>0</v>
      </c>
      <c r="N22" s="135">
        <v>0</v>
      </c>
      <c r="O22" s="135">
        <v>0</v>
      </c>
      <c r="P22" s="135">
        <v>0</v>
      </c>
      <c r="Q22" s="135">
        <v>0</v>
      </c>
      <c r="R22" s="135">
        <f t="shared" si="11"/>
        <v>0</v>
      </c>
      <c r="S22" s="135" t="e">
        <f>SUMIF(#REF!,A22,#REF!)-SUMIF(#REF!,"3333 511",#REF!)</f>
        <v>#REF!</v>
      </c>
      <c r="T22" s="135" t="e">
        <f t="shared" si="12"/>
        <v>#REF!</v>
      </c>
      <c r="U22" s="67"/>
      <c r="V22" s="135">
        <v>0</v>
      </c>
      <c r="W22" s="135" t="e">
        <f>SUMIF(#REF!,$A22,#REF!)-SUMIF(#REF!,"3333 511",#REF!)</f>
        <v>#REF!</v>
      </c>
      <c r="X22" s="135" t="e">
        <f t="shared" si="13"/>
        <v>#REF!</v>
      </c>
      <c r="Y22" s="139"/>
      <c r="Z22" s="139"/>
      <c r="AA22" s="32" t="str">
        <f t="shared" si="8"/>
        <v>-</v>
      </c>
      <c r="AB22" s="140" t="s">
        <v>405</v>
      </c>
      <c r="AC22" s="140"/>
      <c r="AD22" s="140"/>
      <c r="AF22" s="288"/>
      <c r="AG22" s="67"/>
      <c r="AH22" s="135" t="e">
        <f t="shared" si="1"/>
        <v>#REF!</v>
      </c>
      <c r="AI22" s="136"/>
      <c r="AJ22" s="135" t="e">
        <f t="shared" si="2"/>
        <v>#REF!</v>
      </c>
      <c r="AL22" s="135">
        <f t="shared" si="3"/>
        <v>0</v>
      </c>
      <c r="AN22" s="582">
        <f t="shared" si="4"/>
        <v>0</v>
      </c>
      <c r="AP22" s="135" t="e">
        <f t="shared" si="5"/>
        <v>#REF!</v>
      </c>
      <c r="AR22" s="582" t="e">
        <f t="shared" si="6"/>
        <v>#REF!</v>
      </c>
      <c r="AT22" s="135" t="e">
        <f t="shared" si="9"/>
        <v>#REF!</v>
      </c>
      <c r="AV22" s="582" t="e">
        <f t="shared" si="10"/>
        <v>#REF!</v>
      </c>
      <c r="AX22" s="356" t="e">
        <f t="shared" si="14"/>
        <v>#REF!</v>
      </c>
      <c r="AY22" s="356"/>
      <c r="AZ22" s="94" t="e">
        <f t="shared" si="0"/>
        <v>#REF!</v>
      </c>
      <c r="BA22" s="94" t="e">
        <f t="shared" si="7"/>
        <v>#REF!</v>
      </c>
    </row>
    <row r="23" spans="2:53" ht="12.75" collapsed="1">
      <c r="B23" s="67"/>
      <c r="C23" s="67"/>
      <c r="I23" s="288"/>
      <c r="J23" s="67"/>
      <c r="K23" s="135"/>
      <c r="L23" s="135"/>
      <c r="M23" s="135"/>
      <c r="N23" s="135"/>
      <c r="O23" s="135"/>
      <c r="P23" s="135"/>
      <c r="Q23" s="135"/>
      <c r="R23" s="135"/>
      <c r="S23" s="135"/>
      <c r="T23" s="135"/>
      <c r="U23" s="67"/>
      <c r="V23" s="135"/>
      <c r="W23" s="135"/>
      <c r="X23" s="135"/>
      <c r="Y23" s="67"/>
      <c r="Z23" s="67"/>
      <c r="AF23" s="288"/>
      <c r="AG23" s="67"/>
      <c r="AH23" s="135"/>
      <c r="AI23" s="136"/>
      <c r="AJ23" s="135"/>
      <c r="AL23" s="135"/>
      <c r="AN23" s="582"/>
      <c r="AP23" s="135"/>
      <c r="AR23" s="582"/>
      <c r="AT23" s="135"/>
      <c r="AV23" s="582"/>
      <c r="AX23" s="356" t="e">
        <f>AX24</f>
        <v>#REF!</v>
      </c>
      <c r="AY23" s="356"/>
      <c r="AZ23" s="94">
        <f t="shared" si="0"/>
        <v>0</v>
      </c>
      <c r="BA23" s="94">
        <f t="shared" si="7"/>
        <v>0</v>
      </c>
    </row>
    <row r="24" spans="2:53" ht="15" customHeight="1">
      <c r="B24" s="136">
        <v>10</v>
      </c>
      <c r="C24" s="136"/>
      <c r="D24" s="206" t="s">
        <v>143</v>
      </c>
      <c r="E24" s="132" t="s">
        <v>234</v>
      </c>
      <c r="F24" s="132"/>
      <c r="G24" s="132"/>
      <c r="H24" s="132"/>
      <c r="I24" s="137" t="e">
        <f>'Thuyet minh'!#REF!</f>
        <v>#REF!</v>
      </c>
      <c r="J24" s="136"/>
      <c r="K24" s="138">
        <f>K12-K16</f>
        <v>1742285880037</v>
      </c>
      <c r="L24" s="138"/>
      <c r="M24" s="138"/>
      <c r="N24" s="138"/>
      <c r="O24" s="138"/>
      <c r="P24" s="138"/>
      <c r="Q24" s="138"/>
      <c r="R24" s="138">
        <f>R12-R16</f>
        <v>1813706070920</v>
      </c>
      <c r="S24" s="138"/>
      <c r="T24" s="138" t="e">
        <f>T12-T16</f>
        <v>#REF!</v>
      </c>
      <c r="U24" s="136"/>
      <c r="V24" s="138">
        <f>V12-V16</f>
        <v>2081574647860</v>
      </c>
      <c r="W24" s="138" t="e">
        <f>W12-W16</f>
        <v>#REF!</v>
      </c>
      <c r="X24" s="138" t="e">
        <f>X12-X16</f>
        <v>#REF!</v>
      </c>
      <c r="Y24" s="136">
        <f>B24</f>
        <v>10</v>
      </c>
      <c r="Z24" s="136"/>
      <c r="AA24" s="39" t="str">
        <f>D24</f>
        <v>3.</v>
      </c>
      <c r="AB24" s="132" t="s">
        <v>377</v>
      </c>
      <c r="AC24" s="132"/>
      <c r="AD24" s="132"/>
      <c r="AE24" s="132"/>
      <c r="AF24" s="148" t="e">
        <f>I24</f>
        <v>#REF!</v>
      </c>
      <c r="AG24" s="136"/>
      <c r="AH24" s="138" t="e">
        <f>AH12-AH16</f>
        <v>#REF!</v>
      </c>
      <c r="AI24" s="136"/>
      <c r="AJ24" s="138" t="e">
        <f>AJ12-AJ16</f>
        <v>#REF!</v>
      </c>
      <c r="AL24" s="138">
        <f t="shared" si="3"/>
        <v>-267868576940</v>
      </c>
      <c r="AN24" s="581">
        <f t="shared" si="4"/>
        <v>-0.12868554928615558</v>
      </c>
      <c r="AP24" s="138" t="e">
        <f t="shared" si="5"/>
        <v>#REF!</v>
      </c>
      <c r="AR24" s="581" t="e">
        <f t="shared" si="6"/>
        <v>#REF!</v>
      </c>
      <c r="AT24" s="138" t="e">
        <f>T24-R24</f>
        <v>#REF!</v>
      </c>
      <c r="AV24" s="581" t="e">
        <f>IF(AT24=0,0,IF(R24&lt;&gt;0,AT24/R24,IF(R24&gt;0,1,-1)))</f>
        <v>#REF!</v>
      </c>
      <c r="AX24" s="356" t="e">
        <f>IF(T24+X24=0,0,1)</f>
        <v>#REF!</v>
      </c>
      <c r="AY24" s="356"/>
      <c r="AZ24" s="94" t="e">
        <f t="shared" si="0"/>
        <v>#REF!</v>
      </c>
      <c r="BA24" s="94" t="e">
        <f t="shared" si="7"/>
        <v>#REF!</v>
      </c>
    </row>
    <row r="25" spans="2:53" ht="12.75">
      <c r="B25" s="136"/>
      <c r="C25" s="136"/>
      <c r="D25" s="206"/>
      <c r="E25" s="132"/>
      <c r="F25" s="132"/>
      <c r="G25" s="132"/>
      <c r="H25" s="132"/>
      <c r="I25" s="148"/>
      <c r="J25" s="136"/>
      <c r="K25" s="138"/>
      <c r="L25" s="138"/>
      <c r="M25" s="138"/>
      <c r="N25" s="138"/>
      <c r="O25" s="138"/>
      <c r="P25" s="138"/>
      <c r="Q25" s="138"/>
      <c r="R25" s="138"/>
      <c r="S25" s="138"/>
      <c r="T25" s="138"/>
      <c r="U25" s="136"/>
      <c r="V25" s="138"/>
      <c r="W25" s="138"/>
      <c r="X25" s="138"/>
      <c r="Y25" s="136"/>
      <c r="Z25" s="136"/>
      <c r="AA25" s="39"/>
      <c r="AB25" s="132"/>
      <c r="AC25" s="132"/>
      <c r="AD25" s="132"/>
      <c r="AE25" s="132"/>
      <c r="AF25" s="148"/>
      <c r="AG25" s="136"/>
      <c r="AH25" s="138"/>
      <c r="AI25" s="136"/>
      <c r="AJ25" s="138"/>
      <c r="AL25" s="138"/>
      <c r="AN25" s="581"/>
      <c r="AP25" s="138"/>
      <c r="AR25" s="581"/>
      <c r="AT25" s="138"/>
      <c r="AV25" s="581"/>
      <c r="AX25" s="356">
        <f>AX26</f>
        <v>1</v>
      </c>
      <c r="AY25" s="356"/>
      <c r="AZ25" s="94">
        <f t="shared" si="0"/>
        <v>0</v>
      </c>
      <c r="BA25" s="94">
        <f t="shared" si="7"/>
        <v>0</v>
      </c>
    </row>
    <row r="26" spans="1:53" ht="15" customHeight="1">
      <c r="A26" s="42">
        <v>632</v>
      </c>
      <c r="B26" s="136">
        <v>11</v>
      </c>
      <c r="C26" s="136"/>
      <c r="D26" s="206" t="s">
        <v>397</v>
      </c>
      <c r="E26" s="132" t="s">
        <v>103</v>
      </c>
      <c r="F26" s="132"/>
      <c r="G26" s="132"/>
      <c r="H26" s="132"/>
      <c r="I26" s="137">
        <f>'Thuyet minh'!A605</f>
        <v>20</v>
      </c>
      <c r="J26" s="136"/>
      <c r="K26" s="138">
        <v>1681714128410</v>
      </c>
      <c r="L26" s="138"/>
      <c r="M26" s="138"/>
      <c r="N26" s="138"/>
      <c r="O26" s="138"/>
      <c r="P26" s="138"/>
      <c r="Q26" s="138"/>
      <c r="R26" s="138">
        <f>SUM(K26:Q26)</f>
        <v>1681714128410</v>
      </c>
      <c r="S26" s="138"/>
      <c r="T26" s="138">
        <f>R26+S26-45878196610</f>
        <v>1635835931800</v>
      </c>
      <c r="U26" s="136"/>
      <c r="V26" s="138">
        <v>2013430082627</v>
      </c>
      <c r="W26" s="138" t="e">
        <f>SUMIF(#REF!,$A26,#REF!)-SUMIF(#REF!,$A26,#REF!)</f>
        <v>#REF!</v>
      </c>
      <c r="X26" s="138">
        <v>45878196610</v>
      </c>
      <c r="Y26" s="136">
        <f>B26</f>
        <v>11</v>
      </c>
      <c r="Z26" s="136"/>
      <c r="AA26" s="39" t="str">
        <f>D26</f>
        <v>4.</v>
      </c>
      <c r="AB26" s="132" t="s">
        <v>378</v>
      </c>
      <c r="AC26" s="132"/>
      <c r="AD26" s="132"/>
      <c r="AE26" s="132"/>
      <c r="AF26" s="148">
        <f>I26</f>
        <v>20</v>
      </c>
      <c r="AG26" s="136"/>
      <c r="AH26" s="138">
        <f t="shared" si="1"/>
        <v>1635835931800</v>
      </c>
      <c r="AI26" s="136"/>
      <c r="AJ26" s="138">
        <f t="shared" si="2"/>
        <v>45878196610</v>
      </c>
      <c r="AK26" s="94"/>
      <c r="AL26" s="138">
        <f t="shared" si="3"/>
        <v>-331715954217</v>
      </c>
      <c r="AM26" s="94"/>
      <c r="AN26" s="581">
        <f t="shared" si="4"/>
        <v>-0.16475166288575432</v>
      </c>
      <c r="AO26" s="94"/>
      <c r="AP26" s="138">
        <f t="shared" si="5"/>
        <v>1589957735190</v>
      </c>
      <c r="AQ26" s="94"/>
      <c r="AR26" s="581">
        <f t="shared" si="6"/>
        <v>34.65606437641534</v>
      </c>
      <c r="AS26" s="94"/>
      <c r="AT26" s="138">
        <f>T26-R26</f>
        <v>-45878196610</v>
      </c>
      <c r="AU26" s="94"/>
      <c r="AV26" s="581">
        <f>IF(AT26=0,0,IF(R26&lt;&gt;0,AT26/R26,IF(R26&gt;0,1,-1)))</f>
        <v>-0.027280615554663965</v>
      </c>
      <c r="AW26" s="94"/>
      <c r="AX26" s="356">
        <f>IF(T26+X26=0,0,1)</f>
        <v>1</v>
      </c>
      <c r="AY26" s="356"/>
      <c r="AZ26" s="94">
        <f t="shared" si="0"/>
        <v>0</v>
      </c>
      <c r="BA26" s="94">
        <f t="shared" si="7"/>
        <v>0</v>
      </c>
    </row>
    <row r="27" spans="2:53" ht="12.75">
      <c r="B27" s="136"/>
      <c r="C27" s="136"/>
      <c r="D27" s="206"/>
      <c r="E27" s="132"/>
      <c r="F27" s="132"/>
      <c r="G27" s="132"/>
      <c r="H27" s="132"/>
      <c r="I27" s="148"/>
      <c r="J27" s="136"/>
      <c r="K27" s="138"/>
      <c r="L27" s="138"/>
      <c r="M27" s="138"/>
      <c r="N27" s="138"/>
      <c r="O27" s="138"/>
      <c r="P27" s="138"/>
      <c r="Q27" s="138"/>
      <c r="R27" s="138"/>
      <c r="S27" s="138"/>
      <c r="T27" s="138"/>
      <c r="U27" s="136"/>
      <c r="V27" s="138"/>
      <c r="W27" s="138"/>
      <c r="X27" s="138"/>
      <c r="Y27" s="136"/>
      <c r="Z27" s="136"/>
      <c r="AA27" s="39"/>
      <c r="AB27" s="132"/>
      <c r="AC27" s="132"/>
      <c r="AD27" s="132"/>
      <c r="AE27" s="132"/>
      <c r="AF27" s="148"/>
      <c r="AG27" s="136"/>
      <c r="AH27" s="138"/>
      <c r="AI27" s="136"/>
      <c r="AJ27" s="138"/>
      <c r="AL27" s="138"/>
      <c r="AN27" s="581"/>
      <c r="AP27" s="138"/>
      <c r="AR27" s="581"/>
      <c r="AT27" s="138"/>
      <c r="AV27" s="581"/>
      <c r="AX27" s="356" t="e">
        <f>AX28</f>
        <v>#REF!</v>
      </c>
      <c r="AY27" s="356"/>
      <c r="AZ27" s="94">
        <f t="shared" si="0"/>
        <v>0</v>
      </c>
      <c r="BA27" s="94">
        <f t="shared" si="7"/>
        <v>0</v>
      </c>
    </row>
    <row r="28" spans="2:53" ht="15" customHeight="1">
      <c r="B28" s="136">
        <v>20</v>
      </c>
      <c r="C28" s="136"/>
      <c r="D28" s="206" t="s">
        <v>481</v>
      </c>
      <c r="E28" s="132" t="s">
        <v>104</v>
      </c>
      <c r="F28" s="132"/>
      <c r="G28" s="132"/>
      <c r="H28" s="132"/>
      <c r="I28" s="148"/>
      <c r="J28" s="136"/>
      <c r="K28" s="138">
        <f>K24-K26</f>
        <v>60571751627</v>
      </c>
      <c r="L28" s="138"/>
      <c r="M28" s="138"/>
      <c r="N28" s="138"/>
      <c r="O28" s="138"/>
      <c r="P28" s="138"/>
      <c r="Q28" s="138"/>
      <c r="R28" s="138">
        <f>R24-R26</f>
        <v>131991942510</v>
      </c>
      <c r="S28" s="138"/>
      <c r="T28" s="138" t="e">
        <f>T24-T26</f>
        <v>#REF!</v>
      </c>
      <c r="U28" s="136"/>
      <c r="V28" s="138">
        <f>V24-V26</f>
        <v>68144565233</v>
      </c>
      <c r="W28" s="138" t="e">
        <f>W24-W26</f>
        <v>#REF!</v>
      </c>
      <c r="X28" s="138" t="e">
        <f>X24-X26</f>
        <v>#REF!</v>
      </c>
      <c r="Y28" s="136">
        <f>B28</f>
        <v>20</v>
      </c>
      <c r="Z28" s="136"/>
      <c r="AA28" s="39" t="str">
        <f>D28</f>
        <v>5.</v>
      </c>
      <c r="AB28" s="132" t="s">
        <v>379</v>
      </c>
      <c r="AC28" s="132"/>
      <c r="AD28" s="132"/>
      <c r="AE28" s="132"/>
      <c r="AF28" s="148"/>
      <c r="AG28" s="136"/>
      <c r="AH28" s="138" t="e">
        <f>AH24-AH26</f>
        <v>#REF!</v>
      </c>
      <c r="AI28" s="136"/>
      <c r="AJ28" s="138" t="e">
        <f>AJ24-AJ26</f>
        <v>#REF!</v>
      </c>
      <c r="AL28" s="138">
        <f t="shared" si="3"/>
        <v>63847377277</v>
      </c>
      <c r="AN28" s="581">
        <f t="shared" si="4"/>
        <v>0.9369401222048002</v>
      </c>
      <c r="AP28" s="138" t="e">
        <f t="shared" si="5"/>
        <v>#REF!</v>
      </c>
      <c r="AR28" s="581" t="e">
        <f t="shared" si="6"/>
        <v>#REF!</v>
      </c>
      <c r="AT28" s="138" t="e">
        <f>T28-R28</f>
        <v>#REF!</v>
      </c>
      <c r="AV28" s="581" t="e">
        <f>IF(AT28=0,0,IF(R28&lt;&gt;0,AT28/R28,IF(R28&gt;0,1,-1)))</f>
        <v>#REF!</v>
      </c>
      <c r="AX28" s="356" t="e">
        <f>IF(T28+X28=0,0,1)</f>
        <v>#REF!</v>
      </c>
      <c r="AY28" s="356"/>
      <c r="AZ28" s="94" t="e">
        <f t="shared" si="0"/>
        <v>#REF!</v>
      </c>
      <c r="BA28" s="94" t="e">
        <f t="shared" si="7"/>
        <v>#REF!</v>
      </c>
    </row>
    <row r="29" spans="2:53" ht="12.75">
      <c r="B29" s="136"/>
      <c r="C29" s="136"/>
      <c r="D29" s="206"/>
      <c r="E29" s="132"/>
      <c r="F29" s="132"/>
      <c r="G29" s="132"/>
      <c r="H29" s="132"/>
      <c r="I29" s="137"/>
      <c r="J29" s="136"/>
      <c r="K29" s="138"/>
      <c r="L29" s="138"/>
      <c r="M29" s="138"/>
      <c r="N29" s="138"/>
      <c r="O29" s="138"/>
      <c r="P29" s="138"/>
      <c r="Q29" s="138"/>
      <c r="R29" s="138"/>
      <c r="S29" s="138"/>
      <c r="T29" s="138"/>
      <c r="U29" s="136"/>
      <c r="V29" s="138"/>
      <c r="W29" s="138"/>
      <c r="X29" s="138"/>
      <c r="Y29" s="136"/>
      <c r="Z29" s="136"/>
      <c r="AA29" s="39"/>
      <c r="AB29" s="132"/>
      <c r="AC29" s="132"/>
      <c r="AD29" s="132"/>
      <c r="AE29" s="132"/>
      <c r="AF29" s="137"/>
      <c r="AG29" s="136"/>
      <c r="AH29" s="138"/>
      <c r="AI29" s="136"/>
      <c r="AJ29" s="138"/>
      <c r="AL29" s="138"/>
      <c r="AN29" s="581"/>
      <c r="AP29" s="138"/>
      <c r="AR29" s="581"/>
      <c r="AT29" s="138"/>
      <c r="AV29" s="581"/>
      <c r="AX29" s="356" t="e">
        <f>AX35</f>
        <v>#REF!</v>
      </c>
      <c r="AY29" s="356"/>
      <c r="AZ29" s="94">
        <f t="shared" si="0"/>
        <v>0</v>
      </c>
      <c r="BA29" s="94">
        <f t="shared" si="7"/>
        <v>0</v>
      </c>
    </row>
    <row r="30" spans="1:53" ht="15" customHeight="1">
      <c r="A30" s="42">
        <v>515</v>
      </c>
      <c r="B30" s="67">
        <v>21</v>
      </c>
      <c r="C30" s="67"/>
      <c r="D30" s="452" t="s">
        <v>482</v>
      </c>
      <c r="E30" s="133" t="s">
        <v>105</v>
      </c>
      <c r="I30" s="148">
        <f>'Thuyet minh'!A615</f>
        <v>21</v>
      </c>
      <c r="J30" s="67"/>
      <c r="K30" s="135">
        <v>45003796895</v>
      </c>
      <c r="L30" s="135"/>
      <c r="M30" s="135"/>
      <c r="N30" s="135"/>
      <c r="O30" s="135"/>
      <c r="P30" s="135"/>
      <c r="Q30" s="135"/>
      <c r="R30" s="135">
        <f>SUM(K30:Q30)</f>
        <v>45003796895</v>
      </c>
      <c r="S30" s="135"/>
      <c r="T30" s="135">
        <f>R30+S30</f>
        <v>45003796895</v>
      </c>
      <c r="U30" s="67"/>
      <c r="V30" s="135">
        <v>53463091602</v>
      </c>
      <c r="W30" s="135" t="e">
        <f>-SUMIF(#REF!,$A30,#REF!)+SUMIF(#REF!,$A30,#REF!)</f>
        <v>#REF!</v>
      </c>
      <c r="X30" s="135"/>
      <c r="Y30" s="67">
        <f>B30</f>
        <v>21</v>
      </c>
      <c r="Z30" s="67"/>
      <c r="AA30" s="444" t="str">
        <f>D30</f>
        <v>6.</v>
      </c>
      <c r="AB30" s="133" t="s">
        <v>385</v>
      </c>
      <c r="AF30" s="148">
        <f>I30</f>
        <v>21</v>
      </c>
      <c r="AG30" s="67"/>
      <c r="AH30" s="135">
        <f t="shared" si="1"/>
        <v>45003796895</v>
      </c>
      <c r="AI30" s="136"/>
      <c r="AJ30" s="135">
        <f t="shared" si="2"/>
        <v>0</v>
      </c>
      <c r="AL30" s="135">
        <f t="shared" si="3"/>
        <v>-8459294707</v>
      </c>
      <c r="AN30" s="582">
        <f t="shared" si="4"/>
        <v>-0.15822681505166727</v>
      </c>
      <c r="AP30" s="135">
        <f t="shared" si="5"/>
        <v>45003796895</v>
      </c>
      <c r="AR30" s="582">
        <f t="shared" si="6"/>
        <v>-1</v>
      </c>
      <c r="AT30" s="135">
        <f>T30-R30</f>
        <v>0</v>
      </c>
      <c r="AV30" s="582">
        <f>IF(AT30=0,0,IF(R30&lt;&gt;0,AT30/R30,IF(R30&gt;0,1,-1)))</f>
        <v>0</v>
      </c>
      <c r="AX30" s="356">
        <f>IF(T30+X30=0,0,1)</f>
        <v>1</v>
      </c>
      <c r="AY30" s="356"/>
      <c r="AZ30" s="94">
        <f t="shared" si="0"/>
        <v>0</v>
      </c>
      <c r="BA30" s="94">
        <f t="shared" si="7"/>
        <v>0</v>
      </c>
    </row>
    <row r="31" spans="1:53" ht="15" customHeight="1">
      <c r="A31" s="42">
        <v>635</v>
      </c>
      <c r="B31" s="67">
        <v>22</v>
      </c>
      <c r="C31" s="67"/>
      <c r="D31" s="452" t="s">
        <v>486</v>
      </c>
      <c r="E31" s="133" t="s">
        <v>106</v>
      </c>
      <c r="I31" s="148">
        <f>'Thuyet minh'!A626</f>
        <v>22</v>
      </c>
      <c r="J31" s="67"/>
      <c r="K31" s="135">
        <v>60945746628</v>
      </c>
      <c r="L31" s="135"/>
      <c r="M31" s="135"/>
      <c r="N31" s="135"/>
      <c r="O31" s="135"/>
      <c r="P31" s="135"/>
      <c r="Q31" s="135"/>
      <c r="R31" s="135">
        <f>SUM(K31:Q31)</f>
        <v>60945746628</v>
      </c>
      <c r="S31" s="135"/>
      <c r="T31" s="135">
        <f>R31+S31</f>
        <v>60945746628</v>
      </c>
      <c r="U31" s="67"/>
      <c r="V31" s="135">
        <v>56783957605</v>
      </c>
      <c r="W31" s="135" t="e">
        <f>SUMIF(#REF!,$A31,#REF!)-SUMIF(#REF!,$A31,#REF!)</f>
        <v>#REF!</v>
      </c>
      <c r="X31" s="135"/>
      <c r="Y31" s="67">
        <f>B31</f>
        <v>22</v>
      </c>
      <c r="Z31" s="67"/>
      <c r="AA31" s="444" t="str">
        <f>D31</f>
        <v>7.</v>
      </c>
      <c r="AB31" s="133" t="s">
        <v>386</v>
      </c>
      <c r="AF31" s="148">
        <f>I31</f>
        <v>22</v>
      </c>
      <c r="AG31" s="67"/>
      <c r="AH31" s="135">
        <f t="shared" si="1"/>
        <v>60945746628</v>
      </c>
      <c r="AI31" s="136"/>
      <c r="AJ31" s="135">
        <f t="shared" si="2"/>
        <v>0</v>
      </c>
      <c r="AL31" s="135">
        <f t="shared" si="3"/>
        <v>4161789023</v>
      </c>
      <c r="AN31" s="582">
        <f t="shared" si="4"/>
        <v>0.0732916337383561</v>
      </c>
      <c r="AP31" s="135">
        <f t="shared" si="5"/>
        <v>60945746628</v>
      </c>
      <c r="AR31" s="582">
        <f t="shared" si="6"/>
        <v>-1</v>
      </c>
      <c r="AT31" s="135">
        <f>T31-R31</f>
        <v>0</v>
      </c>
      <c r="AV31" s="582">
        <f>IF(AT31=0,0,IF(R31&lt;&gt;0,AT31/R31,IF(R31&gt;0,1,-1)))</f>
        <v>0</v>
      </c>
      <c r="AX31" s="356">
        <f>IF(T31+X31=0,0,1)</f>
        <v>1</v>
      </c>
      <c r="AY31" s="356"/>
      <c r="AZ31" s="94">
        <f t="shared" si="0"/>
        <v>0</v>
      </c>
      <c r="BA31" s="94">
        <f t="shared" si="7"/>
        <v>0</v>
      </c>
    </row>
    <row r="32" spans="1:53" s="91" customFormat="1" ht="15" customHeight="1">
      <c r="A32" s="297"/>
      <c r="B32" s="90">
        <v>23</v>
      </c>
      <c r="C32" s="90"/>
      <c r="D32" s="750"/>
      <c r="E32" s="141" t="s">
        <v>107</v>
      </c>
      <c r="F32" s="141"/>
      <c r="G32" s="141"/>
      <c r="H32" s="141"/>
      <c r="I32" s="149"/>
      <c r="J32" s="90"/>
      <c r="K32" s="142">
        <f>'Thuyet minh'!AR629</f>
        <v>43655960895</v>
      </c>
      <c r="L32" s="142"/>
      <c r="M32" s="142"/>
      <c r="N32" s="142"/>
      <c r="O32" s="142"/>
      <c r="P32" s="142"/>
      <c r="Q32" s="142"/>
      <c r="R32" s="142">
        <f>SUM(K32:Q32)</f>
        <v>43655960895</v>
      </c>
      <c r="S32" s="142"/>
      <c r="T32" s="142">
        <f>'Thuyet minh'!W629</f>
        <v>43655960895</v>
      </c>
      <c r="U32" s="90"/>
      <c r="V32" s="142"/>
      <c r="W32" s="142">
        <v>0</v>
      </c>
      <c r="X32" s="142"/>
      <c r="Y32" s="90">
        <f>B32</f>
        <v>23</v>
      </c>
      <c r="Z32" s="90"/>
      <c r="AA32" s="297"/>
      <c r="AB32" s="141" t="s">
        <v>840</v>
      </c>
      <c r="AC32" s="141"/>
      <c r="AD32" s="141"/>
      <c r="AE32" s="141"/>
      <c r="AF32" s="149"/>
      <c r="AG32" s="90"/>
      <c r="AH32" s="142">
        <f t="shared" si="1"/>
        <v>43655960895</v>
      </c>
      <c r="AI32" s="412"/>
      <c r="AJ32" s="142">
        <f t="shared" si="2"/>
        <v>0</v>
      </c>
      <c r="AL32" s="142">
        <f t="shared" si="3"/>
        <v>43655960895</v>
      </c>
      <c r="AN32" s="1182">
        <f t="shared" si="4"/>
        <v>-1</v>
      </c>
      <c r="AP32" s="142">
        <f t="shared" si="5"/>
        <v>43655960895</v>
      </c>
      <c r="AR32" s="1182">
        <f t="shared" si="6"/>
        <v>-1</v>
      </c>
      <c r="AT32" s="142">
        <f>T32-R32</f>
        <v>0</v>
      </c>
      <c r="AV32" s="1182">
        <f>IF(AT32=0,0,IF(R32&lt;&gt;0,AT32/R32,IF(R32&gt;0,1,-1)))</f>
        <v>0</v>
      </c>
      <c r="AX32" s="356">
        <f>AX31</f>
        <v>1</v>
      </c>
      <c r="AY32" s="1183"/>
      <c r="AZ32" s="413">
        <f t="shared" si="0"/>
        <v>0</v>
      </c>
      <c r="BA32" s="413">
        <f t="shared" si="7"/>
        <v>0</v>
      </c>
    </row>
    <row r="33" spans="1:53" ht="15" customHeight="1">
      <c r="A33" s="42">
        <v>641</v>
      </c>
      <c r="B33" s="67">
        <v>24</v>
      </c>
      <c r="C33" s="67"/>
      <c r="D33" s="452" t="s">
        <v>487</v>
      </c>
      <c r="E33" s="140" t="s">
        <v>108</v>
      </c>
      <c r="F33" s="140"/>
      <c r="G33" s="140"/>
      <c r="H33" s="140"/>
      <c r="I33" s="148">
        <f>'Thuyet minh'!A637</f>
        <v>23</v>
      </c>
      <c r="J33" s="67"/>
      <c r="K33" s="135">
        <v>31979535958</v>
      </c>
      <c r="L33" s="135"/>
      <c r="M33" s="135"/>
      <c r="N33" s="135"/>
      <c r="O33" s="135"/>
      <c r="P33" s="135"/>
      <c r="Q33" s="135"/>
      <c r="R33" s="135">
        <f>SUM(K33:Q33)</f>
        <v>31979535958</v>
      </c>
      <c r="S33" s="135"/>
      <c r="T33" s="135">
        <f>R33+S33</f>
        <v>31979535958</v>
      </c>
      <c r="U33" s="67"/>
      <c r="V33" s="135">
        <v>30733439316</v>
      </c>
      <c r="W33" s="135" t="e">
        <f>SUMIF(#REF!,$A33,#REF!)-SUMIF(#REF!,$A33,#REF!)</f>
        <v>#REF!</v>
      </c>
      <c r="X33" s="135"/>
      <c r="Y33" s="67">
        <f>B33</f>
        <v>24</v>
      </c>
      <c r="Z33" s="67"/>
      <c r="AA33" s="444" t="str">
        <f>D33</f>
        <v>8.</v>
      </c>
      <c r="AB33" s="140" t="s">
        <v>387</v>
      </c>
      <c r="AC33" s="140"/>
      <c r="AD33" s="140"/>
      <c r="AE33" s="140"/>
      <c r="AF33" s="148">
        <f>I33</f>
        <v>23</v>
      </c>
      <c r="AG33" s="67"/>
      <c r="AH33" s="135">
        <f t="shared" si="1"/>
        <v>31979535958</v>
      </c>
      <c r="AI33" s="136"/>
      <c r="AJ33" s="135">
        <f t="shared" si="2"/>
        <v>0</v>
      </c>
      <c r="AL33" s="135">
        <f t="shared" si="3"/>
        <v>1246096642</v>
      </c>
      <c r="AN33" s="582">
        <f t="shared" si="4"/>
        <v>0.040545304064009365</v>
      </c>
      <c r="AP33" s="135">
        <f t="shared" si="5"/>
        <v>31979535958</v>
      </c>
      <c r="AR33" s="582">
        <f t="shared" si="6"/>
        <v>-1</v>
      </c>
      <c r="AT33" s="135">
        <f>T33-R33</f>
        <v>0</v>
      </c>
      <c r="AV33" s="582">
        <f>IF(AT33=0,0,IF(R33&lt;&gt;0,AT33/R33,IF(R33&gt;0,1,-1)))</f>
        <v>0</v>
      </c>
      <c r="AX33" s="356">
        <f>IF(T33+X33=0,0,1)</f>
        <v>1</v>
      </c>
      <c r="AY33" s="356"/>
      <c r="AZ33" s="94">
        <f t="shared" si="0"/>
        <v>0</v>
      </c>
      <c r="BA33" s="94">
        <f t="shared" si="7"/>
        <v>0</v>
      </c>
    </row>
    <row r="34" spans="1:53" ht="15" customHeight="1">
      <c r="A34" s="42">
        <v>642</v>
      </c>
      <c r="B34" s="67">
        <v>25</v>
      </c>
      <c r="C34" s="67"/>
      <c r="D34" s="452" t="s">
        <v>488</v>
      </c>
      <c r="E34" s="133" t="s">
        <v>109</v>
      </c>
      <c r="I34" s="148">
        <f>'Thuyet minh'!A648</f>
        <v>24</v>
      </c>
      <c r="J34" s="67"/>
      <c r="K34" s="135">
        <v>12569716698</v>
      </c>
      <c r="L34" s="135"/>
      <c r="M34" s="135"/>
      <c r="N34" s="135"/>
      <c r="O34" s="135"/>
      <c r="P34" s="135"/>
      <c r="Q34" s="135"/>
      <c r="R34" s="135">
        <f>SUM(K34:Q34)</f>
        <v>12569716698</v>
      </c>
      <c r="S34" s="135"/>
      <c r="T34" s="135">
        <f>R34+S34</f>
        <v>12569716698</v>
      </c>
      <c r="U34" s="67"/>
      <c r="V34" s="135">
        <v>22983257472</v>
      </c>
      <c r="W34" s="135" t="e">
        <f>SUMIF(#REF!,$A34,#REF!)-SUMIF(#REF!,$A34,#REF!)</f>
        <v>#REF!</v>
      </c>
      <c r="X34" s="135" t="e">
        <f>T34*X12/(T12+X12)</f>
        <v>#REF!</v>
      </c>
      <c r="Y34" s="67">
        <f>B34</f>
        <v>25</v>
      </c>
      <c r="Z34" s="67"/>
      <c r="AA34" s="444" t="str">
        <f>D34</f>
        <v>9.</v>
      </c>
      <c r="AB34" s="133" t="s">
        <v>841</v>
      </c>
      <c r="AF34" s="148">
        <f>I34</f>
        <v>24</v>
      </c>
      <c r="AG34" s="67"/>
      <c r="AH34" s="135">
        <f t="shared" si="1"/>
        <v>12569716698</v>
      </c>
      <c r="AI34" s="136"/>
      <c r="AJ34" s="135" t="e">
        <f t="shared" si="2"/>
        <v>#REF!</v>
      </c>
      <c r="AL34" s="135">
        <f t="shared" si="3"/>
        <v>-10413540774</v>
      </c>
      <c r="AN34" s="582">
        <f t="shared" si="4"/>
        <v>-0.45309246466418385</v>
      </c>
      <c r="AP34" s="135" t="e">
        <f t="shared" si="5"/>
        <v>#REF!</v>
      </c>
      <c r="AR34" s="582" t="e">
        <f t="shared" si="6"/>
        <v>#REF!</v>
      </c>
      <c r="AT34" s="135">
        <f>T34-R34</f>
        <v>0</v>
      </c>
      <c r="AV34" s="582">
        <f>IF(AT34=0,0,IF(R34&lt;&gt;0,AT34/R34,IF(R34&gt;0,1,-1)))</f>
        <v>0</v>
      </c>
      <c r="AX34" s="356" t="e">
        <f>IF(T34+X34=0,0,1)</f>
        <v>#REF!</v>
      </c>
      <c r="AY34" s="356"/>
      <c r="AZ34" s="94">
        <f t="shared" si="0"/>
        <v>0</v>
      </c>
      <c r="BA34" s="94" t="e">
        <f t="shared" si="7"/>
        <v>#REF!</v>
      </c>
    </row>
    <row r="35" spans="2:53" ht="12.75">
      <c r="B35" s="136"/>
      <c r="C35" s="136"/>
      <c r="D35" s="206"/>
      <c r="E35" s="132"/>
      <c r="F35" s="132"/>
      <c r="G35" s="132"/>
      <c r="H35" s="132"/>
      <c r="I35" s="137"/>
      <c r="J35" s="136"/>
      <c r="K35" s="138"/>
      <c r="L35" s="138"/>
      <c r="M35" s="138"/>
      <c r="N35" s="138"/>
      <c r="O35" s="138"/>
      <c r="P35" s="138"/>
      <c r="Q35" s="138"/>
      <c r="R35" s="138"/>
      <c r="S35" s="138"/>
      <c r="T35" s="138"/>
      <c r="U35" s="136"/>
      <c r="V35" s="138"/>
      <c r="W35" s="138"/>
      <c r="X35" s="138"/>
      <c r="Y35" s="136"/>
      <c r="Z35" s="136"/>
      <c r="AA35" s="39"/>
      <c r="AB35" s="132"/>
      <c r="AC35" s="132"/>
      <c r="AD35" s="132"/>
      <c r="AE35" s="132"/>
      <c r="AF35" s="137"/>
      <c r="AG35" s="136"/>
      <c r="AH35" s="138"/>
      <c r="AI35" s="136"/>
      <c r="AJ35" s="138"/>
      <c r="AL35" s="138"/>
      <c r="AN35" s="581"/>
      <c r="AP35" s="138"/>
      <c r="AR35" s="581"/>
      <c r="AT35" s="138"/>
      <c r="AV35" s="581"/>
      <c r="AX35" s="356" t="e">
        <f>AX36</f>
        <v>#REF!</v>
      </c>
      <c r="AY35" s="356"/>
      <c r="AZ35" s="94">
        <f t="shared" si="0"/>
        <v>0</v>
      </c>
      <c r="BA35" s="94">
        <f t="shared" si="7"/>
        <v>0</v>
      </c>
    </row>
    <row r="36" spans="2:53" ht="15" customHeight="1">
      <c r="B36" s="136">
        <v>30</v>
      </c>
      <c r="C36" s="136"/>
      <c r="D36" s="206" t="s">
        <v>489</v>
      </c>
      <c r="E36" s="132" t="s">
        <v>744</v>
      </c>
      <c r="F36" s="132"/>
      <c r="G36" s="132"/>
      <c r="H36" s="132"/>
      <c r="I36" s="137"/>
      <c r="J36" s="136"/>
      <c r="K36" s="138">
        <f>K28+(K30-K31)-(K33+K34)</f>
        <v>80549238</v>
      </c>
      <c r="L36" s="138"/>
      <c r="M36" s="138"/>
      <c r="N36" s="138"/>
      <c r="O36" s="138"/>
      <c r="P36" s="138"/>
      <c r="Q36" s="138"/>
      <c r="R36" s="138">
        <f>R28+(R30-R31)-(R33+R34)</f>
        <v>71500740121</v>
      </c>
      <c r="S36" s="138"/>
      <c r="T36" s="138" t="e">
        <f>T28+(T30-T31)-(T33+T34)</f>
        <v>#REF!</v>
      </c>
      <c r="U36" s="136"/>
      <c r="V36" s="138">
        <f>V28+(V30-V31)-(V33+V34)</f>
        <v>11107002442</v>
      </c>
      <c r="W36" s="138" t="e">
        <f>W28+(W30-W31)-(W33+W34)</f>
        <v>#REF!</v>
      </c>
      <c r="X36" s="138" t="e">
        <f>X28+(X30-X31)-(X33+X34)</f>
        <v>#REF!</v>
      </c>
      <c r="Y36" s="136">
        <f>B36</f>
        <v>30</v>
      </c>
      <c r="Z36" s="136"/>
      <c r="AA36" s="39" t="str">
        <f>D36</f>
        <v>10.</v>
      </c>
      <c r="AB36" s="132" t="s">
        <v>388</v>
      </c>
      <c r="AC36" s="132"/>
      <c r="AD36" s="132"/>
      <c r="AE36" s="132"/>
      <c r="AF36" s="137"/>
      <c r="AG36" s="136"/>
      <c r="AH36" s="138" t="e">
        <f>AH28+(AH30-AH31)-(AH33+AH34)</f>
        <v>#REF!</v>
      </c>
      <c r="AI36" s="136"/>
      <c r="AJ36" s="138" t="e">
        <f>AJ28+(AJ30-AJ31)-(AJ33+AJ34)</f>
        <v>#REF!</v>
      </c>
      <c r="AL36" s="138">
        <f t="shared" si="3"/>
        <v>60393737679</v>
      </c>
      <c r="AN36" s="581">
        <f t="shared" si="4"/>
        <v>5.4374470514769335</v>
      </c>
      <c r="AP36" s="138" t="e">
        <f t="shared" si="5"/>
        <v>#REF!</v>
      </c>
      <c r="AR36" s="581" t="e">
        <f t="shared" si="6"/>
        <v>#REF!</v>
      </c>
      <c r="AT36" s="138" t="e">
        <f>T36-R36</f>
        <v>#REF!</v>
      </c>
      <c r="AV36" s="581" t="e">
        <f>IF(AT36=0,0,IF(R36&lt;&gt;0,AT36/R36,IF(R36&gt;0,1,-1)))</f>
        <v>#REF!</v>
      </c>
      <c r="AX36" s="356" t="e">
        <f>IF(T36+X36=0,0,1)</f>
        <v>#REF!</v>
      </c>
      <c r="AY36" s="356"/>
      <c r="AZ36" s="94" t="e">
        <f t="shared" si="0"/>
        <v>#REF!</v>
      </c>
      <c r="BA36" s="94" t="e">
        <f t="shared" si="7"/>
        <v>#REF!</v>
      </c>
    </row>
    <row r="37" spans="2:53" ht="12.75">
      <c r="B37" s="136"/>
      <c r="C37" s="136"/>
      <c r="D37" s="206"/>
      <c r="E37" s="132"/>
      <c r="F37" s="132"/>
      <c r="G37" s="132"/>
      <c r="H37" s="132"/>
      <c r="I37" s="137"/>
      <c r="J37" s="136"/>
      <c r="K37" s="138"/>
      <c r="L37" s="138"/>
      <c r="M37" s="138"/>
      <c r="N37" s="138"/>
      <c r="O37" s="138"/>
      <c r="P37" s="138"/>
      <c r="Q37" s="138"/>
      <c r="R37" s="138"/>
      <c r="S37" s="138"/>
      <c r="T37" s="138"/>
      <c r="U37" s="136"/>
      <c r="V37" s="138"/>
      <c r="W37" s="138"/>
      <c r="X37" s="138"/>
      <c r="Y37" s="136"/>
      <c r="Z37" s="136"/>
      <c r="AA37" s="39"/>
      <c r="AB37" s="132"/>
      <c r="AC37" s="132"/>
      <c r="AD37" s="132"/>
      <c r="AE37" s="132"/>
      <c r="AF37" s="137"/>
      <c r="AG37" s="136"/>
      <c r="AH37" s="138"/>
      <c r="AI37" s="136"/>
      <c r="AJ37" s="138"/>
      <c r="AL37" s="138"/>
      <c r="AN37" s="581"/>
      <c r="AP37" s="138"/>
      <c r="AR37" s="581"/>
      <c r="AT37" s="138"/>
      <c r="AV37" s="581"/>
      <c r="AX37" s="356">
        <f>SUM(AX38:AX39)</f>
        <v>2</v>
      </c>
      <c r="AY37" s="356"/>
      <c r="AZ37" s="94">
        <f t="shared" si="0"/>
        <v>0</v>
      </c>
      <c r="BA37" s="94">
        <f t="shared" si="7"/>
        <v>0</v>
      </c>
    </row>
    <row r="38" spans="1:53" ht="15" customHeight="1">
      <c r="A38" s="42">
        <v>711</v>
      </c>
      <c r="B38" s="67">
        <v>31</v>
      </c>
      <c r="C38" s="67"/>
      <c r="D38" s="452" t="s">
        <v>490</v>
      </c>
      <c r="E38" s="133" t="s">
        <v>110</v>
      </c>
      <c r="I38" s="148">
        <f>'Thuyet minh'!A661</f>
        <v>25</v>
      </c>
      <c r="J38" s="67"/>
      <c r="K38" s="135">
        <v>4994041936</v>
      </c>
      <c r="L38" s="135"/>
      <c r="M38" s="135"/>
      <c r="N38" s="135"/>
      <c r="O38" s="135"/>
      <c r="P38" s="135"/>
      <c r="Q38" s="135"/>
      <c r="R38" s="135">
        <f>SUM(K38:Q38)</f>
        <v>4994041936</v>
      </c>
      <c r="S38" s="135"/>
      <c r="T38" s="135">
        <f>R38+S38</f>
        <v>4994041936</v>
      </c>
      <c r="U38" s="67"/>
      <c r="V38" s="135">
        <v>296832521</v>
      </c>
      <c r="W38" s="135" t="e">
        <f>-SUMIF(#REF!,$A38,#REF!)+SUMIF(#REF!,$A38,#REF!)</f>
        <v>#REF!</v>
      </c>
      <c r="X38" s="135"/>
      <c r="Y38" s="67">
        <f>B38</f>
        <v>31</v>
      </c>
      <c r="Z38" s="67"/>
      <c r="AA38" s="444" t="str">
        <f>D38</f>
        <v>11.</v>
      </c>
      <c r="AB38" s="133" t="s">
        <v>389</v>
      </c>
      <c r="AF38" s="148">
        <f>I38</f>
        <v>25</v>
      </c>
      <c r="AG38" s="67"/>
      <c r="AH38" s="135">
        <f t="shared" si="1"/>
        <v>4994041936</v>
      </c>
      <c r="AI38" s="136"/>
      <c r="AJ38" s="135">
        <f t="shared" si="2"/>
        <v>0</v>
      </c>
      <c r="AL38" s="135">
        <f t="shared" si="3"/>
        <v>4697209415</v>
      </c>
      <c r="AN38" s="582">
        <f t="shared" si="4"/>
        <v>15.824443356730445</v>
      </c>
      <c r="AP38" s="135">
        <f t="shared" si="5"/>
        <v>4994041936</v>
      </c>
      <c r="AR38" s="582">
        <f t="shared" si="6"/>
        <v>-1</v>
      </c>
      <c r="AT38" s="135">
        <f>T38-R38</f>
        <v>0</v>
      </c>
      <c r="AV38" s="582">
        <f>IF(AT38=0,0,IF(R38&lt;&gt;0,AT38/R38,IF(R38&gt;0,1,-1)))</f>
        <v>0</v>
      </c>
      <c r="AX38" s="356">
        <f>IF(T38+X38=0,0,1)</f>
        <v>1</v>
      </c>
      <c r="AY38" s="356"/>
      <c r="AZ38" s="94">
        <f t="shared" si="0"/>
        <v>0</v>
      </c>
      <c r="BA38" s="94">
        <f t="shared" si="7"/>
        <v>0</v>
      </c>
    </row>
    <row r="39" spans="1:53" ht="15" customHeight="1">
      <c r="A39" s="42">
        <v>811</v>
      </c>
      <c r="B39" s="67">
        <v>32</v>
      </c>
      <c r="C39" s="67"/>
      <c r="D39" s="452" t="s">
        <v>491</v>
      </c>
      <c r="E39" s="133" t="s">
        <v>111</v>
      </c>
      <c r="I39" s="148">
        <f>'Thuyet minh'!A671</f>
        <v>26</v>
      </c>
      <c r="J39" s="67"/>
      <c r="K39" s="135">
        <v>1390492046</v>
      </c>
      <c r="L39" s="135"/>
      <c r="M39" s="135"/>
      <c r="N39" s="135"/>
      <c r="O39" s="135"/>
      <c r="P39" s="135"/>
      <c r="Q39" s="135"/>
      <c r="R39" s="135">
        <f>SUM(K39:Q39)</f>
        <v>1390492046</v>
      </c>
      <c r="S39" s="135"/>
      <c r="T39" s="135">
        <f>R39+S39</f>
        <v>1390492046</v>
      </c>
      <c r="U39" s="67"/>
      <c r="V39" s="135">
        <v>325502265</v>
      </c>
      <c r="W39" s="135" t="e">
        <f>SUMIF(#REF!,$A39,#REF!)-SUMIF(#REF!,$A39,#REF!)</f>
        <v>#REF!</v>
      </c>
      <c r="X39" s="135"/>
      <c r="Y39" s="67">
        <f>B39</f>
        <v>32</v>
      </c>
      <c r="Z39" s="67"/>
      <c r="AA39" s="444" t="str">
        <f>D39</f>
        <v>12.</v>
      </c>
      <c r="AB39" s="133" t="s">
        <v>390</v>
      </c>
      <c r="AF39" s="148">
        <f>I39</f>
        <v>26</v>
      </c>
      <c r="AG39" s="67"/>
      <c r="AH39" s="135">
        <f t="shared" si="1"/>
        <v>1390492046</v>
      </c>
      <c r="AI39" s="136"/>
      <c r="AJ39" s="135">
        <f t="shared" si="2"/>
        <v>0</v>
      </c>
      <c r="AL39" s="135">
        <f t="shared" si="3"/>
        <v>1064989781</v>
      </c>
      <c r="AN39" s="582">
        <f t="shared" si="4"/>
        <v>3.271835238995956</v>
      </c>
      <c r="AP39" s="135">
        <f t="shared" si="5"/>
        <v>1390492046</v>
      </c>
      <c r="AR39" s="582">
        <f t="shared" si="6"/>
        <v>-1</v>
      </c>
      <c r="AT39" s="135">
        <f>T39-R39</f>
        <v>0</v>
      </c>
      <c r="AV39" s="582">
        <f>IF(AT39=0,0,IF(R39&lt;&gt;0,AT39/R39,IF(R39&gt;0,1,-1)))</f>
        <v>0</v>
      </c>
      <c r="AX39" s="356">
        <f>IF(T39+X39=0,0,1)</f>
        <v>1</v>
      </c>
      <c r="AY39" s="356"/>
      <c r="AZ39" s="94">
        <f t="shared" si="0"/>
        <v>0</v>
      </c>
      <c r="BA39" s="94">
        <f t="shared" si="7"/>
        <v>0</v>
      </c>
    </row>
    <row r="40" spans="2:53" ht="12.75">
      <c r="B40" s="136"/>
      <c r="C40" s="136"/>
      <c r="D40" s="206"/>
      <c r="E40" s="132"/>
      <c r="F40" s="132"/>
      <c r="G40" s="132"/>
      <c r="H40" s="132"/>
      <c r="I40" s="137"/>
      <c r="J40" s="136"/>
      <c r="K40" s="138"/>
      <c r="L40" s="138"/>
      <c r="M40" s="138"/>
      <c r="N40" s="138"/>
      <c r="O40" s="138"/>
      <c r="P40" s="138"/>
      <c r="Q40" s="138"/>
      <c r="R40" s="138"/>
      <c r="S40" s="138"/>
      <c r="T40" s="138"/>
      <c r="U40" s="136"/>
      <c r="V40" s="138"/>
      <c r="W40" s="138"/>
      <c r="X40" s="138"/>
      <c r="Y40" s="136"/>
      <c r="Z40" s="136"/>
      <c r="AA40" s="39"/>
      <c r="AB40" s="132"/>
      <c r="AC40" s="132"/>
      <c r="AD40" s="132"/>
      <c r="AE40" s="132"/>
      <c r="AF40" s="137"/>
      <c r="AG40" s="136"/>
      <c r="AH40" s="138"/>
      <c r="AI40" s="136"/>
      <c r="AJ40" s="138"/>
      <c r="AL40" s="138"/>
      <c r="AN40" s="581"/>
      <c r="AP40" s="138"/>
      <c r="AR40" s="581"/>
      <c r="AT40" s="138"/>
      <c r="AV40" s="581"/>
      <c r="AX40" s="356">
        <f>AX41</f>
        <v>1</v>
      </c>
      <c r="AY40" s="356"/>
      <c r="AZ40" s="94">
        <f t="shared" si="0"/>
        <v>0</v>
      </c>
      <c r="BA40" s="94">
        <f t="shared" si="7"/>
        <v>0</v>
      </c>
    </row>
    <row r="41" spans="2:53" ht="15" customHeight="1">
      <c r="B41" s="136">
        <v>40</v>
      </c>
      <c r="C41" s="136"/>
      <c r="D41" s="206" t="s">
        <v>492</v>
      </c>
      <c r="E41" s="132" t="s">
        <v>112</v>
      </c>
      <c r="F41" s="132"/>
      <c r="G41" s="132"/>
      <c r="H41" s="132"/>
      <c r="I41" s="137"/>
      <c r="J41" s="136"/>
      <c r="K41" s="80">
        <f>K38-K39</f>
        <v>3603549890</v>
      </c>
      <c r="L41" s="80"/>
      <c r="M41" s="80"/>
      <c r="N41" s="80"/>
      <c r="O41" s="80"/>
      <c r="P41" s="80"/>
      <c r="Q41" s="80"/>
      <c r="R41" s="80">
        <f>R38-R39</f>
        <v>3603549890</v>
      </c>
      <c r="S41" s="80"/>
      <c r="T41" s="80">
        <f>T38-T39</f>
        <v>3603549890</v>
      </c>
      <c r="U41" s="83"/>
      <c r="V41" s="80">
        <f>V38-V39</f>
        <v>-28669744</v>
      </c>
      <c r="W41" s="80" t="e">
        <f>W38-W39</f>
        <v>#REF!</v>
      </c>
      <c r="X41" s="1254">
        <f>X38-X39</f>
        <v>0</v>
      </c>
      <c r="Y41" s="136">
        <f>B41</f>
        <v>40</v>
      </c>
      <c r="Z41" s="136"/>
      <c r="AA41" s="39" t="str">
        <f>D41</f>
        <v>13.</v>
      </c>
      <c r="AB41" s="110" t="s">
        <v>842</v>
      </c>
      <c r="AC41" s="110"/>
      <c r="AD41" s="110"/>
      <c r="AE41" s="83"/>
      <c r="AF41" s="80"/>
      <c r="AG41" s="83"/>
      <c r="AH41" s="80">
        <f>AH38-AH39</f>
        <v>3603549890</v>
      </c>
      <c r="AI41" s="83"/>
      <c r="AJ41" s="80">
        <f>AJ38-AJ39</f>
        <v>0</v>
      </c>
      <c r="AK41" s="14"/>
      <c r="AL41" s="80">
        <f t="shared" si="3"/>
        <v>3632219634</v>
      </c>
      <c r="AN41" s="581">
        <f t="shared" si="4"/>
        <v>-126.69173585923892</v>
      </c>
      <c r="AP41" s="80">
        <f t="shared" si="5"/>
        <v>3603549890</v>
      </c>
      <c r="AR41" s="581">
        <f t="shared" si="6"/>
        <v>-1</v>
      </c>
      <c r="AT41" s="80">
        <f>T41-R41</f>
        <v>0</v>
      </c>
      <c r="AV41" s="581">
        <f>IF(AT41=0,0,IF(R41&lt;&gt;0,AT41/R41,IF(R41&gt;0,1,-1)))</f>
        <v>0</v>
      </c>
      <c r="AX41" s="356">
        <f>IF(T41+X41=0,0,1)</f>
        <v>1</v>
      </c>
      <c r="AY41" s="356"/>
      <c r="AZ41" s="94">
        <f t="shared" si="0"/>
        <v>0</v>
      </c>
      <c r="BA41" s="94">
        <f t="shared" si="7"/>
        <v>0</v>
      </c>
    </row>
    <row r="42" spans="2:53" ht="12.75">
      <c r="B42" s="136"/>
      <c r="C42" s="136"/>
      <c r="D42" s="206"/>
      <c r="E42" s="132"/>
      <c r="F42" s="132"/>
      <c r="G42" s="132"/>
      <c r="H42" s="132"/>
      <c r="I42" s="137"/>
      <c r="J42" s="136"/>
      <c r="K42" s="138"/>
      <c r="L42" s="138"/>
      <c r="M42" s="138"/>
      <c r="N42" s="138"/>
      <c r="O42" s="138"/>
      <c r="P42" s="138"/>
      <c r="Q42" s="138"/>
      <c r="R42" s="138"/>
      <c r="S42" s="138"/>
      <c r="T42" s="138"/>
      <c r="U42" s="136"/>
      <c r="V42" s="138"/>
      <c r="W42" s="138"/>
      <c r="X42" s="138"/>
      <c r="Y42" s="136"/>
      <c r="Z42" s="136"/>
      <c r="AA42" s="39"/>
      <c r="AB42" s="132"/>
      <c r="AC42" s="132"/>
      <c r="AD42" s="132"/>
      <c r="AE42" s="132"/>
      <c r="AF42" s="137"/>
      <c r="AG42" s="136"/>
      <c r="AH42" s="138"/>
      <c r="AI42" s="136"/>
      <c r="AJ42" s="138"/>
      <c r="AL42" s="138"/>
      <c r="AN42" s="581"/>
      <c r="AP42" s="138"/>
      <c r="AR42" s="581"/>
      <c r="AT42" s="138"/>
      <c r="AV42" s="581"/>
      <c r="AX42" s="356" t="e">
        <f>AX43</f>
        <v>#REF!</v>
      </c>
      <c r="AY42" s="356"/>
      <c r="AZ42" s="94">
        <f t="shared" si="0"/>
        <v>0</v>
      </c>
      <c r="BA42" s="94">
        <f t="shared" si="7"/>
        <v>0</v>
      </c>
    </row>
    <row r="43" spans="2:53" ht="15" customHeight="1">
      <c r="B43" s="136">
        <v>50</v>
      </c>
      <c r="C43" s="136"/>
      <c r="D43" s="206" t="s">
        <v>493</v>
      </c>
      <c r="E43" s="132" t="s">
        <v>113</v>
      </c>
      <c r="F43" s="132"/>
      <c r="G43" s="132"/>
      <c r="H43" s="132"/>
      <c r="I43" s="137"/>
      <c r="J43" s="136"/>
      <c r="K43" s="138">
        <f>K36+K41</f>
        <v>3684099128</v>
      </c>
      <c r="L43" s="138"/>
      <c r="M43" s="138"/>
      <c r="N43" s="138"/>
      <c r="O43" s="138"/>
      <c r="P43" s="138"/>
      <c r="Q43" s="138"/>
      <c r="R43" s="138">
        <f>R36+R41</f>
        <v>75104290011</v>
      </c>
      <c r="S43" s="138"/>
      <c r="T43" s="138" t="e">
        <f>T36+T41</f>
        <v>#REF!</v>
      </c>
      <c r="U43" s="136"/>
      <c r="V43" s="138">
        <f>V36+V41</f>
        <v>11078332698</v>
      </c>
      <c r="W43" s="138" t="e">
        <f>W36+W41</f>
        <v>#REF!</v>
      </c>
      <c r="X43" s="138" t="e">
        <f>X36+X41</f>
        <v>#REF!</v>
      </c>
      <c r="Y43" s="136">
        <f>B43</f>
        <v>50</v>
      </c>
      <c r="Z43" s="136"/>
      <c r="AA43" s="39" t="str">
        <f>D43</f>
        <v>14.</v>
      </c>
      <c r="AB43" s="132" t="s">
        <v>150</v>
      </c>
      <c r="AC43" s="132"/>
      <c r="AD43" s="132"/>
      <c r="AE43" s="132"/>
      <c r="AF43" s="137"/>
      <c r="AG43" s="136"/>
      <c r="AH43" s="138" t="e">
        <f>AH36+AH41</f>
        <v>#REF!</v>
      </c>
      <c r="AI43" s="136"/>
      <c r="AJ43" s="138" t="e">
        <f>AJ36+AJ41</f>
        <v>#REF!</v>
      </c>
      <c r="AL43" s="138">
        <f t="shared" si="3"/>
        <v>64025957313</v>
      </c>
      <c r="AN43" s="581">
        <f t="shared" si="4"/>
        <v>5.7793856763805955</v>
      </c>
      <c r="AP43" s="138" t="e">
        <f t="shared" si="5"/>
        <v>#REF!</v>
      </c>
      <c r="AR43" s="581" t="e">
        <f t="shared" si="6"/>
        <v>#REF!</v>
      </c>
      <c r="AT43" s="138" t="e">
        <f>T43-R43</f>
        <v>#REF!</v>
      </c>
      <c r="AV43" s="581" t="e">
        <f>IF(AT43=0,0,IF(R43&lt;&gt;0,AT43/R43,IF(R43&gt;0,1,-1)))</f>
        <v>#REF!</v>
      </c>
      <c r="AX43" s="356" t="e">
        <f>IF(T43+X43=0,0,1)</f>
        <v>#REF!</v>
      </c>
      <c r="AY43" s="356"/>
      <c r="AZ43" s="94" t="e">
        <f t="shared" si="0"/>
        <v>#REF!</v>
      </c>
      <c r="BA43" s="94" t="e">
        <f t="shared" si="7"/>
        <v>#REF!</v>
      </c>
    </row>
    <row r="44" spans="2:53" ht="12.75">
      <c r="B44" s="136"/>
      <c r="C44" s="136"/>
      <c r="D44" s="206"/>
      <c r="E44" s="132"/>
      <c r="F44" s="132"/>
      <c r="G44" s="132"/>
      <c r="H44" s="132"/>
      <c r="I44" s="137"/>
      <c r="J44" s="136"/>
      <c r="K44" s="138"/>
      <c r="L44" s="138"/>
      <c r="M44" s="138"/>
      <c r="N44" s="138"/>
      <c r="O44" s="138"/>
      <c r="P44" s="138"/>
      <c r="Q44" s="138"/>
      <c r="R44" s="138"/>
      <c r="S44" s="138"/>
      <c r="T44" s="138"/>
      <c r="U44" s="136"/>
      <c r="V44" s="138"/>
      <c r="W44" s="138"/>
      <c r="X44" s="138"/>
      <c r="Y44" s="136"/>
      <c r="Z44" s="136"/>
      <c r="AA44" s="39"/>
      <c r="AB44" s="132"/>
      <c r="AC44" s="132"/>
      <c r="AD44" s="132"/>
      <c r="AE44" s="132"/>
      <c r="AF44" s="137"/>
      <c r="AG44" s="136"/>
      <c r="AH44" s="138"/>
      <c r="AI44" s="136"/>
      <c r="AJ44" s="138"/>
      <c r="AL44" s="138"/>
      <c r="AN44" s="581"/>
      <c r="AP44" s="138"/>
      <c r="AR44" s="581"/>
      <c r="AT44" s="138"/>
      <c r="AV44" s="581"/>
      <c r="AX44" s="356" t="e">
        <f>SUM(AX45:AX46)</f>
        <v>#REF!</v>
      </c>
      <c r="AY44" s="356"/>
      <c r="AZ44" s="94">
        <f t="shared" si="0"/>
        <v>0</v>
      </c>
      <c r="BA44" s="94">
        <f t="shared" si="7"/>
        <v>0</v>
      </c>
    </row>
    <row r="45" spans="1:53" ht="15" customHeight="1">
      <c r="A45" s="42">
        <v>8211</v>
      </c>
      <c r="B45" s="67">
        <v>51</v>
      </c>
      <c r="C45" s="67"/>
      <c r="D45" s="452" t="s">
        <v>494</v>
      </c>
      <c r="E45" s="133" t="s">
        <v>295</v>
      </c>
      <c r="I45" s="148" t="e">
        <f>IF(('Thuyet minh'!W735+'Thuyet minh'!#REF!+'Thuyet minh'!#REF!)&lt;&gt;0,'Thuyet minh'!A682,'Thuyet minh'!A681)</f>
        <v>#REF!</v>
      </c>
      <c r="J45" s="67"/>
      <c r="K45" s="135">
        <v>-13479039</v>
      </c>
      <c r="L45" s="135"/>
      <c r="M45" s="135"/>
      <c r="N45" s="135"/>
      <c r="O45" s="135"/>
      <c r="P45" s="135"/>
      <c r="Q45" s="135"/>
      <c r="R45" s="135">
        <f>SUM(K45:Q45)</f>
        <v>-13479039</v>
      </c>
      <c r="S45" s="135"/>
      <c r="T45" s="1255">
        <f>R45+S45</f>
        <v>-13479039</v>
      </c>
      <c r="U45" s="67"/>
      <c r="V45" s="135">
        <v>511752570</v>
      </c>
      <c r="W45" s="135" t="e">
        <f>SUMIF(#REF!,$A45,#REF!)-SUMIF(#REF!,$A45,#REF!)</f>
        <v>#REF!</v>
      </c>
      <c r="X45" s="135" t="e">
        <f>X43*25%</f>
        <v>#REF!</v>
      </c>
      <c r="Y45" s="67">
        <f>B45</f>
        <v>51</v>
      </c>
      <c r="Z45" s="67"/>
      <c r="AA45" s="444" t="str">
        <f>D45</f>
        <v>15.</v>
      </c>
      <c r="AB45" s="133" t="s">
        <v>258</v>
      </c>
      <c r="AF45" s="148" t="e">
        <f>I45</f>
        <v>#REF!</v>
      </c>
      <c r="AG45" s="67"/>
      <c r="AH45" s="135">
        <f t="shared" si="1"/>
        <v>-13479039</v>
      </c>
      <c r="AI45" s="136"/>
      <c r="AJ45" s="135" t="e">
        <f t="shared" si="2"/>
        <v>#REF!</v>
      </c>
      <c r="AK45" s="18" t="e">
        <f>T43*28%</f>
        <v>#REF!</v>
      </c>
      <c r="AL45" s="135">
        <f t="shared" si="3"/>
        <v>-525231609</v>
      </c>
      <c r="AN45" s="582">
        <f t="shared" si="4"/>
        <v>-1.0263389766660087</v>
      </c>
      <c r="AP45" s="135" t="e">
        <f t="shared" si="5"/>
        <v>#REF!</v>
      </c>
      <c r="AR45" s="582" t="e">
        <f t="shared" si="6"/>
        <v>#REF!</v>
      </c>
      <c r="AT45" s="135">
        <f>T45-R45</f>
        <v>0</v>
      </c>
      <c r="AV45" s="582">
        <f>IF(AT45=0,0,IF(R45&lt;&gt;0,AT45/R45,IF(R45&gt;0,1,-1)))</f>
        <v>0</v>
      </c>
      <c r="AX45" s="356" t="e">
        <f>AX48</f>
        <v>#REF!</v>
      </c>
      <c r="AY45" s="356"/>
      <c r="AZ45" s="94">
        <f t="shared" si="0"/>
        <v>0</v>
      </c>
      <c r="BA45" s="94" t="e">
        <f t="shared" si="7"/>
        <v>#REF!</v>
      </c>
    </row>
    <row r="46" spans="1:53" ht="15" customHeight="1">
      <c r="A46" s="42">
        <v>8212</v>
      </c>
      <c r="B46" s="67">
        <v>52</v>
      </c>
      <c r="C46" s="67"/>
      <c r="D46" s="452" t="s">
        <v>495</v>
      </c>
      <c r="E46" s="388" t="s">
        <v>235</v>
      </c>
      <c r="F46" s="140"/>
      <c r="G46" s="140"/>
      <c r="H46" s="140"/>
      <c r="I46" s="148">
        <f>'Thuyet minh'!A728</f>
      </c>
      <c r="J46" s="67"/>
      <c r="K46" s="135">
        <v>511752570</v>
      </c>
      <c r="L46" s="135"/>
      <c r="M46" s="135"/>
      <c r="N46" s="135"/>
      <c r="O46" s="135"/>
      <c r="P46" s="135"/>
      <c r="Q46" s="135"/>
      <c r="R46" s="135">
        <f>SUM(K46:Q46)</f>
        <v>511752570</v>
      </c>
      <c r="S46" s="135"/>
      <c r="T46" s="247">
        <f>R46+S46</f>
        <v>511752570</v>
      </c>
      <c r="U46" s="67"/>
      <c r="V46" s="135">
        <v>-511752570</v>
      </c>
      <c r="W46" s="135" t="e">
        <f>SUMIF(#REF!,$A46,#REF!)-SUMIF(#REF!,$A46,#REF!)</f>
        <v>#REF!</v>
      </c>
      <c r="X46" s="1256"/>
      <c r="Y46" s="67">
        <f>B46</f>
        <v>52</v>
      </c>
      <c r="Z46" s="67"/>
      <c r="AA46" s="444" t="str">
        <f>D46</f>
        <v>16.</v>
      </c>
      <c r="AB46" s="423" t="s">
        <v>259</v>
      </c>
      <c r="AC46" s="634"/>
      <c r="AD46" s="634"/>
      <c r="AE46" s="140"/>
      <c r="AF46" s="148">
        <f>I46</f>
      </c>
      <c r="AG46" s="67"/>
      <c r="AH46" s="247">
        <f t="shared" si="1"/>
        <v>511752570</v>
      </c>
      <c r="AI46" s="136"/>
      <c r="AJ46" s="247">
        <f t="shared" si="2"/>
        <v>0</v>
      </c>
      <c r="AL46" s="247">
        <f t="shared" si="3"/>
        <v>1023505140</v>
      </c>
      <c r="AN46" s="583">
        <f t="shared" si="4"/>
        <v>-2</v>
      </c>
      <c r="AP46" s="247">
        <f t="shared" si="5"/>
        <v>511752570</v>
      </c>
      <c r="AR46" s="583">
        <f t="shared" si="6"/>
        <v>-1</v>
      </c>
      <c r="AT46" s="247">
        <f>T46-R46</f>
        <v>0</v>
      </c>
      <c r="AV46" s="583">
        <f>IF(AT46=0,0,IF(R46&lt;&gt;0,AT46/R46,IF(R46&gt;0,1,-1)))</f>
        <v>0</v>
      </c>
      <c r="AX46" s="356">
        <v>1</v>
      </c>
      <c r="AY46" s="356"/>
      <c r="AZ46" s="94">
        <f t="shared" si="0"/>
        <v>0</v>
      </c>
      <c r="BA46" s="94">
        <f t="shared" si="7"/>
        <v>0</v>
      </c>
    </row>
    <row r="47" spans="2:53" ht="12.75">
      <c r="B47" s="136"/>
      <c r="C47" s="136"/>
      <c r="D47" s="206"/>
      <c r="E47" s="143"/>
      <c r="F47" s="143"/>
      <c r="G47" s="143"/>
      <c r="H47" s="143"/>
      <c r="I47" s="137"/>
      <c r="J47" s="136"/>
      <c r="K47" s="138"/>
      <c r="L47" s="138"/>
      <c r="M47" s="138"/>
      <c r="N47" s="138"/>
      <c r="O47" s="138"/>
      <c r="P47" s="138"/>
      <c r="Q47" s="138"/>
      <c r="R47" s="138"/>
      <c r="S47" s="138"/>
      <c r="T47" s="138"/>
      <c r="U47" s="136"/>
      <c r="V47" s="138"/>
      <c r="W47" s="138"/>
      <c r="X47" s="138"/>
      <c r="Y47" s="136"/>
      <c r="Z47" s="136"/>
      <c r="AA47" s="39"/>
      <c r="AB47" s="143"/>
      <c r="AC47" s="143"/>
      <c r="AD47" s="143"/>
      <c r="AE47" s="143"/>
      <c r="AF47" s="137"/>
      <c r="AG47" s="136"/>
      <c r="AH47" s="138"/>
      <c r="AI47" s="136"/>
      <c r="AJ47" s="138"/>
      <c r="AL47" s="138"/>
      <c r="AN47" s="581"/>
      <c r="AP47" s="138"/>
      <c r="AR47" s="581"/>
      <c r="AT47" s="138"/>
      <c r="AV47" s="581"/>
      <c r="AX47" s="356" t="e">
        <f>AX48</f>
        <v>#REF!</v>
      </c>
      <c r="AY47" s="356"/>
      <c r="AZ47" s="94">
        <f t="shared" si="0"/>
        <v>0</v>
      </c>
      <c r="BA47" s="94">
        <f t="shared" si="7"/>
        <v>0</v>
      </c>
    </row>
    <row r="48" spans="1:53" s="11" customFormat="1" ht="15" customHeight="1" thickBot="1">
      <c r="A48" s="42">
        <v>421</v>
      </c>
      <c r="B48" s="136">
        <v>60</v>
      </c>
      <c r="C48" s="136"/>
      <c r="D48" s="206" t="s">
        <v>496</v>
      </c>
      <c r="E48" s="132" t="s">
        <v>261</v>
      </c>
      <c r="F48" s="132"/>
      <c r="G48" s="132"/>
      <c r="H48" s="143"/>
      <c r="I48" s="137"/>
      <c r="J48" s="136"/>
      <c r="K48" s="566">
        <f>K43-K45-K46</f>
        <v>3185825597</v>
      </c>
      <c r="L48" s="566"/>
      <c r="M48" s="566"/>
      <c r="N48" s="566"/>
      <c r="O48" s="566"/>
      <c r="P48" s="566"/>
      <c r="Q48" s="566"/>
      <c r="R48" s="566">
        <f>R43-R45-R46</f>
        <v>74606016480</v>
      </c>
      <c r="S48" s="566">
        <f>S43-S45-S46</f>
        <v>0</v>
      </c>
      <c r="T48" s="566" t="e">
        <f>T43-T45-T46</f>
        <v>#REF!</v>
      </c>
      <c r="U48" s="136"/>
      <c r="V48" s="566">
        <f>V43-V45-V46</f>
        <v>11078332698</v>
      </c>
      <c r="W48" s="566" t="e">
        <f>W43-W45-W46</f>
        <v>#REF!</v>
      </c>
      <c r="X48" s="566" t="e">
        <f>X43-X45-X46</f>
        <v>#REF!</v>
      </c>
      <c r="Y48" s="136">
        <f>B48</f>
        <v>60</v>
      </c>
      <c r="Z48" s="136"/>
      <c r="AA48" s="39" t="str">
        <f>D48</f>
        <v>17.</v>
      </c>
      <c r="AB48" s="132" t="s">
        <v>260</v>
      </c>
      <c r="AC48" s="132"/>
      <c r="AD48" s="132"/>
      <c r="AE48" s="143"/>
      <c r="AF48" s="137"/>
      <c r="AG48" s="136"/>
      <c r="AH48" s="566" t="e">
        <f>AH43-AH45-AH46</f>
        <v>#REF!</v>
      </c>
      <c r="AI48" s="136"/>
      <c r="AJ48" s="566" t="e">
        <f>AJ43-AJ45-AJ46</f>
        <v>#REF!</v>
      </c>
      <c r="AL48" s="566">
        <f t="shared" si="3"/>
        <v>63527683782</v>
      </c>
      <c r="AN48" s="584">
        <f t="shared" si="4"/>
        <v>5.734408372973744</v>
      </c>
      <c r="AP48" s="566" t="e">
        <f t="shared" si="5"/>
        <v>#REF!</v>
      </c>
      <c r="AR48" s="584" t="e">
        <f t="shared" si="6"/>
        <v>#REF!</v>
      </c>
      <c r="AT48" s="566" t="e">
        <f>T48-R48</f>
        <v>#REF!</v>
      </c>
      <c r="AV48" s="584" t="e">
        <f>IF(AT48=0,0,IF(R48&lt;&gt;0,AT48/R48,IF(R48&gt;0,1,-1)))</f>
        <v>#REF!</v>
      </c>
      <c r="AX48" s="356" t="e">
        <f>IF(T48+X48=0,0,1)</f>
        <v>#REF!</v>
      </c>
      <c r="AY48" s="356"/>
      <c r="AZ48" s="20" t="e">
        <f t="shared" si="0"/>
        <v>#REF!</v>
      </c>
      <c r="BA48" s="20" t="e">
        <f t="shared" si="7"/>
        <v>#REF!</v>
      </c>
    </row>
    <row r="49" spans="2:53" ht="13.5" thickTop="1">
      <c r="B49" s="67"/>
      <c r="K49" s="94"/>
      <c r="L49" s="94"/>
      <c r="M49" s="94"/>
      <c r="N49" s="94"/>
      <c r="O49" s="94"/>
      <c r="P49" s="94"/>
      <c r="Q49" s="94"/>
      <c r="R49" s="94"/>
      <c r="Y49" s="67"/>
      <c r="AI49" s="136"/>
      <c r="AJ49" s="128"/>
      <c r="AN49" s="582"/>
      <c r="AR49" s="582"/>
      <c r="AV49" s="582"/>
      <c r="AX49" s="356">
        <f>AX50</f>
        <v>1</v>
      </c>
      <c r="AY49" s="356"/>
      <c r="AZ49" s="94">
        <f t="shared" si="0"/>
        <v>0</v>
      </c>
      <c r="BA49" s="94">
        <f t="shared" si="7"/>
        <v>0</v>
      </c>
    </row>
    <row r="50" spans="2:53" ht="15" customHeight="1">
      <c r="B50" s="136">
        <v>70</v>
      </c>
      <c r="C50" s="136"/>
      <c r="D50" s="206" t="s">
        <v>497</v>
      </c>
      <c r="E50" s="132" t="s">
        <v>357</v>
      </c>
      <c r="F50" s="132"/>
      <c r="G50" s="132"/>
      <c r="H50" s="132"/>
      <c r="I50" s="137">
        <f>'Thuyet minh'!A737</f>
        <v>28</v>
      </c>
      <c r="J50" s="136"/>
      <c r="K50" s="138"/>
      <c r="L50" s="138"/>
      <c r="M50" s="138"/>
      <c r="N50" s="138"/>
      <c r="O50" s="138"/>
      <c r="P50" s="138"/>
      <c r="Q50" s="138"/>
      <c r="R50" s="138"/>
      <c r="S50" s="138"/>
      <c r="T50" s="138">
        <f>'Thuyet minh'!W748</f>
        <v>541</v>
      </c>
      <c r="U50" s="136"/>
      <c r="V50" s="138"/>
      <c r="W50" s="138"/>
      <c r="X50" s="138">
        <f>'Thuyet minh'!AD748</f>
        <v>862</v>
      </c>
      <c r="Y50" s="136">
        <f>B50</f>
        <v>70</v>
      </c>
      <c r="Z50" s="136"/>
      <c r="AA50" s="39" t="str">
        <f>D50</f>
        <v>18.</v>
      </c>
      <c r="AB50" s="132" t="s">
        <v>135</v>
      </c>
      <c r="AC50" s="132"/>
      <c r="AD50" s="132"/>
      <c r="AE50" s="132"/>
      <c r="AF50" s="148">
        <f>I50</f>
        <v>28</v>
      </c>
      <c r="AG50" s="136"/>
      <c r="AH50" s="138">
        <f t="shared" si="1"/>
        <v>541</v>
      </c>
      <c r="AI50" s="136"/>
      <c r="AJ50" s="138">
        <f t="shared" si="2"/>
        <v>862</v>
      </c>
      <c r="AL50" s="138">
        <f t="shared" si="3"/>
        <v>0</v>
      </c>
      <c r="AN50" s="581">
        <f t="shared" si="4"/>
        <v>0</v>
      </c>
      <c r="AP50" s="138">
        <f t="shared" si="5"/>
        <v>-321</v>
      </c>
      <c r="AR50" s="581">
        <f t="shared" si="6"/>
        <v>-0.3723897911832947</v>
      </c>
      <c r="AT50" s="138">
        <f>T50-R50</f>
        <v>541</v>
      </c>
      <c r="AV50" s="581">
        <f>IF(AT50=0,0,IF(R50&lt;&gt;0,AT50/R50,IF(R50&gt;0,1,-1)))</f>
        <v>-1</v>
      </c>
      <c r="AX50" s="356">
        <f>IF(T50+X50=0,0,1)</f>
        <v>1</v>
      </c>
      <c r="AY50" s="356"/>
      <c r="AZ50" s="94">
        <f t="shared" si="0"/>
        <v>0</v>
      </c>
      <c r="BA50" s="94">
        <f t="shared" si="7"/>
        <v>0</v>
      </c>
    </row>
    <row r="51" spans="11:18" ht="15" customHeight="1">
      <c r="K51" s="94"/>
      <c r="L51" s="94"/>
      <c r="M51" s="94"/>
      <c r="N51" s="94"/>
      <c r="O51" s="94"/>
      <c r="P51" s="94"/>
      <c r="Q51" s="94"/>
      <c r="R51" s="94"/>
    </row>
    <row r="52" spans="10:36" ht="15" customHeight="1">
      <c r="J52" s="836"/>
      <c r="K52" s="837"/>
      <c r="L52" s="94"/>
      <c r="M52" s="94"/>
      <c r="N52" s="94"/>
      <c r="O52" s="94"/>
      <c r="P52" s="94"/>
      <c r="Q52" s="94"/>
      <c r="R52" s="94"/>
      <c r="U52" s="836"/>
      <c r="V52" s="837"/>
      <c r="X52" s="827" t="e">
        <f>#REF!&amp;", "&amp;#REF!</f>
        <v>#REF!</v>
      </c>
      <c r="Y52" s="136"/>
      <c r="Z52" s="73"/>
      <c r="AA52" s="39"/>
      <c r="AB52" s="132"/>
      <c r="AC52" s="132"/>
      <c r="AD52" s="132"/>
      <c r="AE52" s="132"/>
      <c r="AF52" s="839"/>
      <c r="AG52" s="73"/>
      <c r="AH52" s="836"/>
      <c r="AI52" s="136"/>
      <c r="AJ52" s="827" t="e">
        <f>#REF!&amp;", "&amp;#REF!</f>
        <v>#REF!</v>
      </c>
    </row>
    <row r="53" spans="1:53" s="844" customFormat="1" ht="15" customHeight="1">
      <c r="A53" s="42"/>
      <c r="B53" s="1166" t="e">
        <f>#REF!</f>
        <v>#REF!</v>
      </c>
      <c r="C53" s="1166"/>
      <c r="D53" s="1166"/>
      <c r="E53" s="1166"/>
      <c r="F53" s="851"/>
      <c r="G53" s="1166" t="e">
        <f>#REF!</f>
        <v>#REF!</v>
      </c>
      <c r="H53" s="1166"/>
      <c r="I53" s="1166"/>
      <c r="J53" s="843"/>
      <c r="K53" s="838"/>
      <c r="L53" s="94"/>
      <c r="M53" s="94"/>
      <c r="N53" s="94"/>
      <c r="O53" s="94"/>
      <c r="P53" s="94"/>
      <c r="Q53" s="94"/>
      <c r="R53" s="94"/>
      <c r="S53" s="128"/>
      <c r="T53" s="848"/>
      <c r="U53" s="847" t="e">
        <f>#REF!</f>
        <v>#REF!</v>
      </c>
      <c r="V53" s="838"/>
      <c r="W53" s="18"/>
      <c r="X53" s="821"/>
      <c r="Y53" s="1166" t="e">
        <f>#REF!</f>
        <v>#REF!</v>
      </c>
      <c r="Z53" s="1166"/>
      <c r="AA53" s="1166"/>
      <c r="AB53" s="1166"/>
      <c r="AC53" s="851"/>
      <c r="AD53" s="1166" t="e">
        <f>#REF!</f>
        <v>#REF!</v>
      </c>
      <c r="AE53" s="1166"/>
      <c r="AF53" s="1166"/>
      <c r="AG53" s="73"/>
      <c r="AH53" s="836"/>
      <c r="AI53" s="136" t="e">
        <f>#REF!</f>
        <v>#REF!</v>
      </c>
      <c r="AJ53" s="836"/>
      <c r="AX53" s="849"/>
      <c r="AY53" s="850"/>
      <c r="AZ53" s="18"/>
      <c r="BA53" s="18"/>
    </row>
    <row r="54" spans="1:53" s="840" customFormat="1" ht="15" customHeight="1">
      <c r="A54" s="42"/>
      <c r="D54" s="841"/>
      <c r="E54" s="147"/>
      <c r="F54" s="147"/>
      <c r="G54" s="147"/>
      <c r="I54" s="147"/>
      <c r="J54" s="843"/>
      <c r="K54" s="838"/>
      <c r="L54" s="94"/>
      <c r="M54" s="94"/>
      <c r="N54" s="94"/>
      <c r="O54" s="94"/>
      <c r="P54" s="94"/>
      <c r="Q54" s="94"/>
      <c r="R54" s="94"/>
      <c r="S54" s="128"/>
      <c r="T54" s="846"/>
      <c r="U54" s="847"/>
      <c r="V54" s="838"/>
      <c r="W54" s="18"/>
      <c r="X54" s="842"/>
      <c r="Y54" s="136"/>
      <c r="Z54" s="844"/>
      <c r="AA54" s="852"/>
      <c r="AB54" s="851"/>
      <c r="AC54" s="851"/>
      <c r="AD54" s="851"/>
      <c r="AF54" s="851"/>
      <c r="AG54" s="73"/>
      <c r="AH54" s="836"/>
      <c r="AI54" s="136"/>
      <c r="AJ54" s="836"/>
      <c r="AX54" s="849"/>
      <c r="AY54" s="849"/>
      <c r="AZ54" s="18"/>
      <c r="BA54" s="18"/>
    </row>
    <row r="55" spans="1:53" s="840" customFormat="1" ht="15" customHeight="1">
      <c r="A55" s="42"/>
      <c r="D55" s="841"/>
      <c r="E55" s="147"/>
      <c r="F55" s="147"/>
      <c r="G55" s="147"/>
      <c r="I55" s="147"/>
      <c r="J55" s="843"/>
      <c r="K55" s="838"/>
      <c r="L55" s="94"/>
      <c r="M55" s="94"/>
      <c r="N55" s="94"/>
      <c r="O55" s="94"/>
      <c r="P55" s="94"/>
      <c r="Q55" s="94"/>
      <c r="R55" s="94"/>
      <c r="S55" s="128"/>
      <c r="T55" s="846"/>
      <c r="U55" s="847"/>
      <c r="V55" s="838"/>
      <c r="W55" s="18"/>
      <c r="X55" s="842"/>
      <c r="Y55" s="136"/>
      <c r="Z55" s="844"/>
      <c r="AA55" s="852"/>
      <c r="AB55" s="851"/>
      <c r="AC55" s="851"/>
      <c r="AD55" s="851"/>
      <c r="AF55" s="851"/>
      <c r="AG55" s="73"/>
      <c r="AH55" s="836"/>
      <c r="AI55" s="136"/>
      <c r="AJ55" s="836"/>
      <c r="AX55" s="849"/>
      <c r="AY55" s="849"/>
      <c r="AZ55" s="18"/>
      <c r="BA55" s="18"/>
    </row>
    <row r="56" spans="1:53" s="840" customFormat="1" ht="15" customHeight="1">
      <c r="A56" s="42"/>
      <c r="D56" s="841"/>
      <c r="E56" s="147"/>
      <c r="F56" s="147"/>
      <c r="G56" s="147"/>
      <c r="I56" s="147"/>
      <c r="J56" s="843"/>
      <c r="K56" s="838"/>
      <c r="L56" s="94"/>
      <c r="M56" s="94"/>
      <c r="N56" s="94"/>
      <c r="O56" s="94"/>
      <c r="P56" s="94"/>
      <c r="Q56" s="94"/>
      <c r="R56" s="94"/>
      <c r="S56" s="128"/>
      <c r="T56" s="846"/>
      <c r="U56" s="847"/>
      <c r="V56" s="838"/>
      <c r="W56" s="18"/>
      <c r="X56" s="842"/>
      <c r="Y56" s="136"/>
      <c r="Z56" s="844"/>
      <c r="AA56" s="852"/>
      <c r="AB56" s="851"/>
      <c r="AC56" s="851"/>
      <c r="AD56" s="851"/>
      <c r="AF56" s="851"/>
      <c r="AG56" s="73"/>
      <c r="AH56" s="836"/>
      <c r="AI56" s="136"/>
      <c r="AJ56" s="836"/>
      <c r="AX56" s="849"/>
      <c r="AY56" s="849"/>
      <c r="AZ56" s="18"/>
      <c r="BA56" s="18"/>
    </row>
    <row r="57" spans="1:53" s="840" customFormat="1" ht="15" customHeight="1">
      <c r="A57" s="42"/>
      <c r="D57" s="841"/>
      <c r="E57" s="147"/>
      <c r="F57" s="147"/>
      <c r="G57" s="147"/>
      <c r="I57" s="147"/>
      <c r="J57" s="843"/>
      <c r="K57" s="838"/>
      <c r="L57" s="94"/>
      <c r="M57" s="94"/>
      <c r="N57" s="94"/>
      <c r="O57" s="94"/>
      <c r="P57" s="94"/>
      <c r="Q57" s="94"/>
      <c r="R57" s="94"/>
      <c r="S57" s="128"/>
      <c r="T57" s="846"/>
      <c r="U57" s="847"/>
      <c r="V57" s="838"/>
      <c r="W57" s="18"/>
      <c r="X57" s="842"/>
      <c r="Y57" s="136"/>
      <c r="Z57" s="844"/>
      <c r="AA57" s="852"/>
      <c r="AB57" s="851"/>
      <c r="AC57" s="851"/>
      <c r="AD57" s="851"/>
      <c r="AF57" s="851"/>
      <c r="AG57" s="73"/>
      <c r="AH57" s="836"/>
      <c r="AI57" s="136"/>
      <c r="AJ57" s="836"/>
      <c r="AX57" s="849"/>
      <c r="AY57" s="849"/>
      <c r="AZ57" s="18"/>
      <c r="BA57" s="18"/>
    </row>
    <row r="58" spans="1:53" s="840" customFormat="1" ht="15" customHeight="1">
      <c r="A58" s="42"/>
      <c r="D58" s="841"/>
      <c r="E58" s="147"/>
      <c r="F58" s="147"/>
      <c r="G58" s="147"/>
      <c r="I58" s="147"/>
      <c r="J58" s="843"/>
      <c r="K58" s="838"/>
      <c r="L58" s="94"/>
      <c r="M58" s="94"/>
      <c r="N58" s="94"/>
      <c r="O58" s="94"/>
      <c r="P58" s="94"/>
      <c r="Q58" s="94"/>
      <c r="R58" s="94"/>
      <c r="S58" s="128"/>
      <c r="T58" s="846"/>
      <c r="U58" s="847"/>
      <c r="V58" s="838"/>
      <c r="W58" s="18"/>
      <c r="X58" s="842"/>
      <c r="Y58" s="136"/>
      <c r="Z58" s="844"/>
      <c r="AA58" s="852"/>
      <c r="AB58" s="851"/>
      <c r="AC58" s="851"/>
      <c r="AD58" s="851"/>
      <c r="AF58" s="851"/>
      <c r="AG58" s="73"/>
      <c r="AH58" s="836"/>
      <c r="AI58" s="136"/>
      <c r="AJ58" s="836"/>
      <c r="AX58" s="849"/>
      <c r="AY58" s="849"/>
      <c r="AZ58" s="18"/>
      <c r="BA58" s="18"/>
    </row>
    <row r="59" spans="1:53" s="840" customFormat="1" ht="15" customHeight="1">
      <c r="A59" s="42"/>
      <c r="D59" s="841"/>
      <c r="E59" s="147"/>
      <c r="F59" s="147"/>
      <c r="G59" s="147"/>
      <c r="I59" s="147"/>
      <c r="J59" s="843"/>
      <c r="K59" s="838"/>
      <c r="L59" s="94"/>
      <c r="M59" s="94"/>
      <c r="N59" s="94"/>
      <c r="O59" s="94"/>
      <c r="P59" s="94"/>
      <c r="Q59" s="94"/>
      <c r="R59" s="94"/>
      <c r="S59" s="128"/>
      <c r="T59" s="846"/>
      <c r="U59" s="847"/>
      <c r="V59" s="838"/>
      <c r="W59" s="18"/>
      <c r="X59" s="842"/>
      <c r="Y59" s="136"/>
      <c r="Z59" s="844"/>
      <c r="AA59" s="852"/>
      <c r="AB59" s="851"/>
      <c r="AC59" s="851"/>
      <c r="AD59" s="851"/>
      <c r="AF59" s="851"/>
      <c r="AG59" s="73"/>
      <c r="AH59" s="836"/>
      <c r="AI59" s="136"/>
      <c r="AJ59" s="836"/>
      <c r="AX59" s="849"/>
      <c r="AY59" s="849"/>
      <c r="AZ59" s="18"/>
      <c r="BA59" s="18"/>
    </row>
    <row r="60" spans="1:53" s="844" customFormat="1" ht="15" customHeight="1">
      <c r="A60" s="42"/>
      <c r="B60" s="1166" t="e">
        <f>#REF!</f>
        <v>#REF!</v>
      </c>
      <c r="C60" s="1166"/>
      <c r="D60" s="1166"/>
      <c r="E60" s="1166"/>
      <c r="F60" s="851"/>
      <c r="G60" s="1166" t="e">
        <f>#REF!</f>
        <v>#REF!</v>
      </c>
      <c r="H60" s="1166"/>
      <c r="I60" s="1166"/>
      <c r="K60" s="94"/>
      <c r="L60" s="94"/>
      <c r="M60" s="94"/>
      <c r="N60" s="94"/>
      <c r="O60" s="94"/>
      <c r="P60" s="94"/>
      <c r="Q60" s="94"/>
      <c r="R60" s="94"/>
      <c r="S60" s="128"/>
      <c r="T60" s="848"/>
      <c r="U60" s="821" t="e">
        <f>#REF!</f>
        <v>#REF!</v>
      </c>
      <c r="V60" s="18"/>
      <c r="W60" s="18"/>
      <c r="X60" s="821"/>
      <c r="Y60" s="1166" t="e">
        <f>#REF!</f>
        <v>#REF!</v>
      </c>
      <c r="Z60" s="1166"/>
      <c r="AA60" s="1166"/>
      <c r="AB60" s="1166"/>
      <c r="AC60" s="851"/>
      <c r="AD60" s="1166" t="e">
        <f>#REF!</f>
        <v>#REF!</v>
      </c>
      <c r="AE60" s="1166"/>
      <c r="AF60" s="1166"/>
      <c r="AG60" s="73"/>
      <c r="AH60" s="836"/>
      <c r="AI60" s="136" t="e">
        <f>#REF!</f>
        <v>#REF!</v>
      </c>
      <c r="AJ60" s="836"/>
      <c r="AX60" s="849"/>
      <c r="AY60" s="850"/>
      <c r="AZ60" s="18"/>
      <c r="BA60" s="18"/>
    </row>
    <row r="61" spans="11:18" ht="15" customHeight="1" hidden="1" outlineLevel="1">
      <c r="K61" s="94"/>
      <c r="L61" s="94"/>
      <c r="M61" s="94"/>
      <c r="N61" s="94"/>
      <c r="O61" s="94"/>
      <c r="P61" s="94"/>
      <c r="Q61" s="94"/>
      <c r="R61" s="94"/>
    </row>
    <row r="62" spans="11:18" ht="15" customHeight="1" hidden="1" outlineLevel="1">
      <c r="K62" s="94"/>
      <c r="L62" s="94"/>
      <c r="M62" s="94"/>
      <c r="N62" s="94"/>
      <c r="O62" s="94"/>
      <c r="P62" s="94"/>
      <c r="Q62" s="94"/>
      <c r="R62" s="94"/>
    </row>
    <row r="63" spans="11:18" ht="15" customHeight="1" hidden="1" outlineLevel="1">
      <c r="K63" s="94"/>
      <c r="L63" s="94"/>
      <c r="M63" s="94"/>
      <c r="N63" s="94"/>
      <c r="O63" s="94"/>
      <c r="P63" s="94"/>
      <c r="Q63" s="94"/>
      <c r="R63" s="94"/>
    </row>
    <row r="64" spans="11:18" ht="15" customHeight="1" hidden="1" outlineLevel="1">
      <c r="K64" s="94"/>
      <c r="L64" s="94"/>
      <c r="M64" s="94"/>
      <c r="N64" s="94"/>
      <c r="O64" s="94"/>
      <c r="P64" s="94"/>
      <c r="Q64" s="94"/>
      <c r="R64" s="94"/>
    </row>
    <row r="65" spans="1:51" s="73" customFormat="1" ht="15" customHeight="1" hidden="1" outlineLevel="1">
      <c r="A65" s="39"/>
      <c r="D65" s="206"/>
      <c r="K65" s="145"/>
      <c r="L65" s="145"/>
      <c r="M65" s="145"/>
      <c r="N65" s="145"/>
      <c r="O65" s="145"/>
      <c r="P65" s="145"/>
      <c r="Q65" s="145"/>
      <c r="R65" s="145"/>
      <c r="S65" s="146"/>
      <c r="T65" s="146"/>
      <c r="V65" s="136"/>
      <c r="W65" s="136"/>
      <c r="AA65" s="39"/>
      <c r="AH65" s="145"/>
      <c r="AJ65" s="145"/>
      <c r="AX65" s="354"/>
      <c r="AY65" s="357"/>
    </row>
    <row r="66" spans="3:36" ht="15" customHeight="1" hidden="1" outlineLevel="1">
      <c r="C66" s="39"/>
      <c r="H66" s="83"/>
      <c r="K66" s="94"/>
      <c r="L66" s="94"/>
      <c r="M66" s="94"/>
      <c r="N66" s="94"/>
      <c r="O66" s="94"/>
      <c r="P66" s="94"/>
      <c r="Q66" s="94"/>
      <c r="R66" s="94"/>
      <c r="U66" s="105"/>
      <c r="V66" s="105"/>
      <c r="W66" s="105"/>
      <c r="Z66" s="39"/>
      <c r="AE66" s="83"/>
      <c r="AG66" s="83"/>
      <c r="AH66" s="94"/>
      <c r="AI66" s="105"/>
      <c r="AJ66" s="94"/>
    </row>
    <row r="67" spans="3:36" ht="15" customHeight="1" hidden="1" outlineLevel="1">
      <c r="C67" s="39"/>
      <c r="H67" s="291"/>
      <c r="K67" s="94"/>
      <c r="L67" s="94"/>
      <c r="M67" s="94"/>
      <c r="N67" s="94"/>
      <c r="O67" s="94"/>
      <c r="P67" s="94"/>
      <c r="Q67" s="94"/>
      <c r="R67" s="94"/>
      <c r="U67" s="147"/>
      <c r="V67" s="147"/>
      <c r="W67" s="147"/>
      <c r="Z67" s="39"/>
      <c r="AE67" s="291"/>
      <c r="AG67" s="291"/>
      <c r="AH67" s="94"/>
      <c r="AI67" s="147"/>
      <c r="AJ67" s="94"/>
    </row>
    <row r="68" spans="2:36" ht="15" customHeight="1" hidden="1" outlineLevel="1">
      <c r="B68" s="25"/>
      <c r="C68" s="268"/>
      <c r="D68" s="751"/>
      <c r="E68" s="473"/>
      <c r="F68" s="473"/>
      <c r="G68" s="473"/>
      <c r="H68" s="291"/>
      <c r="I68" s="474"/>
      <c r="J68" s="25"/>
      <c r="K68" s="477"/>
      <c r="L68" s="477"/>
      <c r="M68" s="477"/>
      <c r="N68" s="477"/>
      <c r="O68" s="477"/>
      <c r="P68" s="477"/>
      <c r="Q68" s="477"/>
      <c r="R68" s="477"/>
      <c r="S68" s="127"/>
      <c r="T68" s="127"/>
      <c r="U68" s="475"/>
      <c r="V68" s="475"/>
      <c r="W68" s="475"/>
      <c r="X68" s="25"/>
      <c r="Y68" s="25"/>
      <c r="Z68" s="268"/>
      <c r="AA68" s="748"/>
      <c r="AB68" s="473"/>
      <c r="AC68" s="473"/>
      <c r="AD68" s="473"/>
      <c r="AE68" s="291"/>
      <c r="AF68" s="474"/>
      <c r="AG68" s="476"/>
      <c r="AH68" s="477"/>
      <c r="AI68" s="475"/>
      <c r="AJ68" s="477"/>
    </row>
    <row r="69" spans="2:53" s="472" customFormat="1" ht="15" customHeight="1" hidden="1" outlineLevel="1">
      <c r="B69" s="852" t="e">
        <f>#REF!</f>
        <v>#REF!</v>
      </c>
      <c r="C69" s="852"/>
      <c r="D69" s="841"/>
      <c r="H69" s="852"/>
      <c r="I69" s="852" t="e">
        <f>#REF!</f>
        <v>#REF!</v>
      </c>
      <c r="K69" s="841"/>
      <c r="L69" s="841"/>
      <c r="M69" s="841"/>
      <c r="N69" s="841"/>
      <c r="O69" s="841"/>
      <c r="P69" s="841"/>
      <c r="Q69" s="841"/>
      <c r="R69" s="841"/>
      <c r="S69" s="1061"/>
      <c r="T69" s="1100"/>
      <c r="V69" s="147"/>
      <c r="W69" s="147"/>
      <c r="Y69" s="852" t="e">
        <f>#REF!</f>
        <v>#REF!</v>
      </c>
      <c r="Z69" s="852"/>
      <c r="AB69" s="852"/>
      <c r="AC69" s="852"/>
      <c r="AD69" s="852"/>
      <c r="AE69" s="852"/>
      <c r="AF69" s="852" t="e">
        <f>#REF!</f>
        <v>#REF!</v>
      </c>
      <c r="AG69" s="852"/>
      <c r="AX69" s="1062"/>
      <c r="AY69" s="1062"/>
      <c r="AZ69" s="841"/>
      <c r="BA69" s="841"/>
    </row>
    <row r="70" spans="1:53" s="1064" customFormat="1" ht="15" customHeight="1" hidden="1" outlineLevel="1">
      <c r="A70" s="852"/>
      <c r="B70" s="1064" t="e">
        <f>#REF!</f>
        <v>#REF!</v>
      </c>
      <c r="D70" s="975"/>
      <c r="I70" s="1064" t="e">
        <f>#REF!</f>
        <v>#REF!</v>
      </c>
      <c r="K70" s="845"/>
      <c r="L70" s="845"/>
      <c r="M70" s="845"/>
      <c r="N70" s="845"/>
      <c r="O70" s="845"/>
      <c r="P70" s="845"/>
      <c r="Q70" s="845"/>
      <c r="R70" s="845"/>
      <c r="S70" s="1065"/>
      <c r="T70" s="1063"/>
      <c r="V70" s="147"/>
      <c r="W70" s="147"/>
      <c r="Y70" s="1064" t="e">
        <f>#REF!</f>
        <v>#REF!</v>
      </c>
      <c r="AF70" s="1064" t="e">
        <f>#REF!</f>
        <v>#REF!</v>
      </c>
      <c r="AX70" s="1062"/>
      <c r="AY70" s="1062"/>
      <c r="AZ70" s="845"/>
      <c r="BA70" s="845"/>
    </row>
    <row r="71" spans="2:53" s="1067" customFormat="1" ht="24" customHeight="1" hidden="1" outlineLevel="1">
      <c r="B71" s="1067" t="e">
        <f>#REF!&amp;", "&amp;#REF!</f>
        <v>#REF!</v>
      </c>
      <c r="C71" s="1069"/>
      <c r="D71" s="1068"/>
      <c r="K71" s="1068"/>
      <c r="L71" s="1068"/>
      <c r="M71" s="1068"/>
      <c r="N71" s="1068"/>
      <c r="O71" s="1068"/>
      <c r="P71" s="1068"/>
      <c r="Q71" s="1068"/>
      <c r="R71" s="1068"/>
      <c r="S71" s="1070"/>
      <c r="T71" s="1066"/>
      <c r="V71" s="1101"/>
      <c r="W71" s="1101"/>
      <c r="Y71" s="1067" t="e">
        <f>#REF!&amp;", "&amp;#REF!</f>
        <v>#REF!</v>
      </c>
      <c r="Z71" s="1069"/>
      <c r="AE71" s="1069"/>
      <c r="AX71" s="1062"/>
      <c r="AY71" s="1071"/>
      <c r="AZ71" s="1068"/>
      <c r="BA71" s="1068"/>
    </row>
    <row r="72" spans="4:53" s="42" customFormat="1" ht="15" customHeight="1" collapsed="1">
      <c r="D72" s="11"/>
      <c r="E72" s="388"/>
      <c r="F72" s="388"/>
      <c r="G72" s="388"/>
      <c r="H72" s="388"/>
      <c r="I72" s="388"/>
      <c r="K72" s="94"/>
      <c r="L72" s="94"/>
      <c r="M72" s="94"/>
      <c r="N72" s="94"/>
      <c r="O72" s="94"/>
      <c r="P72" s="94"/>
      <c r="Q72" s="94"/>
      <c r="R72" s="94"/>
      <c r="S72" s="128"/>
      <c r="T72" s="471"/>
      <c r="V72" s="18"/>
      <c r="W72" s="18"/>
      <c r="AB72" s="388"/>
      <c r="AC72" s="388"/>
      <c r="AD72" s="388"/>
      <c r="AE72" s="388"/>
      <c r="AF72" s="388"/>
      <c r="AH72" s="471"/>
      <c r="AX72" s="376"/>
      <c r="AY72" s="376"/>
      <c r="AZ72" s="18"/>
      <c r="BA72" s="18"/>
    </row>
  </sheetData>
  <sheetProtection/>
  <autoFilter ref="AX11:AX50"/>
  <mergeCells count="17">
    <mergeCell ref="AL9:AN9"/>
    <mergeCell ref="AP9:AR9"/>
    <mergeCell ref="AT9:AV9"/>
    <mergeCell ref="AZ9:BA9"/>
    <mergeCell ref="B9:B10"/>
    <mergeCell ref="D9:E10"/>
    <mergeCell ref="I9:I10"/>
    <mergeCell ref="Y9:Z10"/>
    <mergeCell ref="AA9:AB10"/>
    <mergeCell ref="AF9:AF10"/>
    <mergeCell ref="B2:G3"/>
    <mergeCell ref="Y2:AD3"/>
    <mergeCell ref="AV4:AV5"/>
    <mergeCell ref="B5:X5"/>
    <mergeCell ref="Y5:AJ5"/>
    <mergeCell ref="B6:X6"/>
    <mergeCell ref="Y6:AJ6"/>
  </mergeCells>
  <printOptions/>
  <pageMargins left="0.984251968503937" right="0.5118110236220472" top="0.5118110236220472" bottom="0.5118110236220472" header="0.1968503937007874" footer="0.1968503937007874"/>
  <pageSetup firstPageNumber="9" useFirstPageNumber="1" horizontalDpi="600" verticalDpi="600" orientation="portrait" paperSize="9" r:id="rId2"/>
  <headerFooter alignWithMargins="0">
    <oddFooter>&amp;C&amp;"Times New Roman,Regular"&amp;P</oddFooter>
  </headerFooter>
  <drawing r:id="rId1"/>
</worksheet>
</file>

<file path=xl/worksheets/sheet9.xml><?xml version="1.0" encoding="utf-8"?>
<worksheet xmlns="http://schemas.openxmlformats.org/spreadsheetml/2006/main" xmlns:r="http://schemas.openxmlformats.org/officeDocument/2006/relationships">
  <sheetPr codeName="Sheet9">
    <tabColor indexed="12"/>
  </sheetPr>
  <dimension ref="A1:AL188"/>
  <sheetViews>
    <sheetView showGridLines="0" view="pageBreakPreview" zoomScaleSheetLayoutView="100" zoomScalePageLayoutView="0" workbookViewId="0" topLeftCell="A154">
      <selection activeCell="U166" sqref="U166"/>
    </sheetView>
  </sheetViews>
  <sheetFormatPr defaultColWidth="2.57421875" defaultRowHeight="12.75" outlineLevelRow="1" outlineLevelCol="1"/>
  <cols>
    <col min="1" max="1" width="3.7109375" style="767" customWidth="1"/>
    <col min="2" max="2" width="1.1484375" style="151" customWidth="1"/>
    <col min="3" max="3" width="3.00390625" style="754" customWidth="1"/>
    <col min="4" max="4" width="18.00390625" style="151" customWidth="1"/>
    <col min="5" max="5" width="1.1484375" style="151" customWidth="1"/>
    <col min="6" max="6" width="18.00390625" style="151" customWidth="1"/>
    <col min="7" max="7" width="1.1484375" style="151" customWidth="1"/>
    <col min="8" max="8" width="6.28125" style="151" customWidth="1"/>
    <col min="9" max="9" width="1.1484375" style="151" customWidth="1"/>
    <col min="10" max="14" width="16.421875" style="416" hidden="1" customWidth="1" outlineLevel="1"/>
    <col min="15" max="15" width="16.421875" style="416" customWidth="1" collapsed="1"/>
    <col min="16" max="16" width="1.1484375" style="151" customWidth="1"/>
    <col min="17" max="17" width="16.421875" style="418" customWidth="1"/>
    <col min="18" max="18" width="3.7109375" style="767" hidden="1" customWidth="1" outlineLevel="1"/>
    <col min="19" max="19" width="1.1484375" style="151" hidden="1" customWidth="1" outlineLevel="1"/>
    <col min="20" max="20" width="3.00390625" style="754" hidden="1" customWidth="1" outlineLevel="1"/>
    <col min="21" max="21" width="17.8515625" style="151" hidden="1" customWidth="1" outlineLevel="1"/>
    <col min="22" max="22" width="1.1484375" style="151" hidden="1" customWidth="1" outlineLevel="1"/>
    <col min="23" max="23" width="17.8515625" style="151" hidden="1" customWidth="1" outlineLevel="1"/>
    <col min="24" max="24" width="1.1484375" style="151" hidden="1" customWidth="1" outlineLevel="1"/>
    <col min="25" max="25" width="6.28125" style="151" hidden="1" customWidth="1" outlineLevel="1"/>
    <col min="26" max="26" width="1.1484375" style="151" hidden="1" customWidth="1" outlineLevel="1"/>
    <col min="27" max="27" width="16.421875" style="151" hidden="1" customWidth="1" outlineLevel="1"/>
    <col min="28" max="28" width="1.1484375" style="151" hidden="1" customWidth="1" outlineLevel="1"/>
    <col min="29" max="29" width="16.421875" style="255" hidden="1" customWidth="1" outlineLevel="1"/>
    <col min="30" max="30" width="1.1484375" style="255" customWidth="1" collapsed="1"/>
    <col min="31" max="31" width="15.57421875" style="419" bestFit="1" customWidth="1"/>
    <col min="32" max="32" width="1.1484375" style="419" hidden="1" customWidth="1" outlineLevel="1"/>
    <col min="33" max="34" width="9.140625" style="237" hidden="1" customWidth="1" outlineLevel="1"/>
    <col min="35" max="35" width="1.1484375" style="429" customWidth="1" collapsed="1"/>
    <col min="36" max="36" width="9.8515625" style="328" hidden="1" customWidth="1" outlineLevel="1"/>
    <col min="37" max="37" width="2.57421875" style="237" customWidth="1" collapsed="1"/>
    <col min="38" max="16384" width="2.57421875" style="151" customWidth="1"/>
  </cols>
  <sheetData>
    <row r="1" spans="1:30" ht="15" customHeight="1">
      <c r="A1" s="23" t="e">
        <f>#REF!</f>
        <v>#REF!</v>
      </c>
      <c r="B1" s="16"/>
      <c r="C1" s="340"/>
      <c r="D1" s="16"/>
      <c r="E1" s="16"/>
      <c r="F1" s="16"/>
      <c r="Q1" s="5"/>
      <c r="R1" s="23" t="e">
        <f>#REF!</f>
        <v>#REF!</v>
      </c>
      <c r="S1" s="16"/>
      <c r="T1" s="340"/>
      <c r="U1" s="16"/>
      <c r="V1" s="16"/>
      <c r="W1" s="16"/>
      <c r="AC1" s="5"/>
      <c r="AD1" s="5"/>
    </row>
    <row r="2" spans="1:30" ht="15" customHeight="1">
      <c r="A2" s="1356" t="e">
        <f>#REF!</f>
        <v>#REF!</v>
      </c>
      <c r="B2" s="1356"/>
      <c r="C2" s="1356"/>
      <c r="D2" s="1356"/>
      <c r="E2" s="1356"/>
      <c r="F2" s="1356"/>
      <c r="Q2" s="5" t="e">
        <f>#REF!</f>
        <v>#REF!</v>
      </c>
      <c r="R2" s="1323" t="e">
        <f>#REF!</f>
        <v>#REF!</v>
      </c>
      <c r="S2" s="1323"/>
      <c r="T2" s="1323"/>
      <c r="U2" s="1323"/>
      <c r="V2" s="1323"/>
      <c r="W2" s="1323"/>
      <c r="AC2" s="5" t="e">
        <f>#REF!</f>
        <v>#REF!</v>
      </c>
      <c r="AD2" s="180"/>
    </row>
    <row r="3" spans="1:30" ht="15" customHeight="1">
      <c r="A3" s="1357"/>
      <c r="B3" s="1357"/>
      <c r="C3" s="1357"/>
      <c r="D3" s="1357"/>
      <c r="E3" s="1357"/>
      <c r="F3" s="1357"/>
      <c r="G3" s="152"/>
      <c r="H3" s="152"/>
      <c r="I3" s="152"/>
      <c r="J3" s="417"/>
      <c r="K3" s="417"/>
      <c r="L3" s="417"/>
      <c r="M3" s="417"/>
      <c r="N3" s="417"/>
      <c r="O3" s="417"/>
      <c r="P3" s="152"/>
      <c r="Q3" s="414" t="e">
        <f>#REF!</f>
        <v>#REF!</v>
      </c>
      <c r="R3" s="1324"/>
      <c r="S3" s="1324"/>
      <c r="T3" s="1324"/>
      <c r="U3" s="1324"/>
      <c r="V3" s="1324"/>
      <c r="W3" s="1324"/>
      <c r="X3" s="152"/>
      <c r="Y3" s="152"/>
      <c r="Z3" s="152"/>
      <c r="AA3" s="152"/>
      <c r="AB3" s="152"/>
      <c r="AC3" s="414" t="e">
        <f>#REF!</f>
        <v>#REF!</v>
      </c>
      <c r="AD3" s="180"/>
    </row>
    <row r="4" spans="16:28" ht="12.75">
      <c r="P4" s="338"/>
      <c r="AB4" s="338"/>
    </row>
    <row r="5" spans="1:37" s="496" customFormat="1" ht="18.75">
      <c r="A5" s="1350" t="s">
        <v>418</v>
      </c>
      <c r="B5" s="1350"/>
      <c r="C5" s="1350"/>
      <c r="D5" s="1350"/>
      <c r="E5" s="1350"/>
      <c r="F5" s="1350"/>
      <c r="G5" s="1350"/>
      <c r="H5" s="1350"/>
      <c r="I5" s="1350"/>
      <c r="J5" s="1350"/>
      <c r="K5" s="1350"/>
      <c r="L5" s="1350"/>
      <c r="M5" s="1350"/>
      <c r="N5" s="1350"/>
      <c r="O5" s="1350"/>
      <c r="P5" s="1350"/>
      <c r="Q5" s="1350"/>
      <c r="R5" s="1350" t="s">
        <v>791</v>
      </c>
      <c r="S5" s="1350"/>
      <c r="T5" s="1350"/>
      <c r="U5" s="1350"/>
      <c r="V5" s="1350"/>
      <c r="W5" s="1350"/>
      <c r="X5" s="1350"/>
      <c r="Y5" s="1350"/>
      <c r="Z5" s="1350"/>
      <c r="AA5" s="1350"/>
      <c r="AB5" s="1350"/>
      <c r="AC5" s="1350"/>
      <c r="AD5" s="491"/>
      <c r="AE5" s="492"/>
      <c r="AF5" s="492"/>
      <c r="AG5" s="272"/>
      <c r="AH5" s="272"/>
      <c r="AI5" s="493"/>
      <c r="AJ5" s="494"/>
      <c r="AK5" s="495"/>
    </row>
    <row r="6" spans="1:37" s="326" customFormat="1" ht="13.5">
      <c r="A6" s="1347" t="str">
        <f>KQKD!A6</f>
        <v>Năm 2013</v>
      </c>
      <c r="B6" s="1347"/>
      <c r="C6" s="1347"/>
      <c r="D6" s="1347"/>
      <c r="E6" s="1347"/>
      <c r="F6" s="1347"/>
      <c r="G6" s="1347"/>
      <c r="H6" s="1347"/>
      <c r="I6" s="1347"/>
      <c r="J6" s="1347"/>
      <c r="K6" s="1347"/>
      <c r="L6" s="1347"/>
      <c r="M6" s="1347"/>
      <c r="N6" s="1347"/>
      <c r="O6" s="1347"/>
      <c r="P6" s="1347"/>
      <c r="Q6" s="1347"/>
      <c r="R6" s="1347" t="e">
        <f>KQKD!#REF!</f>
        <v>#REF!</v>
      </c>
      <c r="S6" s="1347"/>
      <c r="T6" s="1347"/>
      <c r="U6" s="1347"/>
      <c r="V6" s="1347"/>
      <c r="W6" s="1347"/>
      <c r="X6" s="1347"/>
      <c r="Y6" s="1347"/>
      <c r="Z6" s="1347"/>
      <c r="AA6" s="1347"/>
      <c r="AB6" s="1347"/>
      <c r="AC6" s="1347"/>
      <c r="AD6" s="306"/>
      <c r="AE6" s="419"/>
      <c r="AF6" s="420"/>
      <c r="AG6" s="325"/>
      <c r="AH6" s="325"/>
      <c r="AI6" s="1174"/>
      <c r="AJ6" s="327"/>
      <c r="AK6" s="325"/>
    </row>
    <row r="7" spans="1:37" s="326" customFormat="1" ht="13.5">
      <c r="A7" s="1353" t="s">
        <v>250</v>
      </c>
      <c r="B7" s="1353"/>
      <c r="C7" s="1353"/>
      <c r="D7" s="1353"/>
      <c r="E7" s="1353"/>
      <c r="F7" s="1353"/>
      <c r="G7" s="1353"/>
      <c r="H7" s="1353"/>
      <c r="I7" s="1353"/>
      <c r="J7" s="1353"/>
      <c r="K7" s="1353"/>
      <c r="L7" s="1353"/>
      <c r="M7" s="1353"/>
      <c r="N7" s="1353"/>
      <c r="O7" s="1353"/>
      <c r="P7" s="1353"/>
      <c r="Q7" s="1353"/>
      <c r="R7" s="1353" t="s">
        <v>262</v>
      </c>
      <c r="S7" s="1353"/>
      <c r="T7" s="1353"/>
      <c r="U7" s="1353"/>
      <c r="V7" s="1353"/>
      <c r="W7" s="1353"/>
      <c r="X7" s="1353"/>
      <c r="Y7" s="1353"/>
      <c r="Z7" s="1353"/>
      <c r="AA7" s="1353"/>
      <c r="AB7" s="1353"/>
      <c r="AC7" s="1353"/>
      <c r="AD7" s="306"/>
      <c r="AE7" s="419"/>
      <c r="AF7" s="420"/>
      <c r="AG7" s="325"/>
      <c r="AH7" s="325"/>
      <c r="AI7" s="430"/>
      <c r="AJ7" s="327"/>
      <c r="AK7" s="325"/>
    </row>
    <row r="8" spans="17:30" ht="12.75">
      <c r="Q8" s="198"/>
      <c r="AC8" s="198"/>
      <c r="AD8" s="198"/>
    </row>
    <row r="9" spans="1:37" s="521" customFormat="1" ht="15" customHeight="1">
      <c r="A9" s="1354" t="s">
        <v>171</v>
      </c>
      <c r="B9" s="524"/>
      <c r="C9" s="1349" t="s">
        <v>455</v>
      </c>
      <c r="D9" s="1349"/>
      <c r="E9" s="1150"/>
      <c r="F9" s="1150"/>
      <c r="H9" s="1348" t="s">
        <v>4</v>
      </c>
      <c r="J9" s="509" t="e">
        <f>KQKD!#REF!</f>
        <v>#REF!</v>
      </c>
      <c r="K9" s="509" t="e">
        <f>KQKD!#REF!</f>
        <v>#REF!</v>
      </c>
      <c r="L9" s="509" t="e">
        <f>KQKD!#REF!</f>
        <v>#REF!</v>
      </c>
      <c r="M9" s="509" t="e">
        <f>KQKD!#REF!</f>
        <v>#REF!</v>
      </c>
      <c r="N9" s="509" t="e">
        <f>KQKD!#REF!</f>
        <v>#REF!</v>
      </c>
      <c r="O9" s="509" t="str">
        <f>KQKD!J9</f>
        <v>Năm 2013</v>
      </c>
      <c r="Q9" s="518" t="str">
        <f>KQKD!L9</f>
        <v>Năm 2012</v>
      </c>
      <c r="R9" s="1355" t="s">
        <v>117</v>
      </c>
      <c r="S9" s="1355"/>
      <c r="T9" s="1349" t="s">
        <v>456</v>
      </c>
      <c r="U9" s="1349"/>
      <c r="V9" s="1150"/>
      <c r="W9" s="1150"/>
      <c r="Y9" s="1348" t="s">
        <v>118</v>
      </c>
      <c r="AA9" s="509" t="e">
        <f>KQKD!#REF!</f>
        <v>#REF!</v>
      </c>
      <c r="AC9" s="518" t="e">
        <f>KQKD!#REF!</f>
        <v>#REF!</v>
      </c>
      <c r="AD9" s="519"/>
      <c r="AE9" s="520"/>
      <c r="AF9" s="520"/>
      <c r="AG9" s="1352" t="s">
        <v>256</v>
      </c>
      <c r="AH9" s="1352"/>
      <c r="AI9" s="522"/>
      <c r="AJ9" s="523"/>
      <c r="AK9" s="253"/>
    </row>
    <row r="10" spans="1:37" s="521" customFormat="1" ht="15" customHeight="1">
      <c r="A10" s="1354"/>
      <c r="B10" s="524"/>
      <c r="C10" s="1349"/>
      <c r="D10" s="1349"/>
      <c r="E10" s="1150"/>
      <c r="F10" s="1150"/>
      <c r="H10" s="1348"/>
      <c r="J10" s="507" t="s">
        <v>312</v>
      </c>
      <c r="K10" s="507" t="s">
        <v>312</v>
      </c>
      <c r="L10" s="507" t="s">
        <v>312</v>
      </c>
      <c r="M10" s="507" t="s">
        <v>312</v>
      </c>
      <c r="N10" s="507" t="s">
        <v>312</v>
      </c>
      <c r="O10" s="507" t="s">
        <v>312</v>
      </c>
      <c r="Q10" s="519" t="s">
        <v>312</v>
      </c>
      <c r="R10" s="1355"/>
      <c r="S10" s="1355"/>
      <c r="T10" s="1349"/>
      <c r="U10" s="1349"/>
      <c r="V10" s="1150"/>
      <c r="W10" s="1150"/>
      <c r="Y10" s="1348"/>
      <c r="AA10" s="507" t="s">
        <v>312</v>
      </c>
      <c r="AC10" s="519" t="s">
        <v>312</v>
      </c>
      <c r="AD10" s="519"/>
      <c r="AE10" s="520"/>
      <c r="AF10" s="520"/>
      <c r="AG10" s="252"/>
      <c r="AH10" s="252"/>
      <c r="AI10" s="522"/>
      <c r="AJ10" s="523"/>
      <c r="AK10" s="253"/>
    </row>
    <row r="11" spans="1:37" s="338" customFormat="1" ht="12.75">
      <c r="A11" s="768"/>
      <c r="C11" s="755"/>
      <c r="D11" s="159"/>
      <c r="E11" s="159"/>
      <c r="F11" s="159"/>
      <c r="G11" s="289"/>
      <c r="H11" s="160"/>
      <c r="I11" s="160"/>
      <c r="J11" s="539"/>
      <c r="K11" s="539"/>
      <c r="L11" s="539"/>
      <c r="M11" s="539"/>
      <c r="N11" s="539"/>
      <c r="O11" s="539"/>
      <c r="P11" s="540"/>
      <c r="Q11" s="541"/>
      <c r="R11" s="768"/>
      <c r="T11" s="755"/>
      <c r="U11" s="159"/>
      <c r="V11" s="159"/>
      <c r="W11" s="159"/>
      <c r="X11" s="289"/>
      <c r="Y11" s="160"/>
      <c r="Z11" s="160"/>
      <c r="AA11" s="160"/>
      <c r="AB11" s="160"/>
      <c r="AC11" s="323"/>
      <c r="AD11" s="323"/>
      <c r="AE11" s="517"/>
      <c r="AF11" s="517"/>
      <c r="AG11" s="128"/>
      <c r="AH11" s="128"/>
      <c r="AI11" s="438"/>
      <c r="AJ11" s="471"/>
      <c r="AK11" s="128"/>
    </row>
    <row r="12" spans="1:37" s="157" customFormat="1" ht="15" customHeight="1">
      <c r="A12" s="769"/>
      <c r="C12" s="756" t="s">
        <v>479</v>
      </c>
      <c r="D12" s="1154" t="s">
        <v>659</v>
      </c>
      <c r="E12" s="1060"/>
      <c r="F12" s="1060"/>
      <c r="G12" s="905"/>
      <c r="H12" s="154"/>
      <c r="I12" s="154"/>
      <c r="J12" s="539"/>
      <c r="K12" s="539"/>
      <c r="L12" s="539"/>
      <c r="M12" s="539"/>
      <c r="N12" s="539"/>
      <c r="O12" s="539"/>
      <c r="P12" s="804"/>
      <c r="Q12" s="806"/>
      <c r="R12" s="769"/>
      <c r="T12" s="756" t="str">
        <f>C12</f>
        <v>I.</v>
      </c>
      <c r="U12" s="1060" t="s">
        <v>661</v>
      </c>
      <c r="V12" s="153"/>
      <c r="W12" s="153"/>
      <c r="X12" s="905"/>
      <c r="Y12" s="154"/>
      <c r="Z12" s="154"/>
      <c r="AA12" s="539"/>
      <c r="AB12" s="804"/>
      <c r="AC12" s="906"/>
      <c r="AD12" s="310"/>
      <c r="AE12" s="907" t="e">
        <f>SUM(AE13:AE122)</f>
        <v>#REF!</v>
      </c>
      <c r="AF12" s="907"/>
      <c r="AG12" s="908"/>
      <c r="AH12" s="908"/>
      <c r="AI12" s="909"/>
      <c r="AJ12" s="910"/>
      <c r="AK12" s="908"/>
    </row>
    <row r="13" spans="1:37" s="1021" customFormat="1" ht="15" customHeight="1">
      <c r="A13" s="238" t="s">
        <v>236</v>
      </c>
      <c r="B13" s="238"/>
      <c r="C13" s="1181" t="s">
        <v>222</v>
      </c>
      <c r="D13" s="1155" t="s">
        <v>68</v>
      </c>
      <c r="E13" s="158"/>
      <c r="F13" s="158"/>
      <c r="G13" s="1023"/>
      <c r="H13" s="1022"/>
      <c r="I13" s="1022"/>
      <c r="J13" s="1188" t="e">
        <f>KQKD!#REF!</f>
        <v>#REF!</v>
      </c>
      <c r="K13" s="1188" t="e">
        <f>KQKD!#REF!</f>
        <v>#REF!</v>
      </c>
      <c r="L13" s="1188" t="e">
        <f>KQKD!#REF!</f>
        <v>#REF!</v>
      </c>
      <c r="M13" s="1188" t="e">
        <f>KQKD!#REF!</f>
        <v>#REF!</v>
      </c>
      <c r="N13" s="1188" t="e">
        <f>KQKD!#REF!</f>
        <v>#REF!</v>
      </c>
      <c r="O13" s="1188">
        <f>KQKD!J35</f>
        <v>7878148535</v>
      </c>
      <c r="P13" s="1024"/>
      <c r="Q13" s="547">
        <f>KQKD!L35</f>
        <v>11078332698</v>
      </c>
      <c r="R13" s="238" t="str">
        <f>A13</f>
        <v>01</v>
      </c>
      <c r="S13" s="238"/>
      <c r="T13" s="1181" t="str">
        <f>C13</f>
        <v>1.</v>
      </c>
      <c r="U13" s="913" t="s">
        <v>373</v>
      </c>
      <c r="V13" s="158"/>
      <c r="W13" s="158"/>
      <c r="X13" s="1023"/>
      <c r="Y13" s="1022"/>
      <c r="Z13" s="1022"/>
      <c r="AA13" s="1188">
        <f>O13</f>
        <v>7878148535</v>
      </c>
      <c r="AB13" s="1026"/>
      <c r="AC13" s="547">
        <f>Q13</f>
        <v>11078332698</v>
      </c>
      <c r="AD13" s="257"/>
      <c r="AE13" s="907">
        <f>IF(O13+Q13=0,0,1)</f>
        <v>1</v>
      </c>
      <c r="AF13" s="1028"/>
      <c r="AG13" s="1029">
        <f>O13-AA13</f>
        <v>0</v>
      </c>
      <c r="AH13" s="1029">
        <f>Q13-AC13</f>
        <v>0</v>
      </c>
      <c r="AI13" s="431"/>
      <c r="AJ13" s="1031" t="s">
        <v>499</v>
      </c>
      <c r="AK13" s="1029"/>
    </row>
    <row r="14" spans="1:37" s="1021" customFormat="1" ht="15" customHeight="1">
      <c r="A14" s="1020"/>
      <c r="B14" s="1020"/>
      <c r="C14" s="1181" t="s">
        <v>223</v>
      </c>
      <c r="D14" s="1155" t="s">
        <v>69</v>
      </c>
      <c r="E14" s="158"/>
      <c r="F14" s="158"/>
      <c r="G14" s="1023"/>
      <c r="H14" s="1022"/>
      <c r="I14" s="1022"/>
      <c r="J14" s="545"/>
      <c r="K14" s="545"/>
      <c r="L14" s="545"/>
      <c r="M14" s="545"/>
      <c r="N14" s="545"/>
      <c r="O14" s="545"/>
      <c r="P14" s="1024"/>
      <c r="Q14" s="547"/>
      <c r="R14" s="1020"/>
      <c r="S14" s="1020"/>
      <c r="T14" s="1181" t="str">
        <f>C14</f>
        <v>2.</v>
      </c>
      <c r="U14" s="913" t="s">
        <v>374</v>
      </c>
      <c r="V14" s="158"/>
      <c r="W14" s="158"/>
      <c r="X14" s="1023"/>
      <c r="Y14" s="1022"/>
      <c r="Z14" s="1022"/>
      <c r="AA14" s="545"/>
      <c r="AB14" s="1026"/>
      <c r="AC14" s="545"/>
      <c r="AD14" s="257"/>
      <c r="AE14" s="907" t="e">
        <f>SUM(AE15:AE42)</f>
        <v>#REF!</v>
      </c>
      <c r="AF14" s="1028"/>
      <c r="AG14" s="1029">
        <f>O14-AA14</f>
        <v>0</v>
      </c>
      <c r="AH14" s="1029">
        <f>Q14-AC14</f>
        <v>0</v>
      </c>
      <c r="AI14" s="432"/>
      <c r="AJ14" s="1034"/>
      <c r="AK14" s="1029"/>
    </row>
    <row r="15" spans="1:37" s="157" customFormat="1" ht="15" customHeight="1">
      <c r="A15" s="770" t="s">
        <v>237</v>
      </c>
      <c r="B15" s="156"/>
      <c r="C15" s="757" t="s">
        <v>266</v>
      </c>
      <c r="D15" s="1156" t="s">
        <v>400</v>
      </c>
      <c r="E15" s="154"/>
      <c r="F15" s="154"/>
      <c r="G15" s="905"/>
      <c r="H15" s="154"/>
      <c r="I15" s="154"/>
      <c r="J15" s="239">
        <f aca="true" t="shared" si="0" ref="J15:O15">SUM(J16:J19)</f>
        <v>0</v>
      </c>
      <c r="K15" s="239">
        <f t="shared" si="0"/>
        <v>0</v>
      </c>
      <c r="L15" s="239">
        <f t="shared" si="0"/>
        <v>0</v>
      </c>
      <c r="M15" s="239">
        <f t="shared" si="0"/>
        <v>0</v>
      </c>
      <c r="N15" s="239">
        <f t="shared" si="0"/>
        <v>0</v>
      </c>
      <c r="O15" s="239" t="e">
        <f t="shared" si="0"/>
        <v>#REF!</v>
      </c>
      <c r="P15" s="546"/>
      <c r="Q15" s="548">
        <v>0</v>
      </c>
      <c r="R15" s="770" t="str">
        <f>A15</f>
        <v>02</v>
      </c>
      <c r="S15" s="156"/>
      <c r="T15" s="757" t="str">
        <f>C15</f>
        <v>-</v>
      </c>
      <c r="U15" s="395" t="s">
        <v>843</v>
      </c>
      <c r="V15" s="154"/>
      <c r="W15" s="154"/>
      <c r="X15" s="905"/>
      <c r="Y15" s="154"/>
      <c r="Z15" s="154"/>
      <c r="AA15" s="239" t="e">
        <f>O15</f>
        <v>#REF!</v>
      </c>
      <c r="AB15" s="557"/>
      <c r="AC15" s="548">
        <f>Q15</f>
        <v>0</v>
      </c>
      <c r="AD15" s="258"/>
      <c r="AE15" s="907" t="e">
        <f>IF(O15+Q15=0,0,1)</f>
        <v>#REF!</v>
      </c>
      <c r="AF15" s="907"/>
      <c r="AG15" s="908" t="e">
        <f>O15-AA15</f>
        <v>#REF!</v>
      </c>
      <c r="AH15" s="908">
        <f>Q15-AC15</f>
        <v>0</v>
      </c>
      <c r="AI15" s="433"/>
      <c r="AJ15" s="395" t="s">
        <v>500</v>
      </c>
      <c r="AK15" s="908"/>
    </row>
    <row r="16" spans="1:37" s="1021" customFormat="1" ht="15" customHeight="1" outlineLevel="1">
      <c r="A16" s="1020"/>
      <c r="B16" s="1020"/>
      <c r="D16" s="1157" t="s">
        <v>672</v>
      </c>
      <c r="E16" s="1022"/>
      <c r="F16" s="1022"/>
      <c r="G16" s="1023"/>
      <c r="H16" s="1022"/>
      <c r="I16" s="1022"/>
      <c r="J16" s="200"/>
      <c r="K16" s="200"/>
      <c r="L16" s="200"/>
      <c r="M16" s="200"/>
      <c r="N16" s="200"/>
      <c r="O16" s="200" t="e">
        <f>+'Thuyet minh'!#REF!+TSCDHH!N19</f>
        <v>#REF!</v>
      </c>
      <c r="P16" s="1024"/>
      <c r="Q16" s="1025"/>
      <c r="R16" s="1020"/>
      <c r="S16" s="1020"/>
      <c r="U16" s="1031"/>
      <c r="V16" s="1022"/>
      <c r="W16" s="1022"/>
      <c r="X16" s="1023"/>
      <c r="Y16" s="1022"/>
      <c r="Z16" s="1022"/>
      <c r="AA16" s="200"/>
      <c r="AB16" s="1026"/>
      <c r="AC16" s="1025"/>
      <c r="AD16" s="1027"/>
      <c r="AE16" s="907"/>
      <c r="AF16" s="1028"/>
      <c r="AG16" s="1029"/>
      <c r="AH16" s="1029"/>
      <c r="AI16" s="1030"/>
      <c r="AJ16" s="1031"/>
      <c r="AK16" s="1029"/>
    </row>
    <row r="17" spans="1:37" s="1021" customFormat="1" ht="15" customHeight="1" outlineLevel="1">
      <c r="A17" s="1020"/>
      <c r="B17" s="1020"/>
      <c r="D17" s="1157" t="s">
        <v>674</v>
      </c>
      <c r="E17" s="1022"/>
      <c r="F17" s="1022"/>
      <c r="G17" s="1023"/>
      <c r="H17" s="1022"/>
      <c r="I17" s="1022"/>
      <c r="J17" s="200"/>
      <c r="K17" s="200"/>
      <c r="L17" s="200"/>
      <c r="M17" s="200"/>
      <c r="N17" s="200"/>
      <c r="O17" s="200" t="e">
        <f>+'Thuyet minh'!#REF!</f>
        <v>#REF!</v>
      </c>
      <c r="P17" s="1024"/>
      <c r="Q17" s="1025"/>
      <c r="R17" s="1020"/>
      <c r="S17" s="1020"/>
      <c r="U17" s="1031"/>
      <c r="V17" s="1022"/>
      <c r="W17" s="1022"/>
      <c r="X17" s="1023"/>
      <c r="Y17" s="1022"/>
      <c r="Z17" s="1022"/>
      <c r="AA17" s="200"/>
      <c r="AB17" s="1026"/>
      <c r="AC17" s="1025"/>
      <c r="AD17" s="1027"/>
      <c r="AE17" s="907"/>
      <c r="AF17" s="1028"/>
      <c r="AG17" s="1029"/>
      <c r="AH17" s="1029"/>
      <c r="AI17" s="1030"/>
      <c r="AJ17" s="1031"/>
      <c r="AK17" s="1029"/>
    </row>
    <row r="18" spans="1:37" s="1021" customFormat="1" ht="15" customHeight="1" outlineLevel="1">
      <c r="A18" s="1020"/>
      <c r="B18" s="1020"/>
      <c r="D18" s="1157" t="s">
        <v>673</v>
      </c>
      <c r="E18" s="1022"/>
      <c r="F18" s="1022"/>
      <c r="G18" s="1023"/>
      <c r="H18" s="1022"/>
      <c r="I18" s="1022"/>
      <c r="J18" s="200"/>
      <c r="K18" s="200"/>
      <c r="L18" s="200"/>
      <c r="M18" s="200"/>
      <c r="N18" s="200"/>
      <c r="O18" s="200" t="e">
        <f>+'Thuyet minh'!#REF!</f>
        <v>#REF!</v>
      </c>
      <c r="P18" s="1024"/>
      <c r="Q18" s="1025"/>
      <c r="R18" s="1020"/>
      <c r="S18" s="1020"/>
      <c r="U18" s="1031"/>
      <c r="V18" s="1022"/>
      <c r="W18" s="1022"/>
      <c r="X18" s="1023"/>
      <c r="Y18" s="1022"/>
      <c r="Z18" s="1022"/>
      <c r="AA18" s="200"/>
      <c r="AB18" s="1026"/>
      <c r="AC18" s="1025"/>
      <c r="AD18" s="1027"/>
      <c r="AE18" s="907"/>
      <c r="AF18" s="1028"/>
      <c r="AG18" s="1029"/>
      <c r="AH18" s="1029"/>
      <c r="AI18" s="1030"/>
      <c r="AJ18" s="1031"/>
      <c r="AK18" s="1029"/>
    </row>
    <row r="19" spans="1:37" s="1021" customFormat="1" ht="15" customHeight="1" outlineLevel="1">
      <c r="A19" s="1020"/>
      <c r="B19" s="1020"/>
      <c r="D19" s="1157" t="s">
        <v>675</v>
      </c>
      <c r="E19" s="1022"/>
      <c r="F19" s="1022"/>
      <c r="G19" s="1023"/>
      <c r="H19" s="1022"/>
      <c r="I19" s="1022"/>
      <c r="J19" s="200"/>
      <c r="K19" s="200"/>
      <c r="L19" s="200"/>
      <c r="M19" s="200"/>
      <c r="N19" s="200"/>
      <c r="O19" s="200">
        <f>+'Thuyet minh'!AD376</f>
        <v>2314529656</v>
      </c>
      <c r="P19" s="1024"/>
      <c r="Q19" s="1025"/>
      <c r="R19" s="1020"/>
      <c r="S19" s="1020"/>
      <c r="U19" s="1031"/>
      <c r="V19" s="1022"/>
      <c r="W19" s="1022"/>
      <c r="X19" s="1023"/>
      <c r="Y19" s="1022"/>
      <c r="Z19" s="1022"/>
      <c r="AA19" s="200"/>
      <c r="AB19" s="1026"/>
      <c r="AC19" s="1025"/>
      <c r="AD19" s="1027"/>
      <c r="AE19" s="907"/>
      <c r="AF19" s="1028"/>
      <c r="AG19" s="1029"/>
      <c r="AH19" s="1029"/>
      <c r="AI19" s="1030"/>
      <c r="AJ19" s="1031"/>
      <c r="AK19" s="1029"/>
    </row>
    <row r="20" spans="1:37" s="157" customFormat="1" ht="15" customHeight="1">
      <c r="A20" s="770" t="s">
        <v>320</v>
      </c>
      <c r="B20" s="156"/>
      <c r="C20" s="757" t="s">
        <v>266</v>
      </c>
      <c r="D20" s="1156" t="s">
        <v>35</v>
      </c>
      <c r="E20" s="154"/>
      <c r="F20" s="154"/>
      <c r="G20" s="905"/>
      <c r="H20" s="154"/>
      <c r="I20" s="154"/>
      <c r="J20" s="549">
        <f aca="true" t="shared" si="1" ref="J20:O20">-SUM(J21:J30)</f>
        <v>0</v>
      </c>
      <c r="K20" s="549">
        <f t="shared" si="1"/>
        <v>0</v>
      </c>
      <c r="L20" s="549">
        <f t="shared" si="1"/>
        <v>0</v>
      </c>
      <c r="M20" s="549">
        <f t="shared" si="1"/>
        <v>0</v>
      </c>
      <c r="N20" s="549">
        <f t="shared" si="1"/>
        <v>0</v>
      </c>
      <c r="O20" s="549" t="e">
        <f t="shared" si="1"/>
        <v>#REF!</v>
      </c>
      <c r="P20" s="546"/>
      <c r="Q20" s="548">
        <v>0</v>
      </c>
      <c r="R20" s="770" t="str">
        <f>A20</f>
        <v>03</v>
      </c>
      <c r="S20" s="156"/>
      <c r="T20" s="757" t="str">
        <f>C20</f>
        <v>-</v>
      </c>
      <c r="U20" s="1160" t="s">
        <v>257</v>
      </c>
      <c r="V20" s="427"/>
      <c r="W20" s="427"/>
      <c r="X20" s="905"/>
      <c r="Y20" s="154"/>
      <c r="Z20" s="154"/>
      <c r="AA20" s="549" t="e">
        <f>O20</f>
        <v>#REF!</v>
      </c>
      <c r="AB20" s="557"/>
      <c r="AC20" s="548">
        <f>Q20</f>
        <v>0</v>
      </c>
      <c r="AD20" s="258"/>
      <c r="AE20" s="907" t="e">
        <f>IF(O20+Q20=0,0,1)</f>
        <v>#REF!</v>
      </c>
      <c r="AF20" s="907"/>
      <c r="AG20" s="908" t="e">
        <f>O20-AA20</f>
        <v>#REF!</v>
      </c>
      <c r="AH20" s="908">
        <f>Q20-AC20</f>
        <v>0</v>
      </c>
      <c r="AI20" s="433"/>
      <c r="AJ20" s="395" t="s">
        <v>501</v>
      </c>
      <c r="AK20" s="908"/>
    </row>
    <row r="21" spans="1:37" s="1021" customFormat="1" ht="15" customHeight="1" outlineLevel="1">
      <c r="A21" s="1020"/>
      <c r="B21" s="1020"/>
      <c r="D21" s="1157" t="s">
        <v>746</v>
      </c>
      <c r="E21" s="1022"/>
      <c r="F21" s="1022"/>
      <c r="G21" s="1023"/>
      <c r="H21" s="1022"/>
      <c r="I21" s="1022"/>
      <c r="J21" s="1032"/>
      <c r="K21" s="1032"/>
      <c r="L21" s="1032"/>
      <c r="M21" s="1032"/>
      <c r="N21" s="1032"/>
      <c r="O21" s="1032">
        <f>+CDKT!J20</f>
        <v>-5811291864</v>
      </c>
      <c r="P21" s="1024"/>
      <c r="Q21" s="1025"/>
      <c r="R21" s="1020"/>
      <c r="S21" s="1020"/>
      <c r="U21" s="1031"/>
      <c r="V21" s="1022"/>
      <c r="W21" s="1022"/>
      <c r="X21" s="1023"/>
      <c r="Y21" s="1022"/>
      <c r="Z21" s="1022"/>
      <c r="AA21" s="1032"/>
      <c r="AB21" s="1026"/>
      <c r="AC21" s="1025"/>
      <c r="AD21" s="1027"/>
      <c r="AE21" s="907"/>
      <c r="AF21" s="1028"/>
      <c r="AG21" s="1029"/>
      <c r="AH21" s="1029"/>
      <c r="AI21" s="1030"/>
      <c r="AJ21" s="1031"/>
      <c r="AK21" s="1029"/>
    </row>
    <row r="22" spans="1:37" s="1021" customFormat="1" ht="15" customHeight="1" outlineLevel="1">
      <c r="A22" s="1020"/>
      <c r="B22" s="1020"/>
      <c r="D22" s="1157" t="s">
        <v>747</v>
      </c>
      <c r="E22" s="1022"/>
      <c r="F22" s="1022"/>
      <c r="G22" s="1023"/>
      <c r="H22" s="1022"/>
      <c r="I22" s="1022"/>
      <c r="J22" s="1032"/>
      <c r="K22" s="1032"/>
      <c r="L22" s="1032"/>
      <c r="M22" s="1032"/>
      <c r="N22" s="1032"/>
      <c r="O22" s="1032">
        <f>-CDKT!L20</f>
        <v>5707914921</v>
      </c>
      <c r="P22" s="1024"/>
      <c r="Q22" s="1025"/>
      <c r="R22" s="1020"/>
      <c r="S22" s="1020"/>
      <c r="U22" s="1031"/>
      <c r="V22" s="1022"/>
      <c r="W22" s="1022"/>
      <c r="X22" s="1023"/>
      <c r="Y22" s="1022"/>
      <c r="Z22" s="1022"/>
      <c r="AA22" s="1032"/>
      <c r="AB22" s="1026"/>
      <c r="AC22" s="1025"/>
      <c r="AD22" s="1027"/>
      <c r="AE22" s="907"/>
      <c r="AF22" s="1028"/>
      <c r="AG22" s="1029"/>
      <c r="AH22" s="1029"/>
      <c r="AI22" s="1030"/>
      <c r="AJ22" s="1031"/>
      <c r="AK22" s="1029"/>
    </row>
    <row r="23" spans="1:37" s="1021" customFormat="1" ht="15" customHeight="1" outlineLevel="1">
      <c r="A23" s="1020"/>
      <c r="B23" s="1020"/>
      <c r="D23" s="1157" t="s">
        <v>748</v>
      </c>
      <c r="E23" s="1022"/>
      <c r="F23" s="1022"/>
      <c r="G23" s="1023"/>
      <c r="H23" s="1022"/>
      <c r="I23" s="1022"/>
      <c r="J23" s="1032"/>
      <c r="K23" s="1032"/>
      <c r="L23" s="1032"/>
      <c r="M23" s="1032"/>
      <c r="N23" s="1032"/>
      <c r="O23" s="1032">
        <f>+CDKT!J26</f>
        <v>-25065813822</v>
      </c>
      <c r="P23" s="1024"/>
      <c r="Q23" s="1025"/>
      <c r="R23" s="1020"/>
      <c r="S23" s="1020"/>
      <c r="U23" s="1031"/>
      <c r="V23" s="1022"/>
      <c r="W23" s="1022"/>
      <c r="X23" s="1023"/>
      <c r="Y23" s="1022"/>
      <c r="Z23" s="1022"/>
      <c r="AA23" s="1032"/>
      <c r="AB23" s="1026"/>
      <c r="AC23" s="1025"/>
      <c r="AD23" s="1027"/>
      <c r="AE23" s="907"/>
      <c r="AF23" s="1028"/>
      <c r="AG23" s="1029"/>
      <c r="AH23" s="1029"/>
      <c r="AI23" s="1030"/>
      <c r="AJ23" s="1031"/>
      <c r="AK23" s="1029"/>
    </row>
    <row r="24" spans="1:37" s="1021" customFormat="1" ht="15" customHeight="1" outlineLevel="1">
      <c r="A24" s="1020"/>
      <c r="B24" s="1020"/>
      <c r="D24" s="1157" t="s">
        <v>749</v>
      </c>
      <c r="E24" s="1022"/>
      <c r="F24" s="1022"/>
      <c r="G24" s="1023"/>
      <c r="H24" s="1022"/>
      <c r="I24" s="1022"/>
      <c r="J24" s="1032"/>
      <c r="K24" s="1032"/>
      <c r="L24" s="1032"/>
      <c r="M24" s="1032"/>
      <c r="N24" s="1032"/>
      <c r="O24" s="1032">
        <f>-CDKT!L26</f>
        <v>23515589595</v>
      </c>
      <c r="P24" s="1024"/>
      <c r="Q24" s="1025"/>
      <c r="R24" s="1020"/>
      <c r="S24" s="1020"/>
      <c r="U24" s="1031"/>
      <c r="V24" s="1022"/>
      <c r="W24" s="1022"/>
      <c r="X24" s="1023"/>
      <c r="Y24" s="1022"/>
      <c r="Z24" s="1022"/>
      <c r="AA24" s="1032"/>
      <c r="AB24" s="1026"/>
      <c r="AC24" s="1025"/>
      <c r="AD24" s="1027"/>
      <c r="AE24" s="907"/>
      <c r="AF24" s="1028"/>
      <c r="AG24" s="1029"/>
      <c r="AH24" s="1029"/>
      <c r="AI24" s="1030"/>
      <c r="AJ24" s="1031"/>
      <c r="AK24" s="1029"/>
    </row>
    <row r="25" spans="1:37" s="1021" customFormat="1" ht="15" customHeight="1" outlineLevel="1">
      <c r="A25" s="1020"/>
      <c r="B25" s="1020"/>
      <c r="D25" s="1157" t="s">
        <v>750</v>
      </c>
      <c r="E25" s="1022"/>
      <c r="F25" s="1022"/>
      <c r="G25" s="1023"/>
      <c r="H25" s="1022"/>
      <c r="I25" s="1022"/>
      <c r="J25" s="1032"/>
      <c r="K25" s="1032"/>
      <c r="L25" s="1032"/>
      <c r="M25" s="1032"/>
      <c r="N25" s="1032"/>
      <c r="O25" s="1032" t="e">
        <f>+CDKT!#REF!</f>
        <v>#REF!</v>
      </c>
      <c r="P25" s="1024"/>
      <c r="Q25" s="1025"/>
      <c r="R25" s="1020"/>
      <c r="S25" s="1020"/>
      <c r="U25" s="1031"/>
      <c r="V25" s="1022"/>
      <c r="W25" s="1022"/>
      <c r="X25" s="1023"/>
      <c r="Y25" s="1022"/>
      <c r="Z25" s="1022"/>
      <c r="AA25" s="1032"/>
      <c r="AB25" s="1026"/>
      <c r="AC25" s="1025"/>
      <c r="AD25" s="1027"/>
      <c r="AE25" s="907"/>
      <c r="AF25" s="1028"/>
      <c r="AG25" s="1029"/>
      <c r="AH25" s="1029"/>
      <c r="AI25" s="1030"/>
      <c r="AJ25" s="1031"/>
      <c r="AK25" s="1029"/>
    </row>
    <row r="26" spans="1:37" s="1021" customFormat="1" ht="15" customHeight="1" outlineLevel="1">
      <c r="A26" s="1020"/>
      <c r="B26" s="1020"/>
      <c r="D26" s="1157" t="s">
        <v>751</v>
      </c>
      <c r="E26" s="1022"/>
      <c r="F26" s="1022"/>
      <c r="G26" s="1023"/>
      <c r="H26" s="1022"/>
      <c r="I26" s="1022"/>
      <c r="J26" s="1032"/>
      <c r="K26" s="1032"/>
      <c r="L26" s="1032"/>
      <c r="M26" s="1032"/>
      <c r="N26" s="1032"/>
      <c r="O26" s="1032" t="e">
        <f>-CDKT!#REF!</f>
        <v>#REF!</v>
      </c>
      <c r="P26" s="1024"/>
      <c r="Q26" s="1025"/>
      <c r="R26" s="1020"/>
      <c r="S26" s="1020"/>
      <c r="U26" s="1031"/>
      <c r="V26" s="1022"/>
      <c r="W26" s="1022"/>
      <c r="X26" s="1023"/>
      <c r="Y26" s="1022"/>
      <c r="Z26" s="1022"/>
      <c r="AA26" s="1032"/>
      <c r="AB26" s="1026"/>
      <c r="AC26" s="1025"/>
      <c r="AD26" s="1027"/>
      <c r="AE26" s="907"/>
      <c r="AF26" s="1028"/>
      <c r="AG26" s="1029"/>
      <c r="AH26" s="1029"/>
      <c r="AI26" s="1030"/>
      <c r="AJ26" s="1031"/>
      <c r="AK26" s="1029"/>
    </row>
    <row r="27" spans="1:37" s="1021" customFormat="1" ht="15" customHeight="1" outlineLevel="1">
      <c r="A27" s="1020"/>
      <c r="B27" s="1020"/>
      <c r="D27" s="1157" t="s">
        <v>752</v>
      </c>
      <c r="E27" s="1022"/>
      <c r="F27" s="1022"/>
      <c r="G27" s="1023"/>
      <c r="H27" s="1022"/>
      <c r="I27" s="1022"/>
      <c r="J27" s="1032"/>
      <c r="K27" s="1032"/>
      <c r="L27" s="1032"/>
      <c r="M27" s="1032"/>
      <c r="N27" s="1032"/>
      <c r="O27" s="1032" t="e">
        <f>+CDKT!#REF!</f>
        <v>#REF!</v>
      </c>
      <c r="P27" s="1024"/>
      <c r="Q27" s="1025"/>
      <c r="R27" s="1020"/>
      <c r="S27" s="1020"/>
      <c r="U27" s="1031"/>
      <c r="V27" s="1022"/>
      <c r="W27" s="1022"/>
      <c r="X27" s="1023"/>
      <c r="Y27" s="1022"/>
      <c r="Z27" s="1022"/>
      <c r="AA27" s="1032"/>
      <c r="AB27" s="1026"/>
      <c r="AC27" s="1025"/>
      <c r="AD27" s="1027"/>
      <c r="AE27" s="907"/>
      <c r="AF27" s="1028"/>
      <c r="AG27" s="1029"/>
      <c r="AH27" s="1029"/>
      <c r="AI27" s="1030"/>
      <c r="AJ27" s="1031"/>
      <c r="AK27" s="1029"/>
    </row>
    <row r="28" spans="1:37" s="1021" customFormat="1" ht="15" customHeight="1" outlineLevel="1">
      <c r="A28" s="1020"/>
      <c r="B28" s="1020"/>
      <c r="D28" s="1157" t="s">
        <v>753</v>
      </c>
      <c r="E28" s="1022"/>
      <c r="F28" s="1022"/>
      <c r="G28" s="1023"/>
      <c r="H28" s="1022"/>
      <c r="I28" s="1022"/>
      <c r="J28" s="1032"/>
      <c r="K28" s="1032"/>
      <c r="L28" s="1032"/>
      <c r="M28" s="1032"/>
      <c r="N28" s="1032"/>
      <c r="O28" s="1032" t="e">
        <f>-CDKT!#REF!</f>
        <v>#REF!</v>
      </c>
      <c r="P28" s="1024"/>
      <c r="Q28" s="1025"/>
      <c r="R28" s="1020"/>
      <c r="S28" s="1020"/>
      <c r="U28" s="1031"/>
      <c r="V28" s="1022"/>
      <c r="W28" s="1022"/>
      <c r="X28" s="1023"/>
      <c r="Y28" s="1022"/>
      <c r="Z28" s="1022"/>
      <c r="AA28" s="1032"/>
      <c r="AB28" s="1026"/>
      <c r="AC28" s="1025"/>
      <c r="AD28" s="1027"/>
      <c r="AE28" s="907"/>
      <c r="AF28" s="1028"/>
      <c r="AG28" s="1029"/>
      <c r="AH28" s="1029"/>
      <c r="AI28" s="1030"/>
      <c r="AJ28" s="1031"/>
      <c r="AK28" s="1029"/>
    </row>
    <row r="29" spans="1:37" s="1021" customFormat="1" ht="15" customHeight="1" outlineLevel="1">
      <c r="A29" s="1020"/>
      <c r="B29" s="1020"/>
      <c r="D29" s="1157" t="s">
        <v>754</v>
      </c>
      <c r="E29" s="1022"/>
      <c r="F29" s="1022"/>
      <c r="G29" s="1023"/>
      <c r="H29" s="1022"/>
      <c r="I29" s="1022"/>
      <c r="J29" s="1032"/>
      <c r="K29" s="1032"/>
      <c r="L29" s="1032"/>
      <c r="M29" s="1032"/>
      <c r="N29" s="1032"/>
      <c r="O29" s="1032">
        <f>+CDKT!J62</f>
        <v>-2870226233</v>
      </c>
      <c r="P29" s="1024"/>
      <c r="Q29" s="1025"/>
      <c r="R29" s="1020"/>
      <c r="S29" s="1020"/>
      <c r="U29" s="1031"/>
      <c r="V29" s="1022"/>
      <c r="W29" s="1022"/>
      <c r="X29" s="1023"/>
      <c r="Y29" s="1022"/>
      <c r="Z29" s="1022"/>
      <c r="AA29" s="1032"/>
      <c r="AB29" s="1026"/>
      <c r="AC29" s="1025"/>
      <c r="AD29" s="1027"/>
      <c r="AE29" s="907"/>
      <c r="AF29" s="1028"/>
      <c r="AG29" s="1029"/>
      <c r="AH29" s="1029"/>
      <c r="AI29" s="1030"/>
      <c r="AJ29" s="1031"/>
      <c r="AK29" s="1029"/>
    </row>
    <row r="30" spans="1:37" s="1021" customFormat="1" ht="15" customHeight="1" outlineLevel="1">
      <c r="A30" s="1020"/>
      <c r="B30" s="1020"/>
      <c r="D30" s="1157" t="s">
        <v>755</v>
      </c>
      <c r="E30" s="1022"/>
      <c r="F30" s="1022"/>
      <c r="G30" s="1023"/>
      <c r="H30" s="1022"/>
      <c r="I30" s="1022"/>
      <c r="J30" s="1032"/>
      <c r="K30" s="1032"/>
      <c r="L30" s="1032"/>
      <c r="M30" s="1032"/>
      <c r="N30" s="1032"/>
      <c r="O30" s="1032">
        <f>-CDKT!L62</f>
        <v>764377091</v>
      </c>
      <c r="P30" s="1024"/>
      <c r="Q30" s="1025"/>
      <c r="R30" s="1020"/>
      <c r="S30" s="1020"/>
      <c r="U30" s="1031"/>
      <c r="V30" s="1022"/>
      <c r="W30" s="1022"/>
      <c r="X30" s="1023"/>
      <c r="Y30" s="1022"/>
      <c r="Z30" s="1022"/>
      <c r="AA30" s="1032"/>
      <c r="AB30" s="1026"/>
      <c r="AC30" s="1025"/>
      <c r="AD30" s="1027"/>
      <c r="AE30" s="907"/>
      <c r="AF30" s="1028"/>
      <c r="AG30" s="1029"/>
      <c r="AH30" s="1029"/>
      <c r="AI30" s="1030"/>
      <c r="AJ30" s="1031"/>
      <c r="AK30" s="1029"/>
    </row>
    <row r="31" spans="1:37" s="157" customFormat="1" ht="15" customHeight="1">
      <c r="A31" s="770" t="s">
        <v>132</v>
      </c>
      <c r="B31" s="156"/>
      <c r="C31" s="757" t="s">
        <v>266</v>
      </c>
      <c r="D31" s="1156" t="s">
        <v>342</v>
      </c>
      <c r="E31" s="154"/>
      <c r="F31" s="154"/>
      <c r="G31" s="905"/>
      <c r="H31" s="154"/>
      <c r="I31" s="154"/>
      <c r="J31" s="549">
        <f aca="true" t="shared" si="2" ref="J31:O31">SUM(J32:J33)</f>
        <v>0</v>
      </c>
      <c r="K31" s="549">
        <f t="shared" si="2"/>
        <v>0</v>
      </c>
      <c r="L31" s="549">
        <f t="shared" si="2"/>
        <v>0</v>
      </c>
      <c r="M31" s="549">
        <f t="shared" si="2"/>
        <v>0</v>
      </c>
      <c r="N31" s="549">
        <f t="shared" si="2"/>
        <v>0</v>
      </c>
      <c r="O31" s="549" t="e">
        <f t="shared" si="2"/>
        <v>#REF!</v>
      </c>
      <c r="P31" s="546"/>
      <c r="Q31" s="548">
        <v>0</v>
      </c>
      <c r="R31" s="770" t="str">
        <f>A31</f>
        <v>04</v>
      </c>
      <c r="S31" s="156"/>
      <c r="T31" s="757" t="str">
        <f>C31</f>
        <v>-</v>
      </c>
      <c r="U31" s="395" t="s">
        <v>431</v>
      </c>
      <c r="V31" s="154"/>
      <c r="W31" s="154"/>
      <c r="X31" s="905"/>
      <c r="Y31" s="154"/>
      <c r="Z31" s="154"/>
      <c r="AA31" s="549" t="e">
        <f>O31</f>
        <v>#REF!</v>
      </c>
      <c r="AB31" s="557"/>
      <c r="AC31" s="548">
        <f>Q31</f>
        <v>0</v>
      </c>
      <c r="AD31" s="258"/>
      <c r="AE31" s="907" t="e">
        <f>IF(O31+Q31=0,0,1)</f>
        <v>#REF!</v>
      </c>
      <c r="AF31" s="907"/>
      <c r="AG31" s="908" t="e">
        <f>O31-AA31</f>
        <v>#REF!</v>
      </c>
      <c r="AH31" s="908">
        <f>Q31-AC31</f>
        <v>0</v>
      </c>
      <c r="AI31" s="433"/>
      <c r="AJ31" s="395" t="s">
        <v>502</v>
      </c>
      <c r="AK31" s="908"/>
    </row>
    <row r="32" spans="1:37" s="1021" customFormat="1" ht="15" customHeight="1" outlineLevel="1">
      <c r="A32" s="1020"/>
      <c r="B32" s="1020"/>
      <c r="D32" s="1157" t="s">
        <v>676</v>
      </c>
      <c r="E32" s="1022"/>
      <c r="F32" s="1022"/>
      <c r="G32" s="1023"/>
      <c r="H32" s="1022"/>
      <c r="I32" s="1022"/>
      <c r="J32" s="1032"/>
      <c r="K32" s="1032"/>
      <c r="L32" s="1032"/>
      <c r="M32" s="1032"/>
      <c r="N32" s="1032"/>
      <c r="O32" s="1032">
        <f>-'Thuyet minh'!W622</f>
        <v>-164885195</v>
      </c>
      <c r="P32" s="1024"/>
      <c r="Q32" s="1025"/>
      <c r="R32" s="1020"/>
      <c r="S32" s="1020"/>
      <c r="U32" s="1031"/>
      <c r="V32" s="1022"/>
      <c r="W32" s="1022"/>
      <c r="X32" s="1023"/>
      <c r="Y32" s="1022"/>
      <c r="Z32" s="1022"/>
      <c r="AA32" s="1032"/>
      <c r="AB32" s="1026"/>
      <c r="AC32" s="1025"/>
      <c r="AD32" s="1027"/>
      <c r="AE32" s="907"/>
      <c r="AF32" s="1028"/>
      <c r="AG32" s="1029"/>
      <c r="AH32" s="1029"/>
      <c r="AI32" s="1030"/>
      <c r="AJ32" s="1031"/>
      <c r="AK32" s="1029"/>
    </row>
    <row r="33" spans="1:37" s="1021" customFormat="1" ht="15" customHeight="1" outlineLevel="1">
      <c r="A33" s="1020"/>
      <c r="B33" s="1020"/>
      <c r="D33" s="1157" t="s">
        <v>677</v>
      </c>
      <c r="E33" s="1022"/>
      <c r="F33" s="1022"/>
      <c r="G33" s="1023"/>
      <c r="H33" s="1022"/>
      <c r="I33" s="1022"/>
      <c r="J33" s="1032"/>
      <c r="K33" s="1032"/>
      <c r="L33" s="1032"/>
      <c r="M33" s="1032"/>
      <c r="N33" s="1032"/>
      <c r="O33" s="1032" t="e">
        <f>+'Thuyet minh'!#REF!</f>
        <v>#REF!</v>
      </c>
      <c r="P33" s="1024"/>
      <c r="Q33" s="1025"/>
      <c r="R33" s="1020"/>
      <c r="S33" s="1020"/>
      <c r="U33" s="1031"/>
      <c r="V33" s="1022"/>
      <c r="W33" s="1022"/>
      <c r="X33" s="1023"/>
      <c r="Y33" s="1022"/>
      <c r="Z33" s="1022"/>
      <c r="AA33" s="1032"/>
      <c r="AB33" s="1026"/>
      <c r="AC33" s="1025"/>
      <c r="AD33" s="1027"/>
      <c r="AE33" s="907"/>
      <c r="AF33" s="1028"/>
      <c r="AG33" s="1029"/>
      <c r="AH33" s="1029"/>
      <c r="AI33" s="1030"/>
      <c r="AJ33" s="1031"/>
      <c r="AK33" s="1029"/>
    </row>
    <row r="34" spans="1:37" s="157" customFormat="1" ht="15" customHeight="1">
      <c r="A34" s="770" t="s">
        <v>321</v>
      </c>
      <c r="B34" s="156"/>
      <c r="C34" s="757" t="s">
        <v>266</v>
      </c>
      <c r="D34" s="1156" t="s">
        <v>343</v>
      </c>
      <c r="E34" s="154"/>
      <c r="F34" s="154"/>
      <c r="G34" s="905"/>
      <c r="H34" s="154"/>
      <c r="I34" s="154"/>
      <c r="J34" s="548">
        <f aca="true" t="shared" si="3" ref="J34:O34">SUM(J35:J41)</f>
        <v>0</v>
      </c>
      <c r="K34" s="548">
        <f t="shared" si="3"/>
        <v>0</v>
      </c>
      <c r="L34" s="548">
        <f t="shared" si="3"/>
        <v>0</v>
      </c>
      <c r="M34" s="548">
        <f t="shared" si="3"/>
        <v>0</v>
      </c>
      <c r="N34" s="548">
        <f t="shared" si="3"/>
        <v>0</v>
      </c>
      <c r="O34" s="548" t="e">
        <f t="shared" si="3"/>
        <v>#REF!</v>
      </c>
      <c r="P34" s="546"/>
      <c r="Q34" s="548">
        <v>0</v>
      </c>
      <c r="R34" s="770" t="str">
        <f>A34</f>
        <v>05</v>
      </c>
      <c r="S34" s="156"/>
      <c r="T34" s="757" t="str">
        <f>C34</f>
        <v>-</v>
      </c>
      <c r="U34" s="395" t="s">
        <v>159</v>
      </c>
      <c r="V34" s="154"/>
      <c r="W34" s="154"/>
      <c r="X34" s="905"/>
      <c r="Y34" s="154"/>
      <c r="Z34" s="154"/>
      <c r="AA34" s="549" t="e">
        <f>O34</f>
        <v>#REF!</v>
      </c>
      <c r="AB34" s="557"/>
      <c r="AC34" s="548">
        <f>Q34</f>
        <v>0</v>
      </c>
      <c r="AD34" s="258"/>
      <c r="AE34" s="907" t="e">
        <f>IF(O34+Q34=0,0,1)</f>
        <v>#REF!</v>
      </c>
      <c r="AF34" s="907"/>
      <c r="AG34" s="908" t="e">
        <f>O34-AA34</f>
        <v>#REF!</v>
      </c>
      <c r="AH34" s="908">
        <f>Q34-AC34</f>
        <v>0</v>
      </c>
      <c r="AI34" s="434"/>
      <c r="AJ34" s="910" t="s">
        <v>503</v>
      </c>
      <c r="AK34" s="908"/>
    </row>
    <row r="35" spans="1:37" s="1021" customFormat="1" ht="15" customHeight="1" outlineLevel="1">
      <c r="A35" s="1020"/>
      <c r="B35" s="1020"/>
      <c r="D35" s="1157" t="s">
        <v>678</v>
      </c>
      <c r="E35" s="1022"/>
      <c r="F35" s="1022"/>
      <c r="G35" s="1023"/>
      <c r="H35" s="1022"/>
      <c r="I35" s="1022"/>
      <c r="J35" s="1025"/>
      <c r="K35" s="1025"/>
      <c r="L35" s="1025"/>
      <c r="M35" s="1025"/>
      <c r="N35" s="1025"/>
      <c r="O35" s="1025">
        <f>-'Thuyet minh'!W618</f>
        <v>-13045093527</v>
      </c>
      <c r="P35" s="1024"/>
      <c r="Q35" s="1025"/>
      <c r="R35" s="1020"/>
      <c r="S35" s="1020"/>
      <c r="U35" s="1031"/>
      <c r="V35" s="1022"/>
      <c r="W35" s="1022"/>
      <c r="X35" s="1023"/>
      <c r="Y35" s="1022"/>
      <c r="Z35" s="1022"/>
      <c r="AA35" s="1032"/>
      <c r="AB35" s="1026"/>
      <c r="AC35" s="1025"/>
      <c r="AD35" s="1027"/>
      <c r="AE35" s="907"/>
      <c r="AF35" s="1028"/>
      <c r="AG35" s="1029"/>
      <c r="AH35" s="1029"/>
      <c r="AI35" s="1033"/>
      <c r="AJ35" s="1034"/>
      <c r="AK35" s="1029"/>
    </row>
    <row r="36" spans="1:37" s="1021" customFormat="1" ht="15" customHeight="1" outlineLevel="1">
      <c r="A36" s="1020"/>
      <c r="B36" s="1020"/>
      <c r="D36" s="1157" t="s">
        <v>679</v>
      </c>
      <c r="E36" s="1022"/>
      <c r="F36" s="1022"/>
      <c r="G36" s="1023"/>
      <c r="H36" s="1022"/>
      <c r="I36" s="1022"/>
      <c r="J36" s="1025"/>
      <c r="K36" s="1025"/>
      <c r="L36" s="1025"/>
      <c r="M36" s="1025"/>
      <c r="N36" s="1025"/>
      <c r="O36" s="1025" t="e">
        <f>-'Thuyet minh'!#REF!</f>
        <v>#REF!</v>
      </c>
      <c r="P36" s="1024"/>
      <c r="Q36" s="1025"/>
      <c r="R36" s="1020"/>
      <c r="S36" s="1020"/>
      <c r="U36" s="1031"/>
      <c r="V36" s="1022"/>
      <c r="W36" s="1022"/>
      <c r="X36" s="1023"/>
      <c r="Y36" s="1022"/>
      <c r="Z36" s="1022"/>
      <c r="AA36" s="1032"/>
      <c r="AB36" s="1026"/>
      <c r="AC36" s="1025"/>
      <c r="AD36" s="1027"/>
      <c r="AE36" s="907"/>
      <c r="AF36" s="1028"/>
      <c r="AG36" s="1029"/>
      <c r="AH36" s="1029"/>
      <c r="AI36" s="1033"/>
      <c r="AJ36" s="1034"/>
      <c r="AK36" s="1029"/>
    </row>
    <row r="37" spans="1:37" s="1021" customFormat="1" ht="15" customHeight="1" outlineLevel="1">
      <c r="A37" s="1020"/>
      <c r="B37" s="1020"/>
      <c r="D37" s="1157" t="s">
        <v>680</v>
      </c>
      <c r="E37" s="1022"/>
      <c r="F37" s="1022"/>
      <c r="G37" s="1023"/>
      <c r="H37" s="1022"/>
      <c r="I37" s="1022"/>
      <c r="J37" s="1025"/>
      <c r="K37" s="1025"/>
      <c r="L37" s="1025"/>
      <c r="M37" s="1025"/>
      <c r="N37" s="1025"/>
      <c r="O37" s="1025">
        <f>-'Thuyet minh'!W619</f>
        <v>-78636000</v>
      </c>
      <c r="P37" s="1024"/>
      <c r="Q37" s="1025"/>
      <c r="R37" s="1020"/>
      <c r="S37" s="1020"/>
      <c r="U37" s="1031"/>
      <c r="V37" s="1022"/>
      <c r="W37" s="1022"/>
      <c r="X37" s="1023"/>
      <c r="Y37" s="1022"/>
      <c r="Z37" s="1022"/>
      <c r="AA37" s="1032"/>
      <c r="AB37" s="1026"/>
      <c r="AC37" s="1025"/>
      <c r="AD37" s="1027"/>
      <c r="AE37" s="907"/>
      <c r="AF37" s="1028"/>
      <c r="AG37" s="1029"/>
      <c r="AH37" s="1029"/>
      <c r="AI37" s="1033"/>
      <c r="AJ37" s="1034"/>
      <c r="AK37" s="1029"/>
    </row>
    <row r="38" spans="1:37" s="1021" customFormat="1" ht="15" customHeight="1" outlineLevel="1">
      <c r="A38" s="1020"/>
      <c r="B38" s="1020"/>
      <c r="D38" s="1157" t="s">
        <v>681</v>
      </c>
      <c r="E38" s="1022"/>
      <c r="F38" s="1022"/>
      <c r="G38" s="1023"/>
      <c r="H38" s="1022"/>
      <c r="I38" s="1022"/>
      <c r="J38" s="1025"/>
      <c r="K38" s="1025"/>
      <c r="L38" s="1025"/>
      <c r="M38" s="1025"/>
      <c r="N38" s="1025"/>
      <c r="O38" s="1025">
        <f>-'Thuyet minh'!W620</f>
        <v>-26607192600</v>
      </c>
      <c r="P38" s="1024"/>
      <c r="Q38" s="1025"/>
      <c r="R38" s="1020"/>
      <c r="S38" s="1020"/>
      <c r="U38" s="1031"/>
      <c r="V38" s="1022"/>
      <c r="W38" s="1022"/>
      <c r="X38" s="1023"/>
      <c r="Y38" s="1022"/>
      <c r="Z38" s="1022"/>
      <c r="AA38" s="1032"/>
      <c r="AB38" s="1026"/>
      <c r="AC38" s="1025"/>
      <c r="AD38" s="1027"/>
      <c r="AE38" s="907"/>
      <c r="AF38" s="1028"/>
      <c r="AG38" s="1029"/>
      <c r="AH38" s="1029"/>
      <c r="AI38" s="1033"/>
      <c r="AJ38" s="1034"/>
      <c r="AK38" s="1029"/>
    </row>
    <row r="39" spans="1:37" s="1021" customFormat="1" ht="15" customHeight="1" outlineLevel="1">
      <c r="A39" s="1020"/>
      <c r="B39" s="1020"/>
      <c r="D39" s="1157" t="s">
        <v>682</v>
      </c>
      <c r="E39" s="1022"/>
      <c r="F39" s="1022"/>
      <c r="G39" s="1023"/>
      <c r="H39" s="1022"/>
      <c r="I39" s="1022"/>
      <c r="J39" s="1025"/>
      <c r="K39" s="1025"/>
      <c r="L39" s="1025"/>
      <c r="M39" s="1025"/>
      <c r="N39" s="1025"/>
      <c r="O39" s="1025">
        <f>+'Thuyet minh'!W630</f>
        <v>27921</v>
      </c>
      <c r="P39" s="1024"/>
      <c r="Q39" s="1025"/>
      <c r="R39" s="1020"/>
      <c r="S39" s="1020"/>
      <c r="U39" s="1031"/>
      <c r="V39" s="1022"/>
      <c r="W39" s="1022"/>
      <c r="X39" s="1023"/>
      <c r="Y39" s="1022"/>
      <c r="Z39" s="1022"/>
      <c r="AA39" s="1032"/>
      <c r="AB39" s="1026"/>
      <c r="AC39" s="1025"/>
      <c r="AD39" s="1027"/>
      <c r="AE39" s="907"/>
      <c r="AF39" s="1028"/>
      <c r="AG39" s="1029"/>
      <c r="AH39" s="1029"/>
      <c r="AI39" s="1033"/>
      <c r="AJ39" s="1034"/>
      <c r="AK39" s="1029"/>
    </row>
    <row r="40" spans="1:37" s="1021" customFormat="1" ht="15" customHeight="1" outlineLevel="1">
      <c r="A40" s="1020"/>
      <c r="B40" s="1020"/>
      <c r="D40" s="1157" t="s">
        <v>683</v>
      </c>
      <c r="E40" s="1022"/>
      <c r="F40" s="1022"/>
      <c r="G40" s="1023"/>
      <c r="H40" s="1022"/>
      <c r="I40" s="1022"/>
      <c r="J40" s="1025"/>
      <c r="K40" s="1025"/>
      <c r="L40" s="1025"/>
      <c r="M40" s="1025"/>
      <c r="N40" s="1025"/>
      <c r="O40" s="1025">
        <f>-'Thuyet minh'!W664</f>
        <v>-500913981</v>
      </c>
      <c r="P40" s="1024"/>
      <c r="Q40" s="1025"/>
      <c r="R40" s="1020"/>
      <c r="S40" s="1020"/>
      <c r="U40" s="1031"/>
      <c r="V40" s="1022"/>
      <c r="W40" s="1022"/>
      <c r="X40" s="1023"/>
      <c r="Y40" s="1022"/>
      <c r="Z40" s="1022"/>
      <c r="AA40" s="1032"/>
      <c r="AB40" s="1026"/>
      <c r="AC40" s="1025"/>
      <c r="AD40" s="1027"/>
      <c r="AE40" s="907"/>
      <c r="AF40" s="1028"/>
      <c r="AG40" s="1029"/>
      <c r="AH40" s="1029"/>
      <c r="AI40" s="1033"/>
      <c r="AJ40" s="1034"/>
      <c r="AK40" s="1029"/>
    </row>
    <row r="41" spans="1:37" s="1021" customFormat="1" ht="15" customHeight="1" outlineLevel="1">
      <c r="A41" s="1020"/>
      <c r="B41" s="1020"/>
      <c r="D41" s="1157" t="s">
        <v>684</v>
      </c>
      <c r="E41" s="1022"/>
      <c r="F41" s="1022"/>
      <c r="G41" s="1023"/>
      <c r="H41" s="1022"/>
      <c r="I41" s="1022"/>
      <c r="J41" s="1025"/>
      <c r="K41" s="1025"/>
      <c r="L41" s="1025"/>
      <c r="M41" s="1025"/>
      <c r="N41" s="1025"/>
      <c r="O41" s="1025">
        <f>+'Thuyet minh'!W674</f>
        <v>497785146</v>
      </c>
      <c r="P41" s="1024"/>
      <c r="Q41" s="1025"/>
      <c r="R41" s="1020"/>
      <c r="S41" s="1020"/>
      <c r="U41" s="1031"/>
      <c r="V41" s="1022"/>
      <c r="W41" s="1022"/>
      <c r="X41" s="1023"/>
      <c r="Y41" s="1022"/>
      <c r="Z41" s="1022"/>
      <c r="AA41" s="1032"/>
      <c r="AB41" s="1026"/>
      <c r="AC41" s="1025"/>
      <c r="AD41" s="1027"/>
      <c r="AE41" s="907"/>
      <c r="AF41" s="1028"/>
      <c r="AG41" s="1029"/>
      <c r="AH41" s="1029"/>
      <c r="AI41" s="1033"/>
      <c r="AJ41" s="1034"/>
      <c r="AK41" s="1029"/>
    </row>
    <row r="42" spans="1:37" s="157" customFormat="1" ht="15" customHeight="1">
      <c r="A42" s="770" t="s">
        <v>322</v>
      </c>
      <c r="B42" s="156"/>
      <c r="C42" s="757" t="s">
        <v>266</v>
      </c>
      <c r="D42" s="1156" t="s">
        <v>344</v>
      </c>
      <c r="E42" s="154"/>
      <c r="F42" s="154"/>
      <c r="G42" s="905"/>
      <c r="H42" s="154"/>
      <c r="I42" s="154"/>
      <c r="J42" s="549"/>
      <c r="K42" s="549"/>
      <c r="L42" s="549"/>
      <c r="M42" s="549"/>
      <c r="N42" s="549"/>
      <c r="O42" s="549">
        <f>+KQKD!J24</f>
        <v>43655960895</v>
      </c>
      <c r="P42" s="546"/>
      <c r="Q42" s="548">
        <v>0</v>
      </c>
      <c r="R42" s="770" t="str">
        <f>A42</f>
        <v>06</v>
      </c>
      <c r="S42" s="156"/>
      <c r="T42" s="757" t="str">
        <f>C42</f>
        <v>-</v>
      </c>
      <c r="U42" s="395" t="s">
        <v>160</v>
      </c>
      <c r="V42" s="154"/>
      <c r="W42" s="154"/>
      <c r="X42" s="905"/>
      <c r="Y42" s="154"/>
      <c r="Z42" s="154"/>
      <c r="AA42" s="549">
        <f>O42</f>
        <v>43655960895</v>
      </c>
      <c r="AB42" s="557"/>
      <c r="AC42" s="548">
        <f>Q42</f>
        <v>0</v>
      </c>
      <c r="AD42" s="258"/>
      <c r="AE42" s="907">
        <f>IF(O42+Q42=0,0,1)</f>
        <v>1</v>
      </c>
      <c r="AF42" s="907"/>
      <c r="AG42" s="908">
        <f>O42-AA42</f>
        <v>0</v>
      </c>
      <c r="AH42" s="908">
        <f>Q42-AC42</f>
        <v>0</v>
      </c>
      <c r="AI42" s="433"/>
      <c r="AJ42" s="395" t="s">
        <v>504</v>
      </c>
      <c r="AK42" s="908"/>
    </row>
    <row r="43" spans="1:37" s="1021" customFormat="1" ht="29.25" customHeight="1">
      <c r="A43" s="238" t="s">
        <v>251</v>
      </c>
      <c r="B43" s="238"/>
      <c r="C43" s="1181" t="s">
        <v>143</v>
      </c>
      <c r="D43" s="1360" t="s">
        <v>70</v>
      </c>
      <c r="E43" s="1361"/>
      <c r="F43" s="1361"/>
      <c r="G43" s="1023"/>
      <c r="H43" s="1022"/>
      <c r="I43" s="1022"/>
      <c r="J43" s="545" t="e">
        <f aca="true" t="shared" si="4" ref="J43:O43">J13+J15+J20+J31+J34+J42</f>
        <v>#REF!</v>
      </c>
      <c r="K43" s="545" t="e">
        <f t="shared" si="4"/>
        <v>#REF!</v>
      </c>
      <c r="L43" s="545" t="e">
        <f t="shared" si="4"/>
        <v>#REF!</v>
      </c>
      <c r="M43" s="545" t="e">
        <f t="shared" si="4"/>
        <v>#REF!</v>
      </c>
      <c r="N43" s="545" t="e">
        <f t="shared" si="4"/>
        <v>#REF!</v>
      </c>
      <c r="O43" s="545" t="e">
        <f t="shared" si="4"/>
        <v>#REF!</v>
      </c>
      <c r="P43" s="1024"/>
      <c r="Q43" s="545">
        <f>Q13+Q15+Q20+Q31+Q34+Q42</f>
        <v>11078332698</v>
      </c>
      <c r="R43" s="238" t="str">
        <f>A43</f>
        <v>08</v>
      </c>
      <c r="S43" s="238"/>
      <c r="T43" s="1181" t="str">
        <f>C43</f>
        <v>3.</v>
      </c>
      <c r="U43" s="1362" t="s">
        <v>161</v>
      </c>
      <c r="V43" s="1361"/>
      <c r="W43" s="1361"/>
      <c r="X43" s="1023"/>
      <c r="Y43" s="1022"/>
      <c r="Z43" s="1022"/>
      <c r="AA43" s="545" t="e">
        <f>AA13+AA15+AA20+AA31+AA34+AA42</f>
        <v>#REF!</v>
      </c>
      <c r="AB43" s="1026"/>
      <c r="AC43" s="545">
        <f>AC13+AC15+AC20+AC31+AC34+AC42</f>
        <v>11078332698</v>
      </c>
      <c r="AD43" s="257"/>
      <c r="AE43" s="907" t="e">
        <f>SUM(AE44:AE121)</f>
        <v>#REF!</v>
      </c>
      <c r="AF43" s="1028"/>
      <c r="AG43" s="1029" t="e">
        <f>O43-AA43</f>
        <v>#REF!</v>
      </c>
      <c r="AH43" s="1029">
        <f>Q43-AC43</f>
        <v>0</v>
      </c>
      <c r="AI43" s="432"/>
      <c r="AJ43" s="1034"/>
      <c r="AK43" s="1029"/>
    </row>
    <row r="44" spans="1:38" s="157" customFormat="1" ht="15" customHeight="1">
      <c r="A44" s="770" t="s">
        <v>133</v>
      </c>
      <c r="B44" s="156"/>
      <c r="C44" s="757" t="s">
        <v>266</v>
      </c>
      <c r="D44" s="1156" t="s">
        <v>21</v>
      </c>
      <c r="E44" s="154"/>
      <c r="F44" s="154"/>
      <c r="G44" s="905"/>
      <c r="H44" s="154"/>
      <c r="I44" s="154"/>
      <c r="J44" s="548">
        <f aca="true" t="shared" si="5" ref="J44:O44">-(SUM(J45:J74))</f>
        <v>0</v>
      </c>
      <c r="K44" s="548">
        <f t="shared" si="5"/>
        <v>0</v>
      </c>
      <c r="L44" s="548">
        <f t="shared" si="5"/>
        <v>0</v>
      </c>
      <c r="M44" s="548">
        <f t="shared" si="5"/>
        <v>0</v>
      </c>
      <c r="N44" s="548">
        <f t="shared" si="5"/>
        <v>0</v>
      </c>
      <c r="O44" s="548" t="e">
        <f t="shared" si="5"/>
        <v>#REF!</v>
      </c>
      <c r="P44" s="546"/>
      <c r="Q44" s="548">
        <v>0</v>
      </c>
      <c r="R44" s="770" t="str">
        <f>A44</f>
        <v>09</v>
      </c>
      <c r="S44" s="156"/>
      <c r="T44" s="757" t="str">
        <f>C44</f>
        <v>-</v>
      </c>
      <c r="U44" s="395" t="s">
        <v>55</v>
      </c>
      <c r="V44" s="154"/>
      <c r="W44" s="154"/>
      <c r="X44" s="905"/>
      <c r="Y44" s="154"/>
      <c r="Z44" s="154"/>
      <c r="AA44" s="549" t="e">
        <f>O44</f>
        <v>#REF!</v>
      </c>
      <c r="AB44" s="557"/>
      <c r="AC44" s="548">
        <f>Q44</f>
        <v>0</v>
      </c>
      <c r="AD44" s="258"/>
      <c r="AE44" s="907" t="e">
        <f>IF(O44+Q44=0,0,1)</f>
        <v>#REF!</v>
      </c>
      <c r="AF44" s="907"/>
      <c r="AG44" s="908" t="e">
        <f>O44-AA44</f>
        <v>#REF!</v>
      </c>
      <c r="AH44" s="908">
        <f>Q44-AC44</f>
        <v>0</v>
      </c>
      <c r="AI44" s="434"/>
      <c r="AJ44" s="777" t="s">
        <v>505</v>
      </c>
      <c r="AK44" s="908"/>
      <c r="AL44" s="757"/>
    </row>
    <row r="45" spans="1:37" s="1021" customFormat="1" ht="15" customHeight="1" outlineLevel="1">
      <c r="A45" s="1020"/>
      <c r="B45" s="1020"/>
      <c r="D45" s="1157" t="s">
        <v>704</v>
      </c>
      <c r="E45" s="1022"/>
      <c r="F45" s="1022"/>
      <c r="G45" s="1023"/>
      <c r="H45" s="1022"/>
      <c r="I45" s="1022"/>
      <c r="J45" s="1025"/>
      <c r="K45" s="1025"/>
      <c r="L45" s="1025"/>
      <c r="M45" s="1025"/>
      <c r="N45" s="1025"/>
      <c r="O45" s="1025">
        <f>+CDKT!J22</f>
        <v>507240092920</v>
      </c>
      <c r="P45" s="1024"/>
      <c r="Q45" s="1025"/>
      <c r="R45" s="1020"/>
      <c r="S45" s="1020"/>
      <c r="U45" s="1031"/>
      <c r="V45" s="1022"/>
      <c r="W45" s="1022"/>
      <c r="X45" s="1023"/>
      <c r="Y45" s="1022"/>
      <c r="Z45" s="1022"/>
      <c r="AA45" s="1032"/>
      <c r="AB45" s="1026"/>
      <c r="AC45" s="1025"/>
      <c r="AD45" s="1027"/>
      <c r="AE45" s="907"/>
      <c r="AF45" s="1028"/>
      <c r="AG45" s="1029"/>
      <c r="AH45" s="1029"/>
      <c r="AI45" s="1033"/>
      <c r="AJ45" s="1045"/>
      <c r="AK45" s="1029"/>
    </row>
    <row r="46" spans="1:37" s="1021" customFormat="1" ht="15" customHeight="1" outlineLevel="1">
      <c r="A46" s="1020"/>
      <c r="B46" s="1020"/>
      <c r="D46" s="1157" t="s">
        <v>705</v>
      </c>
      <c r="E46" s="1022"/>
      <c r="F46" s="1022"/>
      <c r="G46" s="1023"/>
      <c r="H46" s="1022"/>
      <c r="I46" s="1022"/>
      <c r="J46" s="1025"/>
      <c r="K46" s="1025"/>
      <c r="L46" s="1025"/>
      <c r="M46" s="1025"/>
      <c r="N46" s="1025"/>
      <c r="O46" s="1025">
        <f>-CDKT!L22</f>
        <v>-478837152148</v>
      </c>
      <c r="P46" s="1024"/>
      <c r="Q46" s="1025"/>
      <c r="R46" s="1020"/>
      <c r="S46" s="1020"/>
      <c r="U46" s="1031"/>
      <c r="V46" s="1022"/>
      <c r="W46" s="1022"/>
      <c r="X46" s="1023"/>
      <c r="Y46" s="1022"/>
      <c r="Z46" s="1022"/>
      <c r="AA46" s="1032"/>
      <c r="AB46" s="1026"/>
      <c r="AC46" s="1025"/>
      <c r="AD46" s="1027"/>
      <c r="AE46" s="907"/>
      <c r="AF46" s="1028"/>
      <c r="AG46" s="1029"/>
      <c r="AH46" s="1029"/>
      <c r="AI46" s="1033"/>
      <c r="AJ46" s="1045"/>
      <c r="AK46" s="1029"/>
    </row>
    <row r="47" spans="1:37" s="1021" customFormat="1" ht="15" customHeight="1" outlineLevel="1">
      <c r="A47" s="1020"/>
      <c r="B47" s="1020"/>
      <c r="D47" s="1157" t="s">
        <v>706</v>
      </c>
      <c r="E47" s="1022"/>
      <c r="F47" s="1022"/>
      <c r="G47" s="1023"/>
      <c r="H47" s="1022"/>
      <c r="I47" s="1022"/>
      <c r="J47" s="1025"/>
      <c r="K47" s="1025"/>
      <c r="L47" s="1025"/>
      <c r="M47" s="1025"/>
      <c r="N47" s="1025"/>
      <c r="O47" s="1025">
        <f>-CDKT!J26</f>
        <v>25065813822</v>
      </c>
      <c r="P47" s="1024"/>
      <c r="Q47" s="1025"/>
      <c r="R47" s="1020"/>
      <c r="S47" s="1020"/>
      <c r="U47" s="1031"/>
      <c r="V47" s="1022"/>
      <c r="W47" s="1022"/>
      <c r="X47" s="1023"/>
      <c r="Y47" s="1022"/>
      <c r="Z47" s="1022"/>
      <c r="AA47" s="1032"/>
      <c r="AB47" s="1026"/>
      <c r="AC47" s="1025"/>
      <c r="AD47" s="1027"/>
      <c r="AE47" s="907"/>
      <c r="AF47" s="1028"/>
      <c r="AG47" s="1029"/>
      <c r="AH47" s="1029"/>
      <c r="AI47" s="1033"/>
      <c r="AJ47" s="1045"/>
      <c r="AK47" s="1029"/>
    </row>
    <row r="48" spans="1:37" s="1021" customFormat="1" ht="15" customHeight="1" outlineLevel="1">
      <c r="A48" s="1020"/>
      <c r="B48" s="1020"/>
      <c r="D48" s="1157" t="s">
        <v>707</v>
      </c>
      <c r="E48" s="1022"/>
      <c r="F48" s="1022"/>
      <c r="G48" s="1023"/>
      <c r="H48" s="1022"/>
      <c r="I48" s="1022"/>
      <c r="J48" s="1025"/>
      <c r="K48" s="1025"/>
      <c r="L48" s="1025"/>
      <c r="M48" s="1025"/>
      <c r="N48" s="1025"/>
      <c r="O48" s="1025">
        <f>+CDKT!L26</f>
        <v>-23515589595</v>
      </c>
      <c r="P48" s="1024"/>
      <c r="Q48" s="1025"/>
      <c r="R48" s="1020"/>
      <c r="S48" s="1020"/>
      <c r="U48" s="1031"/>
      <c r="V48" s="1022"/>
      <c r="W48" s="1022"/>
      <c r="X48" s="1023"/>
      <c r="Y48" s="1022"/>
      <c r="Z48" s="1022"/>
      <c r="AA48" s="1032"/>
      <c r="AB48" s="1026"/>
      <c r="AC48" s="1025"/>
      <c r="AD48" s="1027"/>
      <c r="AE48" s="907"/>
      <c r="AF48" s="1028"/>
      <c r="AG48" s="1029"/>
      <c r="AH48" s="1029"/>
      <c r="AI48" s="1033"/>
      <c r="AJ48" s="1045"/>
      <c r="AK48" s="1029"/>
    </row>
    <row r="49" spans="1:37" s="1021" customFormat="1" ht="15" customHeight="1" outlineLevel="1">
      <c r="A49" s="1020"/>
      <c r="B49" s="1020"/>
      <c r="D49" s="1157" t="s">
        <v>708</v>
      </c>
      <c r="E49" s="1022"/>
      <c r="F49" s="1022"/>
      <c r="G49" s="1023"/>
      <c r="H49" s="1022"/>
      <c r="I49" s="1022"/>
      <c r="J49" s="1025"/>
      <c r="K49" s="1025"/>
      <c r="L49" s="1025"/>
      <c r="M49" s="1025"/>
      <c r="N49" s="1025"/>
      <c r="O49" s="1025">
        <f>+CDKT!J31</f>
        <v>26978577990</v>
      </c>
      <c r="P49" s="1024"/>
      <c r="Q49" s="1025"/>
      <c r="R49" s="1020"/>
      <c r="S49" s="1020"/>
      <c r="U49" s="1031"/>
      <c r="V49" s="1022"/>
      <c r="W49" s="1022"/>
      <c r="X49" s="1023"/>
      <c r="Y49" s="1022"/>
      <c r="Z49" s="1022"/>
      <c r="AA49" s="1032"/>
      <c r="AB49" s="1026"/>
      <c r="AC49" s="1025"/>
      <c r="AD49" s="1027"/>
      <c r="AE49" s="907"/>
      <c r="AF49" s="1028"/>
      <c r="AG49" s="1029"/>
      <c r="AH49" s="1029"/>
      <c r="AI49" s="1033"/>
      <c r="AJ49" s="1045"/>
      <c r="AK49" s="1029"/>
    </row>
    <row r="50" spans="1:37" s="1021" customFormat="1" ht="15" customHeight="1" outlineLevel="1">
      <c r="A50" s="1020"/>
      <c r="B50" s="1020"/>
      <c r="D50" s="1157" t="s">
        <v>709</v>
      </c>
      <c r="E50" s="1022"/>
      <c r="F50" s="1022"/>
      <c r="G50" s="1023"/>
      <c r="H50" s="1022"/>
      <c r="I50" s="1022"/>
      <c r="J50" s="1025"/>
      <c r="K50" s="1025"/>
      <c r="L50" s="1025"/>
      <c r="M50" s="1025"/>
      <c r="N50" s="1025"/>
      <c r="O50" s="1025">
        <f>-CDKT!L31</f>
        <v>-39232866712</v>
      </c>
      <c r="P50" s="1024"/>
      <c r="Q50" s="1025"/>
      <c r="R50" s="1020"/>
      <c r="S50" s="1020"/>
      <c r="U50" s="1031"/>
      <c r="V50" s="1022"/>
      <c r="W50" s="1022"/>
      <c r="X50" s="1023"/>
      <c r="Y50" s="1022"/>
      <c r="Z50" s="1022"/>
      <c r="AA50" s="1032"/>
      <c r="AB50" s="1026"/>
      <c r="AC50" s="1025"/>
      <c r="AD50" s="1027"/>
      <c r="AE50" s="907"/>
      <c r="AF50" s="1028"/>
      <c r="AG50" s="1029"/>
      <c r="AH50" s="1029"/>
      <c r="AI50" s="1033"/>
      <c r="AJ50" s="1045"/>
      <c r="AK50" s="1029"/>
    </row>
    <row r="51" spans="1:37" s="1021" customFormat="1" ht="15" customHeight="1" outlineLevel="1">
      <c r="A51" s="1020"/>
      <c r="B51" s="1020"/>
      <c r="D51" s="1157" t="s">
        <v>687</v>
      </c>
      <c r="E51" s="1022"/>
      <c r="F51" s="1022"/>
      <c r="G51" s="1023"/>
      <c r="H51" s="1022"/>
      <c r="I51" s="1022"/>
      <c r="J51" s="1025"/>
      <c r="K51" s="1025"/>
      <c r="L51" s="1025"/>
      <c r="M51" s="1025"/>
      <c r="N51" s="1025"/>
      <c r="O51" s="1025">
        <f>-CDKT!J32</f>
        <v>-124763789</v>
      </c>
      <c r="P51" s="1024"/>
      <c r="Q51" s="1025"/>
      <c r="R51" s="1020"/>
      <c r="S51" s="1020"/>
      <c r="U51" s="1031"/>
      <c r="V51" s="1022"/>
      <c r="W51" s="1022"/>
      <c r="X51" s="1023"/>
      <c r="Y51" s="1022"/>
      <c r="Z51" s="1022"/>
      <c r="AA51" s="1032"/>
      <c r="AB51" s="1026"/>
      <c r="AC51" s="1025"/>
      <c r="AD51" s="1027"/>
      <c r="AE51" s="907"/>
      <c r="AF51" s="1028"/>
      <c r="AG51" s="1029"/>
      <c r="AH51" s="1029"/>
      <c r="AI51" s="1033"/>
      <c r="AJ51" s="1045"/>
      <c r="AK51" s="1029"/>
    </row>
    <row r="52" spans="1:37" s="1021" customFormat="1" ht="15" customHeight="1" outlineLevel="1">
      <c r="A52" s="1020"/>
      <c r="B52" s="1020"/>
      <c r="D52" s="1157" t="s">
        <v>688</v>
      </c>
      <c r="E52" s="1022"/>
      <c r="F52" s="1022"/>
      <c r="G52" s="1023"/>
      <c r="H52" s="1022"/>
      <c r="I52" s="1022"/>
      <c r="J52" s="1025"/>
      <c r="K52" s="1025"/>
      <c r="L52" s="1025"/>
      <c r="M52" s="1025"/>
      <c r="N52" s="1025"/>
      <c r="O52" s="1025">
        <f>+CDKT!L32</f>
        <v>121733699</v>
      </c>
      <c r="P52" s="1024"/>
      <c r="Q52" s="1025"/>
      <c r="R52" s="1020"/>
      <c r="S52" s="1020"/>
      <c r="U52" s="1031"/>
      <c r="V52" s="1022"/>
      <c r="W52" s="1022"/>
      <c r="X52" s="1023"/>
      <c r="Y52" s="1022"/>
      <c r="Z52" s="1022"/>
      <c r="AA52" s="1032"/>
      <c r="AB52" s="1026"/>
      <c r="AC52" s="1025"/>
      <c r="AD52" s="1027"/>
      <c r="AE52" s="907"/>
      <c r="AF52" s="1028"/>
      <c r="AG52" s="1029"/>
      <c r="AH52" s="1029"/>
      <c r="AI52" s="1033"/>
      <c r="AJ52" s="1045"/>
      <c r="AK52" s="1029"/>
    </row>
    <row r="53" spans="1:37" s="1021" customFormat="1" ht="15" customHeight="1" outlineLevel="1">
      <c r="A53" s="1020"/>
      <c r="B53" s="1020"/>
      <c r="D53" s="1157" t="s">
        <v>710</v>
      </c>
      <c r="E53" s="1022"/>
      <c r="F53" s="1022"/>
      <c r="G53" s="1023"/>
      <c r="H53" s="1022"/>
      <c r="I53" s="1022"/>
      <c r="J53" s="1025"/>
      <c r="K53" s="1025"/>
      <c r="L53" s="1025"/>
      <c r="M53" s="1025"/>
      <c r="N53" s="1025"/>
      <c r="O53" s="1025" t="e">
        <f>-CDKT!#REF!</f>
        <v>#REF!</v>
      </c>
      <c r="P53" s="1024"/>
      <c r="Q53" s="1025"/>
      <c r="R53" s="1020"/>
      <c r="S53" s="1020"/>
      <c r="U53" s="1031"/>
      <c r="V53" s="1022"/>
      <c r="W53" s="1022"/>
      <c r="X53" s="1023"/>
      <c r="Y53" s="1022"/>
      <c r="Z53" s="1022"/>
      <c r="AA53" s="1032"/>
      <c r="AB53" s="1026"/>
      <c r="AC53" s="1025"/>
      <c r="AD53" s="1027"/>
      <c r="AE53" s="907"/>
      <c r="AF53" s="1028"/>
      <c r="AG53" s="1029"/>
      <c r="AH53" s="1029"/>
      <c r="AI53" s="1033"/>
      <c r="AJ53" s="1045"/>
      <c r="AK53" s="1029"/>
    </row>
    <row r="54" spans="1:37" s="1021" customFormat="1" ht="15" customHeight="1" outlineLevel="1">
      <c r="A54" s="1020"/>
      <c r="B54" s="1020"/>
      <c r="D54" s="1157" t="s">
        <v>711</v>
      </c>
      <c r="E54" s="1022"/>
      <c r="F54" s="1022"/>
      <c r="G54" s="1023"/>
      <c r="H54" s="1022"/>
      <c r="I54" s="1022"/>
      <c r="J54" s="1025"/>
      <c r="K54" s="1025"/>
      <c r="L54" s="1025"/>
      <c r="M54" s="1025"/>
      <c r="N54" s="1025"/>
      <c r="O54" s="1025" t="e">
        <f>+CDKT!#REF!</f>
        <v>#REF!</v>
      </c>
      <c r="P54" s="1024"/>
      <c r="Q54" s="1025"/>
      <c r="R54" s="1020"/>
      <c r="S54" s="1020"/>
      <c r="U54" s="1031"/>
      <c r="V54" s="1022"/>
      <c r="W54" s="1022"/>
      <c r="X54" s="1023"/>
      <c r="Y54" s="1022"/>
      <c r="Z54" s="1022"/>
      <c r="AA54" s="1032"/>
      <c r="AB54" s="1026"/>
      <c r="AC54" s="1025"/>
      <c r="AD54" s="1027"/>
      <c r="AE54" s="907"/>
      <c r="AF54" s="1028"/>
      <c r="AG54" s="1029"/>
      <c r="AH54" s="1029"/>
      <c r="AI54" s="1033"/>
      <c r="AJ54" s="1045"/>
      <c r="AK54" s="1029"/>
    </row>
    <row r="55" spans="1:37" s="1021" customFormat="1" ht="15" customHeight="1" outlineLevel="1">
      <c r="A55" s="1020"/>
      <c r="B55" s="1020"/>
      <c r="D55" s="1157" t="s">
        <v>712</v>
      </c>
      <c r="E55" s="1022"/>
      <c r="F55" s="1022"/>
      <c r="G55" s="1023"/>
      <c r="H55" s="1022"/>
      <c r="I55" s="1022"/>
      <c r="J55" s="1025"/>
      <c r="K55" s="1025"/>
      <c r="L55" s="1025"/>
      <c r="M55" s="1025"/>
      <c r="N55" s="1025"/>
      <c r="O55" s="1025" t="e">
        <f>-CDKT!#REF!</f>
        <v>#REF!</v>
      </c>
      <c r="P55" s="1024"/>
      <c r="Q55" s="1025"/>
      <c r="R55" s="1020"/>
      <c r="S55" s="1020"/>
      <c r="U55" s="1031"/>
      <c r="V55" s="1022"/>
      <c r="W55" s="1022"/>
      <c r="X55" s="1023"/>
      <c r="Y55" s="1022"/>
      <c r="Z55" s="1022"/>
      <c r="AA55" s="1032"/>
      <c r="AB55" s="1026"/>
      <c r="AC55" s="1025"/>
      <c r="AD55" s="1027"/>
      <c r="AE55" s="907"/>
      <c r="AF55" s="1028"/>
      <c r="AG55" s="1029"/>
      <c r="AH55" s="1029"/>
      <c r="AI55" s="1033"/>
      <c r="AJ55" s="1045"/>
      <c r="AK55" s="1029"/>
    </row>
    <row r="56" spans="1:37" s="1021" customFormat="1" ht="15" customHeight="1" outlineLevel="1">
      <c r="A56" s="1020"/>
      <c r="B56" s="1020"/>
      <c r="D56" s="1157" t="s">
        <v>713</v>
      </c>
      <c r="E56" s="1022"/>
      <c r="F56" s="1022"/>
      <c r="G56" s="1023"/>
      <c r="H56" s="1022"/>
      <c r="I56" s="1022"/>
      <c r="J56" s="1025"/>
      <c r="K56" s="1025"/>
      <c r="L56" s="1025"/>
      <c r="M56" s="1025"/>
      <c r="N56" s="1025"/>
      <c r="O56" s="1025" t="e">
        <f>+CDKT!#REF!</f>
        <v>#REF!</v>
      </c>
      <c r="P56" s="1024"/>
      <c r="Q56" s="1025"/>
      <c r="R56" s="1020"/>
      <c r="S56" s="1020"/>
      <c r="U56" s="1031"/>
      <c r="V56" s="1022"/>
      <c r="W56" s="1022"/>
      <c r="X56" s="1023"/>
      <c r="Y56" s="1022"/>
      <c r="Z56" s="1022"/>
      <c r="AA56" s="1032"/>
      <c r="AB56" s="1026"/>
      <c r="AC56" s="1025"/>
      <c r="AD56" s="1027"/>
      <c r="AE56" s="907"/>
      <c r="AF56" s="1028"/>
      <c r="AG56" s="1029"/>
      <c r="AH56" s="1029"/>
      <c r="AI56" s="1033"/>
      <c r="AJ56" s="1045"/>
      <c r="AK56" s="1029"/>
    </row>
    <row r="57" spans="1:37" s="1021" customFormat="1" ht="15" customHeight="1" outlineLevel="1">
      <c r="A57" s="1020"/>
      <c r="B57" s="1020"/>
      <c r="D57" s="1157" t="s">
        <v>714</v>
      </c>
      <c r="E57" s="1022"/>
      <c r="F57" s="1022"/>
      <c r="G57" s="1023"/>
      <c r="H57" s="1022"/>
      <c r="I57" s="1022"/>
      <c r="J57" s="1025"/>
      <c r="K57" s="1025"/>
      <c r="L57" s="1025"/>
      <c r="M57" s="1025"/>
      <c r="N57" s="1025"/>
      <c r="O57" s="1025" t="e">
        <f>+CDKT!#REF!</f>
        <v>#REF!</v>
      </c>
      <c r="P57" s="1024"/>
      <c r="Q57" s="1025"/>
      <c r="R57" s="1020"/>
      <c r="S57" s="1020"/>
      <c r="U57" s="1031"/>
      <c r="V57" s="1022"/>
      <c r="W57" s="1022"/>
      <c r="X57" s="1023"/>
      <c r="Y57" s="1022"/>
      <c r="Z57" s="1022"/>
      <c r="AA57" s="1032"/>
      <c r="AB57" s="1026"/>
      <c r="AC57" s="1025"/>
      <c r="AD57" s="1027"/>
      <c r="AE57" s="907"/>
      <c r="AF57" s="1028"/>
      <c r="AG57" s="1029"/>
      <c r="AH57" s="1029"/>
      <c r="AI57" s="1033"/>
      <c r="AJ57" s="1045"/>
      <c r="AK57" s="1029"/>
    </row>
    <row r="58" spans="1:37" s="1021" customFormat="1" ht="15" customHeight="1" outlineLevel="1">
      <c r="A58" s="1020"/>
      <c r="B58" s="1020"/>
      <c r="D58" s="1157" t="s">
        <v>715</v>
      </c>
      <c r="E58" s="1022"/>
      <c r="F58" s="1022"/>
      <c r="G58" s="1023"/>
      <c r="H58" s="1022"/>
      <c r="I58" s="1022"/>
      <c r="J58" s="1025"/>
      <c r="K58" s="1025"/>
      <c r="L58" s="1025"/>
      <c r="M58" s="1025"/>
      <c r="N58" s="1025"/>
      <c r="O58" s="1025" t="e">
        <f>-CDKT!#REF!</f>
        <v>#REF!</v>
      </c>
      <c r="P58" s="1024"/>
      <c r="Q58" s="1025"/>
      <c r="R58" s="1020"/>
      <c r="S58" s="1020"/>
      <c r="U58" s="1031"/>
      <c r="V58" s="1022"/>
      <c r="W58" s="1022"/>
      <c r="X58" s="1023"/>
      <c r="Y58" s="1022"/>
      <c r="Z58" s="1022"/>
      <c r="AA58" s="1032"/>
      <c r="AB58" s="1026"/>
      <c r="AC58" s="1025"/>
      <c r="AD58" s="1027"/>
      <c r="AE58" s="907"/>
      <c r="AF58" s="1028"/>
      <c r="AG58" s="1029"/>
      <c r="AH58" s="1029"/>
      <c r="AI58" s="1033"/>
      <c r="AJ58" s="1045"/>
      <c r="AK58" s="1029"/>
    </row>
    <row r="59" spans="1:37" s="1021" customFormat="1" ht="15" customHeight="1" outlineLevel="1">
      <c r="A59" s="1020"/>
      <c r="B59" s="1020"/>
      <c r="D59" s="1157" t="s">
        <v>716</v>
      </c>
      <c r="E59" s="1022"/>
      <c r="F59" s="1022"/>
      <c r="G59" s="1023"/>
      <c r="H59" s="1022"/>
      <c r="I59" s="1022"/>
      <c r="J59" s="1025"/>
      <c r="K59" s="1025"/>
      <c r="L59" s="1025"/>
      <c r="M59" s="1025"/>
      <c r="N59" s="1025"/>
      <c r="O59" s="1025" t="e">
        <f>-CDKT!#REF!</f>
        <v>#REF!</v>
      </c>
      <c r="P59" s="1024"/>
      <c r="Q59" s="1025"/>
      <c r="R59" s="1020"/>
      <c r="S59" s="1020"/>
      <c r="U59" s="1031"/>
      <c r="V59" s="1022"/>
      <c r="W59" s="1022"/>
      <c r="X59" s="1023"/>
      <c r="Y59" s="1022"/>
      <c r="Z59" s="1022"/>
      <c r="AA59" s="1032"/>
      <c r="AB59" s="1026"/>
      <c r="AC59" s="1025"/>
      <c r="AD59" s="1027"/>
      <c r="AE59" s="907"/>
      <c r="AF59" s="1028"/>
      <c r="AG59" s="1029"/>
      <c r="AH59" s="1029"/>
      <c r="AI59" s="1033"/>
      <c r="AJ59" s="1045"/>
      <c r="AK59" s="1029"/>
    </row>
    <row r="60" spans="1:37" s="1021" customFormat="1" ht="15" customHeight="1" outlineLevel="1">
      <c r="A60" s="1020"/>
      <c r="B60" s="1020"/>
      <c r="D60" s="1157" t="s">
        <v>717</v>
      </c>
      <c r="E60" s="1022"/>
      <c r="F60" s="1022"/>
      <c r="G60" s="1023"/>
      <c r="H60" s="1022"/>
      <c r="I60" s="1022"/>
      <c r="J60" s="1025"/>
      <c r="K60" s="1025"/>
      <c r="L60" s="1025"/>
      <c r="M60" s="1025"/>
      <c r="N60" s="1025"/>
      <c r="O60" s="1025" t="e">
        <f>+CDKT!#REF!</f>
        <v>#REF!</v>
      </c>
      <c r="P60" s="1024"/>
      <c r="Q60" s="1025"/>
      <c r="R60" s="1020"/>
      <c r="S60" s="1020"/>
      <c r="U60" s="1031"/>
      <c r="V60" s="1022"/>
      <c r="W60" s="1022"/>
      <c r="X60" s="1023"/>
      <c r="Y60" s="1022"/>
      <c r="Z60" s="1022"/>
      <c r="AA60" s="1032"/>
      <c r="AB60" s="1026"/>
      <c r="AC60" s="1025"/>
      <c r="AD60" s="1027"/>
      <c r="AE60" s="907"/>
      <c r="AF60" s="1028"/>
      <c r="AG60" s="1029"/>
      <c r="AH60" s="1029"/>
      <c r="AI60" s="1033"/>
      <c r="AJ60" s="1045"/>
      <c r="AK60" s="1029"/>
    </row>
    <row r="61" spans="1:37" s="1021" customFormat="1" ht="15" customHeight="1" outlineLevel="1">
      <c r="A61" s="1020"/>
      <c r="B61" s="1020"/>
      <c r="D61" s="1157" t="s">
        <v>718</v>
      </c>
      <c r="E61" s="1022"/>
      <c r="F61" s="1022"/>
      <c r="G61" s="1023"/>
      <c r="H61" s="1022"/>
      <c r="I61" s="1022"/>
      <c r="J61" s="1025"/>
      <c r="K61" s="1025"/>
      <c r="L61" s="1025"/>
      <c r="M61" s="1025"/>
      <c r="N61" s="1025"/>
      <c r="O61" s="1025">
        <f>+CDKT!J64</f>
        <v>152969725</v>
      </c>
      <c r="P61" s="1024"/>
      <c r="Q61" s="1025"/>
      <c r="R61" s="1020"/>
      <c r="S61" s="1020"/>
      <c r="U61" s="1031"/>
      <c r="V61" s="1022"/>
      <c r="W61" s="1022"/>
      <c r="X61" s="1023"/>
      <c r="Y61" s="1022"/>
      <c r="Z61" s="1022"/>
      <c r="AA61" s="1032"/>
      <c r="AB61" s="1026"/>
      <c r="AC61" s="1025"/>
      <c r="AD61" s="1027"/>
      <c r="AE61" s="907"/>
      <c r="AF61" s="1028"/>
      <c r="AG61" s="1029"/>
      <c r="AH61" s="1029"/>
      <c r="AI61" s="1033"/>
      <c r="AJ61" s="1045"/>
      <c r="AK61" s="1029"/>
    </row>
    <row r="62" spans="1:37" s="1021" customFormat="1" ht="15" customHeight="1" outlineLevel="1">
      <c r="A62" s="1020"/>
      <c r="B62" s="1020"/>
      <c r="D62" s="1157" t="s">
        <v>719</v>
      </c>
      <c r="E62" s="1022"/>
      <c r="F62" s="1022"/>
      <c r="G62" s="1023"/>
      <c r="H62" s="1022"/>
      <c r="I62" s="1022"/>
      <c r="J62" s="1025"/>
      <c r="K62" s="1025"/>
      <c r="L62" s="1025"/>
      <c r="M62" s="1025"/>
      <c r="N62" s="1025"/>
      <c r="O62" s="1025">
        <f>-CDKT!L64</f>
        <v>-544194104</v>
      </c>
      <c r="P62" s="1024"/>
      <c r="Q62" s="1025"/>
      <c r="R62" s="1020"/>
      <c r="S62" s="1020"/>
      <c r="U62" s="1031"/>
      <c r="V62" s="1022"/>
      <c r="W62" s="1022"/>
      <c r="X62" s="1023"/>
      <c r="Y62" s="1022"/>
      <c r="Z62" s="1022"/>
      <c r="AA62" s="1032"/>
      <c r="AB62" s="1026"/>
      <c r="AC62" s="1025"/>
      <c r="AD62" s="1027"/>
      <c r="AE62" s="907"/>
      <c r="AF62" s="1028"/>
      <c r="AG62" s="1029"/>
      <c r="AH62" s="1029"/>
      <c r="AI62" s="1033"/>
      <c r="AJ62" s="1045"/>
      <c r="AK62" s="1029"/>
    </row>
    <row r="63" spans="1:37" s="1021" customFormat="1" ht="15" customHeight="1" outlineLevel="1">
      <c r="A63" s="1020"/>
      <c r="B63" s="1020"/>
      <c r="D63" s="1157" t="s">
        <v>689</v>
      </c>
      <c r="E63" s="1022"/>
      <c r="F63" s="1022"/>
      <c r="G63" s="1023"/>
      <c r="H63" s="1022"/>
      <c r="I63" s="1022"/>
      <c r="J63" s="1025"/>
      <c r="K63" s="1025"/>
      <c r="L63" s="1025"/>
      <c r="M63" s="1025"/>
      <c r="N63" s="1025"/>
      <c r="O63" s="1025">
        <f>-CDKT!J65</f>
        <v>-152969725</v>
      </c>
      <c r="P63" s="1024"/>
      <c r="Q63" s="1025"/>
      <c r="R63" s="1020"/>
      <c r="S63" s="1020"/>
      <c r="U63" s="1031"/>
      <c r="V63" s="1022"/>
      <c r="W63" s="1022"/>
      <c r="X63" s="1023"/>
      <c r="Y63" s="1022"/>
      <c r="Z63" s="1022"/>
      <c r="AA63" s="1032"/>
      <c r="AB63" s="1026"/>
      <c r="AC63" s="1025"/>
      <c r="AD63" s="1027"/>
      <c r="AE63" s="907"/>
      <c r="AF63" s="1028"/>
      <c r="AG63" s="1029"/>
      <c r="AH63" s="1029"/>
      <c r="AI63" s="1033"/>
      <c r="AJ63" s="1045"/>
      <c r="AK63" s="1029"/>
    </row>
    <row r="64" spans="1:37" s="1021" customFormat="1" ht="15" customHeight="1" outlineLevel="1">
      <c r="A64" s="1020"/>
      <c r="B64" s="1020"/>
      <c r="D64" s="1157" t="s">
        <v>690</v>
      </c>
      <c r="E64" s="1022"/>
      <c r="F64" s="1022"/>
      <c r="G64" s="1023"/>
      <c r="H64" s="1022"/>
      <c r="I64" s="1022"/>
      <c r="J64" s="1025"/>
      <c r="K64" s="1025"/>
      <c r="L64" s="1025"/>
      <c r="M64" s="1025"/>
      <c r="N64" s="1025"/>
      <c r="O64" s="1025">
        <f>+CDKT!L65</f>
        <v>32441534</v>
      </c>
      <c r="P64" s="1024"/>
      <c r="Q64" s="1025"/>
      <c r="R64" s="1020"/>
      <c r="S64" s="1020"/>
      <c r="U64" s="1031"/>
      <c r="V64" s="1022"/>
      <c r="W64" s="1022"/>
      <c r="X64" s="1023"/>
      <c r="Y64" s="1022"/>
      <c r="Z64" s="1022"/>
      <c r="AA64" s="1032"/>
      <c r="AB64" s="1026"/>
      <c r="AC64" s="1025"/>
      <c r="AD64" s="1027"/>
      <c r="AE64" s="907"/>
      <c r="AF64" s="1028"/>
      <c r="AG64" s="1029"/>
      <c r="AH64" s="1029"/>
      <c r="AI64" s="1033"/>
      <c r="AJ64" s="1045"/>
      <c r="AK64" s="1029"/>
    </row>
    <row r="65" spans="1:37" s="1021" customFormat="1" ht="15" customHeight="1" outlineLevel="1">
      <c r="A65" s="1020"/>
      <c r="B65" s="1020"/>
      <c r="D65" s="1157" t="s">
        <v>720</v>
      </c>
      <c r="E65" s="1022"/>
      <c r="F65" s="1022"/>
      <c r="G65" s="1023"/>
      <c r="H65" s="1022"/>
      <c r="I65" s="1022"/>
      <c r="J65" s="1025"/>
      <c r="K65" s="1025"/>
      <c r="L65" s="1025"/>
      <c r="M65" s="1025"/>
      <c r="N65" s="1025"/>
      <c r="O65" s="1025" t="e">
        <f>-CDKT!#REF!</f>
        <v>#REF!</v>
      </c>
      <c r="P65" s="1024"/>
      <c r="Q65" s="1025"/>
      <c r="R65" s="1020"/>
      <c r="S65" s="1020"/>
      <c r="U65" s="1031"/>
      <c r="V65" s="1022"/>
      <c r="W65" s="1022"/>
      <c r="X65" s="1023"/>
      <c r="Y65" s="1022"/>
      <c r="Z65" s="1022"/>
      <c r="AA65" s="1032"/>
      <c r="AB65" s="1026"/>
      <c r="AC65" s="1025"/>
      <c r="AD65" s="1027"/>
      <c r="AE65" s="907"/>
      <c r="AF65" s="1028"/>
      <c r="AG65" s="1029"/>
      <c r="AH65" s="1029"/>
      <c r="AI65" s="1033"/>
      <c r="AJ65" s="1045"/>
      <c r="AK65" s="1029"/>
    </row>
    <row r="66" spans="1:37" s="1021" customFormat="1" ht="15" customHeight="1" outlineLevel="1">
      <c r="A66" s="1020"/>
      <c r="B66" s="1020"/>
      <c r="D66" s="1157" t="s">
        <v>721</v>
      </c>
      <c r="E66" s="1022"/>
      <c r="F66" s="1022"/>
      <c r="G66" s="1023"/>
      <c r="H66" s="1022"/>
      <c r="I66" s="1022"/>
      <c r="J66" s="1025"/>
      <c r="K66" s="1025"/>
      <c r="L66" s="1025"/>
      <c r="M66" s="1025"/>
      <c r="N66" s="1025"/>
      <c r="O66" s="1025" t="e">
        <f>+CDKT!#REF!</f>
        <v>#REF!</v>
      </c>
      <c r="P66" s="1024"/>
      <c r="Q66" s="1025"/>
      <c r="R66" s="1020"/>
      <c r="S66" s="1020"/>
      <c r="U66" s="1031"/>
      <c r="V66" s="1022"/>
      <c r="W66" s="1022"/>
      <c r="X66" s="1023"/>
      <c r="Y66" s="1022"/>
      <c r="Z66" s="1022"/>
      <c r="AA66" s="1032"/>
      <c r="AB66" s="1026"/>
      <c r="AC66" s="1025"/>
      <c r="AD66" s="1027"/>
      <c r="AE66" s="907"/>
      <c r="AF66" s="1028"/>
      <c r="AG66" s="1029"/>
      <c r="AH66" s="1029"/>
      <c r="AI66" s="1033"/>
      <c r="AJ66" s="1045"/>
      <c r="AK66" s="1029"/>
    </row>
    <row r="67" spans="1:37" s="1021" customFormat="1" ht="15" customHeight="1" outlineLevel="1">
      <c r="A67" s="1020"/>
      <c r="B67" s="1020"/>
      <c r="D67" s="1157" t="s">
        <v>722</v>
      </c>
      <c r="E67" s="1022"/>
      <c r="F67" s="1022"/>
      <c r="G67" s="1023"/>
      <c r="H67" s="1022"/>
      <c r="I67" s="1022"/>
      <c r="J67" s="1025"/>
      <c r="K67" s="1025"/>
      <c r="L67" s="1025"/>
      <c r="M67" s="1025"/>
      <c r="N67" s="1025"/>
      <c r="O67" s="1025">
        <f>-'Thuyet minh'!W293</f>
        <v>-18123365538</v>
      </c>
      <c r="P67" s="1024"/>
      <c r="Q67" s="1025"/>
      <c r="R67" s="1020"/>
      <c r="S67" s="1020"/>
      <c r="U67" s="1031"/>
      <c r="V67" s="1022"/>
      <c r="W67" s="1022"/>
      <c r="X67" s="1023"/>
      <c r="Y67" s="1022"/>
      <c r="Z67" s="1022"/>
      <c r="AA67" s="1032"/>
      <c r="AB67" s="1026"/>
      <c r="AC67" s="1025"/>
      <c r="AD67" s="1027"/>
      <c r="AE67" s="907"/>
      <c r="AF67" s="1028"/>
      <c r="AG67" s="1029"/>
      <c r="AH67" s="1029"/>
      <c r="AI67" s="1033"/>
      <c r="AJ67" s="1045"/>
      <c r="AK67" s="1029"/>
    </row>
    <row r="68" spans="1:37" s="1021" customFormat="1" ht="15" customHeight="1" outlineLevel="1">
      <c r="A68" s="1020"/>
      <c r="B68" s="1020"/>
      <c r="D68" s="1157" t="s">
        <v>700</v>
      </c>
      <c r="E68" s="1022"/>
      <c r="F68" s="1022"/>
      <c r="G68" s="1023"/>
      <c r="H68" s="1022"/>
      <c r="I68" s="1022"/>
      <c r="J68" s="1025"/>
      <c r="K68" s="1025"/>
      <c r="L68" s="1025"/>
      <c r="M68" s="1025"/>
      <c r="N68" s="1025"/>
      <c r="O68" s="1025">
        <f>+'Thuyet minh'!AD293</f>
        <v>16742000000</v>
      </c>
      <c r="P68" s="1024"/>
      <c r="Q68" s="1025"/>
      <c r="R68" s="1020"/>
      <c r="S68" s="1020"/>
      <c r="U68" s="1031"/>
      <c r="V68" s="1022"/>
      <c r="W68" s="1022"/>
      <c r="X68" s="1023"/>
      <c r="Y68" s="1022"/>
      <c r="Z68" s="1022"/>
      <c r="AA68" s="1032"/>
      <c r="AB68" s="1026"/>
      <c r="AC68" s="1025"/>
      <c r="AD68" s="1027"/>
      <c r="AE68" s="907"/>
      <c r="AF68" s="1028"/>
      <c r="AG68" s="1029"/>
      <c r="AH68" s="1029"/>
      <c r="AI68" s="1033"/>
      <c r="AJ68" s="1045"/>
      <c r="AK68" s="1029"/>
    </row>
    <row r="69" spans="1:37" s="1021" customFormat="1" ht="15" customHeight="1" outlineLevel="1">
      <c r="A69" s="1020"/>
      <c r="B69" s="1020"/>
      <c r="D69" s="1157" t="s">
        <v>697</v>
      </c>
      <c r="E69" s="1022"/>
      <c r="F69" s="1022"/>
      <c r="G69" s="1023"/>
      <c r="H69" s="1022"/>
      <c r="I69" s="1022"/>
      <c r="J69" s="1025"/>
      <c r="K69" s="1025"/>
      <c r="L69" s="1025"/>
      <c r="M69" s="1025"/>
      <c r="N69" s="1025"/>
      <c r="O69" s="1025" t="e">
        <f>-'Thuyet minh'!#REF!</f>
        <v>#REF!</v>
      </c>
      <c r="P69" s="1024"/>
      <c r="Q69" s="1025"/>
      <c r="R69" s="1020"/>
      <c r="S69" s="1020"/>
      <c r="U69" s="1031"/>
      <c r="V69" s="1022"/>
      <c r="W69" s="1022"/>
      <c r="X69" s="1023"/>
      <c r="Y69" s="1022"/>
      <c r="Z69" s="1022"/>
      <c r="AA69" s="1032"/>
      <c r="AB69" s="1026"/>
      <c r="AC69" s="1025"/>
      <c r="AD69" s="1027"/>
      <c r="AE69" s="907"/>
      <c r="AF69" s="1028"/>
      <c r="AG69" s="1029"/>
      <c r="AH69" s="1029"/>
      <c r="AI69" s="1033"/>
      <c r="AJ69" s="1045"/>
      <c r="AK69" s="1029"/>
    </row>
    <row r="70" spans="1:37" s="1021" customFormat="1" ht="15" customHeight="1" outlineLevel="1">
      <c r="A70" s="1020"/>
      <c r="B70" s="1020"/>
      <c r="D70" s="1157" t="s">
        <v>723</v>
      </c>
      <c r="E70" s="1022"/>
      <c r="F70" s="1022"/>
      <c r="G70" s="1023"/>
      <c r="H70" s="1022"/>
      <c r="I70" s="1022"/>
      <c r="J70" s="1025"/>
      <c r="K70" s="1025"/>
      <c r="L70" s="1025"/>
      <c r="M70" s="1025"/>
      <c r="N70" s="1025"/>
      <c r="O70" s="1025" t="e">
        <f>+'Thuyet minh'!#REF!</f>
        <v>#REF!</v>
      </c>
      <c r="P70" s="1024"/>
      <c r="Q70" s="1025"/>
      <c r="R70" s="1020"/>
      <c r="S70" s="1020"/>
      <c r="U70" s="1031"/>
      <c r="V70" s="1022"/>
      <c r="W70" s="1022"/>
      <c r="X70" s="1023"/>
      <c r="Y70" s="1022"/>
      <c r="Z70" s="1022"/>
      <c r="AA70" s="1032"/>
      <c r="AB70" s="1026"/>
      <c r="AC70" s="1025"/>
      <c r="AD70" s="1027"/>
      <c r="AE70" s="907"/>
      <c r="AF70" s="1028"/>
      <c r="AG70" s="1029"/>
      <c r="AH70" s="1029"/>
      <c r="AI70" s="1033"/>
      <c r="AJ70" s="1045"/>
      <c r="AK70" s="1029"/>
    </row>
    <row r="71" spans="1:37" s="1021" customFormat="1" ht="15" customHeight="1" outlineLevel="1">
      <c r="A71" s="1020"/>
      <c r="B71" s="1020"/>
      <c r="D71" s="1157" t="s">
        <v>724</v>
      </c>
      <c r="E71" s="1022"/>
      <c r="F71" s="1022"/>
      <c r="G71" s="1023"/>
      <c r="H71" s="1022"/>
      <c r="I71" s="1022"/>
      <c r="J71" s="1025"/>
      <c r="K71" s="1025"/>
      <c r="L71" s="1025"/>
      <c r="M71" s="1025"/>
      <c r="N71" s="1025"/>
      <c r="O71" s="1025" t="e">
        <f>-'Thuyet minh'!#REF!</f>
        <v>#REF!</v>
      </c>
      <c r="P71" s="1024"/>
      <c r="Q71" s="1025"/>
      <c r="R71" s="1020"/>
      <c r="S71" s="1020"/>
      <c r="U71" s="1031"/>
      <c r="V71" s="1022"/>
      <c r="W71" s="1022"/>
      <c r="X71" s="1023"/>
      <c r="Y71" s="1022"/>
      <c r="Z71" s="1022"/>
      <c r="AA71" s="1032"/>
      <c r="AB71" s="1026"/>
      <c r="AC71" s="1025"/>
      <c r="AD71" s="1027"/>
      <c r="AE71" s="907"/>
      <c r="AF71" s="1028"/>
      <c r="AG71" s="1029"/>
      <c r="AH71" s="1029"/>
      <c r="AI71" s="1033"/>
      <c r="AJ71" s="1045"/>
      <c r="AK71" s="1029"/>
    </row>
    <row r="72" spans="1:37" s="1021" customFormat="1" ht="15" customHeight="1" outlineLevel="1">
      <c r="A72" s="1020"/>
      <c r="B72" s="1020"/>
      <c r="D72" s="1157" t="s">
        <v>725</v>
      </c>
      <c r="E72" s="1022"/>
      <c r="F72" s="1022"/>
      <c r="G72" s="1023"/>
      <c r="H72" s="1022"/>
      <c r="I72" s="1022"/>
      <c r="J72" s="1025"/>
      <c r="K72" s="1025"/>
      <c r="L72" s="1025"/>
      <c r="M72" s="1025"/>
      <c r="N72" s="1025"/>
      <c r="O72" s="1025" t="e">
        <f>+'Thuyet minh'!#REF!</f>
        <v>#REF!</v>
      </c>
      <c r="P72" s="1024"/>
      <c r="Q72" s="1025"/>
      <c r="R72" s="1020"/>
      <c r="S72" s="1020"/>
      <c r="U72" s="1031"/>
      <c r="V72" s="1022"/>
      <c r="W72" s="1022"/>
      <c r="X72" s="1023"/>
      <c r="Y72" s="1022"/>
      <c r="Z72" s="1022"/>
      <c r="AA72" s="1032"/>
      <c r="AB72" s="1026"/>
      <c r="AC72" s="1025"/>
      <c r="AD72" s="1027"/>
      <c r="AE72" s="907"/>
      <c r="AF72" s="1028"/>
      <c r="AG72" s="1029"/>
      <c r="AH72" s="1029"/>
      <c r="AI72" s="1033"/>
      <c r="AJ72" s="1045"/>
      <c r="AK72" s="1029"/>
    </row>
    <row r="73" spans="1:37" s="1021" customFormat="1" ht="15" customHeight="1" outlineLevel="1">
      <c r="A73" s="1020"/>
      <c r="B73" s="1020"/>
      <c r="D73" s="1157" t="s">
        <v>726</v>
      </c>
      <c r="E73" s="1022"/>
      <c r="F73" s="1022"/>
      <c r="G73" s="1023"/>
      <c r="H73" s="1022"/>
      <c r="I73" s="1022"/>
      <c r="J73" s="1025"/>
      <c r="K73" s="1025"/>
      <c r="L73" s="1025"/>
      <c r="M73" s="1025"/>
      <c r="N73" s="1025"/>
      <c r="O73" s="1025" t="e">
        <f>-'Thuyet minh'!#REF!</f>
        <v>#REF!</v>
      </c>
      <c r="P73" s="1024"/>
      <c r="Q73" s="1025"/>
      <c r="R73" s="1020"/>
      <c r="S73" s="1020"/>
      <c r="U73" s="1031"/>
      <c r="V73" s="1022"/>
      <c r="W73" s="1022"/>
      <c r="X73" s="1023"/>
      <c r="Y73" s="1022"/>
      <c r="Z73" s="1022"/>
      <c r="AA73" s="1032"/>
      <c r="AB73" s="1026"/>
      <c r="AC73" s="1025"/>
      <c r="AD73" s="1027"/>
      <c r="AE73" s="907"/>
      <c r="AF73" s="1028"/>
      <c r="AG73" s="1029"/>
      <c r="AH73" s="1029"/>
      <c r="AI73" s="1033"/>
      <c r="AJ73" s="1045"/>
      <c r="AK73" s="1029"/>
    </row>
    <row r="74" spans="1:37" s="1021" customFormat="1" ht="15" customHeight="1" outlineLevel="1">
      <c r="A74" s="1020"/>
      <c r="B74" s="1020"/>
      <c r="D74" s="1157" t="s">
        <v>727</v>
      </c>
      <c r="E74" s="1022"/>
      <c r="F74" s="1022"/>
      <c r="G74" s="1023"/>
      <c r="H74" s="1022"/>
      <c r="I74" s="1022"/>
      <c r="J74" s="1025"/>
      <c r="K74" s="1025"/>
      <c r="L74" s="1025"/>
      <c r="M74" s="1025"/>
      <c r="N74" s="1025"/>
      <c r="O74" s="1025" t="e">
        <f>+'Thuyet minh'!#REF!</f>
        <v>#REF!</v>
      </c>
      <c r="P74" s="1024"/>
      <c r="Q74" s="1025"/>
      <c r="R74" s="1020"/>
      <c r="S74" s="1020"/>
      <c r="U74" s="1031"/>
      <c r="V74" s="1022"/>
      <c r="W74" s="1022"/>
      <c r="X74" s="1023"/>
      <c r="Y74" s="1022"/>
      <c r="Z74" s="1022"/>
      <c r="AA74" s="1032"/>
      <c r="AB74" s="1026"/>
      <c r="AC74" s="1025"/>
      <c r="AD74" s="1027"/>
      <c r="AE74" s="907"/>
      <c r="AF74" s="1028"/>
      <c r="AG74" s="1029"/>
      <c r="AH74" s="1029"/>
      <c r="AI74" s="1033"/>
      <c r="AJ74" s="1045"/>
      <c r="AK74" s="1029"/>
    </row>
    <row r="75" spans="1:37" s="157" customFormat="1" ht="15" customHeight="1">
      <c r="A75" s="770">
        <v>10</v>
      </c>
      <c r="B75" s="156"/>
      <c r="C75" s="757" t="s">
        <v>266</v>
      </c>
      <c r="D75" s="1156" t="s">
        <v>22</v>
      </c>
      <c r="E75" s="154"/>
      <c r="F75" s="154"/>
      <c r="G75" s="905"/>
      <c r="H75" s="154"/>
      <c r="I75" s="154"/>
      <c r="J75" s="549">
        <f aca="true" t="shared" si="6" ref="J75:O75">-(SUM(J76:J77))</f>
        <v>0</v>
      </c>
      <c r="K75" s="549">
        <f t="shared" si="6"/>
        <v>0</v>
      </c>
      <c r="L75" s="549">
        <f t="shared" si="6"/>
        <v>0</v>
      </c>
      <c r="M75" s="549">
        <f t="shared" si="6"/>
        <v>0</v>
      </c>
      <c r="N75" s="549">
        <f t="shared" si="6"/>
        <v>0</v>
      </c>
      <c r="O75" s="548">
        <f t="shared" si="6"/>
        <v>7368986363</v>
      </c>
      <c r="P75" s="546"/>
      <c r="Q75" s="548">
        <v>0</v>
      </c>
      <c r="R75" s="770">
        <f>A75</f>
        <v>10</v>
      </c>
      <c r="S75" s="156"/>
      <c r="T75" s="757" t="str">
        <f>C75</f>
        <v>-</v>
      </c>
      <c r="U75" s="395" t="s">
        <v>162</v>
      </c>
      <c r="V75" s="154"/>
      <c r="W75" s="154"/>
      <c r="X75" s="905"/>
      <c r="Y75" s="154"/>
      <c r="Z75" s="154"/>
      <c r="AA75" s="549">
        <f>O75</f>
        <v>7368986363</v>
      </c>
      <c r="AB75" s="557"/>
      <c r="AC75" s="548">
        <f>Q75</f>
        <v>0</v>
      </c>
      <c r="AD75" s="258"/>
      <c r="AE75" s="907">
        <f>IF(O75+Q75=0,0,1)</f>
        <v>1</v>
      </c>
      <c r="AF75" s="907"/>
      <c r="AG75" s="908">
        <f>O75-AA75</f>
        <v>0</v>
      </c>
      <c r="AH75" s="908">
        <f>Q75-AC75</f>
        <v>0</v>
      </c>
      <c r="AI75" s="433"/>
      <c r="AJ75" s="395" t="s">
        <v>506</v>
      </c>
      <c r="AK75" s="908"/>
    </row>
    <row r="76" spans="1:37" s="1021" customFormat="1" ht="15" customHeight="1" outlineLevel="1">
      <c r="A76" s="1020"/>
      <c r="B76" s="1020"/>
      <c r="D76" s="1157" t="s">
        <v>685</v>
      </c>
      <c r="E76" s="1022"/>
      <c r="F76" s="1022"/>
      <c r="G76" s="1023"/>
      <c r="H76" s="1022"/>
      <c r="I76" s="1022"/>
      <c r="J76" s="1032"/>
      <c r="K76" s="1032"/>
      <c r="L76" s="1032"/>
      <c r="M76" s="1032"/>
      <c r="N76" s="1032"/>
      <c r="O76" s="1025">
        <f>+CDKT!J29</f>
        <v>38430703599</v>
      </c>
      <c r="P76" s="1024"/>
      <c r="Q76" s="1025"/>
      <c r="R76" s="1020"/>
      <c r="S76" s="1020"/>
      <c r="U76" s="1031"/>
      <c r="V76" s="1022"/>
      <c r="W76" s="1022"/>
      <c r="X76" s="1023"/>
      <c r="Y76" s="1022"/>
      <c r="Z76" s="1022"/>
      <c r="AA76" s="1032"/>
      <c r="AB76" s="1026"/>
      <c r="AC76" s="1025"/>
      <c r="AD76" s="1027"/>
      <c r="AE76" s="907"/>
      <c r="AF76" s="1028"/>
      <c r="AG76" s="1029"/>
      <c r="AH76" s="1029"/>
      <c r="AI76" s="1030"/>
      <c r="AJ76" s="1031"/>
      <c r="AK76" s="1029"/>
    </row>
    <row r="77" spans="1:37" s="1021" customFormat="1" ht="15" customHeight="1" outlineLevel="1">
      <c r="A77" s="1020"/>
      <c r="B77" s="1020"/>
      <c r="D77" s="1157" t="s">
        <v>686</v>
      </c>
      <c r="E77" s="1022"/>
      <c r="F77" s="1022"/>
      <c r="G77" s="1023"/>
      <c r="H77" s="1022"/>
      <c r="I77" s="1022"/>
      <c r="J77" s="1032"/>
      <c r="K77" s="1032"/>
      <c r="L77" s="1032"/>
      <c r="M77" s="1032"/>
      <c r="N77" s="1032"/>
      <c r="O77" s="1025">
        <f>-CDKT!L29</f>
        <v>-45799689962</v>
      </c>
      <c r="P77" s="1024"/>
      <c r="Q77" s="1025"/>
      <c r="R77" s="1020"/>
      <c r="S77" s="1020"/>
      <c r="U77" s="1031"/>
      <c r="V77" s="1022"/>
      <c r="W77" s="1022"/>
      <c r="X77" s="1023"/>
      <c r="Y77" s="1022"/>
      <c r="Z77" s="1022"/>
      <c r="AA77" s="1032"/>
      <c r="AB77" s="1026"/>
      <c r="AC77" s="1025"/>
      <c r="AD77" s="1027"/>
      <c r="AE77" s="907"/>
      <c r="AF77" s="1028"/>
      <c r="AG77" s="1029"/>
      <c r="AH77" s="1029"/>
      <c r="AI77" s="1030"/>
      <c r="AJ77" s="1031"/>
      <c r="AK77" s="1029"/>
    </row>
    <row r="78" spans="1:38" s="157" customFormat="1" ht="28.5" customHeight="1">
      <c r="A78" s="770">
        <v>11</v>
      </c>
      <c r="B78" s="156"/>
      <c r="C78" s="757" t="s">
        <v>266</v>
      </c>
      <c r="D78" s="1363" t="s">
        <v>23</v>
      </c>
      <c r="E78" s="1359"/>
      <c r="F78" s="1359"/>
      <c r="G78" s="905"/>
      <c r="H78" s="154"/>
      <c r="I78" s="154"/>
      <c r="J78" s="549">
        <f aca="true" t="shared" si="7" ref="J78:O78">SUM(J79:J102)</f>
        <v>0</v>
      </c>
      <c r="K78" s="549">
        <f t="shared" si="7"/>
        <v>0</v>
      </c>
      <c r="L78" s="549">
        <f t="shared" si="7"/>
        <v>0</v>
      </c>
      <c r="M78" s="549">
        <f t="shared" si="7"/>
        <v>0</v>
      </c>
      <c r="N78" s="549">
        <f t="shared" si="7"/>
        <v>0</v>
      </c>
      <c r="O78" s="805" t="e">
        <f t="shared" si="7"/>
        <v>#REF!</v>
      </c>
      <c r="P78" s="549"/>
      <c r="Q78" s="805">
        <v>0</v>
      </c>
      <c r="R78" s="770">
        <f>A78</f>
        <v>11</v>
      </c>
      <c r="S78" s="156"/>
      <c r="T78" s="757" t="str">
        <f>C78</f>
        <v>-</v>
      </c>
      <c r="U78" s="1358" t="s">
        <v>163</v>
      </c>
      <c r="V78" s="1359"/>
      <c r="W78" s="1359"/>
      <c r="X78" s="905"/>
      <c r="Y78" s="154"/>
      <c r="Z78" s="154"/>
      <c r="AA78" s="548" t="e">
        <f>O78</f>
        <v>#REF!</v>
      </c>
      <c r="AB78" s="557"/>
      <c r="AC78" s="548">
        <f>Q78</f>
        <v>0</v>
      </c>
      <c r="AD78" s="258"/>
      <c r="AE78" s="907" t="e">
        <f>IF(O78+Q78=0,0,1)</f>
        <v>#REF!</v>
      </c>
      <c r="AF78" s="907"/>
      <c r="AG78" s="908" t="e">
        <f>O78-AA78</f>
        <v>#REF!</v>
      </c>
      <c r="AH78" s="908">
        <f>Q78-AC78</f>
        <v>0</v>
      </c>
      <c r="AI78" s="433"/>
      <c r="AJ78" s="777" t="s">
        <v>507</v>
      </c>
      <c r="AK78" s="908"/>
      <c r="AL78" s="757"/>
    </row>
    <row r="79" spans="1:37" s="1021" customFormat="1" ht="15" customHeight="1" outlineLevel="1">
      <c r="A79" s="1020"/>
      <c r="B79" s="1020"/>
      <c r="D79" s="1157" t="s">
        <v>728</v>
      </c>
      <c r="E79" s="1022"/>
      <c r="F79" s="1022"/>
      <c r="G79" s="1023"/>
      <c r="H79" s="1022"/>
      <c r="I79" s="1022"/>
      <c r="J79" s="1032"/>
      <c r="K79" s="1032"/>
      <c r="L79" s="1032"/>
      <c r="M79" s="1032"/>
      <c r="N79" s="1032"/>
      <c r="O79" s="1046">
        <f>+CDKT!J79</f>
        <v>605107306315</v>
      </c>
      <c r="P79" s="1032"/>
      <c r="Q79" s="1046"/>
      <c r="R79" s="1020"/>
      <c r="S79" s="1020"/>
      <c r="U79" s="1031"/>
      <c r="V79" s="1022"/>
      <c r="W79" s="1022"/>
      <c r="X79" s="1023"/>
      <c r="Y79" s="1022"/>
      <c r="Z79" s="1022"/>
      <c r="AA79" s="1025"/>
      <c r="AB79" s="1026"/>
      <c r="AC79" s="1025"/>
      <c r="AD79" s="1027"/>
      <c r="AE79" s="907"/>
      <c r="AF79" s="1028"/>
      <c r="AG79" s="1029"/>
      <c r="AH79" s="1029"/>
      <c r="AI79" s="1030"/>
      <c r="AJ79" s="1045"/>
      <c r="AK79" s="1029"/>
    </row>
    <row r="80" spans="1:37" s="1021" customFormat="1" ht="15" customHeight="1" outlineLevel="1">
      <c r="A80" s="1020"/>
      <c r="B80" s="1020"/>
      <c r="D80" s="1157" t="s">
        <v>729</v>
      </c>
      <c r="E80" s="1022"/>
      <c r="F80" s="1022"/>
      <c r="G80" s="1023"/>
      <c r="H80" s="1022"/>
      <c r="I80" s="1022"/>
      <c r="J80" s="1032"/>
      <c r="K80" s="1032"/>
      <c r="L80" s="1032"/>
      <c r="M80" s="1032"/>
      <c r="N80" s="1032"/>
      <c r="O80" s="1046">
        <f>-CDKT!L79</f>
        <v>-653858424171</v>
      </c>
      <c r="P80" s="1032"/>
      <c r="Q80" s="1046"/>
      <c r="R80" s="1020"/>
      <c r="S80" s="1020"/>
      <c r="U80" s="1031"/>
      <c r="V80" s="1022"/>
      <c r="W80" s="1022"/>
      <c r="X80" s="1023"/>
      <c r="Y80" s="1022"/>
      <c r="Z80" s="1022"/>
      <c r="AA80" s="1025"/>
      <c r="AB80" s="1026"/>
      <c r="AC80" s="1025"/>
      <c r="AD80" s="1027"/>
      <c r="AE80" s="907"/>
      <c r="AF80" s="1028"/>
      <c r="AG80" s="1029"/>
      <c r="AH80" s="1029"/>
      <c r="AI80" s="1030"/>
      <c r="AJ80" s="1045"/>
      <c r="AK80" s="1029"/>
    </row>
    <row r="81" spans="1:37" s="1021" customFormat="1" ht="15" customHeight="1" outlineLevel="1">
      <c r="A81" s="1020"/>
      <c r="B81" s="1020"/>
      <c r="D81" s="1157" t="s">
        <v>730</v>
      </c>
      <c r="E81" s="1022"/>
      <c r="F81" s="1022"/>
      <c r="G81" s="1023"/>
      <c r="H81" s="1022"/>
      <c r="I81" s="1022"/>
      <c r="J81" s="1032"/>
      <c r="K81" s="1032"/>
      <c r="L81" s="1032"/>
      <c r="M81" s="1032"/>
      <c r="N81" s="1032"/>
      <c r="O81" s="1046">
        <f>-CDKT!J80</f>
        <v>-524770268018</v>
      </c>
      <c r="P81" s="1032"/>
      <c r="Q81" s="1046"/>
      <c r="R81" s="1020"/>
      <c r="S81" s="1020"/>
      <c r="U81" s="1031"/>
      <c r="V81" s="1022"/>
      <c r="W81" s="1022"/>
      <c r="X81" s="1023"/>
      <c r="Y81" s="1022"/>
      <c r="Z81" s="1022"/>
      <c r="AA81" s="1025"/>
      <c r="AB81" s="1026"/>
      <c r="AC81" s="1025"/>
      <c r="AD81" s="1027"/>
      <c r="AE81" s="907"/>
      <c r="AF81" s="1028"/>
      <c r="AG81" s="1029"/>
      <c r="AH81" s="1029"/>
      <c r="AI81" s="1030"/>
      <c r="AJ81" s="1045"/>
      <c r="AK81" s="1029"/>
    </row>
    <row r="82" spans="1:37" s="1021" customFormat="1" ht="15" customHeight="1" outlineLevel="1">
      <c r="A82" s="1020"/>
      <c r="B82" s="1020"/>
      <c r="D82" s="1157" t="s">
        <v>731</v>
      </c>
      <c r="E82" s="1022"/>
      <c r="F82" s="1022"/>
      <c r="G82" s="1023"/>
      <c r="H82" s="1022"/>
      <c r="I82" s="1022"/>
      <c r="J82" s="1032"/>
      <c r="K82" s="1032"/>
      <c r="L82" s="1032"/>
      <c r="M82" s="1032"/>
      <c r="N82" s="1032"/>
      <c r="O82" s="1046">
        <f>+CDKT!L80</f>
        <v>475375511812</v>
      </c>
      <c r="P82" s="1032"/>
      <c r="Q82" s="1046"/>
      <c r="R82" s="1020"/>
      <c r="S82" s="1020"/>
      <c r="U82" s="1031"/>
      <c r="V82" s="1022"/>
      <c r="W82" s="1022"/>
      <c r="X82" s="1023"/>
      <c r="Y82" s="1022"/>
      <c r="Z82" s="1022"/>
      <c r="AA82" s="1025"/>
      <c r="AB82" s="1026"/>
      <c r="AC82" s="1025"/>
      <c r="AD82" s="1027"/>
      <c r="AE82" s="907"/>
      <c r="AF82" s="1028"/>
      <c r="AG82" s="1029"/>
      <c r="AH82" s="1029"/>
      <c r="AI82" s="1030"/>
      <c r="AJ82" s="1045"/>
      <c r="AK82" s="1029"/>
    </row>
    <row r="83" spans="1:37" s="1021" customFormat="1" ht="15" customHeight="1" outlineLevel="1">
      <c r="A83" s="1020"/>
      <c r="B83" s="1020"/>
      <c r="D83" s="1157" t="s">
        <v>695</v>
      </c>
      <c r="E83" s="1022"/>
      <c r="F83" s="1022"/>
      <c r="G83" s="1023"/>
      <c r="H83" s="1022"/>
      <c r="I83" s="1022"/>
      <c r="J83" s="1032"/>
      <c r="K83" s="1032"/>
      <c r="L83" s="1032"/>
      <c r="M83" s="1032"/>
      <c r="N83" s="1032"/>
      <c r="O83" s="1046" t="e">
        <f>-CDKT!#REF!</f>
        <v>#REF!</v>
      </c>
      <c r="P83" s="1032"/>
      <c r="Q83" s="1046"/>
      <c r="R83" s="1020"/>
      <c r="S83" s="1020"/>
      <c r="U83" s="1031"/>
      <c r="V83" s="1022"/>
      <c r="W83" s="1022"/>
      <c r="X83" s="1023"/>
      <c r="Y83" s="1022"/>
      <c r="Z83" s="1022"/>
      <c r="AA83" s="1025"/>
      <c r="AB83" s="1026"/>
      <c r="AC83" s="1025"/>
      <c r="AD83" s="1027"/>
      <c r="AE83" s="907"/>
      <c r="AF83" s="1028"/>
      <c r="AG83" s="1029"/>
      <c r="AH83" s="1029"/>
      <c r="AI83" s="1030"/>
      <c r="AJ83" s="1045"/>
      <c r="AK83" s="1029"/>
    </row>
    <row r="84" spans="1:37" s="1021" customFormat="1" ht="15" customHeight="1" outlineLevel="1">
      <c r="A84" s="1020"/>
      <c r="B84" s="1020"/>
      <c r="D84" s="1157" t="s">
        <v>696</v>
      </c>
      <c r="E84" s="1022"/>
      <c r="F84" s="1022"/>
      <c r="G84" s="1023"/>
      <c r="H84" s="1022"/>
      <c r="I84" s="1022"/>
      <c r="J84" s="1032"/>
      <c r="K84" s="1032"/>
      <c r="L84" s="1032"/>
      <c r="M84" s="1032"/>
      <c r="N84" s="1032"/>
      <c r="O84" s="1046" t="e">
        <f>+CDKT!#REF!</f>
        <v>#REF!</v>
      </c>
      <c r="P84" s="1032"/>
      <c r="Q84" s="1046"/>
      <c r="R84" s="1020"/>
      <c r="S84" s="1020"/>
      <c r="U84" s="1031"/>
      <c r="V84" s="1022"/>
      <c r="W84" s="1022"/>
      <c r="X84" s="1023"/>
      <c r="Y84" s="1022"/>
      <c r="Z84" s="1022"/>
      <c r="AA84" s="1025"/>
      <c r="AB84" s="1026"/>
      <c r="AC84" s="1025"/>
      <c r="AD84" s="1027"/>
      <c r="AE84" s="907"/>
      <c r="AF84" s="1028"/>
      <c r="AG84" s="1029"/>
      <c r="AH84" s="1029"/>
      <c r="AI84" s="1030"/>
      <c r="AJ84" s="1045"/>
      <c r="AK84" s="1029"/>
    </row>
    <row r="85" spans="1:37" s="1021" customFormat="1" ht="15" customHeight="1" outlineLevel="1">
      <c r="A85" s="1020"/>
      <c r="B85" s="1020"/>
      <c r="D85" s="1157" t="s">
        <v>732</v>
      </c>
      <c r="E85" s="1022"/>
      <c r="F85" s="1022"/>
      <c r="G85" s="1023"/>
      <c r="H85" s="1022"/>
      <c r="I85" s="1022"/>
      <c r="J85" s="1032"/>
      <c r="K85" s="1032"/>
      <c r="L85" s="1032"/>
      <c r="M85" s="1032"/>
      <c r="N85" s="1032"/>
      <c r="O85" s="1046" t="e">
        <f>-CDKT!#REF!</f>
        <v>#REF!</v>
      </c>
      <c r="P85" s="1032"/>
      <c r="Q85" s="1046"/>
      <c r="R85" s="1020"/>
      <c r="S85" s="1020"/>
      <c r="U85" s="1031"/>
      <c r="V85" s="1022"/>
      <c r="W85" s="1022"/>
      <c r="X85" s="1023"/>
      <c r="Y85" s="1022"/>
      <c r="Z85" s="1022"/>
      <c r="AA85" s="1025"/>
      <c r="AB85" s="1026"/>
      <c r="AC85" s="1025"/>
      <c r="AD85" s="1027"/>
      <c r="AE85" s="907"/>
      <c r="AF85" s="1028"/>
      <c r="AG85" s="1029"/>
      <c r="AH85" s="1029"/>
      <c r="AI85" s="1030"/>
      <c r="AJ85" s="1045"/>
      <c r="AK85" s="1029"/>
    </row>
    <row r="86" spans="1:37" s="1021" customFormat="1" ht="15" customHeight="1" outlineLevel="1">
      <c r="A86" s="1020"/>
      <c r="B86" s="1020"/>
      <c r="D86" s="1157" t="s">
        <v>733</v>
      </c>
      <c r="E86" s="1022"/>
      <c r="F86" s="1022"/>
      <c r="G86" s="1023"/>
      <c r="H86" s="1022"/>
      <c r="I86" s="1022"/>
      <c r="J86" s="1032"/>
      <c r="K86" s="1032"/>
      <c r="L86" s="1032"/>
      <c r="M86" s="1032"/>
      <c r="N86" s="1032"/>
      <c r="O86" s="1046" t="e">
        <f>+CDKT!#REF!</f>
        <v>#REF!</v>
      </c>
      <c r="P86" s="1032"/>
      <c r="Q86" s="1046"/>
      <c r="R86" s="1020"/>
      <c r="S86" s="1020"/>
      <c r="U86" s="1031"/>
      <c r="V86" s="1022"/>
      <c r="W86" s="1022"/>
      <c r="X86" s="1023"/>
      <c r="Y86" s="1022"/>
      <c r="Z86" s="1022"/>
      <c r="AA86" s="1025"/>
      <c r="AB86" s="1026"/>
      <c r="AC86" s="1025"/>
      <c r="AD86" s="1027"/>
      <c r="AE86" s="907"/>
      <c r="AF86" s="1028"/>
      <c r="AG86" s="1029"/>
      <c r="AH86" s="1029"/>
      <c r="AI86" s="1030"/>
      <c r="AJ86" s="1045"/>
      <c r="AK86" s="1029"/>
    </row>
    <row r="87" spans="1:37" s="1021" customFormat="1" ht="15" customHeight="1" outlineLevel="1">
      <c r="A87" s="1020"/>
      <c r="B87" s="1020"/>
      <c r="D87" s="1157" t="s">
        <v>734</v>
      </c>
      <c r="E87" s="1022"/>
      <c r="F87" s="1022"/>
      <c r="G87" s="1023"/>
      <c r="H87" s="1022"/>
      <c r="I87" s="1022"/>
      <c r="J87" s="1032"/>
      <c r="K87" s="1032"/>
      <c r="L87" s="1032"/>
      <c r="M87" s="1032"/>
      <c r="N87" s="1032"/>
      <c r="O87" s="1046">
        <f>-CDKT!J87</f>
        <v>-1125917858</v>
      </c>
      <c r="P87" s="1032"/>
      <c r="Q87" s="1046"/>
      <c r="R87" s="1020"/>
      <c r="S87" s="1020"/>
      <c r="U87" s="1031"/>
      <c r="V87" s="1022"/>
      <c r="W87" s="1022"/>
      <c r="X87" s="1023"/>
      <c r="Y87" s="1022"/>
      <c r="Z87" s="1022"/>
      <c r="AA87" s="1025"/>
      <c r="AB87" s="1026"/>
      <c r="AC87" s="1025"/>
      <c r="AD87" s="1027"/>
      <c r="AE87" s="907"/>
      <c r="AF87" s="1028"/>
      <c r="AG87" s="1029"/>
      <c r="AH87" s="1029"/>
      <c r="AI87" s="1030"/>
      <c r="AJ87" s="1045"/>
      <c r="AK87" s="1029"/>
    </row>
    <row r="88" spans="1:37" s="1021" customFormat="1" ht="15" customHeight="1" outlineLevel="1">
      <c r="A88" s="1020"/>
      <c r="B88" s="1020"/>
      <c r="D88" s="1157" t="s">
        <v>735</v>
      </c>
      <c r="E88" s="1022"/>
      <c r="F88" s="1022"/>
      <c r="G88" s="1023"/>
      <c r="H88" s="1022"/>
      <c r="I88" s="1022"/>
      <c r="J88" s="1032"/>
      <c r="K88" s="1032"/>
      <c r="L88" s="1032"/>
      <c r="M88" s="1032"/>
      <c r="N88" s="1032"/>
      <c r="O88" s="1046">
        <f>+CDKT!L87</f>
        <v>2960390772</v>
      </c>
      <c r="P88" s="1032"/>
      <c r="Q88" s="1046"/>
      <c r="R88" s="1020"/>
      <c r="S88" s="1020"/>
      <c r="U88" s="1031"/>
      <c r="V88" s="1022"/>
      <c r="W88" s="1022"/>
      <c r="X88" s="1023"/>
      <c r="Y88" s="1022"/>
      <c r="Z88" s="1022"/>
      <c r="AA88" s="1025"/>
      <c r="AB88" s="1026"/>
      <c r="AC88" s="1025"/>
      <c r="AD88" s="1027"/>
      <c r="AE88" s="907"/>
      <c r="AF88" s="1028"/>
      <c r="AG88" s="1029"/>
      <c r="AH88" s="1029"/>
      <c r="AI88" s="1030"/>
      <c r="AJ88" s="1045"/>
      <c r="AK88" s="1029"/>
    </row>
    <row r="89" spans="1:37" s="1021" customFormat="1" ht="15" customHeight="1" outlineLevel="1">
      <c r="A89" s="1020"/>
      <c r="B89" s="1020"/>
      <c r="D89" s="1157" t="s">
        <v>736</v>
      </c>
      <c r="E89" s="1022"/>
      <c r="F89" s="1022"/>
      <c r="G89" s="1023"/>
      <c r="H89" s="1022"/>
      <c r="I89" s="1022"/>
      <c r="J89" s="1032"/>
      <c r="K89" s="1032"/>
      <c r="L89" s="1032"/>
      <c r="M89" s="1032"/>
      <c r="N89" s="1032"/>
      <c r="O89" s="1046">
        <f>+CDKT!J89</f>
        <v>51394000000</v>
      </c>
      <c r="P89" s="1032"/>
      <c r="Q89" s="1046"/>
      <c r="R89" s="1020"/>
      <c r="S89" s="1020"/>
      <c r="U89" s="1031"/>
      <c r="V89" s="1022"/>
      <c r="W89" s="1022"/>
      <c r="X89" s="1023"/>
      <c r="Y89" s="1022"/>
      <c r="Z89" s="1022"/>
      <c r="AA89" s="1025"/>
      <c r="AB89" s="1026"/>
      <c r="AC89" s="1025"/>
      <c r="AD89" s="1027"/>
      <c r="AE89" s="907"/>
      <c r="AF89" s="1028"/>
      <c r="AG89" s="1029"/>
      <c r="AH89" s="1029"/>
      <c r="AI89" s="1030"/>
      <c r="AJ89" s="1045"/>
      <c r="AK89" s="1029"/>
    </row>
    <row r="90" spans="1:37" s="1021" customFormat="1" ht="15" customHeight="1" outlineLevel="1">
      <c r="A90" s="1020"/>
      <c r="B90" s="1020"/>
      <c r="D90" s="1157" t="s">
        <v>737</v>
      </c>
      <c r="E90" s="1022"/>
      <c r="F90" s="1022"/>
      <c r="G90" s="1023"/>
      <c r="H90" s="1022"/>
      <c r="I90" s="1022"/>
      <c r="J90" s="1032"/>
      <c r="K90" s="1032"/>
      <c r="L90" s="1032"/>
      <c r="M90" s="1032"/>
      <c r="N90" s="1032"/>
      <c r="O90" s="1046">
        <f>-CDKT!L89</f>
        <v>-61610440918</v>
      </c>
      <c r="P90" s="1032"/>
      <c r="Q90" s="1046"/>
      <c r="R90" s="1020"/>
      <c r="S90" s="1020"/>
      <c r="U90" s="1031"/>
      <c r="V90" s="1022"/>
      <c r="W90" s="1022"/>
      <c r="X90" s="1023"/>
      <c r="Y90" s="1022"/>
      <c r="Z90" s="1022"/>
      <c r="AA90" s="1025"/>
      <c r="AB90" s="1026"/>
      <c r="AC90" s="1025"/>
      <c r="AD90" s="1027"/>
      <c r="AE90" s="907"/>
      <c r="AF90" s="1028"/>
      <c r="AG90" s="1029"/>
      <c r="AH90" s="1029"/>
      <c r="AI90" s="1030"/>
      <c r="AJ90" s="1045"/>
      <c r="AK90" s="1029"/>
    </row>
    <row r="91" spans="1:37" s="1021" customFormat="1" ht="15" customHeight="1" outlineLevel="1">
      <c r="A91" s="1020"/>
      <c r="B91" s="1020"/>
      <c r="D91" s="1157" t="s">
        <v>738</v>
      </c>
      <c r="E91" s="1022"/>
      <c r="F91" s="1022"/>
      <c r="G91" s="1023"/>
      <c r="H91" s="1022"/>
      <c r="I91" s="1022"/>
      <c r="J91" s="1032"/>
      <c r="K91" s="1032"/>
      <c r="L91" s="1032"/>
      <c r="M91" s="1032"/>
      <c r="N91" s="1032"/>
      <c r="O91" s="1046" t="e">
        <f>-CDKT!#REF!</f>
        <v>#REF!</v>
      </c>
      <c r="P91" s="1032"/>
      <c r="Q91" s="1046"/>
      <c r="R91" s="1020"/>
      <c r="S91" s="1020"/>
      <c r="U91" s="1031"/>
      <c r="V91" s="1022"/>
      <c r="W91" s="1022"/>
      <c r="X91" s="1023"/>
      <c r="Y91" s="1022"/>
      <c r="Z91" s="1022"/>
      <c r="AA91" s="1025"/>
      <c r="AB91" s="1026"/>
      <c r="AC91" s="1025"/>
      <c r="AD91" s="1027"/>
      <c r="AE91" s="907"/>
      <c r="AF91" s="1028"/>
      <c r="AG91" s="1029"/>
      <c r="AH91" s="1029"/>
      <c r="AI91" s="1030"/>
      <c r="AJ91" s="1045"/>
      <c r="AK91" s="1029"/>
    </row>
    <row r="92" spans="1:37" s="1021" customFormat="1" ht="15" customHeight="1" outlineLevel="1">
      <c r="A92" s="1020"/>
      <c r="B92" s="1020"/>
      <c r="D92" s="1157" t="s">
        <v>739</v>
      </c>
      <c r="E92" s="1022"/>
      <c r="F92" s="1022"/>
      <c r="G92" s="1023"/>
      <c r="H92" s="1022"/>
      <c r="I92" s="1022"/>
      <c r="J92" s="1032"/>
      <c r="K92" s="1032"/>
      <c r="L92" s="1032"/>
      <c r="M92" s="1032"/>
      <c r="N92" s="1032"/>
      <c r="O92" s="1046" t="e">
        <f>+CDKT!#REF!</f>
        <v>#REF!</v>
      </c>
      <c r="P92" s="1032"/>
      <c r="Q92" s="1046"/>
      <c r="R92" s="1020"/>
      <c r="S92" s="1020"/>
      <c r="U92" s="1031"/>
      <c r="V92" s="1022"/>
      <c r="W92" s="1022"/>
      <c r="X92" s="1023"/>
      <c r="Y92" s="1022"/>
      <c r="Z92" s="1022"/>
      <c r="AA92" s="1025"/>
      <c r="AB92" s="1026"/>
      <c r="AC92" s="1025"/>
      <c r="AD92" s="1027"/>
      <c r="AE92" s="907"/>
      <c r="AF92" s="1028"/>
      <c r="AG92" s="1029"/>
      <c r="AH92" s="1029"/>
      <c r="AI92" s="1030"/>
      <c r="AJ92" s="1045"/>
      <c r="AK92" s="1029"/>
    </row>
    <row r="93" spans="1:37" s="1021" customFormat="1" ht="15" customHeight="1" outlineLevel="1">
      <c r="A93" s="1020"/>
      <c r="B93" s="1020"/>
      <c r="D93" s="1157" t="s">
        <v>740</v>
      </c>
      <c r="E93" s="1022"/>
      <c r="F93" s="1022"/>
      <c r="G93" s="1023"/>
      <c r="H93" s="1022"/>
      <c r="I93" s="1022"/>
      <c r="J93" s="1032"/>
      <c r="K93" s="1032"/>
      <c r="L93" s="1032"/>
      <c r="M93" s="1032"/>
      <c r="N93" s="1032"/>
      <c r="O93" s="1046">
        <f>-CDKT!J91</f>
        <v>-51300000000</v>
      </c>
      <c r="P93" s="1032"/>
      <c r="Q93" s="1046"/>
      <c r="R93" s="1020"/>
      <c r="S93" s="1020"/>
      <c r="U93" s="1031"/>
      <c r="V93" s="1022"/>
      <c r="W93" s="1022"/>
      <c r="X93" s="1023"/>
      <c r="Y93" s="1022"/>
      <c r="Z93" s="1022"/>
      <c r="AA93" s="1025"/>
      <c r="AB93" s="1026"/>
      <c r="AC93" s="1025"/>
      <c r="AD93" s="1027"/>
      <c r="AE93" s="907"/>
      <c r="AF93" s="1028"/>
      <c r="AG93" s="1029"/>
      <c r="AH93" s="1029"/>
      <c r="AI93" s="1030"/>
      <c r="AJ93" s="1045"/>
      <c r="AK93" s="1029"/>
    </row>
    <row r="94" spans="1:37" s="1021" customFormat="1" ht="15" customHeight="1" outlineLevel="1">
      <c r="A94" s="1020"/>
      <c r="B94" s="1020"/>
      <c r="D94" s="1157" t="s">
        <v>741</v>
      </c>
      <c r="E94" s="1022"/>
      <c r="F94" s="1022"/>
      <c r="G94" s="1023"/>
      <c r="H94" s="1022"/>
      <c r="I94" s="1022"/>
      <c r="J94" s="1032"/>
      <c r="K94" s="1032"/>
      <c r="L94" s="1032"/>
      <c r="M94" s="1032"/>
      <c r="N94" s="1032"/>
      <c r="O94" s="1046">
        <f>+CDKT!L91</f>
        <v>57800000000</v>
      </c>
      <c r="P94" s="1032"/>
      <c r="Q94" s="1046"/>
      <c r="R94" s="1020"/>
      <c r="S94" s="1020"/>
      <c r="U94" s="1031"/>
      <c r="V94" s="1022"/>
      <c r="W94" s="1022"/>
      <c r="X94" s="1023"/>
      <c r="Y94" s="1022"/>
      <c r="Z94" s="1022"/>
      <c r="AA94" s="1025"/>
      <c r="AB94" s="1026"/>
      <c r="AC94" s="1025"/>
      <c r="AD94" s="1027"/>
      <c r="AE94" s="907"/>
      <c r="AF94" s="1028"/>
      <c r="AG94" s="1029"/>
      <c r="AH94" s="1029"/>
      <c r="AI94" s="1030"/>
      <c r="AJ94" s="1045"/>
      <c r="AK94" s="1029"/>
    </row>
    <row r="95" spans="1:37" s="1021" customFormat="1" ht="15" customHeight="1" outlineLevel="1">
      <c r="A95" s="1020"/>
      <c r="B95" s="1020"/>
      <c r="D95" s="1157" t="s">
        <v>742</v>
      </c>
      <c r="E95" s="1022"/>
      <c r="F95" s="1022"/>
      <c r="G95" s="1023"/>
      <c r="H95" s="1022"/>
      <c r="I95" s="1022"/>
      <c r="J95" s="1032"/>
      <c r="K95" s="1032"/>
      <c r="L95" s="1032"/>
      <c r="M95" s="1032"/>
      <c r="N95" s="1032"/>
      <c r="O95" s="1046" t="e">
        <f>-CDKT!#REF!</f>
        <v>#REF!</v>
      </c>
      <c r="P95" s="1032"/>
      <c r="Q95" s="1046"/>
      <c r="R95" s="1020"/>
      <c r="S95" s="1020"/>
      <c r="U95" s="1031"/>
      <c r="V95" s="1022"/>
      <c r="W95" s="1022"/>
      <c r="X95" s="1023"/>
      <c r="Y95" s="1022"/>
      <c r="Z95" s="1022"/>
      <c r="AA95" s="1025"/>
      <c r="AB95" s="1026"/>
      <c r="AC95" s="1025"/>
      <c r="AD95" s="1027"/>
      <c r="AE95" s="907"/>
      <c r="AF95" s="1028"/>
      <c r="AG95" s="1029"/>
      <c r="AH95" s="1029"/>
      <c r="AI95" s="1030"/>
      <c r="AJ95" s="1045"/>
      <c r="AK95" s="1029"/>
    </row>
    <row r="96" spans="1:37" s="1021" customFormat="1" ht="15" customHeight="1" outlineLevel="1">
      <c r="A96" s="1020"/>
      <c r="B96" s="1020"/>
      <c r="D96" s="1157" t="s">
        <v>743</v>
      </c>
      <c r="E96" s="1022"/>
      <c r="F96" s="1022"/>
      <c r="G96" s="1023"/>
      <c r="H96" s="1022"/>
      <c r="I96" s="1022"/>
      <c r="J96" s="1032"/>
      <c r="K96" s="1032"/>
      <c r="L96" s="1032"/>
      <c r="M96" s="1032"/>
      <c r="N96" s="1032"/>
      <c r="O96" s="1046" t="e">
        <f>+CDKT!#REF!</f>
        <v>#REF!</v>
      </c>
      <c r="P96" s="1032"/>
      <c r="Q96" s="1046"/>
      <c r="R96" s="1020"/>
      <c r="S96" s="1020"/>
      <c r="U96" s="1031"/>
      <c r="V96" s="1022"/>
      <c r="W96" s="1022"/>
      <c r="X96" s="1023"/>
      <c r="Y96" s="1022"/>
      <c r="Z96" s="1022"/>
      <c r="AA96" s="1025"/>
      <c r="AB96" s="1026"/>
      <c r="AC96" s="1025"/>
      <c r="AD96" s="1027"/>
      <c r="AE96" s="907"/>
      <c r="AF96" s="1028"/>
      <c r="AG96" s="1029"/>
      <c r="AH96" s="1029"/>
      <c r="AI96" s="1030"/>
      <c r="AJ96" s="1045"/>
      <c r="AK96" s="1029"/>
    </row>
    <row r="97" spans="1:37" s="1021" customFormat="1" ht="15" customHeight="1" outlineLevel="1">
      <c r="A97" s="1020"/>
      <c r="B97" s="1020"/>
      <c r="D97" s="1157" t="s">
        <v>770</v>
      </c>
      <c r="E97" s="1022"/>
      <c r="F97" s="1022"/>
      <c r="G97" s="1023"/>
      <c r="H97" s="1022"/>
      <c r="I97" s="1022"/>
      <c r="J97" s="1032"/>
      <c r="K97" s="1032"/>
      <c r="L97" s="1032"/>
      <c r="M97" s="1032"/>
      <c r="N97" s="1032"/>
      <c r="O97" s="1046" t="e">
        <f>-'Thuyet minh'!#REF!</f>
        <v>#REF!</v>
      </c>
      <c r="P97" s="1032"/>
      <c r="Q97" s="1046"/>
      <c r="R97" s="1020"/>
      <c r="S97" s="1020"/>
      <c r="U97" s="1031"/>
      <c r="V97" s="1022"/>
      <c r="W97" s="1022"/>
      <c r="X97" s="1023"/>
      <c r="Y97" s="1022"/>
      <c r="Z97" s="1022"/>
      <c r="AA97" s="1025"/>
      <c r="AB97" s="1026"/>
      <c r="AC97" s="1025"/>
      <c r="AD97" s="1027"/>
      <c r="AE97" s="907"/>
      <c r="AF97" s="1028"/>
      <c r="AG97" s="1029"/>
      <c r="AH97" s="1029"/>
      <c r="AI97" s="1030"/>
      <c r="AJ97" s="1045"/>
      <c r="AK97" s="1029"/>
    </row>
    <row r="98" spans="1:37" s="1021" customFormat="1" ht="15" customHeight="1" outlineLevel="1">
      <c r="A98" s="1020"/>
      <c r="B98" s="1020"/>
      <c r="D98" s="1157" t="s">
        <v>771</v>
      </c>
      <c r="E98" s="1022"/>
      <c r="F98" s="1022"/>
      <c r="G98" s="1023"/>
      <c r="H98" s="1022"/>
      <c r="I98" s="1022"/>
      <c r="J98" s="1032"/>
      <c r="K98" s="1032"/>
      <c r="L98" s="1032"/>
      <c r="M98" s="1032"/>
      <c r="N98" s="1032"/>
      <c r="O98" s="1046" t="e">
        <f>+'Thuyet minh'!#REF!</f>
        <v>#REF!</v>
      </c>
      <c r="P98" s="1032"/>
      <c r="Q98" s="1046"/>
      <c r="R98" s="1020"/>
      <c r="S98" s="1020"/>
      <c r="U98" s="1031"/>
      <c r="V98" s="1022"/>
      <c r="W98" s="1022"/>
      <c r="X98" s="1023"/>
      <c r="Y98" s="1022"/>
      <c r="Z98" s="1022"/>
      <c r="AA98" s="1025"/>
      <c r="AB98" s="1026"/>
      <c r="AC98" s="1025"/>
      <c r="AD98" s="1027"/>
      <c r="AE98" s="907"/>
      <c r="AF98" s="1028"/>
      <c r="AG98" s="1029"/>
      <c r="AH98" s="1029"/>
      <c r="AI98" s="1030"/>
      <c r="AJ98" s="1045"/>
      <c r="AK98" s="1029"/>
    </row>
    <row r="99" spans="1:37" s="1021" customFormat="1" ht="15" customHeight="1" outlineLevel="1">
      <c r="A99" s="1020"/>
      <c r="B99" s="1020"/>
      <c r="D99" s="1157" t="s">
        <v>768</v>
      </c>
      <c r="E99" s="1022"/>
      <c r="F99" s="1022"/>
      <c r="G99" s="1023"/>
      <c r="H99" s="1022"/>
      <c r="I99" s="1022"/>
      <c r="J99" s="1032"/>
      <c r="K99" s="1032"/>
      <c r="L99" s="1032"/>
      <c r="M99" s="1032"/>
      <c r="N99" s="1032"/>
      <c r="O99" s="1046" t="e">
        <f>-'Thuyet minh'!#REF!</f>
        <v>#REF!</v>
      </c>
      <c r="P99" s="1032"/>
      <c r="Q99" s="1046"/>
      <c r="R99" s="1020"/>
      <c r="S99" s="1020"/>
      <c r="U99" s="1031"/>
      <c r="V99" s="1022"/>
      <c r="W99" s="1022"/>
      <c r="X99" s="1023"/>
      <c r="Y99" s="1022"/>
      <c r="Z99" s="1022"/>
      <c r="AA99" s="1025"/>
      <c r="AB99" s="1026"/>
      <c r="AC99" s="1025"/>
      <c r="AD99" s="1027"/>
      <c r="AE99" s="907"/>
      <c r="AF99" s="1028"/>
      <c r="AG99" s="1029"/>
      <c r="AH99" s="1029"/>
      <c r="AI99" s="1030"/>
      <c r="AJ99" s="1045"/>
      <c r="AK99" s="1029"/>
    </row>
    <row r="100" spans="1:37" s="1021" customFormat="1" ht="15" customHeight="1" outlineLevel="1">
      <c r="A100" s="1020"/>
      <c r="B100" s="1020"/>
      <c r="D100" s="1157" t="s">
        <v>769</v>
      </c>
      <c r="E100" s="1022"/>
      <c r="F100" s="1022"/>
      <c r="G100" s="1023"/>
      <c r="H100" s="1022"/>
      <c r="I100" s="1022"/>
      <c r="J100" s="1032"/>
      <c r="K100" s="1032"/>
      <c r="L100" s="1032"/>
      <c r="M100" s="1032"/>
      <c r="N100" s="1032"/>
      <c r="O100" s="1046" t="e">
        <f>+'Thuyet minh'!#REF!</f>
        <v>#REF!</v>
      </c>
      <c r="P100" s="1032"/>
      <c r="Q100" s="1046"/>
      <c r="R100" s="1020"/>
      <c r="S100" s="1020"/>
      <c r="U100" s="1031"/>
      <c r="V100" s="1022"/>
      <c r="W100" s="1022"/>
      <c r="X100" s="1023"/>
      <c r="Y100" s="1022"/>
      <c r="Z100" s="1022"/>
      <c r="AA100" s="1025"/>
      <c r="AB100" s="1026"/>
      <c r="AC100" s="1025"/>
      <c r="AD100" s="1027"/>
      <c r="AE100" s="907"/>
      <c r="AF100" s="1028"/>
      <c r="AG100" s="1029"/>
      <c r="AH100" s="1029"/>
      <c r="AI100" s="1030"/>
      <c r="AJ100" s="1045"/>
      <c r="AK100" s="1029"/>
    </row>
    <row r="101" spans="1:37" s="1021" customFormat="1" ht="15" customHeight="1" outlineLevel="1">
      <c r="A101" s="1020"/>
      <c r="B101" s="1020"/>
      <c r="D101" s="1157" t="s">
        <v>702</v>
      </c>
      <c r="E101" s="1022"/>
      <c r="F101" s="1022"/>
      <c r="G101" s="1023"/>
      <c r="H101" s="1022"/>
      <c r="I101" s="1022"/>
      <c r="J101" s="1032"/>
      <c r="K101" s="1032"/>
      <c r="L101" s="1032"/>
      <c r="M101" s="1032"/>
      <c r="N101" s="1032"/>
      <c r="O101" s="1046">
        <f>-'Thuyet minh'!W519</f>
        <v>0</v>
      </c>
      <c r="P101" s="1032"/>
      <c r="Q101" s="1046"/>
      <c r="R101" s="1020"/>
      <c r="S101" s="1020"/>
      <c r="U101" s="1031"/>
      <c r="V101" s="1022"/>
      <c r="W101" s="1022"/>
      <c r="X101" s="1023"/>
      <c r="Y101" s="1022"/>
      <c r="Z101" s="1022"/>
      <c r="AA101" s="1025"/>
      <c r="AB101" s="1026"/>
      <c r="AC101" s="1025"/>
      <c r="AD101" s="1027"/>
      <c r="AE101" s="907"/>
      <c r="AF101" s="1028"/>
      <c r="AG101" s="1029"/>
      <c r="AH101" s="1029"/>
      <c r="AI101" s="1030"/>
      <c r="AJ101" s="1045"/>
      <c r="AK101" s="1029"/>
    </row>
    <row r="102" spans="1:37" s="1021" customFormat="1" ht="15" customHeight="1" outlineLevel="1">
      <c r="A102" s="1020"/>
      <c r="B102" s="1020"/>
      <c r="D102" s="1157" t="s">
        <v>703</v>
      </c>
      <c r="E102" s="1022"/>
      <c r="F102" s="1022"/>
      <c r="G102" s="1023"/>
      <c r="H102" s="1022"/>
      <c r="I102" s="1022"/>
      <c r="J102" s="1032"/>
      <c r="K102" s="1032"/>
      <c r="L102" s="1032"/>
      <c r="M102" s="1032"/>
      <c r="N102" s="1032"/>
      <c r="O102" s="1046">
        <f>+'Thuyet minh'!AD519</f>
        <v>2305358500</v>
      </c>
      <c r="P102" s="1032"/>
      <c r="Q102" s="1046"/>
      <c r="R102" s="1020"/>
      <c r="S102" s="1020"/>
      <c r="U102" s="1031"/>
      <c r="V102" s="1022"/>
      <c r="W102" s="1022"/>
      <c r="X102" s="1023"/>
      <c r="Y102" s="1022"/>
      <c r="Z102" s="1022"/>
      <c r="AA102" s="1025"/>
      <c r="AB102" s="1026"/>
      <c r="AC102" s="1025"/>
      <c r="AD102" s="1027"/>
      <c r="AE102" s="907"/>
      <c r="AF102" s="1028"/>
      <c r="AG102" s="1029"/>
      <c r="AH102" s="1029"/>
      <c r="AI102" s="1030"/>
      <c r="AJ102" s="1045"/>
      <c r="AK102" s="1029"/>
    </row>
    <row r="103" spans="1:37" s="157" customFormat="1" ht="15" customHeight="1">
      <c r="A103" s="770">
        <v>12</v>
      </c>
      <c r="B103" s="156"/>
      <c r="C103" s="757" t="s">
        <v>266</v>
      </c>
      <c r="D103" s="1156" t="s">
        <v>24</v>
      </c>
      <c r="E103" s="154"/>
      <c r="F103" s="154"/>
      <c r="G103" s="905"/>
      <c r="H103" s="154"/>
      <c r="I103" s="154"/>
      <c r="J103" s="548">
        <f aca="true" t="shared" si="8" ref="J103:O103">-(SUM(J104:J107))</f>
        <v>0</v>
      </c>
      <c r="K103" s="548">
        <f t="shared" si="8"/>
        <v>0</v>
      </c>
      <c r="L103" s="548">
        <f t="shared" si="8"/>
        <v>0</v>
      </c>
      <c r="M103" s="548">
        <f t="shared" si="8"/>
        <v>0</v>
      </c>
      <c r="N103" s="548">
        <f t="shared" si="8"/>
        <v>0</v>
      </c>
      <c r="O103" s="548">
        <f t="shared" si="8"/>
        <v>-123558281</v>
      </c>
      <c r="P103" s="546"/>
      <c r="Q103" s="548">
        <v>0</v>
      </c>
      <c r="R103" s="770">
        <f>A103</f>
        <v>12</v>
      </c>
      <c r="S103" s="156"/>
      <c r="T103" s="757" t="str">
        <f>C103</f>
        <v>-</v>
      </c>
      <c r="U103" s="395" t="s">
        <v>53</v>
      </c>
      <c r="V103" s="154"/>
      <c r="W103" s="154"/>
      <c r="X103" s="905"/>
      <c r="Y103" s="154"/>
      <c r="Z103" s="154"/>
      <c r="AA103" s="549">
        <f>O103</f>
        <v>-123558281</v>
      </c>
      <c r="AB103" s="557"/>
      <c r="AC103" s="548">
        <f>Q103</f>
        <v>0</v>
      </c>
      <c r="AD103" s="258"/>
      <c r="AE103" s="907">
        <f>IF(O103+Q103=0,0,1)</f>
        <v>1</v>
      </c>
      <c r="AF103" s="907"/>
      <c r="AG103" s="908">
        <f>O103-AA103</f>
        <v>0</v>
      </c>
      <c r="AH103" s="908">
        <f>Q103-AC103</f>
        <v>0</v>
      </c>
      <c r="AI103" s="434"/>
      <c r="AJ103" s="395" t="s">
        <v>508</v>
      </c>
      <c r="AK103" s="908"/>
    </row>
    <row r="104" spans="1:37" s="1021" customFormat="1" ht="15" customHeight="1" outlineLevel="1">
      <c r="A104" s="1020"/>
      <c r="B104" s="1020"/>
      <c r="D104" s="1157" t="s">
        <v>687</v>
      </c>
      <c r="E104" s="1022"/>
      <c r="F104" s="1022"/>
      <c r="G104" s="1023"/>
      <c r="H104" s="1022"/>
      <c r="I104" s="1022"/>
      <c r="J104" s="1025"/>
      <c r="K104" s="1025"/>
      <c r="L104" s="1025"/>
      <c r="M104" s="1025"/>
      <c r="N104" s="1025"/>
      <c r="O104" s="1025">
        <f>+CDKT!J32</f>
        <v>124763789</v>
      </c>
      <c r="P104" s="1024"/>
      <c r="Q104" s="1025"/>
      <c r="R104" s="1020"/>
      <c r="S104" s="1020"/>
      <c r="U104" s="1031"/>
      <c r="V104" s="1022"/>
      <c r="W104" s="1022"/>
      <c r="X104" s="1023"/>
      <c r="Y104" s="1022"/>
      <c r="Z104" s="1022"/>
      <c r="AA104" s="1032"/>
      <c r="AB104" s="1026"/>
      <c r="AC104" s="1025"/>
      <c r="AD104" s="1027"/>
      <c r="AE104" s="907"/>
      <c r="AF104" s="1028"/>
      <c r="AG104" s="1029"/>
      <c r="AH104" s="1029"/>
      <c r="AI104" s="1033"/>
      <c r="AJ104" s="1031"/>
      <c r="AK104" s="1029"/>
    </row>
    <row r="105" spans="1:37" s="1021" customFormat="1" ht="15" customHeight="1" outlineLevel="1">
      <c r="A105" s="1020"/>
      <c r="B105" s="1020"/>
      <c r="D105" s="1157" t="s">
        <v>688</v>
      </c>
      <c r="E105" s="1022"/>
      <c r="F105" s="1022"/>
      <c r="G105" s="1023"/>
      <c r="H105" s="1022"/>
      <c r="I105" s="1022"/>
      <c r="J105" s="1025"/>
      <c r="K105" s="1025"/>
      <c r="L105" s="1025"/>
      <c r="M105" s="1025"/>
      <c r="N105" s="1025"/>
      <c r="O105" s="1025">
        <f>-CDKT!L32</f>
        <v>-121733699</v>
      </c>
      <c r="P105" s="1024"/>
      <c r="Q105" s="1025"/>
      <c r="R105" s="1020"/>
      <c r="S105" s="1020"/>
      <c r="U105" s="1031"/>
      <c r="V105" s="1022"/>
      <c r="W105" s="1022"/>
      <c r="X105" s="1023"/>
      <c r="Y105" s="1022"/>
      <c r="Z105" s="1022"/>
      <c r="AA105" s="1032"/>
      <c r="AB105" s="1026"/>
      <c r="AC105" s="1025"/>
      <c r="AD105" s="1027"/>
      <c r="AE105" s="907"/>
      <c r="AF105" s="1028"/>
      <c r="AG105" s="1029"/>
      <c r="AH105" s="1029"/>
      <c r="AI105" s="1033"/>
      <c r="AJ105" s="1031"/>
      <c r="AK105" s="1029"/>
    </row>
    <row r="106" spans="1:37" s="1021" customFormat="1" ht="15" customHeight="1" outlineLevel="1">
      <c r="A106" s="1020"/>
      <c r="B106" s="1020"/>
      <c r="D106" s="1157" t="s">
        <v>689</v>
      </c>
      <c r="E106" s="1022"/>
      <c r="F106" s="1022"/>
      <c r="G106" s="1023"/>
      <c r="H106" s="1022"/>
      <c r="I106" s="1022"/>
      <c r="J106" s="1025"/>
      <c r="K106" s="1025"/>
      <c r="L106" s="1025"/>
      <c r="M106" s="1025"/>
      <c r="N106" s="1025"/>
      <c r="O106" s="1025">
        <f>+CDKT!J65</f>
        <v>152969725</v>
      </c>
      <c r="P106" s="1024"/>
      <c r="Q106" s="1025"/>
      <c r="R106" s="1020"/>
      <c r="S106" s="1020"/>
      <c r="U106" s="1031"/>
      <c r="V106" s="1022"/>
      <c r="W106" s="1022"/>
      <c r="X106" s="1023"/>
      <c r="Y106" s="1022"/>
      <c r="Z106" s="1022"/>
      <c r="AA106" s="1032"/>
      <c r="AB106" s="1026"/>
      <c r="AC106" s="1025"/>
      <c r="AD106" s="1027"/>
      <c r="AE106" s="907"/>
      <c r="AF106" s="1028"/>
      <c r="AG106" s="1029"/>
      <c r="AH106" s="1029"/>
      <c r="AI106" s="1033"/>
      <c r="AJ106" s="1031"/>
      <c r="AK106" s="1029"/>
    </row>
    <row r="107" spans="1:37" s="1021" customFormat="1" ht="15" customHeight="1" outlineLevel="1">
      <c r="A107" s="1020"/>
      <c r="B107" s="1020"/>
      <c r="D107" s="1157" t="s">
        <v>690</v>
      </c>
      <c r="E107" s="1022"/>
      <c r="F107" s="1022"/>
      <c r="G107" s="1023"/>
      <c r="H107" s="1022"/>
      <c r="I107" s="1022"/>
      <c r="J107" s="1025"/>
      <c r="K107" s="1025"/>
      <c r="L107" s="1025"/>
      <c r="M107" s="1025"/>
      <c r="N107" s="1025"/>
      <c r="O107" s="1025">
        <f>-CDKT!L65</f>
        <v>-32441534</v>
      </c>
      <c r="P107" s="1024"/>
      <c r="Q107" s="1025"/>
      <c r="R107" s="1020"/>
      <c r="S107" s="1020"/>
      <c r="U107" s="1031"/>
      <c r="V107" s="1022"/>
      <c r="W107" s="1022"/>
      <c r="X107" s="1023"/>
      <c r="Y107" s="1022"/>
      <c r="Z107" s="1022"/>
      <c r="AA107" s="1032"/>
      <c r="AB107" s="1026"/>
      <c r="AC107" s="1025"/>
      <c r="AD107" s="1027"/>
      <c r="AE107" s="907"/>
      <c r="AF107" s="1028"/>
      <c r="AG107" s="1029"/>
      <c r="AH107" s="1029"/>
      <c r="AI107" s="1033"/>
      <c r="AJ107" s="1031"/>
      <c r="AK107" s="1029"/>
    </row>
    <row r="108" spans="1:37" s="157" customFormat="1" ht="15" customHeight="1">
      <c r="A108" s="770">
        <v>13</v>
      </c>
      <c r="B108" s="156"/>
      <c r="C108" s="757" t="s">
        <v>266</v>
      </c>
      <c r="D108" s="1156" t="s">
        <v>345</v>
      </c>
      <c r="E108" s="154"/>
      <c r="F108" s="154"/>
      <c r="G108" s="905"/>
      <c r="H108" s="154"/>
      <c r="I108" s="154"/>
      <c r="J108" s="548">
        <f aca="true" t="shared" si="9" ref="J108:O108">-(SUM(J109:J113))</f>
        <v>0</v>
      </c>
      <c r="K108" s="548">
        <f t="shared" si="9"/>
        <v>0</v>
      </c>
      <c r="L108" s="548">
        <f t="shared" si="9"/>
        <v>0</v>
      </c>
      <c r="M108" s="548">
        <f t="shared" si="9"/>
        <v>0</v>
      </c>
      <c r="N108" s="548">
        <f t="shared" si="9"/>
        <v>0</v>
      </c>
      <c r="O108" s="548" t="e">
        <f t="shared" si="9"/>
        <v>#REF!</v>
      </c>
      <c r="P108" s="546"/>
      <c r="Q108" s="548">
        <v>0</v>
      </c>
      <c r="R108" s="770">
        <f>A108</f>
        <v>13</v>
      </c>
      <c r="S108" s="156"/>
      <c r="T108" s="757" t="str">
        <f>C108</f>
        <v>-</v>
      </c>
      <c r="U108" s="395" t="s">
        <v>844</v>
      </c>
      <c r="V108" s="154"/>
      <c r="W108" s="154"/>
      <c r="X108" s="905"/>
      <c r="Y108" s="154"/>
      <c r="Z108" s="154"/>
      <c r="AA108" s="549" t="e">
        <f>O108</f>
        <v>#REF!</v>
      </c>
      <c r="AB108" s="557"/>
      <c r="AC108" s="548">
        <f>Q108</f>
        <v>0</v>
      </c>
      <c r="AD108" s="258"/>
      <c r="AE108" s="907" t="e">
        <f>IF(O108+Q108=0,0,1)</f>
        <v>#REF!</v>
      </c>
      <c r="AF108" s="907"/>
      <c r="AG108" s="908" t="e">
        <f>O108-AA108</f>
        <v>#REF!</v>
      </c>
      <c r="AH108" s="908">
        <f>Q108-AC108</f>
        <v>0</v>
      </c>
      <c r="AI108" s="434"/>
      <c r="AJ108" s="911" t="s">
        <v>509</v>
      </c>
      <c r="AK108" s="908"/>
    </row>
    <row r="109" spans="1:37" s="1021" customFormat="1" ht="15" customHeight="1" outlineLevel="1">
      <c r="A109" s="1020"/>
      <c r="B109" s="1020"/>
      <c r="D109" s="1157" t="s">
        <v>691</v>
      </c>
      <c r="E109" s="1022"/>
      <c r="F109" s="1022"/>
      <c r="G109" s="1023"/>
      <c r="H109" s="1022"/>
      <c r="I109" s="1022"/>
      <c r="J109" s="1025"/>
      <c r="K109" s="1025"/>
      <c r="L109" s="1025"/>
      <c r="M109" s="1025"/>
      <c r="N109" s="1025"/>
      <c r="O109" s="1025">
        <f>+KQKD!J24</f>
        <v>43655960895</v>
      </c>
      <c r="P109" s="1024"/>
      <c r="Q109" s="1025"/>
      <c r="R109" s="1020"/>
      <c r="S109" s="1020"/>
      <c r="U109" s="1031"/>
      <c r="V109" s="1022"/>
      <c r="W109" s="1022"/>
      <c r="X109" s="1023"/>
      <c r="Y109" s="1022"/>
      <c r="Z109" s="1022"/>
      <c r="AA109" s="1032"/>
      <c r="AB109" s="1026"/>
      <c r="AC109" s="1025"/>
      <c r="AD109" s="1027"/>
      <c r="AE109" s="907"/>
      <c r="AF109" s="1028"/>
      <c r="AG109" s="1029"/>
      <c r="AH109" s="1029"/>
      <c r="AI109" s="1033"/>
      <c r="AJ109" s="1035"/>
      <c r="AK109" s="1029"/>
    </row>
    <row r="110" spans="1:37" s="1021" customFormat="1" ht="15" customHeight="1" outlineLevel="1">
      <c r="A110" s="1020"/>
      <c r="B110" s="1020"/>
      <c r="D110" s="1157" t="s">
        <v>770</v>
      </c>
      <c r="E110" s="1022"/>
      <c r="F110" s="1022"/>
      <c r="G110" s="1023"/>
      <c r="H110" s="1022"/>
      <c r="I110" s="1022"/>
      <c r="J110" s="1025"/>
      <c r="K110" s="1025"/>
      <c r="L110" s="1025"/>
      <c r="M110" s="1025"/>
      <c r="N110" s="1025"/>
      <c r="O110" s="1025" t="e">
        <f>-'Thuyet minh'!#REF!</f>
        <v>#REF!</v>
      </c>
      <c r="P110" s="1024"/>
      <c r="Q110" s="1025"/>
      <c r="R110" s="1020"/>
      <c r="S110" s="1020"/>
      <c r="U110" s="1031"/>
      <c r="V110" s="1022"/>
      <c r="W110" s="1022"/>
      <c r="X110" s="1023"/>
      <c r="Y110" s="1022"/>
      <c r="Z110" s="1022"/>
      <c r="AA110" s="1032"/>
      <c r="AB110" s="1026"/>
      <c r="AC110" s="1025"/>
      <c r="AD110" s="1027"/>
      <c r="AE110" s="907"/>
      <c r="AF110" s="1028"/>
      <c r="AG110" s="1029"/>
      <c r="AH110" s="1029"/>
      <c r="AI110" s="1033"/>
      <c r="AJ110" s="1035"/>
      <c r="AK110" s="1029"/>
    </row>
    <row r="111" spans="1:37" s="1021" customFormat="1" ht="15" customHeight="1" outlineLevel="1">
      <c r="A111" s="1020"/>
      <c r="B111" s="1020"/>
      <c r="D111" s="1157" t="s">
        <v>771</v>
      </c>
      <c r="E111" s="1022"/>
      <c r="F111" s="1022"/>
      <c r="G111" s="1023"/>
      <c r="H111" s="1022"/>
      <c r="I111" s="1022"/>
      <c r="J111" s="1025"/>
      <c r="K111" s="1025"/>
      <c r="L111" s="1025"/>
      <c r="M111" s="1025"/>
      <c r="N111" s="1025"/>
      <c r="O111" s="1025" t="e">
        <f>+'Thuyet minh'!#REF!</f>
        <v>#REF!</v>
      </c>
      <c r="P111" s="1024"/>
      <c r="Q111" s="1025"/>
      <c r="R111" s="1020"/>
      <c r="S111" s="1020"/>
      <c r="U111" s="1031"/>
      <c r="V111" s="1022"/>
      <c r="W111" s="1022"/>
      <c r="X111" s="1023"/>
      <c r="Y111" s="1022"/>
      <c r="Z111" s="1022"/>
      <c r="AA111" s="1032"/>
      <c r="AB111" s="1026"/>
      <c r="AC111" s="1025"/>
      <c r="AD111" s="1027"/>
      <c r="AE111" s="907"/>
      <c r="AF111" s="1028"/>
      <c r="AG111" s="1029"/>
      <c r="AH111" s="1029"/>
      <c r="AI111" s="1033"/>
      <c r="AJ111" s="1035"/>
      <c r="AK111" s="1029"/>
    </row>
    <row r="112" spans="1:37" s="1021" customFormat="1" ht="15" customHeight="1" outlineLevel="1">
      <c r="A112" s="1020"/>
      <c r="B112" s="1020"/>
      <c r="D112" s="1157" t="s">
        <v>768</v>
      </c>
      <c r="E112" s="1022"/>
      <c r="F112" s="1022"/>
      <c r="G112" s="1023"/>
      <c r="H112" s="1022"/>
      <c r="I112" s="1022"/>
      <c r="J112" s="1025"/>
      <c r="K112" s="1025"/>
      <c r="L112" s="1025"/>
      <c r="M112" s="1025"/>
      <c r="N112" s="1025"/>
      <c r="O112" s="1025" t="e">
        <f>-'Thuyet minh'!#REF!</f>
        <v>#REF!</v>
      </c>
      <c r="P112" s="1024"/>
      <c r="Q112" s="1025"/>
      <c r="R112" s="1020"/>
      <c r="S112" s="1020"/>
      <c r="U112" s="1031"/>
      <c r="V112" s="1022"/>
      <c r="W112" s="1022"/>
      <c r="X112" s="1023"/>
      <c r="Y112" s="1022"/>
      <c r="Z112" s="1022"/>
      <c r="AA112" s="1032"/>
      <c r="AB112" s="1026"/>
      <c r="AC112" s="1025"/>
      <c r="AD112" s="1027"/>
      <c r="AE112" s="907"/>
      <c r="AF112" s="1028"/>
      <c r="AG112" s="1029"/>
      <c r="AH112" s="1029"/>
      <c r="AI112" s="1033"/>
      <c r="AJ112" s="1035"/>
      <c r="AK112" s="1029"/>
    </row>
    <row r="113" spans="1:37" s="1021" customFormat="1" ht="15" customHeight="1" outlineLevel="1">
      <c r="A113" s="1020"/>
      <c r="B113" s="1020"/>
      <c r="D113" s="1157" t="s">
        <v>769</v>
      </c>
      <c r="E113" s="1022"/>
      <c r="F113" s="1022"/>
      <c r="G113" s="1023"/>
      <c r="H113" s="1022"/>
      <c r="I113" s="1022"/>
      <c r="J113" s="1025"/>
      <c r="K113" s="1025"/>
      <c r="L113" s="1025"/>
      <c r="M113" s="1025"/>
      <c r="N113" s="1025"/>
      <c r="O113" s="1025" t="e">
        <f>+'Thuyet minh'!#REF!</f>
        <v>#REF!</v>
      </c>
      <c r="P113" s="1024"/>
      <c r="Q113" s="1025"/>
      <c r="R113" s="1020"/>
      <c r="S113" s="1020"/>
      <c r="U113" s="1031"/>
      <c r="V113" s="1022"/>
      <c r="W113" s="1022"/>
      <c r="X113" s="1023"/>
      <c r="Y113" s="1022"/>
      <c r="Z113" s="1022"/>
      <c r="AA113" s="1032"/>
      <c r="AB113" s="1026"/>
      <c r="AC113" s="1025"/>
      <c r="AD113" s="1027"/>
      <c r="AE113" s="907"/>
      <c r="AF113" s="1028"/>
      <c r="AG113" s="1029"/>
      <c r="AH113" s="1029"/>
      <c r="AI113" s="1033"/>
      <c r="AJ113" s="1035"/>
      <c r="AK113" s="1029"/>
    </row>
    <row r="114" spans="1:37" s="157" customFormat="1" ht="15" customHeight="1">
      <c r="A114" s="770">
        <v>14</v>
      </c>
      <c r="B114" s="156"/>
      <c r="C114" s="757" t="s">
        <v>266</v>
      </c>
      <c r="D114" s="1156" t="s">
        <v>346</v>
      </c>
      <c r="E114" s="154"/>
      <c r="F114" s="154"/>
      <c r="G114" s="905"/>
      <c r="H114" s="154"/>
      <c r="I114" s="154"/>
      <c r="J114" s="549">
        <f aca="true" t="shared" si="10" ref="J114:O114">-(SUM(J115:J119))</f>
        <v>0</v>
      </c>
      <c r="K114" s="549">
        <f t="shared" si="10"/>
        <v>0</v>
      </c>
      <c r="L114" s="549">
        <f t="shared" si="10"/>
        <v>0</v>
      </c>
      <c r="M114" s="549">
        <f t="shared" si="10"/>
        <v>0</v>
      </c>
      <c r="N114" s="549">
        <f t="shared" si="10"/>
        <v>0</v>
      </c>
      <c r="O114" s="549" t="e">
        <f t="shared" si="10"/>
        <v>#REF!</v>
      </c>
      <c r="P114" s="546"/>
      <c r="Q114" s="548">
        <v>0</v>
      </c>
      <c r="R114" s="770">
        <f>A114</f>
        <v>14</v>
      </c>
      <c r="S114" s="156"/>
      <c r="T114" s="757" t="str">
        <f>C114</f>
        <v>-</v>
      </c>
      <c r="U114" s="395" t="s">
        <v>845</v>
      </c>
      <c r="V114" s="154"/>
      <c r="W114" s="154"/>
      <c r="X114" s="905"/>
      <c r="Y114" s="154"/>
      <c r="Z114" s="154"/>
      <c r="AA114" s="549" t="e">
        <f>O114</f>
        <v>#REF!</v>
      </c>
      <c r="AB114" s="557"/>
      <c r="AC114" s="548">
        <f>Q114</f>
        <v>0</v>
      </c>
      <c r="AD114" s="258"/>
      <c r="AE114" s="907" t="e">
        <f>IF(O114+Q114=0,0,1)</f>
        <v>#REF!</v>
      </c>
      <c r="AF114" s="907"/>
      <c r="AG114" s="908" t="e">
        <f>O114-AA114</f>
        <v>#REF!</v>
      </c>
      <c r="AH114" s="908">
        <f>Q114-AC114</f>
        <v>0</v>
      </c>
      <c r="AI114" s="433"/>
      <c r="AJ114" s="395" t="s">
        <v>510</v>
      </c>
      <c r="AK114" s="908"/>
    </row>
    <row r="115" spans="1:37" s="1021" customFormat="1" ht="15" customHeight="1" outlineLevel="1">
      <c r="A115" s="1020"/>
      <c r="B115" s="1020"/>
      <c r="D115" s="1157" t="s">
        <v>692</v>
      </c>
      <c r="E115" s="1022"/>
      <c r="F115" s="1022"/>
      <c r="G115" s="1023"/>
      <c r="H115" s="1022"/>
      <c r="I115" s="1022"/>
      <c r="J115" s="1032"/>
      <c r="K115" s="1032"/>
      <c r="L115" s="1032"/>
      <c r="M115" s="1032"/>
      <c r="N115" s="1032"/>
      <c r="O115" s="1032">
        <f>+KQKD!J37</f>
        <v>-13479039</v>
      </c>
      <c r="P115" s="1024"/>
      <c r="Q115" s="1025"/>
      <c r="R115" s="1020"/>
      <c r="S115" s="1020"/>
      <c r="U115" s="1031"/>
      <c r="V115" s="1022"/>
      <c r="W115" s="1022"/>
      <c r="X115" s="1023"/>
      <c r="Y115" s="1022"/>
      <c r="Z115" s="1022"/>
      <c r="AA115" s="1032"/>
      <c r="AB115" s="1026"/>
      <c r="AC115" s="1025"/>
      <c r="AD115" s="1027"/>
      <c r="AE115" s="907"/>
      <c r="AF115" s="1028"/>
      <c r="AG115" s="1029"/>
      <c r="AH115" s="1029"/>
      <c r="AI115" s="1030"/>
      <c r="AJ115" s="1031"/>
      <c r="AK115" s="1029"/>
    </row>
    <row r="116" spans="1:37" s="1021" customFormat="1" ht="15" customHeight="1" outlineLevel="1">
      <c r="A116" s="1020"/>
      <c r="B116" s="1020"/>
      <c r="D116" s="1157" t="s">
        <v>693</v>
      </c>
      <c r="E116" s="1022"/>
      <c r="F116" s="1022"/>
      <c r="G116" s="1023"/>
      <c r="H116" s="1022"/>
      <c r="I116" s="1022"/>
      <c r="J116" s="1032"/>
      <c r="K116" s="1032"/>
      <c r="L116" s="1032"/>
      <c r="M116" s="1032"/>
      <c r="N116" s="1032"/>
      <c r="O116" s="1032" t="e">
        <f>+CDKT!#REF!</f>
        <v>#REF!</v>
      </c>
      <c r="P116" s="1024"/>
      <c r="Q116" s="1025"/>
      <c r="R116" s="1020"/>
      <c r="S116" s="1020"/>
      <c r="U116" s="1031"/>
      <c r="V116" s="1022"/>
      <c r="W116" s="1022"/>
      <c r="X116" s="1023"/>
      <c r="Y116" s="1022"/>
      <c r="Z116" s="1022"/>
      <c r="AA116" s="1032"/>
      <c r="AB116" s="1026"/>
      <c r="AC116" s="1025"/>
      <c r="AD116" s="1027"/>
      <c r="AE116" s="907"/>
      <c r="AF116" s="1028"/>
      <c r="AG116" s="1029"/>
      <c r="AH116" s="1029"/>
      <c r="AI116" s="1030"/>
      <c r="AJ116" s="1031"/>
      <c r="AK116" s="1029"/>
    </row>
    <row r="117" spans="1:37" s="1021" customFormat="1" ht="15" customHeight="1" outlineLevel="1">
      <c r="A117" s="1020"/>
      <c r="B117" s="1020"/>
      <c r="D117" s="1157" t="s">
        <v>694</v>
      </c>
      <c r="E117" s="1022"/>
      <c r="F117" s="1022"/>
      <c r="G117" s="1023"/>
      <c r="H117" s="1022"/>
      <c r="I117" s="1022"/>
      <c r="J117" s="1032"/>
      <c r="K117" s="1032"/>
      <c r="L117" s="1032"/>
      <c r="M117" s="1032"/>
      <c r="N117" s="1032"/>
      <c r="O117" s="1032" t="e">
        <f>-CDKT!#REF!</f>
        <v>#REF!</v>
      </c>
      <c r="P117" s="1024"/>
      <c r="Q117" s="1025"/>
      <c r="R117" s="1020"/>
      <c r="S117" s="1020"/>
      <c r="U117" s="1031"/>
      <c r="V117" s="1022"/>
      <c r="W117" s="1022"/>
      <c r="X117" s="1023"/>
      <c r="Y117" s="1022"/>
      <c r="Z117" s="1022"/>
      <c r="AA117" s="1032"/>
      <c r="AB117" s="1026"/>
      <c r="AC117" s="1025"/>
      <c r="AD117" s="1027"/>
      <c r="AE117" s="907"/>
      <c r="AF117" s="1028"/>
      <c r="AG117" s="1029"/>
      <c r="AH117" s="1029"/>
      <c r="AI117" s="1030"/>
      <c r="AJ117" s="1031"/>
      <c r="AK117" s="1029"/>
    </row>
    <row r="118" spans="1:37" s="1021" customFormat="1" ht="15" customHeight="1" outlineLevel="1">
      <c r="A118" s="1020"/>
      <c r="B118" s="1020"/>
      <c r="D118" s="1157" t="s">
        <v>695</v>
      </c>
      <c r="E118" s="1022"/>
      <c r="F118" s="1022"/>
      <c r="G118" s="1023"/>
      <c r="H118" s="1022"/>
      <c r="I118" s="1022"/>
      <c r="J118" s="1032"/>
      <c r="K118" s="1032"/>
      <c r="L118" s="1032"/>
      <c r="M118" s="1032"/>
      <c r="N118" s="1032"/>
      <c r="O118" s="1032" t="e">
        <f>-CDKT!#REF!</f>
        <v>#REF!</v>
      </c>
      <c r="P118" s="1024"/>
      <c r="Q118" s="1025"/>
      <c r="R118" s="1020"/>
      <c r="S118" s="1020"/>
      <c r="U118" s="1031"/>
      <c r="V118" s="1022"/>
      <c r="W118" s="1022"/>
      <c r="X118" s="1023"/>
      <c r="Y118" s="1022"/>
      <c r="Z118" s="1022"/>
      <c r="AA118" s="1032"/>
      <c r="AB118" s="1026"/>
      <c r="AC118" s="1025"/>
      <c r="AD118" s="1027"/>
      <c r="AE118" s="907"/>
      <c r="AF118" s="1028"/>
      <c r="AG118" s="1029"/>
      <c r="AH118" s="1029"/>
      <c r="AI118" s="1030"/>
      <c r="AJ118" s="1031"/>
      <c r="AK118" s="1029"/>
    </row>
    <row r="119" spans="1:37" s="1021" customFormat="1" ht="15" customHeight="1" outlineLevel="1">
      <c r="A119" s="1020"/>
      <c r="B119" s="1020"/>
      <c r="D119" s="1157" t="s">
        <v>696</v>
      </c>
      <c r="E119" s="1022"/>
      <c r="F119" s="1022"/>
      <c r="G119" s="1023"/>
      <c r="H119" s="1022"/>
      <c r="I119" s="1022"/>
      <c r="J119" s="1032"/>
      <c r="K119" s="1032"/>
      <c r="L119" s="1032"/>
      <c r="M119" s="1032"/>
      <c r="N119" s="1032"/>
      <c r="O119" s="1032" t="e">
        <f>+CDKT!#REF!</f>
        <v>#REF!</v>
      </c>
      <c r="P119" s="1024"/>
      <c r="Q119" s="1025"/>
      <c r="R119" s="1020"/>
      <c r="S119" s="1020"/>
      <c r="U119" s="1031"/>
      <c r="V119" s="1022"/>
      <c r="W119" s="1022"/>
      <c r="X119" s="1023"/>
      <c r="Y119" s="1022"/>
      <c r="Z119" s="1022"/>
      <c r="AA119" s="1032"/>
      <c r="AB119" s="1026"/>
      <c r="AC119" s="1025"/>
      <c r="AD119" s="1027"/>
      <c r="AE119" s="907"/>
      <c r="AF119" s="1028"/>
      <c r="AG119" s="1029"/>
      <c r="AH119" s="1029"/>
      <c r="AI119" s="1030"/>
      <c r="AJ119" s="1031"/>
      <c r="AK119" s="1029"/>
    </row>
    <row r="120" spans="1:37" s="157" customFormat="1" ht="15" customHeight="1">
      <c r="A120" s="770">
        <v>15</v>
      </c>
      <c r="B120" s="156"/>
      <c r="C120" s="757" t="s">
        <v>266</v>
      </c>
      <c r="D120" s="1156" t="s">
        <v>347</v>
      </c>
      <c r="E120" s="154"/>
      <c r="F120" s="154"/>
      <c r="G120" s="905"/>
      <c r="H120" s="154"/>
      <c r="I120" s="154"/>
      <c r="J120" s="239">
        <v>0</v>
      </c>
      <c r="K120" s="239">
        <v>0</v>
      </c>
      <c r="L120" s="239">
        <v>0</v>
      </c>
      <c r="M120" s="239">
        <f>SUM(J120:L120)</f>
        <v>0</v>
      </c>
      <c r="N120" s="239">
        <v>0</v>
      </c>
      <c r="O120" s="805">
        <f>SUM(M120:N120)</f>
        <v>0</v>
      </c>
      <c r="P120" s="546"/>
      <c r="Q120" s="548">
        <v>0</v>
      </c>
      <c r="R120" s="770">
        <f>A120</f>
        <v>15</v>
      </c>
      <c r="S120" s="156"/>
      <c r="T120" s="757" t="str">
        <f>C120</f>
        <v>-</v>
      </c>
      <c r="U120" s="395" t="s">
        <v>63</v>
      </c>
      <c r="V120" s="154"/>
      <c r="W120" s="154"/>
      <c r="X120" s="905"/>
      <c r="Y120" s="154"/>
      <c r="Z120" s="154"/>
      <c r="AA120" s="549">
        <f>O120</f>
        <v>0</v>
      </c>
      <c r="AB120" s="557"/>
      <c r="AC120" s="548">
        <f>Q120</f>
        <v>0</v>
      </c>
      <c r="AD120" s="258"/>
      <c r="AE120" s="907">
        <f>IF(O120+Q120=0,0,1)</f>
        <v>0</v>
      </c>
      <c r="AF120" s="907"/>
      <c r="AG120" s="908">
        <f aca="true" t="shared" si="11" ref="AG120:AG132">O120-AA120</f>
        <v>0</v>
      </c>
      <c r="AH120" s="908">
        <f aca="true" t="shared" si="12" ref="AH120:AH131">Q120-AC120</f>
        <v>0</v>
      </c>
      <c r="AI120" s="433"/>
      <c r="AJ120" s="395" t="s">
        <v>511</v>
      </c>
      <c r="AK120" s="908"/>
    </row>
    <row r="121" spans="1:38" s="157" customFormat="1" ht="15" customHeight="1">
      <c r="A121" s="770">
        <v>16</v>
      </c>
      <c r="B121" s="156"/>
      <c r="C121" s="757" t="s">
        <v>266</v>
      </c>
      <c r="D121" s="1156" t="s">
        <v>154</v>
      </c>
      <c r="E121" s="154"/>
      <c r="F121" s="154"/>
      <c r="G121" s="905"/>
      <c r="H121" s="154"/>
      <c r="I121" s="154"/>
      <c r="J121" s="548">
        <v>0</v>
      </c>
      <c r="K121" s="548">
        <v>0</v>
      </c>
      <c r="L121" s="548">
        <v>0</v>
      </c>
      <c r="M121" s="548">
        <f>SUM(J121:L121)</f>
        <v>0</v>
      </c>
      <c r="N121" s="548">
        <v>0</v>
      </c>
      <c r="O121" s="805">
        <f>SUM(M121:N121)</f>
        <v>0</v>
      </c>
      <c r="P121" s="546"/>
      <c r="Q121" s="548">
        <v>0</v>
      </c>
      <c r="R121" s="770">
        <f>A121</f>
        <v>16</v>
      </c>
      <c r="S121" s="156"/>
      <c r="T121" s="757" t="str">
        <f>C121</f>
        <v>-</v>
      </c>
      <c r="U121" s="395" t="s">
        <v>64</v>
      </c>
      <c r="V121" s="154"/>
      <c r="W121" s="154"/>
      <c r="X121" s="905"/>
      <c r="Y121" s="154"/>
      <c r="Z121" s="154"/>
      <c r="AA121" s="549">
        <f>O121</f>
        <v>0</v>
      </c>
      <c r="AB121" s="557"/>
      <c r="AC121" s="548">
        <f>Q121</f>
        <v>0</v>
      </c>
      <c r="AD121" s="258"/>
      <c r="AE121" s="907">
        <f>IF(O121+Q121=0,0,1)</f>
        <v>0</v>
      </c>
      <c r="AF121" s="907"/>
      <c r="AG121" s="908">
        <f t="shared" si="11"/>
        <v>0</v>
      </c>
      <c r="AH121" s="908">
        <f t="shared" si="12"/>
        <v>0</v>
      </c>
      <c r="AI121" s="434"/>
      <c r="AJ121" s="395" t="s">
        <v>512</v>
      </c>
      <c r="AK121" s="908"/>
      <c r="AL121" s="757"/>
    </row>
    <row r="122" spans="1:37" s="1021" customFormat="1" ht="15" customHeight="1">
      <c r="A122" s="1189">
        <v>20</v>
      </c>
      <c r="B122" s="912"/>
      <c r="C122" s="913" t="s">
        <v>419</v>
      </c>
      <c r="D122" s="1155"/>
      <c r="E122" s="158"/>
      <c r="F122" s="158"/>
      <c r="G122" s="1023"/>
      <c r="H122" s="1022"/>
      <c r="I122" s="1022"/>
      <c r="J122" s="545" t="e">
        <f aca="true" t="shared" si="13" ref="J122:O122">J43+J44+J75+J78+J103+J108+J114+J120+J121</f>
        <v>#REF!</v>
      </c>
      <c r="K122" s="545" t="e">
        <f t="shared" si="13"/>
        <v>#REF!</v>
      </c>
      <c r="L122" s="545" t="e">
        <f t="shared" si="13"/>
        <v>#REF!</v>
      </c>
      <c r="M122" s="545" t="e">
        <f t="shared" si="13"/>
        <v>#REF!</v>
      </c>
      <c r="N122" s="545" t="e">
        <f t="shared" si="13"/>
        <v>#REF!</v>
      </c>
      <c r="O122" s="545" t="e">
        <f t="shared" si="13"/>
        <v>#REF!</v>
      </c>
      <c r="P122" s="1024"/>
      <c r="Q122" s="545">
        <f>Q43+Q44+Q75+Q78+Q103+Q108+Q114+Q120+Q121</f>
        <v>11078332698</v>
      </c>
      <c r="R122" s="1189">
        <f>A122</f>
        <v>20</v>
      </c>
      <c r="S122" s="912"/>
      <c r="T122" s="913" t="s">
        <v>226</v>
      </c>
      <c r="U122" s="913"/>
      <c r="V122" s="158"/>
      <c r="W122" s="158"/>
      <c r="X122" s="1023"/>
      <c r="Y122" s="1022"/>
      <c r="Z122" s="1022"/>
      <c r="AA122" s="545" t="e">
        <f>AA43+AA44+AA75+AA78+AA103+AA108+AA114+AA120+AA121</f>
        <v>#REF!</v>
      </c>
      <c r="AB122" s="1026"/>
      <c r="AC122" s="545">
        <f>AC43+AC44+AC75+AC78+AC103+AC108+AC114+AC120+AC121</f>
        <v>11078332698</v>
      </c>
      <c r="AD122" s="257"/>
      <c r="AE122" s="907" t="e">
        <f>IF(O122+Q122=0,0,1)</f>
        <v>#REF!</v>
      </c>
      <c r="AF122" s="1028"/>
      <c r="AG122" s="1029" t="e">
        <f t="shared" si="11"/>
        <v>#REF!</v>
      </c>
      <c r="AH122" s="1029">
        <f t="shared" si="12"/>
        <v>0</v>
      </c>
      <c r="AI122" s="432"/>
      <c r="AJ122" s="1034"/>
      <c r="AK122" s="1029"/>
    </row>
    <row r="123" spans="1:37" s="157" customFormat="1" ht="12.75">
      <c r="A123" s="769"/>
      <c r="D123" s="1156"/>
      <c r="E123" s="154"/>
      <c r="F123" s="154"/>
      <c r="G123" s="905"/>
      <c r="H123" s="154"/>
      <c r="I123" s="154"/>
      <c r="J123" s="539"/>
      <c r="K123" s="539"/>
      <c r="L123" s="539"/>
      <c r="M123" s="539"/>
      <c r="N123" s="539"/>
      <c r="O123" s="539"/>
      <c r="P123" s="804"/>
      <c r="Q123" s="806"/>
      <c r="R123" s="769"/>
      <c r="U123" s="395"/>
      <c r="V123" s="154"/>
      <c r="W123" s="154"/>
      <c r="X123" s="905"/>
      <c r="Y123" s="154"/>
      <c r="Z123" s="154"/>
      <c r="AA123" s="539"/>
      <c r="AB123" s="805"/>
      <c r="AC123" s="806"/>
      <c r="AD123" s="310"/>
      <c r="AE123" s="907" t="e">
        <f>AE124</f>
        <v>#REF!</v>
      </c>
      <c r="AF123" s="907"/>
      <c r="AG123" s="908">
        <f t="shared" si="11"/>
        <v>0</v>
      </c>
      <c r="AH123" s="908">
        <f t="shared" si="12"/>
        <v>0</v>
      </c>
      <c r="AI123" s="914"/>
      <c r="AJ123" s="910"/>
      <c r="AK123" s="908"/>
    </row>
    <row r="124" spans="1:37" s="157" customFormat="1" ht="15" customHeight="1">
      <c r="A124" s="769"/>
      <c r="C124" s="756" t="s">
        <v>480</v>
      </c>
      <c r="D124" s="1154" t="s">
        <v>664</v>
      </c>
      <c r="E124" s="1060"/>
      <c r="F124" s="1060"/>
      <c r="G124" s="905"/>
      <c r="H124" s="154"/>
      <c r="I124" s="154"/>
      <c r="J124" s="539"/>
      <c r="K124" s="539"/>
      <c r="L124" s="539"/>
      <c r="M124" s="539"/>
      <c r="N124" s="539"/>
      <c r="O124" s="539"/>
      <c r="P124" s="804"/>
      <c r="Q124" s="806"/>
      <c r="R124" s="769"/>
      <c r="T124" s="756" t="str">
        <f aca="true" t="shared" si="14" ref="T124:T131">C124</f>
        <v>II.</v>
      </c>
      <c r="U124" s="1060" t="s">
        <v>662</v>
      </c>
      <c r="V124" s="153"/>
      <c r="W124" s="153"/>
      <c r="X124" s="905"/>
      <c r="Y124" s="154"/>
      <c r="Z124" s="154"/>
      <c r="AA124" s="539"/>
      <c r="AB124" s="805"/>
      <c r="AC124" s="806"/>
      <c r="AD124" s="310"/>
      <c r="AE124" s="907" t="e">
        <f>SUM(AE125:AE139)</f>
        <v>#REF!</v>
      </c>
      <c r="AF124" s="907"/>
      <c r="AG124" s="908">
        <f t="shared" si="11"/>
        <v>0</v>
      </c>
      <c r="AH124" s="908">
        <f t="shared" si="12"/>
        <v>0</v>
      </c>
      <c r="AI124" s="914"/>
      <c r="AJ124" s="910"/>
      <c r="AK124" s="908"/>
    </row>
    <row r="125" spans="1:37" s="157" customFormat="1" ht="28.5" customHeight="1">
      <c r="A125" s="771">
        <v>21</v>
      </c>
      <c r="B125" s="155"/>
      <c r="C125" s="757" t="s">
        <v>222</v>
      </c>
      <c r="D125" s="1364" t="s">
        <v>581</v>
      </c>
      <c r="E125" s="1359"/>
      <c r="F125" s="1359"/>
      <c r="G125" s="905"/>
      <c r="H125" s="154"/>
      <c r="I125" s="154"/>
      <c r="J125" s="239">
        <v>0</v>
      </c>
      <c r="K125" s="239">
        <v>0</v>
      </c>
      <c r="L125" s="239">
        <v>0</v>
      </c>
      <c r="M125" s="239">
        <f aca="true" t="shared" si="15" ref="M125:M130">SUM(J125:L125)</f>
        <v>0</v>
      </c>
      <c r="N125" s="239">
        <v>0</v>
      </c>
      <c r="O125" s="805">
        <f aca="true" t="shared" si="16" ref="O125:O130">SUM(M125:N125)</f>
        <v>0</v>
      </c>
      <c r="P125" s="549"/>
      <c r="Q125" s="805">
        <v>0</v>
      </c>
      <c r="R125" s="771">
        <f aca="true" t="shared" si="17" ref="R125:R131">A125</f>
        <v>21</v>
      </c>
      <c r="S125" s="155"/>
      <c r="T125" s="757" t="str">
        <f t="shared" si="14"/>
        <v>1.</v>
      </c>
      <c r="U125" s="1358" t="s">
        <v>65</v>
      </c>
      <c r="V125" s="1359"/>
      <c r="W125" s="1359"/>
      <c r="X125" s="905"/>
      <c r="Y125" s="154"/>
      <c r="Z125" s="154"/>
      <c r="AA125" s="549">
        <f aca="true" t="shared" si="18" ref="AA125:AA131">O125</f>
        <v>0</v>
      </c>
      <c r="AB125" s="557"/>
      <c r="AC125" s="548">
        <f aca="true" t="shared" si="19" ref="AC125:AC131">Q125</f>
        <v>0</v>
      </c>
      <c r="AD125" s="258"/>
      <c r="AE125" s="907">
        <f aca="true" t="shared" si="20" ref="AE125:AE139">IF(O125+Q125=0,0,1)</f>
        <v>0</v>
      </c>
      <c r="AF125" s="907"/>
      <c r="AG125" s="908">
        <f t="shared" si="11"/>
        <v>0</v>
      </c>
      <c r="AH125" s="908">
        <f t="shared" si="12"/>
        <v>0</v>
      </c>
      <c r="AI125" s="433"/>
      <c r="AJ125" s="911" t="s">
        <v>227</v>
      </c>
      <c r="AK125" s="908"/>
    </row>
    <row r="126" spans="1:37" s="157" customFormat="1" ht="28.5" customHeight="1">
      <c r="A126" s="771">
        <v>22</v>
      </c>
      <c r="B126" s="155"/>
      <c r="C126" s="757" t="s">
        <v>223</v>
      </c>
      <c r="D126" s="1364" t="s">
        <v>582</v>
      </c>
      <c r="E126" s="1359"/>
      <c r="F126" s="1359"/>
      <c r="G126" s="905"/>
      <c r="H126" s="154"/>
      <c r="I126" s="154"/>
      <c r="J126" s="239">
        <v>0</v>
      </c>
      <c r="K126" s="239">
        <v>0</v>
      </c>
      <c r="L126" s="239">
        <v>0</v>
      </c>
      <c r="M126" s="239">
        <f t="shared" si="15"/>
        <v>0</v>
      </c>
      <c r="N126" s="239">
        <v>0</v>
      </c>
      <c r="O126" s="805">
        <f t="shared" si="16"/>
        <v>0</v>
      </c>
      <c r="P126" s="549"/>
      <c r="Q126" s="805">
        <v>0</v>
      </c>
      <c r="R126" s="771">
        <f t="shared" si="17"/>
        <v>22</v>
      </c>
      <c r="S126" s="155"/>
      <c r="T126" s="757" t="str">
        <f t="shared" si="14"/>
        <v>2.</v>
      </c>
      <c r="U126" s="1358" t="s">
        <v>180</v>
      </c>
      <c r="V126" s="1359"/>
      <c r="W126" s="1359"/>
      <c r="X126" s="905"/>
      <c r="Y126" s="154"/>
      <c r="Z126" s="154"/>
      <c r="AA126" s="549">
        <f t="shared" si="18"/>
        <v>0</v>
      </c>
      <c r="AB126" s="557"/>
      <c r="AC126" s="548">
        <f t="shared" si="19"/>
        <v>0</v>
      </c>
      <c r="AD126" s="258"/>
      <c r="AE126" s="907">
        <f t="shared" si="20"/>
        <v>0</v>
      </c>
      <c r="AF126" s="907"/>
      <c r="AG126" s="908">
        <f t="shared" si="11"/>
        <v>0</v>
      </c>
      <c r="AH126" s="908">
        <f t="shared" si="12"/>
        <v>0</v>
      </c>
      <c r="AI126" s="433"/>
      <c r="AJ126" s="910" t="s">
        <v>254</v>
      </c>
      <c r="AK126" s="908"/>
    </row>
    <row r="127" spans="1:37" s="157" customFormat="1" ht="28.5" customHeight="1">
      <c r="A127" s="771">
        <v>23</v>
      </c>
      <c r="B127" s="155"/>
      <c r="C127" s="757" t="s">
        <v>143</v>
      </c>
      <c r="D127" s="1363" t="s">
        <v>439</v>
      </c>
      <c r="E127" s="1359"/>
      <c r="F127" s="1359"/>
      <c r="G127" s="905"/>
      <c r="H127" s="154"/>
      <c r="I127" s="154"/>
      <c r="J127" s="549">
        <v>0</v>
      </c>
      <c r="K127" s="549">
        <v>0</v>
      </c>
      <c r="L127" s="549">
        <v>0</v>
      </c>
      <c r="M127" s="549">
        <f t="shared" si="15"/>
        <v>0</v>
      </c>
      <c r="N127" s="549">
        <v>0</v>
      </c>
      <c r="O127" s="805">
        <f t="shared" si="16"/>
        <v>0</v>
      </c>
      <c r="P127" s="546"/>
      <c r="Q127" s="805">
        <v>0</v>
      </c>
      <c r="R127" s="771">
        <f t="shared" si="17"/>
        <v>23</v>
      </c>
      <c r="S127" s="155"/>
      <c r="T127" s="757" t="str">
        <f t="shared" si="14"/>
        <v>3.</v>
      </c>
      <c r="U127" s="1358" t="s">
        <v>181</v>
      </c>
      <c r="V127" s="1359"/>
      <c r="W127" s="1359"/>
      <c r="X127" s="905"/>
      <c r="Y127" s="154"/>
      <c r="Z127" s="154"/>
      <c r="AA127" s="549">
        <f t="shared" si="18"/>
        <v>0</v>
      </c>
      <c r="AB127" s="557"/>
      <c r="AC127" s="548">
        <f t="shared" si="19"/>
        <v>0</v>
      </c>
      <c r="AD127" s="258"/>
      <c r="AE127" s="907">
        <f t="shared" si="20"/>
        <v>0</v>
      </c>
      <c r="AF127" s="907"/>
      <c r="AG127" s="908">
        <f t="shared" si="11"/>
        <v>0</v>
      </c>
      <c r="AH127" s="908">
        <f t="shared" si="12"/>
        <v>0</v>
      </c>
      <c r="AI127" s="433"/>
      <c r="AJ127" s="395" t="s">
        <v>305</v>
      </c>
      <c r="AK127" s="908"/>
    </row>
    <row r="128" spans="1:37" s="157" customFormat="1" ht="28.5" customHeight="1">
      <c r="A128" s="771">
        <v>24</v>
      </c>
      <c r="B128" s="155"/>
      <c r="C128" s="757" t="s">
        <v>397</v>
      </c>
      <c r="D128" s="1363" t="s">
        <v>352</v>
      </c>
      <c r="E128" s="1359"/>
      <c r="F128" s="1359"/>
      <c r="G128" s="905"/>
      <c r="H128" s="154"/>
      <c r="I128" s="154"/>
      <c r="J128" s="549">
        <v>0</v>
      </c>
      <c r="K128" s="549">
        <v>0</v>
      </c>
      <c r="L128" s="549">
        <v>0</v>
      </c>
      <c r="M128" s="549">
        <f t="shared" si="15"/>
        <v>0</v>
      </c>
      <c r="N128" s="549">
        <v>0</v>
      </c>
      <c r="O128" s="805">
        <f t="shared" si="16"/>
        <v>0</v>
      </c>
      <c r="P128" s="546"/>
      <c r="Q128" s="805">
        <v>0</v>
      </c>
      <c r="R128" s="771">
        <f t="shared" si="17"/>
        <v>24</v>
      </c>
      <c r="S128" s="155"/>
      <c r="T128" s="757" t="str">
        <f t="shared" si="14"/>
        <v>4.</v>
      </c>
      <c r="U128" s="1358" t="s">
        <v>358</v>
      </c>
      <c r="V128" s="1359"/>
      <c r="W128" s="1359"/>
      <c r="X128" s="905"/>
      <c r="Y128" s="154"/>
      <c r="Z128" s="154"/>
      <c r="AA128" s="549">
        <f t="shared" si="18"/>
        <v>0</v>
      </c>
      <c r="AB128" s="557"/>
      <c r="AC128" s="548">
        <f t="shared" si="19"/>
        <v>0</v>
      </c>
      <c r="AD128" s="258"/>
      <c r="AE128" s="907">
        <f t="shared" si="20"/>
        <v>0</v>
      </c>
      <c r="AF128" s="907"/>
      <c r="AG128" s="908">
        <f t="shared" si="11"/>
        <v>0</v>
      </c>
      <c r="AH128" s="908">
        <f t="shared" si="12"/>
        <v>0</v>
      </c>
      <c r="AI128" s="433"/>
      <c r="AJ128" s="395" t="s">
        <v>37</v>
      </c>
      <c r="AK128" s="908"/>
    </row>
    <row r="129" spans="1:37" s="157" customFormat="1" ht="15" customHeight="1">
      <c r="A129" s="771">
        <v>25</v>
      </c>
      <c r="B129" s="155"/>
      <c r="C129" s="757" t="s">
        <v>481</v>
      </c>
      <c r="D129" s="1156" t="s">
        <v>354</v>
      </c>
      <c r="E129" s="154"/>
      <c r="F129" s="154"/>
      <c r="G129" s="905"/>
      <c r="H129" s="154"/>
      <c r="I129" s="154"/>
      <c r="J129" s="548">
        <v>0</v>
      </c>
      <c r="K129" s="548">
        <v>0</v>
      </c>
      <c r="L129" s="548">
        <v>0</v>
      </c>
      <c r="M129" s="548">
        <f t="shared" si="15"/>
        <v>0</v>
      </c>
      <c r="N129" s="548">
        <v>0</v>
      </c>
      <c r="O129" s="805">
        <f t="shared" si="16"/>
        <v>0</v>
      </c>
      <c r="P129" s="546"/>
      <c r="Q129" s="548">
        <v>0</v>
      </c>
      <c r="R129" s="771">
        <f t="shared" si="17"/>
        <v>25</v>
      </c>
      <c r="S129" s="155"/>
      <c r="T129" s="757" t="str">
        <f t="shared" si="14"/>
        <v>5.</v>
      </c>
      <c r="U129" s="395" t="s">
        <v>97</v>
      </c>
      <c r="V129" s="154"/>
      <c r="W129" s="154"/>
      <c r="X129" s="905"/>
      <c r="Y129" s="154"/>
      <c r="Z129" s="154"/>
      <c r="AA129" s="549">
        <f t="shared" si="18"/>
        <v>0</v>
      </c>
      <c r="AB129" s="557"/>
      <c r="AC129" s="548">
        <f t="shared" si="19"/>
        <v>0</v>
      </c>
      <c r="AD129" s="258"/>
      <c r="AE129" s="907">
        <f t="shared" si="20"/>
        <v>0</v>
      </c>
      <c r="AF129" s="907"/>
      <c r="AG129" s="908">
        <f t="shared" si="11"/>
        <v>0</v>
      </c>
      <c r="AH129" s="908">
        <f t="shared" si="12"/>
        <v>0</v>
      </c>
      <c r="AI129" s="434"/>
      <c r="AJ129" s="395" t="s">
        <v>204</v>
      </c>
      <c r="AK129" s="915"/>
    </row>
    <row r="130" spans="1:37" s="157" customFormat="1" ht="15" customHeight="1">
      <c r="A130" s="771">
        <v>26</v>
      </c>
      <c r="B130" s="155"/>
      <c r="C130" s="757" t="s">
        <v>482</v>
      </c>
      <c r="D130" s="1156" t="s">
        <v>353</v>
      </c>
      <c r="E130" s="154"/>
      <c r="F130" s="154"/>
      <c r="G130" s="905"/>
      <c r="H130" s="154"/>
      <c r="I130" s="154"/>
      <c r="J130" s="239">
        <v>0</v>
      </c>
      <c r="K130" s="239">
        <v>0</v>
      </c>
      <c r="L130" s="239">
        <v>0</v>
      </c>
      <c r="M130" s="239">
        <f t="shared" si="15"/>
        <v>0</v>
      </c>
      <c r="N130" s="239">
        <v>0</v>
      </c>
      <c r="O130" s="805">
        <f t="shared" si="16"/>
        <v>0</v>
      </c>
      <c r="P130" s="546"/>
      <c r="Q130" s="548">
        <v>0</v>
      </c>
      <c r="R130" s="771">
        <f t="shared" si="17"/>
        <v>26</v>
      </c>
      <c r="S130" s="155"/>
      <c r="T130" s="757" t="str">
        <f t="shared" si="14"/>
        <v>6.</v>
      </c>
      <c r="U130" s="395" t="s">
        <v>188</v>
      </c>
      <c r="V130" s="154"/>
      <c r="W130" s="154"/>
      <c r="X130" s="905"/>
      <c r="Y130" s="154"/>
      <c r="Z130" s="154"/>
      <c r="AA130" s="549">
        <f t="shared" si="18"/>
        <v>0</v>
      </c>
      <c r="AB130" s="557"/>
      <c r="AC130" s="548">
        <f t="shared" si="19"/>
        <v>0</v>
      </c>
      <c r="AD130" s="258"/>
      <c r="AE130" s="907">
        <f t="shared" si="20"/>
        <v>0</v>
      </c>
      <c r="AF130" s="907"/>
      <c r="AG130" s="908">
        <f t="shared" si="11"/>
        <v>0</v>
      </c>
      <c r="AH130" s="908">
        <f t="shared" si="12"/>
        <v>0</v>
      </c>
      <c r="AI130" s="433"/>
      <c r="AJ130" s="395" t="s">
        <v>202</v>
      </c>
      <c r="AK130" s="908"/>
    </row>
    <row r="131" spans="1:37" s="157" customFormat="1" ht="15" customHeight="1">
      <c r="A131" s="771">
        <v>27</v>
      </c>
      <c r="B131" s="155"/>
      <c r="C131" s="757" t="s">
        <v>486</v>
      </c>
      <c r="D131" s="1156" t="s">
        <v>355</v>
      </c>
      <c r="E131" s="395"/>
      <c r="F131" s="395"/>
      <c r="G131" s="905"/>
      <c r="H131" s="154"/>
      <c r="I131" s="154"/>
      <c r="J131" s="549">
        <f aca="true" t="shared" si="21" ref="J131:O131">SUM(J132:J138)</f>
        <v>0</v>
      </c>
      <c r="K131" s="549">
        <f t="shared" si="21"/>
        <v>0</v>
      </c>
      <c r="L131" s="549">
        <f t="shared" si="21"/>
        <v>0</v>
      </c>
      <c r="M131" s="549">
        <f t="shared" si="21"/>
        <v>0</v>
      </c>
      <c r="N131" s="549">
        <f t="shared" si="21"/>
        <v>0</v>
      </c>
      <c r="O131" s="239" t="e">
        <f t="shared" si="21"/>
        <v>#REF!</v>
      </c>
      <c r="P131" s="546"/>
      <c r="Q131" s="548">
        <v>0</v>
      </c>
      <c r="R131" s="771">
        <f t="shared" si="17"/>
        <v>27</v>
      </c>
      <c r="S131" s="155"/>
      <c r="T131" s="757" t="str">
        <f t="shared" si="14"/>
        <v>7.</v>
      </c>
      <c r="U131" s="395" t="s">
        <v>189</v>
      </c>
      <c r="V131" s="154"/>
      <c r="W131" s="154"/>
      <c r="X131" s="905"/>
      <c r="Y131" s="154"/>
      <c r="Z131" s="154"/>
      <c r="AA131" s="549" t="e">
        <f t="shared" si="18"/>
        <v>#REF!</v>
      </c>
      <c r="AB131" s="557"/>
      <c r="AC131" s="548">
        <f t="shared" si="19"/>
        <v>0</v>
      </c>
      <c r="AD131" s="258"/>
      <c r="AE131" s="907" t="e">
        <f t="shared" si="20"/>
        <v>#REF!</v>
      </c>
      <c r="AF131" s="907"/>
      <c r="AG131" s="908" t="e">
        <f t="shared" si="11"/>
        <v>#REF!</v>
      </c>
      <c r="AH131" s="908">
        <f t="shared" si="12"/>
        <v>0</v>
      </c>
      <c r="AI131" s="433"/>
      <c r="AJ131" s="395" t="s">
        <v>422</v>
      </c>
      <c r="AK131" s="908"/>
    </row>
    <row r="132" spans="1:37" s="1021" customFormat="1" ht="15" customHeight="1" outlineLevel="1">
      <c r="A132" s="1036"/>
      <c r="B132" s="1036"/>
      <c r="D132" s="1157" t="s">
        <v>678</v>
      </c>
      <c r="E132" s="1031"/>
      <c r="F132" s="1031"/>
      <c r="G132" s="1023"/>
      <c r="H132" s="1022"/>
      <c r="I132" s="1022"/>
      <c r="J132" s="1032"/>
      <c r="K132" s="1032"/>
      <c r="L132" s="1032"/>
      <c r="M132" s="1032"/>
      <c r="N132" s="1032"/>
      <c r="O132" s="200">
        <f>+'Thuyet minh'!W618</f>
        <v>13045093527</v>
      </c>
      <c r="P132" s="1024"/>
      <c r="Q132" s="1025"/>
      <c r="R132" s="1036"/>
      <c r="S132" s="1036"/>
      <c r="U132" s="1031"/>
      <c r="V132" s="1022"/>
      <c r="W132" s="1022"/>
      <c r="X132" s="1023"/>
      <c r="Y132" s="1022"/>
      <c r="Z132" s="1022"/>
      <c r="AA132" s="1032"/>
      <c r="AB132" s="1026"/>
      <c r="AC132" s="1025"/>
      <c r="AD132" s="1027"/>
      <c r="AE132" s="907"/>
      <c r="AF132" s="1028"/>
      <c r="AG132" s="1029">
        <f t="shared" si="11"/>
        <v>13045093527</v>
      </c>
      <c r="AH132" s="1029"/>
      <c r="AI132" s="1030"/>
      <c r="AJ132" s="1031"/>
      <c r="AK132" s="1029"/>
    </row>
    <row r="133" spans="1:37" s="1021" customFormat="1" ht="15" customHeight="1" outlineLevel="1">
      <c r="A133" s="1036"/>
      <c r="B133" s="1036"/>
      <c r="D133" s="1157" t="s">
        <v>679</v>
      </c>
      <c r="E133" s="1031"/>
      <c r="F133" s="1031"/>
      <c r="G133" s="1023"/>
      <c r="H133" s="1022"/>
      <c r="I133" s="1022"/>
      <c r="J133" s="1032"/>
      <c r="K133" s="1032"/>
      <c r="L133" s="1032"/>
      <c r="M133" s="1032"/>
      <c r="N133" s="1032"/>
      <c r="O133" s="200" t="e">
        <f>+'Thuyet minh'!#REF!</f>
        <v>#REF!</v>
      </c>
      <c r="P133" s="1024"/>
      <c r="Q133" s="1025"/>
      <c r="R133" s="1036"/>
      <c r="S133" s="1036"/>
      <c r="U133" s="1031"/>
      <c r="V133" s="1022"/>
      <c r="W133" s="1022"/>
      <c r="X133" s="1023"/>
      <c r="Y133" s="1022"/>
      <c r="Z133" s="1022"/>
      <c r="AA133" s="1032"/>
      <c r="AB133" s="1026"/>
      <c r="AC133" s="1025"/>
      <c r="AD133" s="1027"/>
      <c r="AE133" s="907"/>
      <c r="AF133" s="1028"/>
      <c r="AG133" s="1029"/>
      <c r="AH133" s="1029"/>
      <c r="AI133" s="1030"/>
      <c r="AJ133" s="1031"/>
      <c r="AK133" s="1029"/>
    </row>
    <row r="134" spans="1:37" s="1021" customFormat="1" ht="15" customHeight="1" outlineLevel="1">
      <c r="A134" s="1036"/>
      <c r="B134" s="1036"/>
      <c r="D134" s="1157" t="s">
        <v>681</v>
      </c>
      <c r="E134" s="1031"/>
      <c r="F134" s="1031"/>
      <c r="G134" s="1023"/>
      <c r="H134" s="1022"/>
      <c r="I134" s="1022"/>
      <c r="J134" s="1032"/>
      <c r="K134" s="1032"/>
      <c r="L134" s="1032"/>
      <c r="M134" s="1032"/>
      <c r="N134" s="1032"/>
      <c r="O134" s="200">
        <f>+'Thuyet minh'!W620</f>
        <v>26607192600</v>
      </c>
      <c r="P134" s="1024"/>
      <c r="Q134" s="1025"/>
      <c r="R134" s="1036"/>
      <c r="S134" s="1036"/>
      <c r="U134" s="1031"/>
      <c r="V134" s="1022"/>
      <c r="W134" s="1022"/>
      <c r="X134" s="1023"/>
      <c r="Y134" s="1022"/>
      <c r="Z134" s="1022"/>
      <c r="AA134" s="1032"/>
      <c r="AB134" s="1026"/>
      <c r="AC134" s="1025"/>
      <c r="AD134" s="1027"/>
      <c r="AE134" s="907"/>
      <c r="AF134" s="1028"/>
      <c r="AG134" s="1029"/>
      <c r="AH134" s="1029"/>
      <c r="AI134" s="1030"/>
      <c r="AJ134" s="1031"/>
      <c r="AK134" s="1029"/>
    </row>
    <row r="135" spans="1:37" s="1021" customFormat="1" ht="15" customHeight="1" outlineLevel="1">
      <c r="A135" s="1036"/>
      <c r="B135" s="1036"/>
      <c r="D135" s="1157" t="s">
        <v>699</v>
      </c>
      <c r="E135" s="1031"/>
      <c r="F135" s="1031"/>
      <c r="G135" s="1023"/>
      <c r="H135" s="1022"/>
      <c r="I135" s="1022"/>
      <c r="J135" s="1032"/>
      <c r="K135" s="1032"/>
      <c r="L135" s="1032"/>
      <c r="M135" s="1032"/>
      <c r="N135" s="1032"/>
      <c r="O135" s="200">
        <f>-'Thuyet minh'!W293</f>
        <v>-18123365538</v>
      </c>
      <c r="P135" s="1024"/>
      <c r="Q135" s="1025"/>
      <c r="R135" s="1036"/>
      <c r="S135" s="1036"/>
      <c r="U135" s="1031"/>
      <c r="V135" s="1022"/>
      <c r="W135" s="1022"/>
      <c r="X135" s="1023"/>
      <c r="Y135" s="1022"/>
      <c r="Z135" s="1022"/>
      <c r="AA135" s="1032"/>
      <c r="AB135" s="1026"/>
      <c r="AC135" s="1025"/>
      <c r="AD135" s="1027"/>
      <c r="AE135" s="907"/>
      <c r="AF135" s="1028"/>
      <c r="AG135" s="1029"/>
      <c r="AH135" s="1029"/>
      <c r="AI135" s="1030"/>
      <c r="AJ135" s="1031"/>
      <c r="AK135" s="1029"/>
    </row>
    <row r="136" spans="1:37" s="1021" customFormat="1" ht="15" customHeight="1" outlineLevel="1">
      <c r="A136" s="1036"/>
      <c r="B136" s="1036"/>
      <c r="D136" s="1157" t="s">
        <v>700</v>
      </c>
      <c r="E136" s="1031"/>
      <c r="F136" s="1031"/>
      <c r="G136" s="1023"/>
      <c r="H136" s="1022"/>
      <c r="I136" s="1022"/>
      <c r="J136" s="1032"/>
      <c r="K136" s="1032"/>
      <c r="L136" s="1032"/>
      <c r="M136" s="1032"/>
      <c r="N136" s="1032"/>
      <c r="O136" s="200">
        <f>+'Thuyet minh'!AD293</f>
        <v>16742000000</v>
      </c>
      <c r="P136" s="1024"/>
      <c r="Q136" s="1025"/>
      <c r="R136" s="1036"/>
      <c r="S136" s="1036"/>
      <c r="U136" s="1031"/>
      <c r="V136" s="1022"/>
      <c r="W136" s="1022"/>
      <c r="X136" s="1023"/>
      <c r="Y136" s="1022"/>
      <c r="Z136" s="1022"/>
      <c r="AA136" s="1032"/>
      <c r="AB136" s="1026"/>
      <c r="AC136" s="1025"/>
      <c r="AD136" s="1027"/>
      <c r="AE136" s="907"/>
      <c r="AF136" s="1028"/>
      <c r="AG136" s="1029"/>
      <c r="AH136" s="1029"/>
      <c r="AI136" s="1030"/>
      <c r="AJ136" s="1031"/>
      <c r="AK136" s="1029"/>
    </row>
    <row r="137" spans="1:37" s="1021" customFormat="1" ht="15" customHeight="1" outlineLevel="1">
      <c r="A137" s="1036"/>
      <c r="B137" s="1036"/>
      <c r="D137" s="1157" t="s">
        <v>697</v>
      </c>
      <c r="E137" s="1031"/>
      <c r="F137" s="1031"/>
      <c r="G137" s="1023"/>
      <c r="H137" s="1022"/>
      <c r="I137" s="1022"/>
      <c r="J137" s="1032"/>
      <c r="K137" s="1032"/>
      <c r="L137" s="1032"/>
      <c r="M137" s="1032"/>
      <c r="N137" s="1032"/>
      <c r="O137" s="200" t="e">
        <f>-'Thuyet minh'!#REF!</f>
        <v>#REF!</v>
      </c>
      <c r="P137" s="1024"/>
      <c r="Q137" s="1025"/>
      <c r="R137" s="1036"/>
      <c r="S137" s="1036"/>
      <c r="U137" s="1031"/>
      <c r="V137" s="1022"/>
      <c r="W137" s="1022"/>
      <c r="X137" s="1023"/>
      <c r="Y137" s="1022"/>
      <c r="Z137" s="1022"/>
      <c r="AA137" s="1032"/>
      <c r="AB137" s="1026"/>
      <c r="AC137" s="1025"/>
      <c r="AD137" s="1027"/>
      <c r="AE137" s="907"/>
      <c r="AF137" s="1028"/>
      <c r="AG137" s="1029"/>
      <c r="AH137" s="1029"/>
      <c r="AI137" s="1030"/>
      <c r="AJ137" s="1031"/>
      <c r="AK137" s="1029"/>
    </row>
    <row r="138" spans="1:37" s="1021" customFormat="1" ht="15" customHeight="1" outlineLevel="1">
      <c r="A138" s="1036"/>
      <c r="B138" s="1036"/>
      <c r="D138" s="1157" t="s">
        <v>698</v>
      </c>
      <c r="E138" s="1031"/>
      <c r="F138" s="1031"/>
      <c r="G138" s="1023"/>
      <c r="H138" s="1022"/>
      <c r="I138" s="1022"/>
      <c r="J138" s="1032"/>
      <c r="K138" s="1032"/>
      <c r="L138" s="1032"/>
      <c r="M138" s="1032"/>
      <c r="N138" s="1032"/>
      <c r="O138" s="200" t="e">
        <f>+'Thuyet minh'!#REF!</f>
        <v>#REF!</v>
      </c>
      <c r="P138" s="1024"/>
      <c r="Q138" s="1025"/>
      <c r="R138" s="1036"/>
      <c r="S138" s="1036"/>
      <c r="U138" s="1031"/>
      <c r="V138" s="1022"/>
      <c r="W138" s="1022"/>
      <c r="X138" s="1023"/>
      <c r="Y138" s="1022"/>
      <c r="Z138" s="1022"/>
      <c r="AA138" s="1032"/>
      <c r="AB138" s="1026"/>
      <c r="AC138" s="1025"/>
      <c r="AD138" s="1027"/>
      <c r="AE138" s="907"/>
      <c r="AF138" s="1028"/>
      <c r="AG138" s="1029"/>
      <c r="AH138" s="1029"/>
      <c r="AI138" s="1030"/>
      <c r="AJ138" s="1031"/>
      <c r="AK138" s="1029"/>
    </row>
    <row r="139" spans="1:37" s="1021" customFormat="1" ht="15" customHeight="1">
      <c r="A139" s="1189">
        <v>30</v>
      </c>
      <c r="B139" s="912"/>
      <c r="C139" s="913" t="s">
        <v>420</v>
      </c>
      <c r="D139" s="1155"/>
      <c r="E139" s="158"/>
      <c r="F139" s="158"/>
      <c r="G139" s="1023"/>
      <c r="H139" s="1022"/>
      <c r="I139" s="1022"/>
      <c r="J139" s="545">
        <f aca="true" t="shared" si="22" ref="J139:O139">SUM(J125:J131)</f>
        <v>0</v>
      </c>
      <c r="K139" s="545">
        <f t="shared" si="22"/>
        <v>0</v>
      </c>
      <c r="L139" s="545">
        <f t="shared" si="22"/>
        <v>0</v>
      </c>
      <c r="M139" s="545">
        <f t="shared" si="22"/>
        <v>0</v>
      </c>
      <c r="N139" s="545">
        <f t="shared" si="22"/>
        <v>0</v>
      </c>
      <c r="O139" s="545" t="e">
        <f t="shared" si="22"/>
        <v>#REF!</v>
      </c>
      <c r="P139" s="1024"/>
      <c r="Q139" s="547">
        <f>SUM(Q125:Q131)</f>
        <v>0</v>
      </c>
      <c r="R139" s="1189">
        <f>A139</f>
        <v>30</v>
      </c>
      <c r="S139" s="912"/>
      <c r="T139" s="913" t="s">
        <v>265</v>
      </c>
      <c r="U139" s="913"/>
      <c r="V139" s="158"/>
      <c r="W139" s="158"/>
      <c r="X139" s="1023"/>
      <c r="Y139" s="1022"/>
      <c r="Z139" s="1022"/>
      <c r="AA139" s="545" t="e">
        <f>SUM(AA125:AA131)</f>
        <v>#REF!</v>
      </c>
      <c r="AB139" s="1026"/>
      <c r="AC139" s="545">
        <f>SUM(AC125:AC131)</f>
        <v>0</v>
      </c>
      <c r="AD139" s="257"/>
      <c r="AE139" s="907" t="e">
        <f t="shared" si="20"/>
        <v>#REF!</v>
      </c>
      <c r="AF139" s="1028"/>
      <c r="AG139" s="1029" t="e">
        <f aca="true" t="shared" si="23" ref="AG139:AG147">O139-AA139</f>
        <v>#REF!</v>
      </c>
      <c r="AH139" s="1029">
        <f aca="true" t="shared" si="24" ref="AH139:AH147">Q139-AC139</f>
        <v>0</v>
      </c>
      <c r="AI139" s="432"/>
      <c r="AJ139" s="1034"/>
      <c r="AK139" s="1029"/>
    </row>
    <row r="140" spans="1:37" s="157" customFormat="1" ht="13.5">
      <c r="A140" s="771"/>
      <c r="B140" s="155"/>
      <c r="D140" s="1155"/>
      <c r="E140" s="158"/>
      <c r="F140" s="158"/>
      <c r="G140" s="905"/>
      <c r="H140" s="154"/>
      <c r="I140" s="154"/>
      <c r="J140" s="542"/>
      <c r="K140" s="542"/>
      <c r="L140" s="542"/>
      <c r="M140" s="542"/>
      <c r="N140" s="542"/>
      <c r="O140" s="542"/>
      <c r="P140" s="546"/>
      <c r="Q140" s="544"/>
      <c r="R140" s="771"/>
      <c r="S140" s="155"/>
      <c r="U140" s="913"/>
      <c r="V140" s="158"/>
      <c r="W140" s="158"/>
      <c r="X140" s="905"/>
      <c r="Y140" s="154"/>
      <c r="Z140" s="154"/>
      <c r="AA140" s="542"/>
      <c r="AB140" s="557"/>
      <c r="AC140" s="544"/>
      <c r="AD140" s="916"/>
      <c r="AE140" s="907" t="e">
        <f>AE141</f>
        <v>#REF!</v>
      </c>
      <c r="AF140" s="907"/>
      <c r="AG140" s="908">
        <f t="shared" si="23"/>
        <v>0</v>
      </c>
      <c r="AH140" s="908">
        <f t="shared" si="24"/>
        <v>0</v>
      </c>
      <c r="AI140" s="917"/>
      <c r="AJ140" s="910"/>
      <c r="AK140" s="908"/>
    </row>
    <row r="141" spans="1:37" s="157" customFormat="1" ht="15" customHeight="1">
      <c r="A141" s="769"/>
      <c r="C141" s="756" t="s">
        <v>155</v>
      </c>
      <c r="D141" s="1154" t="s">
        <v>660</v>
      </c>
      <c r="E141" s="1060"/>
      <c r="F141" s="1060"/>
      <c r="G141" s="905"/>
      <c r="H141" s="154"/>
      <c r="I141" s="154"/>
      <c r="J141" s="549"/>
      <c r="K141" s="549"/>
      <c r="L141" s="549"/>
      <c r="M141" s="549"/>
      <c r="N141" s="549"/>
      <c r="O141" s="549"/>
      <c r="P141" s="546"/>
      <c r="Q141" s="806"/>
      <c r="R141" s="769"/>
      <c r="T141" s="756" t="str">
        <f aca="true" t="shared" si="25" ref="T141:T147">C141</f>
        <v>III.</v>
      </c>
      <c r="U141" s="1060" t="s">
        <v>663</v>
      </c>
      <c r="V141" s="153"/>
      <c r="W141" s="153"/>
      <c r="X141" s="905"/>
      <c r="Y141" s="154"/>
      <c r="Z141" s="154"/>
      <c r="AA141" s="549"/>
      <c r="AB141" s="557"/>
      <c r="AC141" s="806"/>
      <c r="AD141" s="310"/>
      <c r="AE141" s="907" t="e">
        <f>SUM(AE142:AE151)</f>
        <v>#REF!</v>
      </c>
      <c r="AF141" s="907"/>
      <c r="AG141" s="908">
        <f t="shared" si="23"/>
        <v>0</v>
      </c>
      <c r="AH141" s="908">
        <f t="shared" si="24"/>
        <v>0</v>
      </c>
      <c r="AI141" s="433"/>
      <c r="AJ141" s="910"/>
      <c r="AK141" s="908"/>
    </row>
    <row r="142" spans="1:37" s="157" customFormat="1" ht="28.5" customHeight="1">
      <c r="A142" s="771">
        <v>31</v>
      </c>
      <c r="B142" s="155"/>
      <c r="C142" s="757" t="s">
        <v>222</v>
      </c>
      <c r="D142" s="1364" t="s">
        <v>766</v>
      </c>
      <c r="E142" s="1359"/>
      <c r="F142" s="1359"/>
      <c r="G142" s="905"/>
      <c r="H142" s="154"/>
      <c r="I142" s="154"/>
      <c r="J142" s="239">
        <v>0</v>
      </c>
      <c r="K142" s="239">
        <v>0</v>
      </c>
      <c r="L142" s="239">
        <v>0</v>
      </c>
      <c r="M142" s="239">
        <f>SUM(J142:L142)</f>
        <v>0</v>
      </c>
      <c r="N142" s="239">
        <v>0</v>
      </c>
      <c r="O142" s="805">
        <f>SUM(M142:N142)</f>
        <v>0</v>
      </c>
      <c r="P142" s="546"/>
      <c r="Q142" s="805">
        <v>0</v>
      </c>
      <c r="R142" s="771">
        <f aca="true" t="shared" si="26" ref="R142:R147">A142</f>
        <v>31</v>
      </c>
      <c r="S142" s="155"/>
      <c r="T142" s="757" t="str">
        <f t="shared" si="25"/>
        <v>1.</v>
      </c>
      <c r="U142" s="1358" t="s">
        <v>430</v>
      </c>
      <c r="V142" s="1359"/>
      <c r="W142" s="1359"/>
      <c r="X142" s="905"/>
      <c r="Y142" s="154"/>
      <c r="Z142" s="154"/>
      <c r="AA142" s="549">
        <f aca="true" t="shared" si="27" ref="AA142:AA147">O142</f>
        <v>0</v>
      </c>
      <c r="AB142" s="557"/>
      <c r="AC142" s="548">
        <f aca="true" t="shared" si="28" ref="AC142:AC147">Q142</f>
        <v>0</v>
      </c>
      <c r="AD142" s="258"/>
      <c r="AE142" s="907">
        <f aca="true" t="shared" si="29" ref="AE142:AE151">IF(O142+Q142=0,0,1)</f>
        <v>0</v>
      </c>
      <c r="AF142" s="907"/>
      <c r="AG142" s="908">
        <f t="shared" si="23"/>
        <v>0</v>
      </c>
      <c r="AH142" s="908">
        <f t="shared" si="24"/>
        <v>0</v>
      </c>
      <c r="AI142" s="433"/>
      <c r="AJ142" s="911" t="s">
        <v>179</v>
      </c>
      <c r="AK142" s="915"/>
    </row>
    <row r="143" spans="1:37" s="157" customFormat="1" ht="28.5" customHeight="1">
      <c r="A143" s="771">
        <v>32</v>
      </c>
      <c r="B143" s="155"/>
      <c r="C143" s="757" t="s">
        <v>223</v>
      </c>
      <c r="D143" s="1364" t="s">
        <v>85</v>
      </c>
      <c r="E143" s="1359"/>
      <c r="F143" s="1359"/>
      <c r="G143" s="905"/>
      <c r="H143" s="154"/>
      <c r="I143" s="154"/>
      <c r="J143" s="239">
        <v>0</v>
      </c>
      <c r="K143" s="239">
        <v>0</v>
      </c>
      <c r="L143" s="239">
        <v>0</v>
      </c>
      <c r="M143" s="239">
        <f>SUM(J143:L143)</f>
        <v>0</v>
      </c>
      <c r="N143" s="239">
        <v>0</v>
      </c>
      <c r="O143" s="805">
        <f>SUM(M143:N143)</f>
        <v>0</v>
      </c>
      <c r="P143" s="549"/>
      <c r="Q143" s="805">
        <v>0</v>
      </c>
      <c r="R143" s="771">
        <f t="shared" si="26"/>
        <v>32</v>
      </c>
      <c r="S143" s="155"/>
      <c r="T143" s="757" t="str">
        <f t="shared" si="25"/>
        <v>2.</v>
      </c>
      <c r="U143" s="1358" t="s">
        <v>191</v>
      </c>
      <c r="V143" s="1359"/>
      <c r="W143" s="1359"/>
      <c r="X143" s="905"/>
      <c r="Y143" s="154"/>
      <c r="Z143" s="154"/>
      <c r="AA143" s="549">
        <f t="shared" si="27"/>
        <v>0</v>
      </c>
      <c r="AB143" s="557"/>
      <c r="AC143" s="548">
        <f t="shared" si="28"/>
        <v>0</v>
      </c>
      <c r="AD143" s="258"/>
      <c r="AE143" s="907">
        <f t="shared" si="29"/>
        <v>0</v>
      </c>
      <c r="AF143" s="907"/>
      <c r="AG143" s="908">
        <f t="shared" si="23"/>
        <v>0</v>
      </c>
      <c r="AH143" s="908">
        <f t="shared" si="24"/>
        <v>0</v>
      </c>
      <c r="AI143" s="433"/>
      <c r="AJ143" s="395" t="s">
        <v>333</v>
      </c>
      <c r="AK143" s="908"/>
    </row>
    <row r="144" spans="1:37" s="157" customFormat="1" ht="15" customHeight="1">
      <c r="A144" s="771">
        <v>33</v>
      </c>
      <c r="B144" s="155"/>
      <c r="C144" s="757" t="s">
        <v>143</v>
      </c>
      <c r="D144" s="1156" t="s">
        <v>192</v>
      </c>
      <c r="E144" s="154"/>
      <c r="F144" s="154"/>
      <c r="G144" s="905"/>
      <c r="H144" s="154"/>
      <c r="I144" s="154"/>
      <c r="J144" s="239">
        <v>0</v>
      </c>
      <c r="K144" s="239">
        <v>0</v>
      </c>
      <c r="L144" s="239">
        <v>0</v>
      </c>
      <c r="M144" s="239">
        <f>SUM(J144:L144)</f>
        <v>0</v>
      </c>
      <c r="N144" s="239">
        <v>0</v>
      </c>
      <c r="O144" s="805">
        <f>SUM(M144:N144)</f>
        <v>0</v>
      </c>
      <c r="P144" s="546"/>
      <c r="Q144" s="548">
        <v>0</v>
      </c>
      <c r="R144" s="771">
        <f t="shared" si="26"/>
        <v>33</v>
      </c>
      <c r="S144" s="155"/>
      <c r="T144" s="757" t="str">
        <f t="shared" si="25"/>
        <v>3.</v>
      </c>
      <c r="U144" s="395" t="s">
        <v>337</v>
      </c>
      <c r="V144" s="154"/>
      <c r="W144" s="154"/>
      <c r="X144" s="905"/>
      <c r="Y144" s="154"/>
      <c r="Z144" s="154"/>
      <c r="AA144" s="549">
        <f t="shared" si="27"/>
        <v>0</v>
      </c>
      <c r="AB144" s="557"/>
      <c r="AC144" s="548">
        <f t="shared" si="28"/>
        <v>0</v>
      </c>
      <c r="AD144" s="258"/>
      <c r="AE144" s="907">
        <f t="shared" si="29"/>
        <v>0</v>
      </c>
      <c r="AF144" s="907"/>
      <c r="AG144" s="908">
        <f t="shared" si="23"/>
        <v>0</v>
      </c>
      <c r="AH144" s="908">
        <f t="shared" si="24"/>
        <v>0</v>
      </c>
      <c r="AI144" s="433"/>
      <c r="AJ144" s="395" t="s">
        <v>285</v>
      </c>
      <c r="AK144" s="908"/>
    </row>
    <row r="145" spans="1:37" s="157" customFormat="1" ht="15" customHeight="1">
      <c r="A145" s="771">
        <v>34</v>
      </c>
      <c r="B145" s="155"/>
      <c r="C145" s="757" t="s">
        <v>397</v>
      </c>
      <c r="D145" s="1156" t="s">
        <v>193</v>
      </c>
      <c r="E145" s="154"/>
      <c r="F145" s="154"/>
      <c r="G145" s="905"/>
      <c r="H145" s="154"/>
      <c r="I145" s="154"/>
      <c r="J145" s="239">
        <v>0</v>
      </c>
      <c r="K145" s="239">
        <v>0</v>
      </c>
      <c r="L145" s="239">
        <v>0</v>
      </c>
      <c r="M145" s="239">
        <f>SUM(J145:L145)</f>
        <v>0</v>
      </c>
      <c r="N145" s="239">
        <v>0</v>
      </c>
      <c r="O145" s="805">
        <f>SUM(M145:N145)</f>
        <v>0</v>
      </c>
      <c r="P145" s="546"/>
      <c r="Q145" s="548">
        <v>0</v>
      </c>
      <c r="R145" s="771">
        <f t="shared" si="26"/>
        <v>34</v>
      </c>
      <c r="S145" s="155"/>
      <c r="T145" s="757" t="str">
        <f t="shared" si="25"/>
        <v>4.</v>
      </c>
      <c r="U145" s="395" t="s">
        <v>338</v>
      </c>
      <c r="V145" s="154"/>
      <c r="W145" s="154"/>
      <c r="X145" s="905"/>
      <c r="Y145" s="154"/>
      <c r="Z145" s="154"/>
      <c r="AA145" s="549">
        <f t="shared" si="27"/>
        <v>0</v>
      </c>
      <c r="AB145" s="557"/>
      <c r="AC145" s="548">
        <f t="shared" si="28"/>
        <v>0</v>
      </c>
      <c r="AD145" s="258"/>
      <c r="AE145" s="907">
        <f t="shared" si="29"/>
        <v>0</v>
      </c>
      <c r="AF145" s="907"/>
      <c r="AG145" s="908">
        <f t="shared" si="23"/>
        <v>0</v>
      </c>
      <c r="AH145" s="908">
        <f t="shared" si="24"/>
        <v>0</v>
      </c>
      <c r="AI145" s="433"/>
      <c r="AJ145" s="395" t="s">
        <v>156</v>
      </c>
      <c r="AK145" s="908"/>
    </row>
    <row r="146" spans="1:37" s="157" customFormat="1" ht="15" customHeight="1">
      <c r="A146" s="771">
        <v>35</v>
      </c>
      <c r="B146" s="155"/>
      <c r="C146" s="757" t="s">
        <v>481</v>
      </c>
      <c r="D146" s="1156" t="s">
        <v>437</v>
      </c>
      <c r="E146" s="154"/>
      <c r="F146" s="154"/>
      <c r="G146" s="905"/>
      <c r="H146" s="154"/>
      <c r="I146" s="154"/>
      <c r="J146" s="549">
        <v>0</v>
      </c>
      <c r="K146" s="549">
        <v>0</v>
      </c>
      <c r="L146" s="549">
        <v>0</v>
      </c>
      <c r="M146" s="549">
        <f>SUM(J146:L146)</f>
        <v>0</v>
      </c>
      <c r="N146" s="549">
        <v>0</v>
      </c>
      <c r="O146" s="805">
        <f>SUM(M146:N146)</f>
        <v>0</v>
      </c>
      <c r="P146" s="546"/>
      <c r="Q146" s="548">
        <v>0</v>
      </c>
      <c r="R146" s="771">
        <f t="shared" si="26"/>
        <v>35</v>
      </c>
      <c r="S146" s="155"/>
      <c r="T146" s="757" t="str">
        <f t="shared" si="25"/>
        <v>5.</v>
      </c>
      <c r="U146" s="395" t="s">
        <v>339</v>
      </c>
      <c r="V146" s="154"/>
      <c r="W146" s="154"/>
      <c r="X146" s="905"/>
      <c r="Y146" s="154"/>
      <c r="Z146" s="154"/>
      <c r="AA146" s="549">
        <f t="shared" si="27"/>
        <v>0</v>
      </c>
      <c r="AB146" s="557"/>
      <c r="AC146" s="548">
        <f t="shared" si="28"/>
        <v>0</v>
      </c>
      <c r="AD146" s="258"/>
      <c r="AE146" s="907">
        <f t="shared" si="29"/>
        <v>0</v>
      </c>
      <c r="AF146" s="907"/>
      <c r="AG146" s="908">
        <f t="shared" si="23"/>
        <v>0</v>
      </c>
      <c r="AH146" s="908">
        <f t="shared" si="24"/>
        <v>0</v>
      </c>
      <c r="AI146" s="433"/>
      <c r="AJ146" s="395" t="s">
        <v>319</v>
      </c>
      <c r="AK146" s="908"/>
    </row>
    <row r="147" spans="1:37" s="157" customFormat="1" ht="15" customHeight="1">
      <c r="A147" s="771">
        <v>36</v>
      </c>
      <c r="B147" s="155"/>
      <c r="C147" s="757" t="s">
        <v>482</v>
      </c>
      <c r="D147" s="1156" t="s">
        <v>438</v>
      </c>
      <c r="E147" s="154"/>
      <c r="F147" s="154"/>
      <c r="G147" s="905"/>
      <c r="H147" s="154"/>
      <c r="I147" s="154"/>
      <c r="J147" s="549">
        <f aca="true" t="shared" si="30" ref="J147:O147">-(SUM(J148:J150))</f>
        <v>0</v>
      </c>
      <c r="K147" s="549">
        <f t="shared" si="30"/>
        <v>0</v>
      </c>
      <c r="L147" s="549">
        <f t="shared" si="30"/>
        <v>0</v>
      </c>
      <c r="M147" s="549">
        <f t="shared" si="30"/>
        <v>0</v>
      </c>
      <c r="N147" s="549">
        <f t="shared" si="30"/>
        <v>0</v>
      </c>
      <c r="O147" s="549" t="e">
        <f t="shared" si="30"/>
        <v>#REF!</v>
      </c>
      <c r="P147" s="546"/>
      <c r="Q147" s="548">
        <v>0</v>
      </c>
      <c r="R147" s="771">
        <f t="shared" si="26"/>
        <v>36</v>
      </c>
      <c r="S147" s="155"/>
      <c r="T147" s="757" t="str">
        <f t="shared" si="25"/>
        <v>6.</v>
      </c>
      <c r="U147" s="395" t="s">
        <v>341</v>
      </c>
      <c r="V147" s="154"/>
      <c r="W147" s="154"/>
      <c r="X147" s="905"/>
      <c r="Y147" s="154"/>
      <c r="Z147" s="154"/>
      <c r="AA147" s="549" t="e">
        <f t="shared" si="27"/>
        <v>#REF!</v>
      </c>
      <c r="AB147" s="557"/>
      <c r="AC147" s="548">
        <f t="shared" si="28"/>
        <v>0</v>
      </c>
      <c r="AD147" s="258"/>
      <c r="AE147" s="907" t="e">
        <f t="shared" si="29"/>
        <v>#REF!</v>
      </c>
      <c r="AF147" s="907"/>
      <c r="AG147" s="908" t="e">
        <f t="shared" si="23"/>
        <v>#REF!</v>
      </c>
      <c r="AH147" s="908">
        <f t="shared" si="24"/>
        <v>0</v>
      </c>
      <c r="AI147" s="433"/>
      <c r="AJ147" s="395" t="s">
        <v>329</v>
      </c>
      <c r="AK147" s="915"/>
    </row>
    <row r="148" spans="1:37" s="1021" customFormat="1" ht="15" customHeight="1" outlineLevel="1">
      <c r="A148" s="1036"/>
      <c r="B148" s="1036"/>
      <c r="D148" s="1157" t="s">
        <v>701</v>
      </c>
      <c r="E148" s="1022"/>
      <c r="F148" s="1022"/>
      <c r="G148" s="1023"/>
      <c r="H148" s="1022"/>
      <c r="I148" s="1022"/>
      <c r="J148" s="1032"/>
      <c r="K148" s="1032"/>
      <c r="L148" s="1032"/>
      <c r="M148" s="1032"/>
      <c r="N148" s="1032"/>
      <c r="O148" s="1037" t="e">
        <f>+'Thuyet minh'!W572</f>
        <v>#REF!</v>
      </c>
      <c r="P148" s="1024"/>
      <c r="Q148" s="1025"/>
      <c r="R148" s="1036"/>
      <c r="S148" s="1036"/>
      <c r="U148" s="1031"/>
      <c r="V148" s="1022"/>
      <c r="W148" s="1022"/>
      <c r="X148" s="1023"/>
      <c r="Y148" s="1022"/>
      <c r="Z148" s="1022"/>
      <c r="AA148" s="1032"/>
      <c r="AB148" s="1026"/>
      <c r="AC148" s="1025"/>
      <c r="AD148" s="1027"/>
      <c r="AE148" s="907"/>
      <c r="AF148" s="1028"/>
      <c r="AG148" s="1029"/>
      <c r="AH148" s="1029"/>
      <c r="AI148" s="1030"/>
      <c r="AJ148" s="1031"/>
      <c r="AK148" s="1029"/>
    </row>
    <row r="149" spans="1:37" s="1021" customFormat="1" ht="15" customHeight="1" outlineLevel="1">
      <c r="A149" s="1036"/>
      <c r="B149" s="1036"/>
      <c r="D149" s="1157" t="s">
        <v>702</v>
      </c>
      <c r="E149" s="1022"/>
      <c r="F149" s="1022"/>
      <c r="G149" s="1023"/>
      <c r="H149" s="1022"/>
      <c r="I149" s="1022"/>
      <c r="J149" s="1032"/>
      <c r="K149" s="1032"/>
      <c r="L149" s="1032"/>
      <c r="M149" s="1032"/>
      <c r="N149" s="1032"/>
      <c r="O149" s="1032">
        <f>-'Thuyet minh'!W519</f>
        <v>0</v>
      </c>
      <c r="P149" s="1024"/>
      <c r="Q149" s="1025"/>
      <c r="R149" s="1036"/>
      <c r="S149" s="1036"/>
      <c r="U149" s="1031"/>
      <c r="V149" s="1022"/>
      <c r="W149" s="1022"/>
      <c r="X149" s="1023"/>
      <c r="Y149" s="1022"/>
      <c r="Z149" s="1022"/>
      <c r="AA149" s="1032"/>
      <c r="AB149" s="1026"/>
      <c r="AC149" s="1025"/>
      <c r="AD149" s="1027"/>
      <c r="AE149" s="907"/>
      <c r="AF149" s="1028"/>
      <c r="AG149" s="1029"/>
      <c r="AH149" s="1029"/>
      <c r="AI149" s="1030"/>
      <c r="AJ149" s="1031"/>
      <c r="AK149" s="1029"/>
    </row>
    <row r="150" spans="1:37" s="1021" customFormat="1" ht="15" customHeight="1" outlineLevel="1">
      <c r="A150" s="1036"/>
      <c r="B150" s="1036"/>
      <c r="D150" s="1157" t="s">
        <v>703</v>
      </c>
      <c r="E150" s="1022"/>
      <c r="F150" s="1022"/>
      <c r="G150" s="1023"/>
      <c r="H150" s="1022"/>
      <c r="I150" s="1022"/>
      <c r="J150" s="1032"/>
      <c r="K150" s="1032"/>
      <c r="L150" s="1032"/>
      <c r="M150" s="1032"/>
      <c r="N150" s="1032"/>
      <c r="O150" s="1032">
        <f>+'Thuyet minh'!AD519</f>
        <v>2305358500</v>
      </c>
      <c r="P150" s="1024"/>
      <c r="Q150" s="1025"/>
      <c r="R150" s="1036"/>
      <c r="S150" s="1036"/>
      <c r="U150" s="1031"/>
      <c r="V150" s="1022"/>
      <c r="W150" s="1022"/>
      <c r="X150" s="1023"/>
      <c r="Y150" s="1022"/>
      <c r="Z150" s="1022"/>
      <c r="AA150" s="1032"/>
      <c r="AB150" s="1026"/>
      <c r="AC150" s="1025"/>
      <c r="AD150" s="1027"/>
      <c r="AE150" s="907"/>
      <c r="AF150" s="1028"/>
      <c r="AG150" s="1029"/>
      <c r="AH150" s="1029"/>
      <c r="AI150" s="1030"/>
      <c r="AJ150" s="1031"/>
      <c r="AK150" s="1029"/>
    </row>
    <row r="151" spans="1:37" s="1021" customFormat="1" ht="15" customHeight="1">
      <c r="A151" s="1189">
        <v>40</v>
      </c>
      <c r="B151" s="913"/>
      <c r="C151" s="913" t="s">
        <v>239</v>
      </c>
      <c r="D151" s="1155"/>
      <c r="E151" s="158"/>
      <c r="F151" s="158"/>
      <c r="G151" s="1023"/>
      <c r="H151" s="1022"/>
      <c r="I151" s="1022"/>
      <c r="J151" s="545">
        <f aca="true" t="shared" si="31" ref="J151:O151">SUM(J142:J147)</f>
        <v>0</v>
      </c>
      <c r="K151" s="545">
        <f t="shared" si="31"/>
        <v>0</v>
      </c>
      <c r="L151" s="545">
        <f t="shared" si="31"/>
        <v>0</v>
      </c>
      <c r="M151" s="545">
        <f t="shared" si="31"/>
        <v>0</v>
      </c>
      <c r="N151" s="545">
        <f t="shared" si="31"/>
        <v>0</v>
      </c>
      <c r="O151" s="545" t="e">
        <f t="shared" si="31"/>
        <v>#REF!</v>
      </c>
      <c r="P151" s="1024"/>
      <c r="Q151" s="547">
        <f>SUM(Q142:Q147)</f>
        <v>0</v>
      </c>
      <c r="R151" s="1189">
        <f>A151</f>
        <v>40</v>
      </c>
      <c r="S151" s="912"/>
      <c r="T151" s="913" t="s">
        <v>190</v>
      </c>
      <c r="U151" s="913"/>
      <c r="V151" s="913"/>
      <c r="W151" s="913"/>
      <c r="X151" s="1023"/>
      <c r="Y151" s="1022"/>
      <c r="Z151" s="1022"/>
      <c r="AA151" s="545" t="e">
        <f>SUM(AA142:AA147)</f>
        <v>#REF!</v>
      </c>
      <c r="AB151" s="1026"/>
      <c r="AC151" s="545">
        <f>SUM(AC142:AC147)</f>
        <v>0</v>
      </c>
      <c r="AD151" s="257"/>
      <c r="AE151" s="907" t="e">
        <f t="shared" si="29"/>
        <v>#REF!</v>
      </c>
      <c r="AF151" s="1028"/>
      <c r="AG151" s="1029" t="e">
        <f>O151-AA151</f>
        <v>#REF!</v>
      </c>
      <c r="AH151" s="1029">
        <f>Q151-AC151</f>
        <v>0</v>
      </c>
      <c r="AI151" s="432"/>
      <c r="AJ151" s="1034"/>
      <c r="AK151" s="1029"/>
    </row>
    <row r="152" spans="1:37" s="157" customFormat="1" ht="12.75">
      <c r="A152" s="918"/>
      <c r="B152" s="395"/>
      <c r="C152" s="395"/>
      <c r="D152" s="1156"/>
      <c r="E152" s="154"/>
      <c r="F152" s="154"/>
      <c r="G152" s="905"/>
      <c r="H152" s="154"/>
      <c r="I152" s="154"/>
      <c r="J152" s="549"/>
      <c r="K152" s="549"/>
      <c r="L152" s="549"/>
      <c r="M152" s="549"/>
      <c r="N152" s="549"/>
      <c r="O152" s="549"/>
      <c r="P152" s="546"/>
      <c r="Q152" s="806"/>
      <c r="R152" s="918"/>
      <c r="T152" s="395"/>
      <c r="U152" s="395"/>
      <c r="V152" s="395"/>
      <c r="W152" s="395"/>
      <c r="X152" s="905"/>
      <c r="Y152" s="154"/>
      <c r="Z152" s="154"/>
      <c r="AA152" s="549"/>
      <c r="AB152" s="557"/>
      <c r="AC152" s="806"/>
      <c r="AD152" s="310"/>
      <c r="AE152" s="907" t="e">
        <f>AE153</f>
        <v>#REF!</v>
      </c>
      <c r="AF152" s="907"/>
      <c r="AG152" s="908">
        <f>O152-AA152</f>
        <v>0</v>
      </c>
      <c r="AH152" s="908">
        <f>Q152-AC152</f>
        <v>0</v>
      </c>
      <c r="AI152" s="433"/>
      <c r="AJ152" s="910"/>
      <c r="AK152" s="908"/>
    </row>
    <row r="153" spans="1:37" s="157" customFormat="1" ht="15" customHeight="1">
      <c r="A153" s="919">
        <v>50</v>
      </c>
      <c r="B153" s="920"/>
      <c r="C153" s="920" t="e">
        <f>"Lưu chuyển tiền thuần trong "&amp;#REF!</f>
        <v>#REF!</v>
      </c>
      <c r="D153" s="1158"/>
      <c r="E153" s="159"/>
      <c r="F153" s="159"/>
      <c r="G153" s="289"/>
      <c r="H153" s="160"/>
      <c r="I153" s="160"/>
      <c r="J153" s="542" t="e">
        <f aca="true" t="shared" si="32" ref="J153:O153">J122+J139+J151</f>
        <v>#REF!</v>
      </c>
      <c r="K153" s="542" t="e">
        <f t="shared" si="32"/>
        <v>#REF!</v>
      </c>
      <c r="L153" s="542" t="e">
        <f t="shared" si="32"/>
        <v>#REF!</v>
      </c>
      <c r="M153" s="542" t="e">
        <f t="shared" si="32"/>
        <v>#REF!</v>
      </c>
      <c r="N153" s="542" t="e">
        <f t="shared" si="32"/>
        <v>#REF!</v>
      </c>
      <c r="O153" s="542" t="e">
        <f t="shared" si="32"/>
        <v>#REF!</v>
      </c>
      <c r="P153" s="807"/>
      <c r="Q153" s="185">
        <f>Q122+Q139+Q151</f>
        <v>11078332698</v>
      </c>
      <c r="R153" s="919">
        <f>A153</f>
        <v>50</v>
      </c>
      <c r="S153" s="921"/>
      <c r="T153" s="920" t="s">
        <v>846</v>
      </c>
      <c r="U153" s="920"/>
      <c r="V153" s="920"/>
      <c r="W153" s="920"/>
      <c r="X153" s="289"/>
      <c r="Y153" s="160"/>
      <c r="Z153" s="160"/>
      <c r="AA153" s="542" t="e">
        <f>AA122+AA139+AA151</f>
        <v>#REF!</v>
      </c>
      <c r="AB153" s="549"/>
      <c r="AC153" s="542">
        <f>AC122+AC139+AC151</f>
        <v>11078332698</v>
      </c>
      <c r="AD153" s="922"/>
      <c r="AE153" s="907" t="e">
        <f>IF(O153+Q153=0,0,1)</f>
        <v>#REF!</v>
      </c>
      <c r="AF153" s="907"/>
      <c r="AG153" s="908" t="e">
        <f>O153-AA153</f>
        <v>#REF!</v>
      </c>
      <c r="AH153" s="908">
        <f>Q153-AC153</f>
        <v>0</v>
      </c>
      <c r="AI153" s="917"/>
      <c r="AJ153" s="910"/>
      <c r="AK153" s="908"/>
    </row>
    <row r="154" spans="1:37" s="157" customFormat="1" ht="12.75">
      <c r="A154" s="923"/>
      <c r="B154" s="924"/>
      <c r="C154" s="924"/>
      <c r="D154" s="1159"/>
      <c r="E154" s="160"/>
      <c r="F154" s="160"/>
      <c r="G154" s="289"/>
      <c r="H154" s="160"/>
      <c r="I154" s="160"/>
      <c r="J154" s="549"/>
      <c r="K154" s="549"/>
      <c r="L154" s="549"/>
      <c r="M154" s="549"/>
      <c r="N154" s="549"/>
      <c r="O154" s="549"/>
      <c r="P154" s="807"/>
      <c r="Q154" s="541"/>
      <c r="R154" s="923"/>
      <c r="T154" s="924"/>
      <c r="U154" s="924"/>
      <c r="V154" s="924"/>
      <c r="W154" s="924"/>
      <c r="X154" s="289"/>
      <c r="Y154" s="160"/>
      <c r="Z154" s="160"/>
      <c r="AA154" s="549"/>
      <c r="AB154" s="549"/>
      <c r="AC154" s="541"/>
      <c r="AD154" s="925"/>
      <c r="AE154" s="907" t="e">
        <f>AE155</f>
        <v>#REF!</v>
      </c>
      <c r="AF154" s="907"/>
      <c r="AG154" s="908">
        <f>O154-AA154</f>
        <v>0</v>
      </c>
      <c r="AH154" s="908">
        <f>Q154-AC154</f>
        <v>0</v>
      </c>
      <c r="AI154" s="433"/>
      <c r="AJ154" s="910"/>
      <c r="AK154" s="908"/>
    </row>
    <row r="155" spans="1:37" s="157" customFormat="1" ht="15" customHeight="1">
      <c r="A155" s="919">
        <v>60</v>
      </c>
      <c r="B155" s="920"/>
      <c r="C155" s="920" t="e">
        <f>"Tiền và các khoản tương đương tiền đầu "&amp;#REF!</f>
        <v>#REF!</v>
      </c>
      <c r="D155" s="1158"/>
      <c r="E155" s="159"/>
      <c r="F155" s="159"/>
      <c r="G155" s="289"/>
      <c r="H155" s="160"/>
      <c r="I155" s="160"/>
      <c r="J155" s="542">
        <v>0</v>
      </c>
      <c r="K155" s="542">
        <v>0</v>
      </c>
      <c r="L155" s="542">
        <v>0</v>
      </c>
      <c r="M155" s="542">
        <f>SUM(J155:L155)</f>
        <v>0</v>
      </c>
      <c r="N155" s="542">
        <v>0</v>
      </c>
      <c r="O155" s="542">
        <f>CDKT!L14</f>
        <v>102568408772</v>
      </c>
      <c r="P155" s="807"/>
      <c r="Q155" s="544">
        <v>0</v>
      </c>
      <c r="R155" s="919">
        <f>A155</f>
        <v>60</v>
      </c>
      <c r="S155" s="921"/>
      <c r="T155" s="920" t="e">
        <f>"Cash and cash equivalents at beginning of the "&amp;#REF!</f>
        <v>#REF!</v>
      </c>
      <c r="U155" s="920"/>
      <c r="V155" s="920"/>
      <c r="W155" s="920"/>
      <c r="X155" s="289"/>
      <c r="Y155" s="160"/>
      <c r="Z155" s="160"/>
      <c r="AA155" s="542">
        <f>O155</f>
        <v>102568408772</v>
      </c>
      <c r="AB155" s="549"/>
      <c r="AC155" s="185">
        <f>Q155</f>
        <v>0</v>
      </c>
      <c r="AD155" s="922"/>
      <c r="AE155" s="907" t="e">
        <f>AE159</f>
        <v>#REF!</v>
      </c>
      <c r="AF155" s="907"/>
      <c r="AG155" s="908">
        <f>O155-AA155</f>
        <v>0</v>
      </c>
      <c r="AH155" s="908">
        <f>Q155-AC155</f>
        <v>0</v>
      </c>
      <c r="AI155" s="917"/>
      <c r="AJ155" s="910"/>
      <c r="AK155" s="908"/>
    </row>
    <row r="156" spans="1:37" s="157" customFormat="1" ht="12.75">
      <c r="A156" s="919"/>
      <c r="B156" s="920"/>
      <c r="C156" s="920"/>
      <c r="D156" s="1158"/>
      <c r="E156" s="159"/>
      <c r="F156" s="159"/>
      <c r="G156" s="289"/>
      <c r="H156" s="160"/>
      <c r="I156" s="160"/>
      <c r="J156" s="542"/>
      <c r="K156" s="542"/>
      <c r="L156" s="542"/>
      <c r="M156" s="542"/>
      <c r="N156" s="542"/>
      <c r="O156" s="542"/>
      <c r="P156" s="807"/>
      <c r="Q156" s="544"/>
      <c r="R156" s="919"/>
      <c r="S156" s="921"/>
      <c r="T156" s="920"/>
      <c r="U156" s="920"/>
      <c r="V156" s="920"/>
      <c r="W156" s="920"/>
      <c r="X156" s="289"/>
      <c r="Y156" s="160"/>
      <c r="Z156" s="160"/>
      <c r="AA156" s="542"/>
      <c r="AB156" s="549"/>
      <c r="AC156" s="185"/>
      <c r="AD156" s="922"/>
      <c r="AE156" s="907">
        <f>AE157</f>
        <v>0</v>
      </c>
      <c r="AF156" s="907"/>
      <c r="AG156" s="908"/>
      <c r="AH156" s="908"/>
      <c r="AI156" s="917"/>
      <c r="AJ156" s="910"/>
      <c r="AK156" s="908"/>
    </row>
    <row r="157" spans="1:37" s="157" customFormat="1" ht="15" customHeight="1">
      <c r="A157" s="918">
        <v>61</v>
      </c>
      <c r="B157" s="395"/>
      <c r="C157" s="395" t="s">
        <v>323</v>
      </c>
      <c r="D157" s="1156"/>
      <c r="E157" s="154"/>
      <c r="F157" s="154"/>
      <c r="G157" s="905"/>
      <c r="H157" s="154"/>
      <c r="I157" s="154"/>
      <c r="J157" s="239">
        <v>0</v>
      </c>
      <c r="K157" s="239">
        <v>0</v>
      </c>
      <c r="L157" s="239">
        <v>0</v>
      </c>
      <c r="M157" s="239">
        <f>SUM(J157:L157)</f>
        <v>0</v>
      </c>
      <c r="N157" s="239">
        <v>0</v>
      </c>
      <c r="O157" s="239">
        <f>SUM(M157:N157)</f>
        <v>0</v>
      </c>
      <c r="P157" s="546"/>
      <c r="Q157" s="549">
        <v>0</v>
      </c>
      <c r="R157" s="918">
        <f>A157</f>
        <v>61</v>
      </c>
      <c r="S157" s="905"/>
      <c r="T157" s="395" t="s">
        <v>372</v>
      </c>
      <c r="U157" s="395"/>
      <c r="V157" s="395"/>
      <c r="W157" s="395"/>
      <c r="X157" s="905"/>
      <c r="Y157" s="154"/>
      <c r="Z157" s="154"/>
      <c r="AA157" s="549">
        <f>O157</f>
        <v>0</v>
      </c>
      <c r="AB157" s="557"/>
      <c r="AC157" s="548">
        <f>Q157</f>
        <v>0</v>
      </c>
      <c r="AD157" s="258"/>
      <c r="AE157" s="907">
        <f>IF(O157+Q157=0,0,1)</f>
        <v>0</v>
      </c>
      <c r="AF157" s="907"/>
      <c r="AG157" s="908">
        <f>O157-AA157</f>
        <v>0</v>
      </c>
      <c r="AH157" s="908">
        <f>Q157-AC157</f>
        <v>0</v>
      </c>
      <c r="AI157" s="433"/>
      <c r="AJ157" s="395" t="s">
        <v>238</v>
      </c>
      <c r="AK157" s="908"/>
    </row>
    <row r="158" spans="1:37" s="157" customFormat="1" ht="12.75">
      <c r="A158" s="769"/>
      <c r="B158" s="905"/>
      <c r="C158" s="395"/>
      <c r="D158" s="1156"/>
      <c r="E158" s="154"/>
      <c r="F158" s="154"/>
      <c r="G158" s="905"/>
      <c r="H158" s="154"/>
      <c r="I158" s="154"/>
      <c r="J158" s="549"/>
      <c r="K158" s="549"/>
      <c r="L158" s="549"/>
      <c r="M158" s="549"/>
      <c r="N158" s="549"/>
      <c r="O158" s="549"/>
      <c r="P158" s="546"/>
      <c r="Q158" s="548"/>
      <c r="R158" s="769"/>
      <c r="S158" s="905"/>
      <c r="T158" s="395"/>
      <c r="U158" s="395"/>
      <c r="V158" s="395"/>
      <c r="W158" s="395"/>
      <c r="X158" s="905"/>
      <c r="Y158" s="154"/>
      <c r="Z158" s="154"/>
      <c r="AA158" s="549"/>
      <c r="AB158" s="557"/>
      <c r="AC158" s="548"/>
      <c r="AD158" s="258"/>
      <c r="AE158" s="907" t="e">
        <f>AE159</f>
        <v>#REF!</v>
      </c>
      <c r="AF158" s="907"/>
      <c r="AG158" s="908">
        <f>O158-AA158</f>
        <v>0</v>
      </c>
      <c r="AH158" s="908">
        <f>Q158-AC158</f>
        <v>0</v>
      </c>
      <c r="AI158" s="433"/>
      <c r="AJ158" s="910"/>
      <c r="AK158" s="908"/>
    </row>
    <row r="159" spans="1:37" s="757" customFormat="1" ht="15" customHeight="1" thickBot="1">
      <c r="A159" s="919">
        <v>70</v>
      </c>
      <c r="B159" s="273"/>
      <c r="C159" s="920" t="e">
        <f>"Tiền và các khoản tương đương tiền cuối "&amp;#REF!</f>
        <v>#REF!</v>
      </c>
      <c r="D159" s="1158"/>
      <c r="E159" s="159"/>
      <c r="F159" s="159"/>
      <c r="G159" s="926"/>
      <c r="H159" s="273">
        <f>'Thuyet minh'!A256</f>
        <v>3</v>
      </c>
      <c r="I159" s="427"/>
      <c r="J159" s="808" t="e">
        <f aca="true" t="shared" si="33" ref="J159:O159">J155+J153+J157</f>
        <v>#REF!</v>
      </c>
      <c r="K159" s="808" t="e">
        <f t="shared" si="33"/>
        <v>#REF!</v>
      </c>
      <c r="L159" s="808" t="e">
        <f t="shared" si="33"/>
        <v>#REF!</v>
      </c>
      <c r="M159" s="808" t="e">
        <f t="shared" si="33"/>
        <v>#REF!</v>
      </c>
      <c r="N159" s="808" t="e">
        <f t="shared" si="33"/>
        <v>#REF!</v>
      </c>
      <c r="O159" s="808" t="e">
        <f t="shared" si="33"/>
        <v>#REF!</v>
      </c>
      <c r="P159" s="543"/>
      <c r="Q159" s="809">
        <f>Q155+Q153+Q157</f>
        <v>11078332698</v>
      </c>
      <c r="R159" s="919">
        <f>A159</f>
        <v>70</v>
      </c>
      <c r="S159" s="273"/>
      <c r="T159" s="920" t="e">
        <f>"Cash and cash equivalents at end of the "&amp;#REF!</f>
        <v>#REF!</v>
      </c>
      <c r="U159" s="920"/>
      <c r="V159" s="159"/>
      <c r="W159" s="159"/>
      <c r="X159" s="926"/>
      <c r="Y159" s="273">
        <f>H159</f>
        <v>3</v>
      </c>
      <c r="Z159" s="427"/>
      <c r="AA159" s="808" t="e">
        <f>AA155+AA153+AA157</f>
        <v>#REF!</v>
      </c>
      <c r="AB159" s="556"/>
      <c r="AC159" s="808">
        <f>AC155+AC153+AC157</f>
        <v>11078332698</v>
      </c>
      <c r="AD159" s="922"/>
      <c r="AE159" s="927" t="e">
        <f>IF(O159+Q159=0,0,1)</f>
        <v>#REF!</v>
      </c>
      <c r="AF159" s="927"/>
      <c r="AG159" s="928" t="e">
        <f>O159-AA159</f>
        <v>#REF!</v>
      </c>
      <c r="AH159" s="928">
        <f>Q159-AC159</f>
        <v>0</v>
      </c>
      <c r="AI159" s="929"/>
      <c r="AJ159" s="930"/>
      <c r="AK159" s="928"/>
    </row>
    <row r="160" spans="1:37" s="721" customFormat="1" ht="15" customHeight="1" outlineLevel="1" thickTop="1">
      <c r="A160" s="273"/>
      <c r="B160" s="273"/>
      <c r="C160" s="758"/>
      <c r="D160" s="159"/>
      <c r="E160" s="159"/>
      <c r="F160" s="159"/>
      <c r="G160" s="714"/>
      <c r="H160" s="715"/>
      <c r="I160" s="716"/>
      <c r="J160" s="551" t="e">
        <f>J159-CDKT!#REF!</f>
        <v>#REF!</v>
      </c>
      <c r="K160" s="551" t="e">
        <f>K159-CDKT!#REF!</f>
        <v>#REF!</v>
      </c>
      <c r="L160" s="551" t="e">
        <f>L159-CDKT!#REF!</f>
        <v>#REF!</v>
      </c>
      <c r="M160" s="551" t="e">
        <f>M159-CDKT!#REF!</f>
        <v>#REF!</v>
      </c>
      <c r="N160" s="551" t="e">
        <f>N159-CDKT!#REF!</f>
        <v>#REF!</v>
      </c>
      <c r="O160" s="551" t="e">
        <f>O159-CDKT!J14</f>
        <v>#REF!</v>
      </c>
      <c r="P160" s="717"/>
      <c r="Q160" s="552">
        <f>Q159-CDKT!L14</f>
        <v>-91490076074</v>
      </c>
      <c r="R160" s="273"/>
      <c r="S160" s="273"/>
      <c r="T160" s="758"/>
      <c r="U160" s="159"/>
      <c r="V160" s="159"/>
      <c r="W160" s="159"/>
      <c r="X160" s="714"/>
      <c r="Y160" s="715"/>
      <c r="Z160" s="716"/>
      <c r="AA160" s="551" t="e">
        <f>AA159-CDKT!#REF!</f>
        <v>#REF!</v>
      </c>
      <c r="AB160" s="550"/>
      <c r="AC160" s="552" t="e">
        <f>AC159-CDKT!#REF!</f>
        <v>#REF!</v>
      </c>
      <c r="AD160" s="259"/>
      <c r="AE160" s="1103"/>
      <c r="AF160" s="718"/>
      <c r="AG160" s="719" t="e">
        <f>O160-AA160</f>
        <v>#REF!</v>
      </c>
      <c r="AH160" s="719" t="e">
        <f>Q160-AC160</f>
        <v>#REF!</v>
      </c>
      <c r="AI160" s="720">
        <f>AI159-CDKT!J14</f>
        <v>-64314277690</v>
      </c>
      <c r="AJ160" s="296"/>
      <c r="AK160" s="719"/>
    </row>
    <row r="161" spans="10:35" ht="15" customHeight="1">
      <c r="J161" s="553"/>
      <c r="K161" s="553"/>
      <c r="L161" s="553"/>
      <c r="M161" s="553"/>
      <c r="N161" s="553"/>
      <c r="O161" s="553"/>
      <c r="P161" s="554"/>
      <c r="Q161" s="555"/>
      <c r="AA161" s="553"/>
      <c r="AB161" s="553"/>
      <c r="AC161" s="555"/>
      <c r="AI161" s="438"/>
    </row>
    <row r="162" spans="1:35" ht="15" customHeight="1">
      <c r="A162" s="762"/>
      <c r="B162" s="855"/>
      <c r="C162" s="478"/>
      <c r="D162" s="856"/>
      <c r="E162" s="856"/>
      <c r="F162" s="856"/>
      <c r="G162" s="855"/>
      <c r="H162" s="855"/>
      <c r="J162" s="553"/>
      <c r="K162" s="553"/>
      <c r="L162" s="553"/>
      <c r="M162" s="553"/>
      <c r="N162" s="553"/>
      <c r="O162" s="853"/>
      <c r="P162" s="853"/>
      <c r="Q162" s="827" t="e">
        <f>#REF!&amp;", "&amp;#REF!</f>
        <v>#REF!</v>
      </c>
      <c r="R162" s="858"/>
      <c r="S162" s="859"/>
      <c r="T162" s="860"/>
      <c r="U162" s="856"/>
      <c r="V162" s="856"/>
      <c r="W162" s="856"/>
      <c r="X162" s="855"/>
      <c r="Y162" s="855"/>
      <c r="Z162" s="855"/>
      <c r="AA162" s="861"/>
      <c r="AB162" s="855"/>
      <c r="AC162" s="827" t="e">
        <f>#REF!&amp;", "&amp;#REF!</f>
        <v>#REF!</v>
      </c>
      <c r="AI162" s="438"/>
    </row>
    <row r="163" spans="1:35" ht="15" customHeight="1">
      <c r="A163" s="1167" t="e">
        <f>#REF!</f>
        <v>#REF!</v>
      </c>
      <c r="B163" s="1167"/>
      <c r="C163" s="1170"/>
      <c r="D163" s="1168"/>
      <c r="E163" s="857"/>
      <c r="F163" s="1167" t="e">
        <f>#REF!</f>
        <v>#REF!</v>
      </c>
      <c r="G163" s="1170"/>
      <c r="H163" s="1167"/>
      <c r="J163" s="553"/>
      <c r="K163" s="553"/>
      <c r="L163" s="553"/>
      <c r="M163" s="553"/>
      <c r="N163" s="553"/>
      <c r="O163" s="854"/>
      <c r="P163" s="854" t="e">
        <f>#REF!</f>
        <v>#REF!</v>
      </c>
      <c r="Q163" s="854"/>
      <c r="R163" s="1169" t="e">
        <f>#REF!</f>
        <v>#REF!</v>
      </c>
      <c r="S163" s="1169"/>
      <c r="T163" s="1170"/>
      <c r="U163" s="1168"/>
      <c r="V163" s="863"/>
      <c r="W163" s="1167" t="e">
        <f>#REF!</f>
        <v>#REF!</v>
      </c>
      <c r="X163" s="1170"/>
      <c r="Y163" s="1167"/>
      <c r="Z163" s="774"/>
      <c r="AA163" s="864"/>
      <c r="AB163" s="774" t="e">
        <f>#REF!</f>
        <v>#REF!</v>
      </c>
      <c r="AC163" s="864"/>
      <c r="AI163" s="438"/>
    </row>
    <row r="164" spans="1:35" ht="15" customHeight="1">
      <c r="A164" s="479"/>
      <c r="B164" s="855"/>
      <c r="C164" s="478"/>
      <c r="D164" s="856"/>
      <c r="E164" s="856"/>
      <c r="F164" s="570"/>
      <c r="H164" s="855"/>
      <c r="J164" s="553"/>
      <c r="K164" s="553"/>
      <c r="L164" s="553"/>
      <c r="M164" s="553"/>
      <c r="N164" s="553"/>
      <c r="O164" s="853"/>
      <c r="P164" s="853"/>
      <c r="Q164" s="853"/>
      <c r="R164" s="858"/>
      <c r="S164" s="859"/>
      <c r="T164" s="860"/>
      <c r="U164" s="865"/>
      <c r="V164" s="865"/>
      <c r="W164" s="570"/>
      <c r="Y164" s="855"/>
      <c r="Z164" s="855"/>
      <c r="AA164" s="861"/>
      <c r="AB164" s="855"/>
      <c r="AC164" s="861"/>
      <c r="AI164" s="438"/>
    </row>
    <row r="165" spans="1:35" ht="15" customHeight="1">
      <c r="A165" s="479"/>
      <c r="B165" s="855"/>
      <c r="C165" s="478"/>
      <c r="D165" s="856"/>
      <c r="E165" s="856"/>
      <c r="F165" s="570"/>
      <c r="H165" s="855"/>
      <c r="J165" s="553"/>
      <c r="K165" s="553"/>
      <c r="L165" s="553"/>
      <c r="M165" s="553"/>
      <c r="N165" s="553"/>
      <c r="O165" s="853"/>
      <c r="P165" s="853"/>
      <c r="Q165" s="853"/>
      <c r="R165" s="858"/>
      <c r="S165" s="859"/>
      <c r="T165" s="860"/>
      <c r="U165" s="865"/>
      <c r="V165" s="865"/>
      <c r="W165" s="570"/>
      <c r="Y165" s="855"/>
      <c r="Z165" s="855"/>
      <c r="AA165" s="861"/>
      <c r="AB165" s="855"/>
      <c r="AC165" s="861"/>
      <c r="AI165" s="438"/>
    </row>
    <row r="166" spans="1:35" ht="15" customHeight="1">
      <c r="A166" s="479"/>
      <c r="B166" s="855"/>
      <c r="C166" s="478"/>
      <c r="D166" s="856"/>
      <c r="E166" s="856"/>
      <c r="F166" s="570"/>
      <c r="H166" s="855"/>
      <c r="J166" s="553"/>
      <c r="K166" s="553"/>
      <c r="L166" s="553"/>
      <c r="M166" s="553"/>
      <c r="N166" s="553"/>
      <c r="O166" s="853"/>
      <c r="P166" s="853"/>
      <c r="Q166" s="853"/>
      <c r="R166" s="858"/>
      <c r="S166" s="859"/>
      <c r="T166" s="860"/>
      <c r="U166" s="865"/>
      <c r="V166" s="865"/>
      <c r="W166" s="570"/>
      <c r="Y166" s="855"/>
      <c r="Z166" s="855"/>
      <c r="AA166" s="861"/>
      <c r="AB166" s="855"/>
      <c r="AC166" s="861"/>
      <c r="AI166" s="438"/>
    </row>
    <row r="167" spans="1:35" ht="15" customHeight="1">
      <c r="A167" s="479"/>
      <c r="B167" s="855"/>
      <c r="C167" s="478"/>
      <c r="D167" s="856"/>
      <c r="E167" s="856"/>
      <c r="F167" s="570"/>
      <c r="H167" s="855"/>
      <c r="J167" s="553"/>
      <c r="K167" s="553"/>
      <c r="L167" s="553"/>
      <c r="M167" s="553"/>
      <c r="N167" s="553"/>
      <c r="O167" s="853"/>
      <c r="P167" s="853"/>
      <c r="Q167" s="853"/>
      <c r="R167" s="858"/>
      <c r="S167" s="859"/>
      <c r="T167" s="860"/>
      <c r="U167" s="865"/>
      <c r="V167" s="865"/>
      <c r="W167" s="570"/>
      <c r="Y167" s="855"/>
      <c r="Z167" s="855"/>
      <c r="AA167" s="861"/>
      <c r="AB167" s="855"/>
      <c r="AC167" s="861"/>
      <c r="AI167" s="438"/>
    </row>
    <row r="168" spans="1:35" ht="15" customHeight="1">
      <c r="A168" s="479"/>
      <c r="B168" s="855"/>
      <c r="C168" s="478"/>
      <c r="D168" s="856"/>
      <c r="E168" s="856"/>
      <c r="F168" s="570"/>
      <c r="H168" s="855"/>
      <c r="J168" s="553"/>
      <c r="K168" s="553"/>
      <c r="L168" s="553"/>
      <c r="M168" s="553"/>
      <c r="N168" s="553"/>
      <c r="O168" s="853"/>
      <c r="P168" s="853"/>
      <c r="Q168" s="853"/>
      <c r="R168" s="858"/>
      <c r="S168" s="859"/>
      <c r="T168" s="860"/>
      <c r="U168" s="865"/>
      <c r="V168" s="865"/>
      <c r="W168" s="570"/>
      <c r="Y168" s="855"/>
      <c r="Z168" s="855"/>
      <c r="AA168" s="861"/>
      <c r="AB168" s="855"/>
      <c r="AC168" s="861"/>
      <c r="AI168" s="438"/>
    </row>
    <row r="169" spans="1:35" ht="15" customHeight="1">
      <c r="A169" s="479"/>
      <c r="B169" s="855"/>
      <c r="C169" s="478"/>
      <c r="D169" s="856"/>
      <c r="E169" s="856"/>
      <c r="F169" s="570"/>
      <c r="H169" s="855"/>
      <c r="J169" s="553"/>
      <c r="K169" s="553"/>
      <c r="L169" s="553"/>
      <c r="M169" s="553"/>
      <c r="N169" s="553"/>
      <c r="O169" s="853"/>
      <c r="P169" s="853"/>
      <c r="Q169" s="853"/>
      <c r="R169" s="858"/>
      <c r="S169" s="859"/>
      <c r="T169" s="860"/>
      <c r="U169" s="865"/>
      <c r="V169" s="865"/>
      <c r="W169" s="570"/>
      <c r="Y169" s="855"/>
      <c r="Z169" s="855"/>
      <c r="AA169" s="861"/>
      <c r="AB169" s="855"/>
      <c r="AC169" s="861"/>
      <c r="AI169" s="438"/>
    </row>
    <row r="170" spans="1:35" ht="15" customHeight="1">
      <c r="A170" s="1167" t="e">
        <f>#REF!</f>
        <v>#REF!</v>
      </c>
      <c r="B170" s="1170"/>
      <c r="C170" s="1167"/>
      <c r="D170" s="1168"/>
      <c r="E170" s="857"/>
      <c r="F170" s="1167" t="e">
        <f>#REF!</f>
        <v>#REF!</v>
      </c>
      <c r="G170" s="1170"/>
      <c r="H170" s="1167"/>
      <c r="J170" s="553"/>
      <c r="K170" s="553"/>
      <c r="L170" s="553"/>
      <c r="M170" s="553"/>
      <c r="N170" s="553"/>
      <c r="O170" s="854"/>
      <c r="P170" s="854" t="e">
        <f>#REF!</f>
        <v>#REF!</v>
      </c>
      <c r="Q170" s="854"/>
      <c r="R170" s="1169" t="e">
        <f>#REF!</f>
        <v>#REF!</v>
      </c>
      <c r="S170" s="1170"/>
      <c r="T170" s="1169"/>
      <c r="U170" s="1168"/>
      <c r="V170" s="863"/>
      <c r="W170" s="1167" t="e">
        <f>#REF!</f>
        <v>#REF!</v>
      </c>
      <c r="X170" s="1170"/>
      <c r="Y170" s="1167"/>
      <c r="Z170" s="774"/>
      <c r="AA170" s="864"/>
      <c r="AB170" s="774" t="e">
        <f>#REF!</f>
        <v>#REF!</v>
      </c>
      <c r="AC170" s="864"/>
      <c r="AI170" s="438"/>
    </row>
    <row r="171" spans="10:35" ht="15" customHeight="1" outlineLevel="1">
      <c r="J171" s="553"/>
      <c r="K171" s="553"/>
      <c r="L171" s="553"/>
      <c r="M171" s="553"/>
      <c r="N171" s="553"/>
      <c r="O171" s="553"/>
      <c r="P171" s="554"/>
      <c r="Q171" s="555"/>
      <c r="AA171" s="553"/>
      <c r="AB171" s="553"/>
      <c r="AC171" s="555"/>
      <c r="AI171" s="438"/>
    </row>
    <row r="172" spans="10:35" ht="15" customHeight="1" outlineLevel="1">
      <c r="J172" s="553"/>
      <c r="K172" s="553"/>
      <c r="L172" s="553"/>
      <c r="M172" s="553"/>
      <c r="N172" s="553"/>
      <c r="O172" s="553"/>
      <c r="P172" s="554"/>
      <c r="Q172" s="555"/>
      <c r="AA172" s="553"/>
      <c r="AB172" s="553"/>
      <c r="AC172" s="555"/>
      <c r="AI172" s="438"/>
    </row>
    <row r="173" ht="15" customHeight="1" outlineLevel="1">
      <c r="AI173" s="438"/>
    </row>
    <row r="174" spans="3:23" ht="15" customHeight="1" outlineLevel="1">
      <c r="C174" s="206"/>
      <c r="D174" s="110"/>
      <c r="E174" s="110"/>
      <c r="F174" s="110"/>
      <c r="T174" s="206"/>
      <c r="U174" s="110"/>
      <c r="V174" s="110"/>
      <c r="W174" s="110"/>
    </row>
    <row r="175" spans="3:23" ht="15" customHeight="1" outlineLevel="1">
      <c r="C175" s="206"/>
      <c r="D175" s="110"/>
      <c r="E175" s="110"/>
      <c r="F175" s="110"/>
      <c r="T175" s="206"/>
      <c r="U175" s="110"/>
      <c r="V175" s="110"/>
      <c r="W175" s="110"/>
    </row>
    <row r="176" spans="3:24" ht="15" customHeight="1" outlineLevel="1">
      <c r="C176" s="206"/>
      <c r="D176" s="110"/>
      <c r="E176" s="110"/>
      <c r="F176" s="110"/>
      <c r="G176" s="83"/>
      <c r="T176" s="206"/>
      <c r="U176" s="110"/>
      <c r="V176" s="110"/>
      <c r="W176" s="110"/>
      <c r="X176" s="83"/>
    </row>
    <row r="177" spans="3:24" ht="15" customHeight="1" outlineLevel="1">
      <c r="C177" s="206"/>
      <c r="D177" s="110"/>
      <c r="E177" s="110"/>
      <c r="F177" s="110"/>
      <c r="G177" s="83"/>
      <c r="T177" s="206"/>
      <c r="U177" s="110"/>
      <c r="V177" s="110"/>
      <c r="W177" s="110"/>
      <c r="X177" s="83"/>
    </row>
    <row r="178" spans="1:29" ht="15" customHeight="1" outlineLevel="1">
      <c r="A178" s="772"/>
      <c r="B178" s="152"/>
      <c r="C178" s="759"/>
      <c r="D178" s="26"/>
      <c r="E178" s="26"/>
      <c r="F178" s="26"/>
      <c r="G178" s="291"/>
      <c r="H178" s="152"/>
      <c r="I178" s="152"/>
      <c r="J178" s="417"/>
      <c r="K178" s="417"/>
      <c r="L178" s="417"/>
      <c r="M178" s="417"/>
      <c r="N178" s="417"/>
      <c r="O178" s="417"/>
      <c r="P178" s="152"/>
      <c r="Q178" s="481"/>
      <c r="R178" s="772"/>
      <c r="S178" s="152"/>
      <c r="T178" s="759"/>
      <c r="U178" s="26"/>
      <c r="V178" s="26"/>
      <c r="W178" s="26"/>
      <c r="X178" s="291"/>
      <c r="Y178" s="152"/>
      <c r="Z178" s="152"/>
      <c r="AA178" s="152"/>
      <c r="AB178" s="152"/>
      <c r="AC178" s="302"/>
    </row>
    <row r="179" spans="1:37" s="1080" customFormat="1" ht="15" customHeight="1" outlineLevel="1">
      <c r="A179" s="852" t="e">
        <f>#REF!</f>
        <v>#REF!</v>
      </c>
      <c r="C179" s="845"/>
      <c r="D179" s="472"/>
      <c r="E179" s="472"/>
      <c r="F179" s="472"/>
      <c r="G179" s="852"/>
      <c r="H179" s="852" t="e">
        <f>#REF!</f>
        <v>#REF!</v>
      </c>
      <c r="Q179" s="1081"/>
      <c r="R179" s="852" t="e">
        <f>#REF!</f>
        <v>#REF!</v>
      </c>
      <c r="T179" s="845"/>
      <c r="U179" s="472"/>
      <c r="V179" s="472"/>
      <c r="W179" s="472"/>
      <c r="X179" s="852"/>
      <c r="Y179" s="852" t="e">
        <f>#REF!</f>
        <v>#REF!</v>
      </c>
      <c r="AC179" s="1081"/>
      <c r="AD179" s="1081"/>
      <c r="AE179" s="1082"/>
      <c r="AF179" s="1082"/>
      <c r="AG179" s="1083"/>
      <c r="AH179" s="1083"/>
      <c r="AI179" s="1084"/>
      <c r="AJ179" s="1085"/>
      <c r="AK179" s="1085"/>
    </row>
    <row r="180" spans="1:37" s="1086" customFormat="1" ht="15" customHeight="1" outlineLevel="1">
      <c r="A180" s="1064" t="e">
        <f>#REF!</f>
        <v>#REF!</v>
      </c>
      <c r="C180" s="975"/>
      <c r="D180" s="1064"/>
      <c r="E180" s="1064"/>
      <c r="F180" s="1064"/>
      <c r="G180" s="1064"/>
      <c r="H180" s="1064" t="e">
        <f>#REF!</f>
        <v>#REF!</v>
      </c>
      <c r="Q180" s="860"/>
      <c r="R180" s="1064" t="e">
        <f>#REF!</f>
        <v>#REF!</v>
      </c>
      <c r="T180" s="975"/>
      <c r="U180" s="1064"/>
      <c r="V180" s="1064"/>
      <c r="W180" s="1064"/>
      <c r="X180" s="1064"/>
      <c r="Y180" s="1064" t="e">
        <f>#REF!</f>
        <v>#REF!</v>
      </c>
      <c r="AC180" s="860"/>
      <c r="AD180" s="860"/>
      <c r="AE180" s="1082"/>
      <c r="AF180" s="1082"/>
      <c r="AG180" s="1083"/>
      <c r="AH180" s="1083"/>
      <c r="AI180" s="1087"/>
      <c r="AJ180" s="1088"/>
      <c r="AK180" s="1088"/>
    </row>
    <row r="181" spans="1:37" s="1089" customFormat="1" ht="24" customHeight="1" outlineLevel="1">
      <c r="A181" s="1089" t="e">
        <f>#REF!&amp;", "&amp;#REF!</f>
        <v>#REF!</v>
      </c>
      <c r="B181" s="1069"/>
      <c r="C181" s="1090"/>
      <c r="D181" s="1067"/>
      <c r="E181" s="1067"/>
      <c r="F181" s="1067"/>
      <c r="H181" s="1066"/>
      <c r="Q181" s="1091"/>
      <c r="R181" s="1089" t="e">
        <f>#REF!&amp;", "&amp;#REF!</f>
        <v>#REF!</v>
      </c>
      <c r="S181" s="1069"/>
      <c r="T181" s="1090"/>
      <c r="U181" s="1067"/>
      <c r="V181" s="1067"/>
      <c r="W181" s="1067"/>
      <c r="Y181" s="1066"/>
      <c r="AC181" s="1091"/>
      <c r="AD181" s="1091"/>
      <c r="AE181" s="1082"/>
      <c r="AF181" s="1092"/>
      <c r="AG181" s="1093"/>
      <c r="AH181" s="1093"/>
      <c r="AI181" s="1094"/>
      <c r="AJ181" s="1095"/>
      <c r="AK181" s="1095"/>
    </row>
    <row r="183" spans="4:23" ht="12.75">
      <c r="D183" s="110"/>
      <c r="E183" s="110"/>
      <c r="F183" s="110"/>
      <c r="U183" s="110"/>
      <c r="V183" s="110"/>
      <c r="W183" s="110"/>
    </row>
    <row r="184" spans="4:23" ht="12.75">
      <c r="D184" s="17"/>
      <c r="E184" s="17"/>
      <c r="F184" s="17"/>
      <c r="U184" s="17"/>
      <c r="V184" s="17"/>
      <c r="W184" s="17"/>
    </row>
    <row r="185" spans="4:23" ht="12.75">
      <c r="D185" s="17"/>
      <c r="E185" s="17"/>
      <c r="F185" s="17"/>
      <c r="U185" s="17"/>
      <c r="V185" s="17"/>
      <c r="W185" s="17"/>
    </row>
    <row r="186" spans="4:23" ht="12.75">
      <c r="D186" s="17"/>
      <c r="E186" s="17"/>
      <c r="F186" s="17"/>
      <c r="U186" s="17"/>
      <c r="V186" s="17"/>
      <c r="W186" s="17"/>
    </row>
    <row r="187" spans="4:23" ht="12.75">
      <c r="D187" s="17"/>
      <c r="E187" s="17"/>
      <c r="F187" s="17"/>
      <c r="U187" s="17"/>
      <c r="V187" s="17"/>
      <c r="W187" s="17"/>
    </row>
    <row r="188" spans="4:23" ht="12.75">
      <c r="D188" s="103"/>
      <c r="E188" s="103"/>
      <c r="F188" s="103"/>
      <c r="U188" s="103"/>
      <c r="V188" s="103"/>
      <c r="W188" s="103"/>
    </row>
  </sheetData>
  <sheetProtection/>
  <autoFilter ref="AE11:AE160"/>
  <mergeCells count="31">
    <mergeCell ref="U142:W142"/>
    <mergeCell ref="U143:W143"/>
    <mergeCell ref="D142:F142"/>
    <mergeCell ref="D143:F143"/>
    <mergeCell ref="D127:F127"/>
    <mergeCell ref="D128:F128"/>
    <mergeCell ref="U126:W126"/>
    <mergeCell ref="U127:W127"/>
    <mergeCell ref="U128:W128"/>
    <mergeCell ref="D43:F43"/>
    <mergeCell ref="U43:W43"/>
    <mergeCell ref="D78:F78"/>
    <mergeCell ref="U78:W78"/>
    <mergeCell ref="D125:F125"/>
    <mergeCell ref="D126:F126"/>
    <mergeCell ref="R9:S10"/>
    <mergeCell ref="T9:U10"/>
    <mergeCell ref="Y9:Y10"/>
    <mergeCell ref="A2:F3"/>
    <mergeCell ref="R2:W3"/>
    <mergeCell ref="U125:W125"/>
    <mergeCell ref="AG9:AH9"/>
    <mergeCell ref="A5:Q5"/>
    <mergeCell ref="A7:Q7"/>
    <mergeCell ref="A6:Q6"/>
    <mergeCell ref="R5:AC5"/>
    <mergeCell ref="R7:AC7"/>
    <mergeCell ref="R6:AC6"/>
    <mergeCell ref="A9:A10"/>
    <mergeCell ref="C9:D10"/>
    <mergeCell ref="H9:H10"/>
  </mergeCells>
  <conditionalFormatting sqref="A159:AC159">
    <cfRule type="expression" priority="1" dxfId="2" stopIfTrue="1">
      <formula>OR(VALUE($O$160)&lt;&gt;0,VALUE($Q$160)&lt;&gt;0)</formula>
    </cfRule>
  </conditionalFormatting>
  <printOptions/>
  <pageMargins left="0.984251968503937" right="0.5118110236220472" top="0.5118110236220472" bottom="0.5118110236220472" header="0.1968503937007874" footer="0.1968503937007874"/>
  <pageSetup firstPageNumber="10" useFirstPageNumber="1" horizontalDpi="600" verticalDpi="600" orientation="portrait" paperSize="9" r:id="rId4"/>
  <headerFooter alignWithMargins="0">
    <oddFooter>&amp;C&amp;"Times New Roman,Regular"&amp;P</oddFooter>
  </headerFooter>
  <ignoredErrors>
    <ignoredError sqref="A42:A44 AA120:AA121 AA157:AB157 AC176:AC261 AB173 AB153 Y176:Y178 Z176:AA261 Y157:Y158 AB120:AB122 AA13:AC13 AA42:AB42 AB139 AB151 R183:U261 R176:R178 X176:X180 R182 AB176:AB180 X182:Y261 AB182:AB261 R174 AC174 Y173:AA174 X173 R141:S141 R152:T152 X151:Z155 U143:U147 AA155:AB155 R123:U123 S139 R140:U140 R158:S158 X157:X159 AA161 X160:Y161 Z157:Z161 AB159:AB161 R154:S154 U125:U131 X13:Z15 AA15:AB15 R14:S14 A13:A15 X20:AB20 S20 A20 X31:AB31 A31 S34 A34 S75 S103 S114 X114:AB114 R124:S124 X120:Z131 AA125:AB131 X139:Z147 AA142:AB147 AA44:AB44 X42:Z44 S42:S44 S78 X34:AB34 X75:AB75 X78:AB78 X103:AB103 X108:AB108 S120:S122 U120:U121 U103 U78 U75 U34 U42:U44 U13:U14 R160:U161 R173:U173 S13 S15 S125:S131 S142:S147 S151:T151 S153 S155 S157 S159" numberStoredAsText="1"/>
    <ignoredError sqref="Q123:Q124 Q176:Q192 AC123:AC124 AC140:AC141 Q140:Q141 Q152:Q154 AC152 AC158 AC154 Q158:Q159 Q161 Q174" emptyCellReference="1"/>
    <ignoredError sqref="AC42 AC157 AC142:AC147 AC125:AC131 AC120:AC121 AC160:AC161 AC155 AC15 AC20 AC31 AC34 AC75 AC103 AC108 AC114 AC44 AC78 AB43" numberStoredAsText="1" emptyCellReference="1"/>
    <ignoredError sqref="AB43" numberStoredAsText="1"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NQT</dc:creator>
  <cp:keywords/>
  <dc:description/>
  <cp:lastModifiedBy>Bui Nhat Tan</cp:lastModifiedBy>
  <cp:lastPrinted>2014-03-11T01:27:49Z</cp:lastPrinted>
  <dcterms:created xsi:type="dcterms:W3CDTF">2004-01-15T07:22:34Z</dcterms:created>
  <dcterms:modified xsi:type="dcterms:W3CDTF">2014-03-13T08:04:38Z</dcterms:modified>
  <cp:category/>
  <cp:version/>
  <cp:contentType/>
  <cp:contentStatus/>
</cp:coreProperties>
</file>