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570" windowHeight="9390" firstSheet="1" activeTab="1"/>
  </bookViews>
  <sheets>
    <sheet name="Bia BC" sheetId="4" r:id="rId1"/>
    <sheet name="Bia" sheetId="14" r:id="rId2"/>
    <sheet name="BC thuong nien 2013" sheetId="10" r:id="rId3"/>
    <sheet name="sodocautruc.2013 (T2)" sheetId="13" r:id="rId4"/>
    <sheet name="TMinh TSCD (T18)" sheetId="11" r:id="rId5"/>
    <sheet name="TMinh Von CSH (T19)" sheetId="12" r:id="rId6"/>
  </sheets>
  <definedNames>
    <definedName name="_xlnm.Print_Area" localSheetId="2">'BC thuong nien 2013'!$A$1:$J$966</definedName>
    <definedName name="_xlnm.Print_Area" localSheetId="4">'TMinh TSCD (T18)'!$A$1:$G$50</definedName>
    <definedName name="_xlnm.Print_Area" localSheetId="5">'TMinh Von CSH (T19)'!$A$1:$H$30</definedName>
  </definedNames>
  <calcPr calcId="124519"/>
</workbook>
</file>

<file path=xl/calcChain.xml><?xml version="1.0" encoding="utf-8"?>
<calcChain xmlns="http://schemas.openxmlformats.org/spreadsheetml/2006/main">
  <c r="L307" i="10"/>
  <c r="K307"/>
  <c r="E199"/>
  <c r="E253"/>
  <c r="E248"/>
  <c r="F296"/>
  <c r="G338"/>
  <c r="G337"/>
  <c r="G340"/>
  <c r="G339"/>
  <c r="F927"/>
  <c r="H927"/>
  <c r="H884"/>
  <c r="F884"/>
  <c r="F741"/>
  <c r="H741"/>
  <c r="I661"/>
  <c r="F46" i="11"/>
  <c r="E46"/>
  <c r="F39"/>
  <c r="E39"/>
  <c r="G16"/>
  <c r="F14"/>
  <c r="E14"/>
  <c r="D14"/>
  <c r="F22"/>
  <c r="E22"/>
  <c r="D22"/>
  <c r="C22"/>
  <c r="C14"/>
  <c r="H5" i="12"/>
  <c r="H7"/>
  <c r="E6"/>
  <c r="G629" i="10"/>
  <c r="F388"/>
  <c r="G124"/>
  <c r="G126"/>
  <c r="G131"/>
  <c r="G134"/>
  <c r="F126"/>
  <c r="F131"/>
  <c r="G364"/>
  <c r="F134"/>
  <c r="G367"/>
  <c r="J367"/>
  <c r="F367"/>
  <c r="F368"/>
  <c r="F370"/>
  <c r="H369"/>
  <c r="H367"/>
  <c r="H366"/>
  <c r="H365"/>
  <c r="H363"/>
  <c r="H362"/>
  <c r="H361"/>
  <c r="H360"/>
  <c r="G366"/>
  <c r="G365"/>
  <c r="G363"/>
  <c r="G362"/>
  <c r="G361"/>
  <c r="G360"/>
  <c r="H358"/>
  <c r="H356"/>
  <c r="H357"/>
  <c r="G356"/>
  <c r="G357"/>
  <c r="G359"/>
  <c r="G358"/>
  <c r="E339"/>
  <c r="F359"/>
  <c r="F307"/>
  <c r="E171"/>
  <c r="H134"/>
  <c r="H124"/>
  <c r="H126"/>
  <c r="E233"/>
  <c r="H233"/>
  <c r="E241"/>
  <c r="E268"/>
  <c r="H932"/>
  <c r="F932"/>
  <c r="H921"/>
  <c r="F921"/>
  <c r="H910"/>
  <c r="F910"/>
  <c r="H904"/>
  <c r="F904"/>
  <c r="H900"/>
  <c r="F900"/>
  <c r="F864"/>
  <c r="H864"/>
  <c r="H731"/>
  <c r="F731"/>
  <c r="H893"/>
  <c r="F893"/>
  <c r="H889"/>
  <c r="F889"/>
  <c r="H878"/>
  <c r="F878"/>
  <c r="G6" i="12"/>
  <c r="G11"/>
  <c r="F6"/>
  <c r="F11"/>
  <c r="F14"/>
  <c r="E14"/>
  <c r="E11"/>
  <c r="D6"/>
  <c r="D14"/>
  <c r="D11"/>
  <c r="C6"/>
  <c r="C11"/>
  <c r="C14"/>
  <c r="B6"/>
  <c r="B11"/>
  <c r="H9"/>
  <c r="H8"/>
  <c r="H10"/>
  <c r="H13"/>
  <c r="H12"/>
  <c r="G32" i="11"/>
  <c r="G39"/>
  <c r="G49"/>
  <c r="G33"/>
  <c r="G34"/>
  <c r="G35"/>
  <c r="G36"/>
  <c r="G37"/>
  <c r="G42"/>
  <c r="G43"/>
  <c r="G45"/>
  <c r="G46"/>
  <c r="F49"/>
  <c r="E49"/>
  <c r="F48"/>
  <c r="E48"/>
  <c r="G40"/>
  <c r="G7"/>
  <c r="G8"/>
  <c r="G9"/>
  <c r="G10"/>
  <c r="G11"/>
  <c r="G12"/>
  <c r="G13"/>
  <c r="G17"/>
  <c r="G18"/>
  <c r="G20"/>
  <c r="G21"/>
  <c r="F25"/>
  <c r="E25"/>
  <c r="D25"/>
  <c r="C25"/>
  <c r="C24"/>
  <c r="D24"/>
  <c r="E24"/>
  <c r="F24"/>
  <c r="H874" i="10"/>
  <c r="F874"/>
  <c r="H868"/>
  <c r="F868"/>
  <c r="H858"/>
  <c r="F858"/>
  <c r="H724"/>
  <c r="F724"/>
  <c r="H720"/>
  <c r="F720"/>
  <c r="J366"/>
  <c r="J365"/>
  <c r="J363"/>
  <c r="J362"/>
  <c r="J361"/>
  <c r="J360"/>
  <c r="J358"/>
  <c r="J356"/>
  <c r="I369"/>
  <c r="I367"/>
  <c r="I366"/>
  <c r="I365"/>
  <c r="I363"/>
  <c r="I362"/>
  <c r="I361"/>
  <c r="I360"/>
  <c r="I358"/>
  <c r="I356"/>
  <c r="J134"/>
  <c r="J133"/>
  <c r="J132"/>
  <c r="J130"/>
  <c r="J129"/>
  <c r="J128"/>
  <c r="J127"/>
  <c r="J125"/>
  <c r="J122"/>
  <c r="I117"/>
  <c r="I121"/>
  <c r="I120"/>
  <c r="J121"/>
  <c r="J120"/>
  <c r="J119"/>
  <c r="J117"/>
  <c r="J116"/>
  <c r="I119"/>
  <c r="I116"/>
  <c r="I133"/>
  <c r="I132"/>
  <c r="I130"/>
  <c r="I129"/>
  <c r="I128"/>
  <c r="I127"/>
  <c r="I125"/>
  <c r="I122"/>
  <c r="J303"/>
  <c r="J304"/>
  <c r="J305"/>
  <c r="J306"/>
  <c r="H307"/>
  <c r="J307"/>
  <c r="J308"/>
  <c r="E238"/>
  <c r="H238"/>
  <c r="E243"/>
  <c r="H243"/>
  <c r="H248"/>
  <c r="H253"/>
  <c r="F382"/>
  <c r="I629"/>
  <c r="G631"/>
  <c r="G637"/>
  <c r="G641"/>
  <c r="G644"/>
  <c r="G645"/>
  <c r="G640"/>
  <c r="I631"/>
  <c r="I637"/>
  <c r="I641"/>
  <c r="I644"/>
  <c r="I645"/>
  <c r="I640"/>
  <c r="G661"/>
  <c r="G670"/>
  <c r="G679"/>
  <c r="G682"/>
  <c r="G678"/>
  <c r="I670"/>
  <c r="I679"/>
  <c r="I682"/>
  <c r="I678"/>
  <c r="J136"/>
  <c r="B14" i="12"/>
  <c r="H14"/>
  <c r="G22" i="11"/>
  <c r="G14"/>
  <c r="G24"/>
  <c r="H6" i="12"/>
  <c r="G14"/>
  <c r="H11"/>
  <c r="J124" i="10"/>
  <c r="I134"/>
  <c r="I124"/>
  <c r="I126"/>
  <c r="G25" i="11"/>
  <c r="F371" i="10"/>
  <c r="H359"/>
  <c r="J357"/>
  <c r="I357"/>
  <c r="H131"/>
  <c r="H135"/>
  <c r="H138"/>
  <c r="H139"/>
  <c r="J126"/>
  <c r="G135"/>
  <c r="J131"/>
  <c r="I131"/>
  <c r="H364"/>
  <c r="G48" i="11"/>
  <c r="F135" i="10"/>
  <c r="F136"/>
  <c r="F138"/>
  <c r="G368"/>
  <c r="I364"/>
  <c r="J364"/>
  <c r="J359"/>
  <c r="I359"/>
  <c r="J135"/>
  <c r="G138"/>
  <c r="H368"/>
  <c r="I135"/>
  <c r="F139"/>
  <c r="G370"/>
  <c r="G371"/>
  <c r="G139"/>
  <c r="J138"/>
  <c r="H370"/>
  <c r="I138"/>
  <c r="J368"/>
  <c r="I368"/>
  <c r="I136"/>
  <c r="G369"/>
  <c r="J369"/>
  <c r="H371"/>
  <c r="J370"/>
  <c r="I370"/>
  <c r="I139"/>
  <c r="J139"/>
  <c r="I371"/>
  <c r="J371"/>
</calcChain>
</file>

<file path=xl/comments1.xml><?xml version="1.0" encoding="utf-8"?>
<comments xmlns="http://schemas.openxmlformats.org/spreadsheetml/2006/main">
  <authors>
    <author>Root</author>
    <author>User</author>
  </authors>
  <commentList>
    <comment ref="F309" authorId="0">
      <text>
        <r>
          <rPr>
            <b/>
            <sz val="8"/>
            <color indexed="81"/>
            <rFont val="Tahoma"/>
          </rPr>
          <t>Root:</t>
        </r>
        <r>
          <rPr>
            <sz val="8"/>
            <color indexed="81"/>
            <rFont val="Tahoma"/>
          </rPr>
          <t xml:space="preserve">
LN tra co tuc/ LN duoc phan phoi</t>
        </r>
      </text>
    </comment>
    <comment ref="G660" authorId="1">
      <text>
        <r>
          <rPr>
            <b/>
            <sz val="8"/>
            <color indexed="81"/>
            <rFont val="Tahoma"/>
          </rPr>
          <t>User:</t>
        </r>
        <r>
          <rPr>
            <sz val="8"/>
            <color indexed="81"/>
            <rFont val="Tahoma"/>
          </rPr>
          <t xml:space="preserve">
Loai tru khoan chi mua sam TSCD 
</t>
        </r>
      </text>
    </comment>
    <comment ref="I660" authorId="1">
      <text>
        <r>
          <rPr>
            <b/>
            <sz val="8"/>
            <color indexed="81"/>
            <rFont val="Tahoma"/>
          </rPr>
          <t>User:</t>
        </r>
        <r>
          <rPr>
            <sz val="8"/>
            <color indexed="81"/>
            <rFont val="Tahoma"/>
          </rPr>
          <t xml:space="preserve">
Loai tru khoan chi mua sam TSCD 
</t>
        </r>
      </text>
    </comment>
  </commentList>
</comments>
</file>

<file path=xl/comments2.xml><?xml version="1.0" encoding="utf-8"?>
<comments xmlns="http://schemas.openxmlformats.org/spreadsheetml/2006/main">
  <authors>
    <author>Root</author>
  </authors>
  <commentList>
    <comment ref="A8" authorId="0">
      <text>
        <r>
          <rPr>
            <b/>
            <sz val="8"/>
            <color indexed="81"/>
            <rFont val="Tahoma"/>
          </rPr>
          <t>Root:</t>
        </r>
        <r>
          <rPr>
            <sz val="8"/>
            <color indexed="81"/>
            <rFont val="Tahoma"/>
          </rPr>
          <t xml:space="preserve">
PS No TK 211</t>
        </r>
      </text>
    </comment>
    <comment ref="A12" authorId="0">
      <text>
        <r>
          <rPr>
            <b/>
            <sz val="8"/>
            <color indexed="81"/>
            <rFont val="Tahoma"/>
          </rPr>
          <t>Root:</t>
        </r>
        <r>
          <rPr>
            <sz val="8"/>
            <color indexed="81"/>
            <rFont val="Tahoma"/>
          </rPr>
          <t xml:space="preserve">
PS Co TK 211</t>
        </r>
      </text>
    </comment>
    <comment ref="A13" authorId="0">
      <text>
        <r>
          <rPr>
            <b/>
            <sz val="8"/>
            <color indexed="81"/>
            <rFont val="Tahoma"/>
          </rPr>
          <t>Root:</t>
        </r>
        <r>
          <rPr>
            <sz val="8"/>
            <color indexed="81"/>
            <rFont val="Tahoma"/>
          </rPr>
          <t xml:space="preserve">
PS Co TK 211</t>
        </r>
      </text>
    </comment>
    <comment ref="A14" authorId="0">
      <text>
        <r>
          <rPr>
            <b/>
            <sz val="8"/>
            <color indexed="81"/>
            <rFont val="Tahoma"/>
          </rPr>
          <t>Root:</t>
        </r>
        <r>
          <rPr>
            <sz val="8"/>
            <color indexed="81"/>
            <rFont val="Tahoma"/>
          </rPr>
          <t xml:space="preserve">
So du Cky TK 211</t>
        </r>
      </text>
    </comment>
    <comment ref="A16" authorId="0">
      <text>
        <r>
          <rPr>
            <b/>
            <sz val="8"/>
            <color indexed="81"/>
            <rFont val="Tahoma"/>
          </rPr>
          <t>Root:</t>
        </r>
        <r>
          <rPr>
            <sz val="8"/>
            <color indexed="81"/>
            <rFont val="Tahoma"/>
          </rPr>
          <t xml:space="preserve">
So du Dky TK 2141</t>
        </r>
      </text>
    </comment>
    <comment ref="A17" authorId="0">
      <text>
        <r>
          <rPr>
            <b/>
            <sz val="8"/>
            <color indexed="81"/>
            <rFont val="Tahoma"/>
          </rPr>
          <t>Root:</t>
        </r>
        <r>
          <rPr>
            <sz val="8"/>
            <color indexed="81"/>
            <rFont val="Tahoma"/>
          </rPr>
          <t xml:space="preserve">
PS Co TK 2141</t>
        </r>
      </text>
    </comment>
    <comment ref="A22" authorId="0">
      <text>
        <r>
          <rPr>
            <b/>
            <sz val="8"/>
            <color indexed="81"/>
            <rFont val="Tahoma"/>
          </rPr>
          <t>Root:</t>
        </r>
        <r>
          <rPr>
            <sz val="8"/>
            <color indexed="81"/>
            <rFont val="Tahoma"/>
          </rPr>
          <t xml:space="preserve">
So du Cky TK 2141</t>
        </r>
      </text>
    </comment>
    <comment ref="A32" authorId="0">
      <text>
        <r>
          <rPr>
            <b/>
            <sz val="8"/>
            <color indexed="81"/>
            <rFont val="Tahoma"/>
          </rPr>
          <t>Root:</t>
        </r>
        <r>
          <rPr>
            <sz val="8"/>
            <color indexed="81"/>
            <rFont val="Tahoma"/>
          </rPr>
          <t xml:space="preserve">
So du Dky TK 213</t>
        </r>
      </text>
    </comment>
    <comment ref="A39" authorId="0">
      <text>
        <r>
          <rPr>
            <b/>
            <sz val="8"/>
            <color indexed="81"/>
            <rFont val="Tahoma"/>
          </rPr>
          <t>Root:</t>
        </r>
        <r>
          <rPr>
            <sz val="8"/>
            <color indexed="81"/>
            <rFont val="Tahoma"/>
          </rPr>
          <t xml:space="preserve">
So du Cky TK 213</t>
        </r>
      </text>
    </comment>
    <comment ref="A41" authorId="0">
      <text>
        <r>
          <rPr>
            <b/>
            <sz val="8"/>
            <color indexed="81"/>
            <rFont val="Tahoma"/>
          </rPr>
          <t>Root:</t>
        </r>
        <r>
          <rPr>
            <sz val="8"/>
            <color indexed="81"/>
            <rFont val="Tahoma"/>
          </rPr>
          <t xml:space="preserve">
So du Dky TK 2143</t>
        </r>
      </text>
    </comment>
    <comment ref="A46" authorId="0">
      <text>
        <r>
          <rPr>
            <b/>
            <sz val="8"/>
            <color indexed="81"/>
            <rFont val="Tahoma"/>
          </rPr>
          <t>Root:</t>
        </r>
        <r>
          <rPr>
            <sz val="8"/>
            <color indexed="81"/>
            <rFont val="Tahoma"/>
          </rPr>
          <t xml:space="preserve">
So du Cky TK 2143</t>
        </r>
      </text>
    </comment>
  </commentList>
</comments>
</file>

<file path=xl/sharedStrings.xml><?xml version="1.0" encoding="utf-8"?>
<sst xmlns="http://schemas.openxmlformats.org/spreadsheetml/2006/main" count="1410" uniqueCount="981">
  <si>
    <t xml:space="preserve">  6. TiÒn thu kh¸c tõ ho¹t ®éng kinh doanh                      </t>
  </si>
  <si>
    <t xml:space="preserve">06      </t>
  </si>
  <si>
    <t xml:space="preserve">Lîi nhuËn kh¸c </t>
  </si>
  <si>
    <t xml:space="preserve">  7. TiÒn chi kh¸c cho ho¹t ®éng s¶n xuÊt kinh doanh            </t>
  </si>
  <si>
    <t xml:space="preserve">07      </t>
  </si>
  <si>
    <t xml:space="preserve"> L­u chuyÓn tiÒn thuÇn tõ ho¹t ®éng kinh doanh                  </t>
  </si>
  <si>
    <t>N¨m tµi chÝnh cña c«ng ty b¾t ®Çu tõ ngµy 01 / 01 vµ kÕt thóc vµo ngµy 31 / 12</t>
  </si>
  <si>
    <t xml:space="preserve">II. L­u chuyÓn tiÒn tõ ho¹t ®éng ®Çu t­                         </t>
  </si>
  <si>
    <t xml:space="preserve">  1. TiÒn chi ®Ó mua s¾m, x©y dùng TSC§ vµ c¸c TS dµi h¹n kh¸c  </t>
  </si>
  <si>
    <t xml:space="preserve">  2. TiÒn thu tõ t/lý, nh­îng b¸n TSC§ vµ c¸c TS dµi h¹n kh¸c   </t>
  </si>
  <si>
    <t xml:space="preserve">  3. TiÒn chi cho vay, mua c¸c c«ng cô nî cña ®¬n vÞ kh¸c       </t>
  </si>
  <si>
    <t xml:space="preserve">  4.TiÒn thu håi cho vay, b¸n l¹i c¸c c«ng cô nî cña ®¬n vÞ kh¸c</t>
  </si>
  <si>
    <t>TiÒn vµ c¸c kho¶n t­¬ng ®­¬ng tiÒn bao gåm: TiÒn mÆt t¹i quü, tiÒn göi ng©n hµng ( kh«ng kú h¹n), vµng, b¹c, kim khÝ quý, ®¸ quý, tiÒn ®ang chuyÓn. C¸c kho¶n t­¬ng ®­¬ng tiÒn lµ c¸c kho¶n ®Çu t­ ng¾n h¹n cã thêi h¹n thu håi hoÆc ®¸o h¹n kh«ng qu¸ 3 th¸ng cã kh¶ n¨ng chuyÓn ®æi dÔ dµng thµnh mét l­îng tiÒn x¸c ®Þnh vµ kh«ng cã rñi ro trong chuyÓn ®æi thµnh tiÒn kÓ tõ ngµy mua kho¶n ®Çu t­ ®ã t¹i thêi ®iÓm b¸o c¸o.</t>
  </si>
  <si>
    <t>Dù phßng ph¶i thu khã ®ßi ®­îc trÝch lËp theo c¸c quy ®Þnh vÒ kÕ to¸n hiÖn hµnh vµ theo c¸c quy ®Þnh t¹i Th«ng t­ sè 228/2009/TT-BTC ngµy 07 th¸ng 12 n¨m 2009 cña Bé Tµi chÝnh. Theo ®ã, C«ng ty ®­îc phÐp lËp dù phßng kho¶n ph¶i thu khã ®ßi cho nh÷ng kho¶n ph¶i thu ®· qu¸ h¹n thanh to¸n hoÆc c¸c kho¶n nî ph¶i thu ch­a ®Õn thêi h¹n thanh to¸n nh­ng cã thÓ kh«ng ®ßi ®­îc do kh¸ch hµng nî kh«ng cã kh¶ n¨ng thanh to¸n.</t>
  </si>
  <si>
    <t>Nguyªn t¾c ghi nhËn c¸c kho¶n tiÒn vµ t­¬ng ®­¬ng tiÒn</t>
  </si>
  <si>
    <t>Nguyªn t¾c ghi nhËn dù phßng nî ph¶i thu khã ®ßi</t>
  </si>
  <si>
    <t>Nguyªn t¾c ghi nhËn hµng tån kho</t>
  </si>
  <si>
    <t>Nguyªn t¾c ghi nhËn chi phÝ ®i vay</t>
  </si>
  <si>
    <t>Chi phÝ ®i vay liªn quan trùc tiÕp ®Õn viÖc mua, ®Çu t­ x©y dùng hoÆc s¶n xuÊt nh÷ng tµi s¶n cÇn mét thêi gian t­¬ng ®èi dµi ®Ó hoµn thµnh vµ ®­a vµo sö dông hoÆc kinh doanh ®­îc céng vµo nguyªn gi¸ tµi s¶n cho ®Õn khi tµi s¶n ®ã ®­îc ®­a vµo sö dông hoÆc kinh doanh. C¸c kho¶n thu nhËp ph¸t sinh tõ viÖc ®Çu t­ t¹m thêi c¸c kho¶n vay ®­îc ghi gi¶m nguyªn gi¸ tµi s¶n cã liªn quan.</t>
  </si>
  <si>
    <t>TÊt c¶ c¸c chi phÝ l·i vay kh¸c ®­îc ghi nhËn vµo B¸o c¸o KÕt qu¶ ho¹t ®éng kinh doanh khi ph¸t sinh.</t>
  </si>
  <si>
    <t>ThuÕ thu nhËp ho·n l¹i ®­îc tÝnh trªn c¸c kho¶n chªnh lÖch gi÷a gi¸ trÞ ghi sæ  vµ c¬ së tÝnh thuÕ thu nhËp cña c¸c kho¶n môc tµi s¶n hoÆc c«ng nî trªn B¸o c¸o tµi chÝnh vµ ®­îc ghi nhËn theo ph­¬ng ph¸p b¶ng c©n ®èi kÕ to¸n. ThuÕ thu nhËp ho·n l¹i ph¶i tr¶ ph¶i ®­îc ghi nhËn cho tÊt c¶ c¸c kho¶n chªnh lÖch t¹m thêi cßn tµi s¶n thuÕ thu nhËp ho·n l¹i chØ ®­îc ghi nhËn khi ch¾c ch¾n cã ®ñ lîi nhuËn tÝnh thuÕ trong t­¬ng lai ®Ó khÊu trõ c¸c kho¶n t¹m thêi.</t>
  </si>
  <si>
    <t>TiÒn mÆt t¹i quü</t>
  </si>
  <si>
    <t xml:space="preserve">TiÒn göi ng©n hµng </t>
  </si>
  <si>
    <t>Nguyªn liÖu, vËt liÖu tån kho</t>
  </si>
  <si>
    <t>C«ng cô dông cô trong kho</t>
  </si>
  <si>
    <t xml:space="preserve">Chi phÝ SXKD dë dang </t>
  </si>
  <si>
    <t>Thµnh phÈm tån kho</t>
  </si>
  <si>
    <t xml:space="preserve">Hµng göi ®i b¸n </t>
  </si>
  <si>
    <t xml:space="preserve">Vay vµ nî ng¾n h¹n </t>
  </si>
  <si>
    <t xml:space="preserve">Vay ng¾n h¹n </t>
  </si>
  <si>
    <t>Nî dµi h¹n ®Õn h¹n tr¶</t>
  </si>
  <si>
    <t xml:space="preserve">ThuÕ vµ c¸c kho¶n ph¶i nép nhµ n­íc </t>
  </si>
  <si>
    <t>ThuÕ GTGT</t>
  </si>
  <si>
    <t>ThuÕ TNDN</t>
  </si>
  <si>
    <t>ThuÕ TN c¸ nh©n</t>
  </si>
  <si>
    <t xml:space="preserve">C¸c lo¹i thuÕ kh¸c </t>
  </si>
  <si>
    <t>N¨m 2013</t>
  </si>
  <si>
    <t>Nam §Þnh, th¸ng 1 n¨m 2014</t>
  </si>
  <si>
    <t>n¨m 2013</t>
  </si>
  <si>
    <t xml:space="preserve"> - M· cæ phiÕu (nÕu cã): BBS</t>
  </si>
  <si>
    <t xml:space="preserve"> - N¨m 2013 ®¸nh dÊu sù phÊn ®Êu nç lùc cña tËp thÓ H§QT, Ban gi¸m ®èc vµ toµn thÓ c¸n bé c«ng nh©n viªn C«ng ty cæ phÇn Vicem bao b× Bót S¬n .</t>
  </si>
  <si>
    <t xml:space="preserve"> - Chñ tÞch H§QT</t>
  </si>
  <si>
    <t>Tæng sè tiÒn ®Çu t­ thiÕt bÞ trong n¨m 2013 lµ:</t>
  </si>
  <si>
    <t>TH 2013</t>
  </si>
  <si>
    <t>KH 2014</t>
  </si>
  <si>
    <t>TH 2013/ KH 2013</t>
  </si>
  <si>
    <t>TH 2013/  KH 2014</t>
  </si>
  <si>
    <t xml:space="preserve">Doanh thu thuÇn vÒ BH vµ cung cÊp DV                    </t>
  </si>
  <si>
    <t xml:space="preserve"> - Do ¶nh h­ëng khã kh¨n chung cña nÒn kinh tÕ ViÖt Nam, søc tiªu thô trªn thÞ tr­êng xi m¨ng gi¶m m¹nh nªn s¶n l­îng tiªu thô vá bao còng gi¶m theo, gi¸ c¶ c¸c mÆt hµng nguyªn vËt liÖu ®Çu vµo cã nhiÒu biÕn ®éng. §Ó kh¾c phôc c¸c khã kh¨n trªn còng nh­ ®Ó ®¶m b¶o hoµn thµnh c¸c chØ tiªu doanh thu vµ lîi nhuËn, ngoµi viÖc tiªu thô vá bao xi m¨ng C«ng ty ®· khai th¸c thªm ®­îc thÞ tr­êng tiªu thô mµnh dÖt. KÕt qu¶ n¨m 2013 C«ng ty tiªu thô ®­îc 1.204 tÊn mµnh dÖt (t­¬ng ®­¬ng víi 4.176.000 vá bao). V× vËy, C«ng ty ®· hoµn thµnh c¸c chØ tiªu c¬ b¶n mµ kÕ ho¹ch ®Ò ra.</t>
  </si>
  <si>
    <t>Bïi Huy Hång</t>
  </si>
  <si>
    <t>X· Thµnh Lîi - HuyÖn Vô B¶n - TØnh Nam §Þnh</t>
  </si>
  <si>
    <t>54 Vò H÷u Lîi - P. Cöa Nam - TP Nam §Þnh</t>
  </si>
  <si>
    <t>0912 366 267</t>
  </si>
  <si>
    <t>Th¹c sÜ Kinh tÕ</t>
  </si>
  <si>
    <t>T01/1999 - T06/2006</t>
  </si>
  <si>
    <t>T07/2006 - T03/2007</t>
  </si>
  <si>
    <t>T04/2007 - T04/2007</t>
  </si>
  <si>
    <t>Nh©n viªn phßng kÕ to¸n - C«ng ty cæ phÇn Vicem bao b× Bót S¬n</t>
  </si>
  <si>
    <t>Thµnh viªn H§QT, nh©n viªn phßng KÕ to¸n - C«ng ty CP Vicem bao b× Bót S¬n</t>
  </si>
  <si>
    <t>Thµnh viªn BKS, nh©n viªn phßng KÕ to¸n - C«ng ty CP Vicem bao b× Bót S¬n</t>
  </si>
  <si>
    <t>T07/2009 - T11/2013</t>
  </si>
  <si>
    <t>T12/2013 - ®Õn nay</t>
  </si>
  <si>
    <t xml:space="preserve">Gi¸m ®èc ®iÒu hµnh C«ng ty cæ phÇn Vicem bao b× Bót S¬n </t>
  </si>
  <si>
    <t xml:space="preserve"> - Chøc vô c«ng t¸c hiÖn nay: Gi¸m ®èc ®iÒu hµnh C«ng ty cæ phÇn bao Vicem bao b× Bót S¬n </t>
  </si>
  <si>
    <t xml:space="preserve"> TH2013/ TH2012</t>
  </si>
  <si>
    <t>TH2013/   KH2013</t>
  </si>
  <si>
    <t>N¨m 2013 võa qua mÆc dï t×nh h×nh kinh tÕ cã nhiÒu biÕn khã kh¨n, thÞ tr­êng tiªu thô xi m¨ng gi¶m m¹nh kÐo theo s¶n l­îng tiªu thô vá bao còng bÞ gi¶m theo. V× vËy nã ®· ¶nh h­ëng kh«ng nhá ®Õn kÕt qu¶ s¶n xuÊt kinh doanh nh­ng víi sù nç lùc kh«ng ngõng cña Ban l·nh ®¹o cïng víi quyÕt t©m cao cña toµn thÓ c¸n bé, c«ng nh©n toµn C«ng ty ®· hoµn thµnh c¸c chØ tiªu chÝnh ®Ò ra.</t>
  </si>
  <si>
    <t>C«ng ty TNHH kiÓm to¸n An Phó ®· thùc hiÖn kiÓm to¸n c¸c B¸o c¸o tµi chÝnh n¨m 2013 cho C«ng ty.</t>
  </si>
  <si>
    <t>Theo ý kiÕn cña chóng t«i, B¸o c¸o tµi chÝnh kÌm theo ®· ph¶n ¸nh trung thùc vµ hîp lý, trªn c¸c khÝa c¹nh träng yÕu, t×nh h×nh tµi chÝnh cña C«ng ty Cæ phÇn Vicem Bao b× Bót S¬n t¹i ngµy 31/12/2013 còng nh­ kÕt qu¶ ho¹t ®éng kinh doanh vµ t×nh h×nh l­u chuyÓn tiÒn tÖ cho n¨m tµi chÝnh kÕt thóc cïng ngµy, phï hîp víi c¸c ChuÈn mùc kÕ to¸n ViÖt Nam, ChÕ ®é kÕ to¸n ViÖt Nam vµ c¸c qui ®Þnh ph¸p lý cã liªn quan tíi viÖc lËp vµ tr×nh bµy B¸o c¸o tµi chÝnh.</t>
  </si>
  <si>
    <t>Gi¸ trÞ sæ s¸ch t¹i thêi ®iÓm 31/12/2013</t>
  </si>
  <si>
    <t>Vèn cæ ®«ng trong n¨m 2013:</t>
  </si>
  <si>
    <t>Cæ tøc chia cho c¸c thµnh viªn gãp vèn: theo tû lÖ gãp, cæ tøc ®¹t 12% /n¨m.</t>
  </si>
  <si>
    <t>C«ng nî ph¶i tr¶ t¹i thêi ®iÓm 31/12/2013</t>
  </si>
  <si>
    <t xml:space="preserve"> + Chñ tÞch H§QT</t>
  </si>
  <si>
    <t>P. k.h              thÞ tr­êng</t>
  </si>
  <si>
    <t>P. hµnh chÝnh nh©n sù</t>
  </si>
  <si>
    <t>TT tiªu thô xi m¨ng</t>
  </si>
  <si>
    <t>C¸c kho¶n ph¶i tr¶, ph¶i nép ng¾n h¹n kh¸c :</t>
  </si>
  <si>
    <t>Kinh phÝ c«ng ®oµn</t>
  </si>
  <si>
    <t>Cæ tøc ph¶i tr¶</t>
  </si>
  <si>
    <t xml:space="preserve">C¸c kho¶n ph¶i tr¶ , ph¶i nép kh¸c </t>
  </si>
  <si>
    <t>Chi tiÕt vèn ®Çu t­ cña chñ së h÷u :</t>
  </si>
  <si>
    <t>Vèn ®Çu t­ cña nhµ n­íc</t>
  </si>
  <si>
    <t xml:space="preserve">Vèn gãp cña c¸c cæ ®«ng </t>
  </si>
  <si>
    <t>Kho¶n môc</t>
  </si>
  <si>
    <t>Nhµ cöa</t>
  </si>
  <si>
    <t>M¸y mãc</t>
  </si>
  <si>
    <t>Tæng céng</t>
  </si>
  <si>
    <t>vËt kiÕn tróc</t>
  </si>
  <si>
    <t>thiÕt bÞ</t>
  </si>
  <si>
    <t>t¶i, truyÒn dÉn</t>
  </si>
  <si>
    <t>cô qu¶n lý</t>
  </si>
  <si>
    <t>Nguyªn gi¸</t>
  </si>
  <si>
    <t xml:space="preserve">Sè d­ ®Çu n¨m                                                </t>
  </si>
  <si>
    <t xml:space="preserve"> - Mua trong kú   </t>
  </si>
  <si>
    <t xml:space="preserve"> </t>
  </si>
  <si>
    <t xml:space="preserve"> - §Çu t­ XDCB h.thµnh</t>
  </si>
  <si>
    <t xml:space="preserve"> - T¨ng kh¸c</t>
  </si>
  <si>
    <t xml:space="preserve"> - ChuyÓn sang B§S ®.t­</t>
  </si>
  <si>
    <t xml:space="preserve"> - Thanh lý, nh­îng b¸n</t>
  </si>
  <si>
    <t xml:space="preserve"> - Gi¶m kh¸c</t>
  </si>
  <si>
    <t xml:space="preserve">Sè d­ cuèi n¨m          </t>
  </si>
  <si>
    <t xml:space="preserve">Gi¸ trÞ hao mßn lòy kÕ </t>
  </si>
  <si>
    <t xml:space="preserve"> - KhÊu hao trong kú</t>
  </si>
  <si>
    <t xml:space="preserve"> - Gi¶m kh¸c  </t>
  </si>
  <si>
    <t xml:space="preserve">Sè d­ cuèi n¨m                             </t>
  </si>
  <si>
    <t>Gi¸ trÞ cßn l¹i</t>
  </si>
  <si>
    <t xml:space="preserve"> - T¹i ngµy ®Çu n¨m                                                    </t>
  </si>
  <si>
    <t xml:space="preserve"> - T¹i ngµy cuèi n¨m                           </t>
  </si>
  <si>
    <t>TB dông</t>
  </si>
  <si>
    <t>P.tiÖn vËn</t>
  </si>
  <si>
    <t>QuyÒn sö</t>
  </si>
  <si>
    <t>B¶n quyÒn</t>
  </si>
  <si>
    <t>PhÇn mÒm</t>
  </si>
  <si>
    <t>TSC§ v«</t>
  </si>
  <si>
    <t>dông ®Êt</t>
  </si>
  <si>
    <t>b»ng ph¸t minh</t>
  </si>
  <si>
    <t>m¸y tÝnh</t>
  </si>
  <si>
    <t>h×nh kh¸c</t>
  </si>
  <si>
    <t xml:space="preserve">Nguyªn gi¸ </t>
  </si>
  <si>
    <t xml:space="preserve"> - Mua trong kú                                                                         </t>
  </si>
  <si>
    <t xml:space="preserve"> - T¹o ra tõ néi bé DN</t>
  </si>
  <si>
    <t xml:space="preserve"> - T¨ng do hîp nhÊt KD</t>
  </si>
  <si>
    <t xml:space="preserve"> - T¨ng kh¸c                                                                                </t>
  </si>
  <si>
    <t xml:space="preserve"> - Thanh lý, nh­îng b¸n                                                                     </t>
  </si>
  <si>
    <t xml:space="preserve"> - Gi¶m kh¸c                                                                                </t>
  </si>
  <si>
    <t xml:space="preserve">Gi¸ trÞ hao mßn lòy kÕ                                                                          </t>
  </si>
  <si>
    <t xml:space="preserve"> - KhÊu hao trong kú                                                                      </t>
  </si>
  <si>
    <t>Nguån vèn kinh doanh: Vèn gãp</t>
  </si>
  <si>
    <t>Nguån vèn KD : ThÆng d­ vèn cæ phÇn</t>
  </si>
  <si>
    <t>Nguån vèn kinh doanh: Vèn kh¸c</t>
  </si>
  <si>
    <t>Quü  ®Çu t­ ph¸t triÓn</t>
  </si>
  <si>
    <t>Quü dù phßng tµi chÝnh</t>
  </si>
  <si>
    <t>Lîi nhuËn ch­a ph©n phèi</t>
  </si>
  <si>
    <t>Sè d­ ®Çu n¨m</t>
  </si>
  <si>
    <t>T¨ng vèn trong n¨m</t>
  </si>
  <si>
    <t>L·i trong n¨m</t>
  </si>
  <si>
    <t>T¨ng kh¸c</t>
  </si>
  <si>
    <t>Gi¶m vèn trong n¨m</t>
  </si>
  <si>
    <t>Sè d­ cuèi n¨m</t>
  </si>
  <si>
    <t>T¨ng do trÝch lËp c¸c quü</t>
  </si>
  <si>
    <t>T¨ng trong n¨m</t>
  </si>
  <si>
    <t>Ph©n phèi lîi nhuËn</t>
  </si>
  <si>
    <t>TrÝch lËp c¸c quü</t>
  </si>
  <si>
    <t xml:space="preserve">Cæ phiÕu </t>
  </si>
  <si>
    <t>Sè l­îng cæ phiÕu ®¨ng ký ph¸t hµnh</t>
  </si>
  <si>
    <t>Sè l­îng cæ phiÕu ®ang l­u hµnh</t>
  </si>
  <si>
    <t xml:space="preserve">     + Cæ phiÕu phæ th«ng</t>
  </si>
  <si>
    <t xml:space="preserve">     + Cæ phiÕu ­u ®·i</t>
  </si>
  <si>
    <t xml:space="preserve">Doanh thu b¸n hµng vµ cung cÊp dÞch vô </t>
  </si>
  <si>
    <t>L·i tiÒn vay</t>
  </si>
  <si>
    <t>Chªnh lÖch tû gi¸ ch­a thùc hiÖn</t>
  </si>
  <si>
    <t>Gi¸ vèn hµng b¸n</t>
  </si>
  <si>
    <t>Gi¸ vèn cña thµnh phÈm ®· cung cÊp</t>
  </si>
  <si>
    <t>Gi¸ vèn cña hµng ho¸ ®· cung cÊp</t>
  </si>
  <si>
    <t>Chi phÝ thuÕ TNDN hiÖn hµnh</t>
  </si>
  <si>
    <t>Chi phÝ s¶n xuÊt kinh doanh theo yÕu tè</t>
  </si>
  <si>
    <t xml:space="preserve">Chi phÝ nguyªn liÖu, vËt liÖu </t>
  </si>
  <si>
    <t xml:space="preserve">Chi phÝ nh©n c«ng </t>
  </si>
  <si>
    <t xml:space="preserve">Chi phÝ khÊu hao tµi s¶n cè ®Þnh </t>
  </si>
  <si>
    <t xml:space="preserve">Chi phÝ dÞch vô mua ngoµi </t>
  </si>
  <si>
    <t xml:space="preserve">Chi phÝ kh¸c b»ng tiÒn     </t>
  </si>
  <si>
    <t>Doanh thu b¸n hµng thµnh phÈm</t>
  </si>
  <si>
    <t>Doanh thu b¸n hµng ho¸</t>
  </si>
  <si>
    <t xml:space="preserve">  5. TiÒn chi ®Çu t­ gãp vèn vµo ®¬n vÞ kh¸c                    </t>
  </si>
  <si>
    <t xml:space="preserve">  6. TiÒn thu håi ®Çu t­ gãp vèn vµo ®¬n vÞ kh¸c                </t>
  </si>
  <si>
    <t xml:space="preserve">26      </t>
  </si>
  <si>
    <t xml:space="preserve">  7. TiÒn thu l·i cho vay, cæ tøc vµ lîi nhuËn ®­îc chia        </t>
  </si>
  <si>
    <t xml:space="preserve">27      </t>
  </si>
  <si>
    <t xml:space="preserve"> L­u chuyÓn tiÒn thuÇn tõ ho¹t ®éng ®Çu t­                      </t>
  </si>
  <si>
    <t xml:space="preserve">III. L­u chuyÓn tiÒn tõ ho¹t ®éng tµi chÝnh                     </t>
  </si>
  <si>
    <t xml:space="preserve">  1. TiÒn thu tõ ph¸t hµnh cæ phiÕu, nhËn vèn gãp cña chñ së h÷u</t>
  </si>
  <si>
    <t xml:space="preserve">  3.  TiÒn vay ng¾n h¹n, dµi h¹n nhËn ®­îc                      </t>
  </si>
  <si>
    <t xml:space="preserve">33      </t>
  </si>
  <si>
    <t xml:space="preserve">  4. TiÒn chi tr¶ nî gèc vay                                    </t>
  </si>
  <si>
    <t xml:space="preserve">34      </t>
  </si>
  <si>
    <t xml:space="preserve">  5. TiÒn chi tr¶ nî thuª tµi chÝnh                             </t>
  </si>
  <si>
    <t xml:space="preserve">35      </t>
  </si>
  <si>
    <t xml:space="preserve">  6. Cæ tøc, lîi nhuËn ®· tr¶ cho chñ së h÷u                    </t>
  </si>
  <si>
    <t xml:space="preserve">36      </t>
  </si>
  <si>
    <t xml:space="preserve">L­u chuyÓn tiÒn thuÇn tõ ho¹t ®éng tµi chÝnh                    </t>
  </si>
  <si>
    <t xml:space="preserve">L­u chuyÓn tiÒn thuÇn trong kú (50=20+30+40)                    </t>
  </si>
  <si>
    <t xml:space="preserve">TiÒn vµ t­¬ng ®­¬ng tiÒn ®Çu kú                                 </t>
  </si>
  <si>
    <t xml:space="preserve">  ¶nh h­ëng cña thay ®æi tû gi¸ hèi ®o¸i quy ®æi ngo¹i tÖ       </t>
  </si>
  <si>
    <t xml:space="preserve">61      </t>
  </si>
  <si>
    <t xml:space="preserve">TiÒn vµ t­¬ng ®­¬ng tiÒn cuèi kú (70 = 50+60+61)                </t>
  </si>
  <si>
    <t xml:space="preserve"> - §¬n vÞ kiÓm to¸n ®éc lËp :</t>
  </si>
  <si>
    <r>
      <t xml:space="preserve"> - </t>
    </r>
    <r>
      <rPr>
        <sz val="12"/>
        <rFont val=".VnTimeH"/>
        <family val="2"/>
      </rPr>
      <t>ý</t>
    </r>
    <r>
      <rPr>
        <sz val="12"/>
        <rFont val=".VnTime"/>
      </rPr>
      <t xml:space="preserve"> kiÕn kiÓm to¸n ®éc lËp :</t>
    </r>
  </si>
  <si>
    <t>Tæ chøc vµ nh©n sù</t>
  </si>
  <si>
    <t xml:space="preserve">42 B¹ch §»ng - Ph­êng Phan §×nh Phïng - TP Nam §Þnh </t>
  </si>
  <si>
    <t xml:space="preserve">Doanh thu b¸n hµng vµ cung cÊp dÞch vô                                                      </t>
  </si>
  <si>
    <t xml:space="preserve">C¸c kho¶n gi¶m trõ doanh thu                                                                </t>
  </si>
  <si>
    <t xml:space="preserve">Gi¸ vèn hµng b¸n                                                                            </t>
  </si>
  <si>
    <t xml:space="preserve">Doanh thu ho¹t ®éng tµi chÝnh                                                               </t>
  </si>
  <si>
    <t xml:space="preserve">Chi phÝ b¸n hµng                                                                            </t>
  </si>
  <si>
    <t xml:space="preserve">Chi phÝ qu¶n lý doanh nghiÖp                                                                </t>
  </si>
  <si>
    <t xml:space="preserve">Thu nhËp kh¸c                                                                              </t>
  </si>
  <si>
    <t xml:space="preserve">Chi phÝ kh¸c                                                                               </t>
  </si>
  <si>
    <t xml:space="preserve">Chi phÝ thuÕ TNDN hiÖn hµnh                                                                </t>
  </si>
  <si>
    <t xml:space="preserve">Chi phÝ thuÕ TNDN ho·n l¹i                                                                 </t>
  </si>
  <si>
    <t xml:space="preserve">ChØ tiªu      </t>
  </si>
  <si>
    <t xml:space="preserve">Doanh thu thuÇn vÒ b¸n hµng vµ cung cÊp DV                    </t>
  </si>
  <si>
    <t xml:space="preserve">Lîi nhuËn gép vÒ b¸n hµng vµ cung cÊp DV                              </t>
  </si>
  <si>
    <t>Lîi nhuËn thuÇn tõ h.®éng KD</t>
  </si>
  <si>
    <t xml:space="preserve">L·i c¬ b¶n trªn cæ phiÕu </t>
  </si>
  <si>
    <t/>
  </si>
  <si>
    <t>®ång</t>
  </si>
  <si>
    <t>S¶n l­îng s¶n xuÊt</t>
  </si>
  <si>
    <t>S¶n l­îng tiªu thô</t>
  </si>
  <si>
    <r>
      <t>Trong ®ã :</t>
    </r>
    <r>
      <rPr>
        <sz val="12"/>
        <rFont val=".VnTime"/>
        <family val="2"/>
      </rPr>
      <t xml:space="preserve">  + Nam</t>
    </r>
  </si>
  <si>
    <t xml:space="preserve">                    + N÷</t>
  </si>
  <si>
    <t>chiÕm tû lÖ</t>
  </si>
  <si>
    <t xml:space="preserve"> % vèn ®iÒu lÖ</t>
  </si>
  <si>
    <t xml:space="preserve">     </t>
  </si>
  <si>
    <t>h­íng dÉn vÒ viÖc C«ng bè th«ng tin trªn thÞ tr­êng chøng kho¸n )</t>
  </si>
  <si>
    <t>Th«ng tin kh¸i qu¸t</t>
  </si>
  <si>
    <t>Th«ng tin chung</t>
  </si>
  <si>
    <t>Qu¸ tr×nh h×nh thµnh vµ ph¸t triÓn</t>
  </si>
  <si>
    <t>Ngµnh nghÒ vµ ®Þa bµn kinh doanh</t>
  </si>
  <si>
    <t>c.</t>
  </si>
  <si>
    <t>d.</t>
  </si>
  <si>
    <t>III.</t>
  </si>
  <si>
    <t>B¸o c¸o vµ ®¸nh gi¸ cña Ban Gi¸m ®èc</t>
  </si>
  <si>
    <t>§¸nh gi¸ cña Héi ®ång qu¶n trÞ vÒ ho¹t ®éng cña C«ng ty</t>
  </si>
  <si>
    <t>Qu¶n trÞ c«ng ty</t>
  </si>
  <si>
    <t xml:space="preserve">Héi ®ång qu¶n trÞ </t>
  </si>
  <si>
    <t xml:space="preserve">Ban kiÓm so¸t </t>
  </si>
  <si>
    <t xml:space="preserve">4. </t>
  </si>
  <si>
    <t>Th«ng tin vÒ m« h×nh qu¶n trÞ, tæ chøc kinh doanh vµ bé m¸y qu¶n lý</t>
  </si>
  <si>
    <t xml:space="preserve">6. </t>
  </si>
  <si>
    <t>C¸c rñi ro:</t>
  </si>
  <si>
    <t>KÕt qu¶ ho¹t ®éng SXKD trong n¨m</t>
  </si>
  <si>
    <t xml:space="preserve">%    </t>
  </si>
  <si>
    <r>
      <t>N¬i göi</t>
    </r>
    <r>
      <rPr>
        <sz val="10"/>
        <rFont val=".VnTime"/>
        <family val="2"/>
      </rPr>
      <t xml:space="preserve"> : </t>
    </r>
  </si>
  <si>
    <t>Bé Tµi chÝnh h­íng dÉn vÒ viÖc c«ng bè th«ng tin trªn thÞ tr­êng chøng kho¸n</t>
  </si>
  <si>
    <t>TT GDCK Hµ Néi - Phßng qu¶n lý §KGD</t>
  </si>
  <si>
    <t>B¸o c¸o th­êng niªn</t>
  </si>
  <si>
    <t xml:space="preserve"> + Uû viªn H§QT</t>
  </si>
  <si>
    <t xml:space="preserve"> + Tr­ëng ban kiÓm so¸t</t>
  </si>
  <si>
    <t xml:space="preserve"> + Uû viªn BKS</t>
  </si>
  <si>
    <t xml:space="preserve">C¬ cÊu nguån vèn                                                                             </t>
  </si>
  <si>
    <t>B¸o c¸o tµi chÝnh ®­îc tr×nh bµy b»ng ®ång ViÖt Nam (VN§), theo nguyªn t¾c gi¸ gèc vµ phï hîp víi c¸c chuÈn mùc kÕ to¸n ViÖt Nam, hÖ thèng kÕ to¸n ViÖt Nam vµ c¸c quy ®Þnh hiÖn hµnh kh¸c vÒ kÕ to¸n t¹i ViÖt Nam.</t>
  </si>
  <si>
    <t>H×nh thøc sæ kÕ to¸n ¸p dông : NhËt ký chung trªn m¸y vi tÝnh.</t>
  </si>
  <si>
    <t>Chi phÝ tµi chÝnh</t>
  </si>
  <si>
    <t xml:space="preserve">LÇn  </t>
  </si>
  <si>
    <t xml:space="preserve"> - Tæng céng tµi s¶n :</t>
  </si>
  <si>
    <t xml:space="preserve"> - Tæng céng nguån vèn :</t>
  </si>
  <si>
    <t>B¸o c¸o kÕt qu¶ ho¹t ®éng s¶n xuÊt kinh doanh :</t>
  </si>
  <si>
    <t>II.</t>
  </si>
  <si>
    <t>§VT</t>
  </si>
  <si>
    <t xml:space="preserve">b¸o c¸o th­êng niªn </t>
  </si>
  <si>
    <t xml:space="preserve"> -</t>
  </si>
  <si>
    <t>TT</t>
  </si>
  <si>
    <t>"</t>
  </si>
  <si>
    <t xml:space="preserve">Chi phÝ tµi chÝnh </t>
  </si>
  <si>
    <t>%</t>
  </si>
  <si>
    <t>ChØ tiªu</t>
  </si>
  <si>
    <t>B¸o c¸o tµi chÝnh</t>
  </si>
  <si>
    <t>M· sè</t>
  </si>
  <si>
    <t>Sè cuèi n¨m</t>
  </si>
  <si>
    <t>Sè ®Çu n¨m</t>
  </si>
  <si>
    <t>Hµng tån kho</t>
  </si>
  <si>
    <t>Tæng lîi nhuËn kÕ to¸n tr­íc thuÕ</t>
  </si>
  <si>
    <t>C¬ së lËp b¸o c¸o tµi chÝnh</t>
  </si>
  <si>
    <t>Tµi s¶n cè ®Þnh vµ hao mßn</t>
  </si>
  <si>
    <t xml:space="preserve">Nhµ cöa vËt kiÕn tróc </t>
  </si>
  <si>
    <t>M¸y mãc thiÕt bÞ</t>
  </si>
  <si>
    <t>Ph­¬ng tiÖn vËn t¶i</t>
  </si>
  <si>
    <t>ThiÕt bÞ qu¶n lý</t>
  </si>
  <si>
    <t>Ghi nhËn doanh thu</t>
  </si>
  <si>
    <t xml:space="preserve">ThuÕ </t>
  </si>
  <si>
    <t>Lîi nhuËn sau thuÕ TNDN</t>
  </si>
  <si>
    <t xml:space="preserve">§inh Xu©n Bång </t>
  </si>
  <si>
    <t>Nam</t>
  </si>
  <si>
    <t>3/</t>
  </si>
  <si>
    <t>UBCKNN - Ban qu¶n lý ph¸t hµnh</t>
  </si>
  <si>
    <t>Nam §Þnh</t>
  </si>
  <si>
    <t>ViÖt Nam</t>
  </si>
  <si>
    <t>Kinh</t>
  </si>
  <si>
    <t>10/10</t>
  </si>
  <si>
    <t xml:space="preserve">Kü s­ m¸y x©y dùng </t>
  </si>
  <si>
    <t>I</t>
  </si>
  <si>
    <t>Nguyªn nh©n dÉn ®Õn viÖc ®¹t vµ v­ît c¸c chØ tiªu so víi kÕ ho¹ch</t>
  </si>
  <si>
    <t xml:space="preserve">       Kh«ng cã</t>
  </si>
  <si>
    <t xml:space="preserve"> - Thùc hiÖn ®óng c¸c quy ®Þnh cña Ph¸p luËt, b¶o toµn vµ ph¸t triÓn ®­îc nguån vèn cña c¸c cæ ®«ng vµ Nhµ n­íc (Tæng c«ng ty giao).</t>
  </si>
  <si>
    <t xml:space="preserve"> - Hoµn thµnh c¸c chØ tiªu c¬ b¶n nh­: S¶n l­îng s¶n xuÊt vµ tiªu thô, doanh thu, lîi nhuËn mµ ng©n s¸ch ®­îc giao.</t>
  </si>
  <si>
    <t xml:space="preserve"> - TrÝch lËp c¸c quü phóc lîi, khen th­ëng, ®Çu t­ ph¸t triÓn… vµ tæ chøc thùc hiÖn, sö dông c¸c quü nµy ®óng môc ®Ých, ®óng quy ®Þnh.</t>
  </si>
  <si>
    <t xml:space="preserve">   1. Chi phÝ tr¶ tr­íc dµi h¹n                                                                     </t>
  </si>
  <si>
    <t xml:space="preserve">261     </t>
  </si>
  <si>
    <t xml:space="preserve">V.14      </t>
  </si>
  <si>
    <t xml:space="preserve">V.21      </t>
  </si>
  <si>
    <t xml:space="preserve">   3. Tµi s¶n dµi h¹n kh¸c                                                                          </t>
  </si>
  <si>
    <t xml:space="preserve">268     </t>
  </si>
  <si>
    <t xml:space="preserve">        Tæng céng tµi s¶n (270=100+200)                                                             </t>
  </si>
  <si>
    <t xml:space="preserve">270     </t>
  </si>
  <si>
    <t>Chñ tÞch</t>
  </si>
  <si>
    <t>Kh«ng ®iÒu hµnh trùc tiÕp</t>
  </si>
  <si>
    <t>Tr­ëng ban</t>
  </si>
  <si>
    <t>§iÒu hµnh trùc tiÕp</t>
  </si>
  <si>
    <t>*</t>
  </si>
  <si>
    <t xml:space="preserve"> - N©ng cao hiÖu qu¶ sö dông vèn, n©ng cao n¨ng suÊt lao ®éng, ®¶m b¶o n©ng hiÖu qu¶ kinh doanh.</t>
  </si>
  <si>
    <t xml:space="preserve"> - Ban Gi¸m ®èc C«ng ty tu©n thñ ®óng ph¸p luËt, c¸c quy chÕ, quy ®Þnh qu¶n lý néi bé cña C«ng ty, tu©n thñ c¸c quyÕt ®inh/ nghÞ quyÕt cña §¹i héi ®ång cæ ®«ng vµ Héi ®ång qu¶n trÞ.</t>
  </si>
  <si>
    <t xml:space="preserve"> - Thùc hiÖn c¸c quyÒn vµ nhiÖm vô do Héi ®ång qu¶n trÞ giao mét c¸ch trung thùc, cÈn träng, tèt nhÊt, mang l¹i lîi Ých tèi ®a cho C«ng ty.</t>
  </si>
  <si>
    <t xml:space="preserve"> - B¸o c¸o tr­íc Héi ®ång qu¶n trÞ vÒ c¸c c«ng viÖc ®· thùc hiÖn khi Héi ®ång qu¶n trÞ yªu cÇu.</t>
  </si>
  <si>
    <t xml:space="preserve"> - TiÕt gi¶m c¸c chi phÝ, n©ng cao chÊt l­îng s¶n phÈm, t¨ng s¶n l­îng tiªu thô, t¨ng søc c¹nh tranh trªn thÞ tr­êng.</t>
  </si>
  <si>
    <t>Trong ho¹t ®éng s¶n xuÊt kinh doanh, viÖc thùc hiÖn c¸c môc tiªu cña C«ng ty cã thÓ gÆp c¸c rñi ro sau:</t>
  </si>
  <si>
    <t>Kh«ng ngõng tÝch luü vµ n©ng cao n¨ng lùc s¶n xuÊt, më réng thÞ phÇn, ®¶m b¶o gia t¨ng gi¸ trÞ doanh nghiÖp, lîi Ých hîp ph¸p cña cæ ®«ng. Gãp phÇn vµo viÖc thùc hiÖn nhiÖm vô ph¸t triÓn kinh tÕ x· héi cña ®Êt n­íc víi møc vèn ®iÒu lÖ hiÖn lµ: 40 tû ®ång.</t>
  </si>
  <si>
    <t>Chñ yÕu s¶n xuÊt kinh doanh bao b× xi m¨ng c¸c lo¹i. TÝch cùc khai th¸c lîi thÕ nguån nh©n lùc trÎ, nh¹y bÐn víi nÒn kinh tÕ thÞ tr­êng, kh«ng ngõng n©ng cao tr×nh ®é cña ®éi ngò qu¶n lý, còng nh­ tr×nh ®é kü thuËt, ý thøc cña ng­êi lao ®éng nh»m n©ng cao.</t>
  </si>
  <si>
    <t xml:space="preserve"> - T×m kiÕm thªm thÞ tr­êng míi, ph¸t huy tèi ®a c«ng suÊt m¸y mãc thiÕt bÞ, t¨ng lîi nhuËn, t¨ng doanh thu, t¨ng thu cho ng©n s¸ch, æn ®Þnh vµ n©ng cao møc sèng cho ng­êi lao ®éng.</t>
  </si>
  <si>
    <r>
      <t>B¸o c¸o l­u chuyÓn tiÒn tÖ</t>
    </r>
    <r>
      <rPr>
        <sz val="12"/>
        <rFont val=".VnTime"/>
        <family val="2"/>
      </rPr>
      <t xml:space="preserve"> (Theo ph­¬ng ph¸p trùc tiÕp)</t>
    </r>
  </si>
  <si>
    <t xml:space="preserve"> - Tªn giao dÞch: C«ng ty cæ phÇn Vicem bao b× Bót S¬n</t>
  </si>
  <si>
    <t xml:space="preserve"> - GiÊy chøng nhËn ®¨ng ký doanh nghiÖp sè: 0703000271</t>
  </si>
  <si>
    <t xml:space="preserve"> - Vèn ®iÒu lÖ:</t>
  </si>
  <si>
    <t xml:space="preserve"> - Vèn ®Çu t­ cña chñ së h÷u: </t>
  </si>
  <si>
    <t xml:space="preserve"> - §Þa chØ: Km2 - ®­êng V¨n Cao - TP Nam §Þnh - tØnh Nam §Þnh</t>
  </si>
  <si>
    <t xml:space="preserve"> - Sè ®iÖn tho¹i: 03503 860 433</t>
  </si>
  <si>
    <t xml:space="preserve"> - Sè fax: 03503 840 395</t>
  </si>
  <si>
    <t xml:space="preserve"> - Website: www.baobibutson.com.vn</t>
  </si>
  <si>
    <t xml:space="preserve"> - Nghµnh nghÒ kinh doanh: C«ng ty SX kinh doanh bao b× c¸c lo¹i, s¶n phÈm tõ nhùa, giÊy.</t>
  </si>
  <si>
    <t xml:space="preserve"> - T×nh h×nh ho¹t ®éng cña C«ng ty : C«ng ty ho¹t ®éng SXKD æn ®Þnh trªn ®Þa bµn tØnh Nam §Þnh.</t>
  </si>
  <si>
    <t xml:space="preserve"> - M« h×nh qu¶n trÞ: C«ng ty cæ phÇn Vicem bao b× Bót S¬n tæ chøc vµ ®iÒu hµnh theo m« h×nh C«ng ty cæ phÇn.</t>
  </si>
  <si>
    <t xml:space="preserve"> - C¸c c«ng ty con, c«ng ty liªn kÕt: Kh«ng cã.</t>
  </si>
  <si>
    <t xml:space="preserve"> - C¬ cÊu bé m¸y qu¶n lý.</t>
  </si>
  <si>
    <t xml:space="preserve"> - Môc tiªu chñ yÕu cña c«ng ty: </t>
  </si>
  <si>
    <t xml:space="preserve"> - ChiÕn l­îc ph¸t triÓn trung vµ dµi h¹n cña c«ng ty: </t>
  </si>
  <si>
    <t xml:space="preserve"> - C¸c môc tiªu ®èi víi m«i tr­êng, x· héi vµ céng ®ång cña C«ng ty.</t>
  </si>
  <si>
    <t xml:space="preserve">   + Sù phÊn ®Êu x©y dùng thµnh mét doanh nghiÖp ph¸t triÓn bÒn v÷ng g¾n liÒn víi b¶o vÖ m«i tr­êng lµ môc tiªu nç lùc vµ l©u dµi cña C«ng ty.</t>
  </si>
  <si>
    <t xml:space="preserve">    + Thùc hiÖn tèt c¸c quy ®Þnh cña ph¸p luËt vÒ b¶o vÖ m«i tr­êng.</t>
  </si>
  <si>
    <t>NghÜa Ch©u - NghÜa H­ng - TØnh Nam §Þnh</t>
  </si>
  <si>
    <t>83 Hïng V­¬ng - P.VÞ Hoµng - TP Nam §Þnh</t>
  </si>
  <si>
    <t>0912 065 988</t>
  </si>
  <si>
    <t>12/12</t>
  </si>
  <si>
    <t>Cö nh©n kinh tÕ</t>
  </si>
  <si>
    <t>Nh©n viªn cung øng - C«ng ty cæ phÇn bao b× xi m¨ng Bót S¬n</t>
  </si>
  <si>
    <t>T04/2006 - T06/2007</t>
  </si>
  <si>
    <t>T02/1997 - T03/2006</t>
  </si>
  <si>
    <t>Phã phßng Tæng hîp - C«ng ty cæ phÇn bao b× xi m¨ng Bót S¬n</t>
  </si>
  <si>
    <t>T07/2007 - T06/2009</t>
  </si>
  <si>
    <t>Tr­ëng phßng Tæng hîp - C«ng ty cæ phÇn bao b× xi m¨ng Bót S¬n</t>
  </si>
  <si>
    <t>Sè cæ phÇn n¾m gi÷:</t>
  </si>
  <si>
    <t>Trong ®ã:</t>
  </si>
  <si>
    <t xml:space="preserve">Tæng sè cæ ®«ng: </t>
  </si>
  <si>
    <t>Ban kiÓm so¸t</t>
  </si>
  <si>
    <t>C¬ cÊu tæ chøc cña c«ng ty :</t>
  </si>
  <si>
    <t>Tªn ®¬n vÞ :</t>
  </si>
  <si>
    <t>1.</t>
  </si>
  <si>
    <t>Ngµy 28/12/2005 C«ng ty thùc hiÖn phiªn giao dÞch ®Çu tiªn trªn thÞ tr­êng chøng kho¸n Hµ Néi.</t>
  </si>
  <si>
    <t>2.</t>
  </si>
  <si>
    <t>3.</t>
  </si>
  <si>
    <t>Phã gi¸m ®èc 1</t>
  </si>
  <si>
    <t>Phã gi¸m ®èc 2</t>
  </si>
  <si>
    <t>Héi ®ång qu¶n trÞ</t>
  </si>
  <si>
    <t xml:space="preserve"> - Trong ®ã: Chi phÝ l·i vay                                                                    </t>
  </si>
  <si>
    <t xml:space="preserve">Lîi nhuËn kh¸c              </t>
  </si>
  <si>
    <t>T¹i ngµy 31 th¸ng 12 n¨m 2013</t>
  </si>
  <si>
    <t>Lòy kÕ tõ 01/01 ®Õn 31/13</t>
  </si>
  <si>
    <t>Tµi s¶n cè ®Þnh h÷u h×nh ®­îc khÊu hao theo ph­¬ng ph¸p ®­êng th¼ng, dùa trªn thêi gian h÷u dông ­íc tÝnh. C«ng ty ¸p dông tû lÖ khÊu hao theo Q§ sè 45/2013/TT - BTC ngµy 25/4/2013.</t>
  </si>
  <si>
    <t xml:space="preserve">  06 - 10</t>
  </si>
  <si>
    <t xml:space="preserve">   03 - 05</t>
  </si>
  <si>
    <t xml:space="preserve">ViÖc x¸c ®Þnh thuÕ thu nhËp cña c«ng ty c¨n cø vµo c¸c quy ®Þnh hiÖn hµnh vÒ chÝnh s¸ch thuÕ. Tuy nhiªn nh÷ng qui ®Þnh nµy thay ®æi theo tõng thêi kú vµ viÖc x¸c ®Þnh sau cïng vÒ thuÕ TNDN tuú thuéc vµo kÕt qu¶ kiÓm tra cña c¬ quan thuÕ cã thÈm quyÒn. </t>
  </si>
  <si>
    <t>01/01/2013</t>
  </si>
  <si>
    <t>31/12/2013</t>
  </si>
  <si>
    <t xml:space="preserve"> - Ng©n hµng TMCP Kü th­¬ng ViÖt Nam</t>
  </si>
  <si>
    <t xml:space="preserve"> - Uû viªn H§QT mua 7230 cæ phiÕu</t>
  </si>
  <si>
    <t xml:space="preserve"> - Uû viªn H§QT mua 2700 cæ phiÕu</t>
  </si>
  <si>
    <t>Bµ NguyÔn Minh Th­</t>
  </si>
  <si>
    <t>¤ng NguyÔn V¨n §¹t</t>
  </si>
  <si>
    <t xml:space="preserve"> - Uû viªn BKS mua 5680 cæ phiÕu</t>
  </si>
  <si>
    <t xml:space="preserve"> - Uû viªn H§QT - Phã Gi¸m ®èc mua 9440 cæ phiÕu.</t>
  </si>
  <si>
    <t xml:space="preserve"> - Gi¸m ®èc mua 3100 cæ phiÕu.</t>
  </si>
  <si>
    <t>Doanh thu néi bé</t>
  </si>
  <si>
    <t>TiÒn ®­îc th­ëng, båi th­êng</t>
  </si>
  <si>
    <t>Nam §Þnh, ngµy 25 th¸ng 1 n¨m 2014</t>
  </si>
  <si>
    <t xml:space="preserve"> -Tæ chøc vµ ®iÒu hµnh tèt c«ng t¸c s¶n xuÊt kinh doanh mang l¹i lîi nhuËn n¨m 2013 cao h¬n n¨m 2012.</t>
  </si>
  <si>
    <r>
      <t xml:space="preserve"> - </t>
    </r>
    <r>
      <rPr>
        <sz val="12"/>
        <rFont val=".VnTimeH"/>
        <family val="2"/>
      </rPr>
      <t>æ</t>
    </r>
    <r>
      <rPr>
        <sz val="12"/>
        <rFont val=".VnTime"/>
      </rPr>
      <t>n ®Þnh ®êi sèng, thu nhËp cho ng­êi lao ®éng, ®¶m b¶o chi tr¶ cæ tøc cho c¸c cæ ®«ng theo ®óng NghÞ quyÕt cña ®¹i héi cæ ®«ng th­êng niªn n¨m 2013 (12%).</t>
    </r>
  </si>
  <si>
    <t xml:space="preserve"> - Ph¸t triÓn thÞ tr­êng tiªu thô xi m¨ng nh»m ®èi trõ c«ng nî lµm t¨ng vßng quay vèn l­u ®éng, gi¶m thiÓu chi phÝ l·i vay.</t>
  </si>
  <si>
    <t xml:space="preserve">  Trong n¨m 2013, C«ng ty tr¶ hÕt kho¶n vay ng¾n h¹n cña  Ng©n hµng HSBC lµ: 13.740.417.187 ®ång. Vay Ng©n hµng TMCP C«ng th­¬ng ViÖt Nam - Chi nh¸nh Nam §Þnh lµ: 37.991.196.325 ®ång. Vay Ng©n hµng §T vµ PT ViÖt Nam - Chi nh¸nh Nam §Þnh lµ: 15.784.933.398 ®ång. Vay tõ CBCNV trong C«ng ty lµ: 10.700.155.945 ®ång. Vay tõ C«ng ®oµn C«ng ty lµ: 5.800.000.000 ®ång. Vay Ng©n hµng Shinhan ViÖt Nam - CN TrÇn Duy H­ng lµ: 5.134.315.660 ®ång. Vay tõ Ng©n hµng TMCP Kü th­¬ng ViÖt Nam lµ: 6.240.015.460 ®ång. C¸c kho¶n vay trªn bæ xung vèn l­u ®éng phôc vô môc ®Ých s¶n xuÊt kinh doanh.</t>
  </si>
  <si>
    <t xml:space="preserve">N¨m 2013 C«ng ty ®Çu t­ míi mét sè tµi s¶n, thiÕt bÞ nh­ sau. </t>
  </si>
  <si>
    <t xml:space="preserve">            + HT chèng sÐt nhµ kho vµ nhµ thÓ thao:</t>
  </si>
  <si>
    <t xml:space="preserve">            + Nhµ xe + Héi tr­êng:</t>
  </si>
  <si>
    <t xml:space="preserve">            + Nhµ nÐn khÝ + C¬ ®iÖn:</t>
  </si>
  <si>
    <t xml:space="preserve">            + Cöa hµng vËt liÖu x©y dùng:</t>
  </si>
  <si>
    <t xml:space="preserve">            + M¸y lång èng Model 7MP:</t>
  </si>
  <si>
    <t xml:space="preserve">            + M¸y t¹o sîi E90B1000:</t>
  </si>
  <si>
    <t xml:space="preserve">            + M¸y dÖt 6 thoi LSL610</t>
  </si>
  <si>
    <t xml:space="preserve">            + VËn th¨ng n©ng h¹ vËt t­:</t>
  </si>
  <si>
    <t xml:space="preserve">            + M¸y Ðp phÕ liÖu:</t>
  </si>
  <si>
    <t xml:space="preserve">            + M¸y chÕ b¶n in polyme:</t>
  </si>
  <si>
    <t xml:space="preserve">            + Xe «t« Van - 18D00171</t>
  </si>
  <si>
    <t xml:space="preserve">            + Xe «t« Van - 18D00120</t>
  </si>
  <si>
    <t>Gi¸m ®èc - MiÔn nhiÖm ngµy 04/12/2013</t>
  </si>
  <si>
    <t>Gi¸m ®èc - Bæ nhiÖm ngµy 04/12/2013</t>
  </si>
  <si>
    <t xml:space="preserve">        + ¤ng NguyÔn V¨n §¹t</t>
  </si>
  <si>
    <t xml:space="preserve">        + ¤ng Ph¹m V¨n Minh</t>
  </si>
  <si>
    <t xml:space="preserve">        + ¤ng D­¬ng Minh TuÊn</t>
  </si>
  <si>
    <t xml:space="preserve">        + ¤ng Bïi Huy Hång</t>
  </si>
  <si>
    <t>TP Tµi chÝnh kÕ to¸n - Bæ nhiÖm ngµy 01/01/2014</t>
  </si>
  <si>
    <t>KÕ to¸n tr­ëng - MiÔn nhiÖm ngµy 01/01/2014</t>
  </si>
  <si>
    <t>T07/2009 - 31/12/2013</t>
  </si>
  <si>
    <t>T01/01/2014 ®Õn nay</t>
  </si>
  <si>
    <t>T05/2007 - T06/2009</t>
  </si>
  <si>
    <t>N¨m 2014, C«ng ty dù kiÕn ®Çu t­ d©y chuyÒn s¶n xuÊt bao d¸n ®¸y víi c«ng suÊt 25tr vá bao/n¨m. Tæng gi¸ trÞ kho¶ng 30 tû ®ång.</t>
  </si>
  <si>
    <t>Ngµy 21/5/2001 H§QT Tæng c«ng ty XM ViÖt Nam ban hµnh quyÕt ®Þnh sè : 285/XMVN - H§QT tiÕp nhËn, tæ chøc l¹i s¶n xuÊt vµ ®æi tªn C«ng ty bao b× XM Nam Hµ thµnh XÝ nghiÖp bao b× XM Nam §Þnh, trùc thuéc C«ng ty XM Bót S¬n - Tæng C«ng ty xi m¨ng ViÖt Nam tõ ngµy 01/7/2001.</t>
  </si>
  <si>
    <t xml:space="preserve">Ngµy 10/6/2002 H§QT Tæng C«ng ty XM ViÖt Nam ban hµnh Q§ sè : 908/XMVN -H§QT tiÕn hµnh cæ phÇn ho¸ XÝ nghiÖp bao b× xi m¨ng Nam §Þnh, thuéc C«ng ty XM Bót S¬n. XÝ nghiÖp ®· hoµn thµnh c¸c thñ tôc theo quy ®Þnh cña ph¸p luËt vÒ tiÕn hµnh cæ phÇn ho¸ DN. Ngµy 01/5/2003 C«ng ty chuyÓn sang ho¹t ®éng theo m« h×nh C«ng ty cæ phÇn. </t>
  </si>
  <si>
    <t xml:space="preserve"> 1. Doanh thu b¸n hµng vµ cung cÊp dÞch vô                                                      </t>
  </si>
  <si>
    <t xml:space="preserve">01      </t>
  </si>
  <si>
    <t>VI.25</t>
  </si>
  <si>
    <t xml:space="preserve"> 2. C¸c kho¶n gi¶m trõ doanh thu                                                                </t>
  </si>
  <si>
    <t xml:space="preserve">02      </t>
  </si>
  <si>
    <t xml:space="preserve">          </t>
  </si>
  <si>
    <t xml:space="preserve">10      </t>
  </si>
  <si>
    <t xml:space="preserve"> 4. Gi¸ vèn hµng b¸n                                                                            </t>
  </si>
  <si>
    <t xml:space="preserve">11      </t>
  </si>
  <si>
    <t>VI.27</t>
  </si>
  <si>
    <t xml:space="preserve"> 5. Lîi nhuËn gép vÒ b¸n hµng vµ cung cÊp DV (20=10-11)                                    </t>
  </si>
  <si>
    <t xml:space="preserve">20      </t>
  </si>
  <si>
    <t xml:space="preserve"> 6. Doanh thu ho¹t ®éng tµi chÝnh                                                               </t>
  </si>
  <si>
    <t xml:space="preserve">21      </t>
  </si>
  <si>
    <t>VI.26</t>
  </si>
  <si>
    <t xml:space="preserve"> 7. Chi phÝ tµi chÝnh                                                                           </t>
  </si>
  <si>
    <t xml:space="preserve">22      </t>
  </si>
  <si>
    <t>VI.28</t>
  </si>
  <si>
    <t xml:space="preserve">23      </t>
  </si>
  <si>
    <t>Phã gi¸m ®èc ®iÒu hµnh trùc tiÕp</t>
  </si>
  <si>
    <t>So s¸nh (%)</t>
  </si>
  <si>
    <t xml:space="preserve"> Tæng céng nî ph¶i tr¶:</t>
  </si>
  <si>
    <r>
      <t xml:space="preserve">   </t>
    </r>
    <r>
      <rPr>
        <i/>
        <u/>
        <sz val="12"/>
        <rFont val=".VnTime"/>
        <family val="2"/>
      </rPr>
      <t>Trong ®ã</t>
    </r>
    <r>
      <rPr>
        <sz val="12"/>
        <rFont val=".VnTime"/>
        <family val="2"/>
      </rPr>
      <t>: + Nî ng¾n h¹n:</t>
    </r>
  </si>
  <si>
    <t>B¶n thuyÕt minh B¸o c¸o tµi chÝnh</t>
  </si>
  <si>
    <t xml:space="preserve"> - Thùc hiÖn chÕ ®é c«ng bè th«ng tin kh¸ch quan, chÝnh x¸c trung thùc vµ kÞp thêi ®Õn c¸c Cæ ®«ng.</t>
  </si>
  <si>
    <t xml:space="preserve"> - Thùc hiÖn nép ng©n s¸ch Nhµ n­íc theo quy ®Þnh hiÖn hµnh.</t>
  </si>
  <si>
    <t xml:space="preserve"> - Tham gia c«ng t¸c tõ thiÖn, nh©n ®¹o theo c¸c phong trµo cña Tæng c«ng ty còng nh­ ë ®Þa ph­¬ng.</t>
  </si>
  <si>
    <t>¤ng Ph¹m V¨n Minh</t>
  </si>
  <si>
    <t>¤ng §inh Xu©n Bång</t>
  </si>
  <si>
    <t>¤ng Bïi Huy Hång</t>
  </si>
  <si>
    <t xml:space="preserve"> - Uû viªn H§QT </t>
  </si>
  <si>
    <t xml:space="preserve"> 3. Doanh thu thuÇn b¸n hµng vµ cung cÊp DV</t>
  </si>
  <si>
    <t xml:space="preserve"> 10. Lîi nhuËn thuÇn tõ h.®éng KD</t>
  </si>
  <si>
    <t xml:space="preserve"> 14. Tæng lîi nhuËn kÕ to¸n tr­íc thuÕ </t>
  </si>
  <si>
    <t xml:space="preserve"> 17. Lîi nhuËn sau thuÕ thu nhËp DN              </t>
  </si>
  <si>
    <t>Gi¸m ®èc</t>
  </si>
  <si>
    <t>T5/2003 - T6/2006</t>
  </si>
  <si>
    <t>04/4/1954</t>
  </si>
  <si>
    <t xml:space="preserve">Trùc ChÝnh - Trùc Ninh - TØnh Nam §Þnh </t>
  </si>
  <si>
    <t>0350 3844786</t>
  </si>
  <si>
    <t>T2/1980 - T6/1994</t>
  </si>
  <si>
    <t xml:space="preserve">T7/1994 - T12/1997 </t>
  </si>
  <si>
    <t>T4/1999 - T4/2003</t>
  </si>
  <si>
    <t>CB x­ëng c¬ khÝ C«ng ty x©y l¾p I tØnh Nam §Þnh - Së x©y dùng Nam Hµ</t>
  </si>
  <si>
    <t xml:space="preserve">Phã gi¸m ®èc C«ng ty bao b× xi m¨ng Nam Hµ </t>
  </si>
  <si>
    <t xml:space="preserve">Gi¸m ®èc C«ng ty cæ phÇn bao b× xi m¨ng Bót S¬n </t>
  </si>
  <si>
    <t xml:space="preserve">Phã gi¸m ®èc C«ng ty cæ phÇn bao b× xi m¨ng Bót S¬n </t>
  </si>
  <si>
    <t>cæ phÇn</t>
  </si>
  <si>
    <t>ng­êi</t>
  </si>
  <si>
    <t>5.</t>
  </si>
  <si>
    <t>Uû viªn</t>
  </si>
  <si>
    <t xml:space="preserve"> 8. Chi phÝ b¸n hµng                                                                            </t>
  </si>
  <si>
    <t xml:space="preserve">24      </t>
  </si>
  <si>
    <t xml:space="preserve"> 9. Chi phÝ qu¶n lý doanh nghiÖp                                                                </t>
  </si>
  <si>
    <t xml:space="preserve">25      </t>
  </si>
  <si>
    <t xml:space="preserve">30      </t>
  </si>
  <si>
    <t xml:space="preserve"> 11. Thu nhËp kh¸c                                                                              </t>
  </si>
  <si>
    <t xml:space="preserve">31      </t>
  </si>
  <si>
    <t xml:space="preserve"> 12. Chi phÝ kh¸c                                                                               </t>
  </si>
  <si>
    <t xml:space="preserve">32      </t>
  </si>
  <si>
    <t xml:space="preserve"> 13. Lîi nhuËn kh¸c (40=31-32)                                                                  </t>
  </si>
  <si>
    <t xml:space="preserve">40      </t>
  </si>
  <si>
    <t xml:space="preserve">50      </t>
  </si>
  <si>
    <t xml:space="preserve"> 15. Chi phÝ thuÕ TNDN hiÖn hµnh                                                                </t>
  </si>
  <si>
    <t xml:space="preserve">51      </t>
  </si>
  <si>
    <t>VI.30</t>
  </si>
  <si>
    <t xml:space="preserve"> 16. Chi phÝ thuÕ TNDN ho·n l¹i                                                                 </t>
  </si>
  <si>
    <t xml:space="preserve">52      </t>
  </si>
  <si>
    <t xml:space="preserve">60      </t>
  </si>
  <si>
    <t xml:space="preserve"> 18. L·i c¬ b¶n trªn cæ phiÕu                                                                   </t>
  </si>
  <si>
    <t xml:space="preserve">70      </t>
  </si>
  <si>
    <t>V</t>
  </si>
  <si>
    <t>IV</t>
  </si>
  <si>
    <t>C¸c b¸o c¸o tµi chÝnh ®· ®­îc kiÓm to¸n theo qui ®Þnh cña ph¸p luËt vÒ kÕ to¸n.</t>
  </si>
  <si>
    <t>4.</t>
  </si>
  <si>
    <t>Tµi s¶n cè ®Þnh h÷u h×nh ®­îc tr×nh bµy theo nguyªn gi¸ trõ ®i gi¸ trÞ hao mßn luü kÕ .</t>
  </si>
  <si>
    <t>N¨m</t>
  </si>
  <si>
    <t xml:space="preserve">  05 - 25</t>
  </si>
  <si>
    <t xml:space="preserve">   05 - 12</t>
  </si>
  <si>
    <t>TSC§ v« h×nh lµ : Gi¸ trÞ phÇn mÒm kÕ to¸n vµ website ®­îc khÊu hao trong thêi gian 5 n¨m .</t>
  </si>
  <si>
    <t>C¸c lo¹i thuÕ kh¸c ®­îc ¸p dông theo c¸c luËt thuÕ hiÖn hµnh t¹i ViÖt Nam.</t>
  </si>
  <si>
    <t>B¶ng c©n ®èi kÕ to¸n</t>
  </si>
  <si>
    <t>§VT : VN§</t>
  </si>
  <si>
    <t xml:space="preserve">100     </t>
  </si>
  <si>
    <t xml:space="preserve">I. TiÒn vµ c¸c kho¶n t­¬ng ®­¬ng tiÒn                                                               </t>
  </si>
  <si>
    <t xml:space="preserve">110     </t>
  </si>
  <si>
    <t xml:space="preserve">   1. TiÒn                                                                                          </t>
  </si>
  <si>
    <t xml:space="preserve">111     </t>
  </si>
  <si>
    <t xml:space="preserve">V.01      </t>
  </si>
  <si>
    <t xml:space="preserve">   2. C¸c kho¶n t­¬ng ®­¬ng tiÒn                                                                    </t>
  </si>
  <si>
    <t xml:space="preserve">112     </t>
  </si>
  <si>
    <t>NguyÔn V¨n §¹t</t>
  </si>
  <si>
    <t>Lîi nhuËn thuÇn tõ ho¹t ®éng SXKD</t>
  </si>
  <si>
    <t>B¸o c¸o t×nh h×nh tµi chÝnh</t>
  </si>
  <si>
    <t>Kh¶ n¨ng sinh lêi, kh¶ n¨ng thanh to¸n</t>
  </si>
  <si>
    <t>KÕ ho¹ch ph¸t triÓn trong t­¬ng lai</t>
  </si>
  <si>
    <r>
      <t xml:space="preserve">Nguyªn gi¸ TSC§ mua s¾m bao gåm: Gi¸ mua vµ toµn bé c¸c chi phÝ kh¸c liªn quan trùc tiÕp ®Õn </t>
    </r>
    <r>
      <rPr>
        <sz val="11"/>
        <rFont val=".VnTime"/>
        <family val="2"/>
      </rPr>
      <t>viÖc ®­a tµi s¶n vµo tr¹ng th¸i s½n sµng sö dông.</t>
    </r>
  </si>
  <si>
    <t>Hµng tån kho ®­îc x¸c ®Þnh trªn c¬ së gi¸ thÊp h¬n gi÷a gi¸ gèc vµ gi¸ trÞ thuÇn cã thÓ thùc hiÖn ®­îc. Gi¸ gèc hµng tån kho bao gåm: Chi phÝ mua, c¸c chi phÝ chÕ biÕn vµ c¸c chi phÝ liªn quan trùc tiÕp kh¸c ph¸t sinh ®Ó cã ®­îc hµng tån kho ë ®Þa ®iÓm vµ tr¹ng th¸i hiÖn t¹i. Gi¸ gèc cña hµng tån kho ®­îc x¸c ®Þnh : B»ng gi¸ b¸n ­íc tÝnh trõ c¸c chi phÝ ®Ó hoµn thµnh, chi phÝ tiÕp thÞ, b¸n hµng ph¸t sinh. Hµng tån kho ®­îc h¹ch to¸n theo ph­¬ng ph¸p kª khai th­êng xuyªn.</t>
  </si>
  <si>
    <t>Thêi gian h÷u dông ­íc tÝnh cô thÓ nh­ sau</t>
  </si>
  <si>
    <t>ChuyÓn ®æi së h÷u thµnh C«ng ty cæ phÇn:</t>
  </si>
  <si>
    <t>§Þnh h­íng ph¸t triÓn</t>
  </si>
  <si>
    <t xml:space="preserve">II. C¸c kho¶n ®Çu t­ tµi chÝnh ng¾n h¹n                                                             </t>
  </si>
  <si>
    <t xml:space="preserve">120     </t>
  </si>
  <si>
    <t xml:space="preserve">V.02      </t>
  </si>
  <si>
    <t xml:space="preserve">   1. §Çu t­ ng¾n h¹n                                                                               </t>
  </si>
  <si>
    <t xml:space="preserve">121     </t>
  </si>
  <si>
    <t xml:space="preserve">129     </t>
  </si>
  <si>
    <t xml:space="preserve">III. C¸c kho¶n ph¶i thu ng¾n h¹n                                                                    </t>
  </si>
  <si>
    <t xml:space="preserve">130     </t>
  </si>
  <si>
    <t xml:space="preserve">   1. Ph¶i thu cña kh¸ch hµng                                                                       </t>
  </si>
  <si>
    <t xml:space="preserve">131     </t>
  </si>
  <si>
    <t xml:space="preserve">   2. Tr¶ tr­íc cho ng­êi b¸n                                                                       </t>
  </si>
  <si>
    <t xml:space="preserve">132     </t>
  </si>
  <si>
    <t xml:space="preserve">   3. Ph¶i thu néi bé ng¾n h¹n                                                                      </t>
  </si>
  <si>
    <t xml:space="preserve">133     </t>
  </si>
  <si>
    <t xml:space="preserve">134     </t>
  </si>
  <si>
    <t xml:space="preserve">   5. C¸c kho¶n ph¶i thu kh¸c                                                                       </t>
  </si>
  <si>
    <t xml:space="preserve">135     </t>
  </si>
  <si>
    <t xml:space="preserve">V.03      </t>
  </si>
  <si>
    <t xml:space="preserve">139     </t>
  </si>
  <si>
    <t xml:space="preserve">IV. Hµng tån kho                                                                                    </t>
  </si>
  <si>
    <t xml:space="preserve">140     </t>
  </si>
  <si>
    <t xml:space="preserve">   1. Hµng tån kho                                                                                  </t>
  </si>
  <si>
    <t xml:space="preserve">141     </t>
  </si>
  <si>
    <t xml:space="preserve">V.04      </t>
  </si>
  <si>
    <t xml:space="preserve">149     </t>
  </si>
  <si>
    <t xml:space="preserve">V. Tµi s¶n ng¾n h¹n kh¸c                                                                            </t>
  </si>
  <si>
    <t xml:space="preserve">150     </t>
  </si>
  <si>
    <t xml:space="preserve">   1. Chi phÝ tr¶ tr­íc ng¾n h¹n                                                                    </t>
  </si>
  <si>
    <t xml:space="preserve">151     </t>
  </si>
  <si>
    <t xml:space="preserve">   2. ThuÕ GTGT ®­îc khÊu trõ                                                                       </t>
  </si>
  <si>
    <t xml:space="preserve">152     </t>
  </si>
  <si>
    <t xml:space="preserve">154     </t>
  </si>
  <si>
    <t xml:space="preserve">V.05      </t>
  </si>
  <si>
    <t xml:space="preserve">   4. Tµi s¶n ng¾n h¹n kh¸c                                                                         </t>
  </si>
  <si>
    <t xml:space="preserve">158     </t>
  </si>
  <si>
    <t xml:space="preserve">200     </t>
  </si>
  <si>
    <t xml:space="preserve">I. C¸c kho¶n ph¶i thu dµi h¹n                                                                       </t>
  </si>
  <si>
    <t xml:space="preserve">210     </t>
  </si>
  <si>
    <t xml:space="preserve">   1. Ph¶i thu dµi h¹n cña kh¸ch hµng                                                               </t>
  </si>
  <si>
    <t xml:space="preserve">211     </t>
  </si>
  <si>
    <t xml:space="preserve">   2. Vèn kinh doanh ë ®¬n vÞ trùc thuéc                                                            </t>
  </si>
  <si>
    <t xml:space="preserve">212     </t>
  </si>
  <si>
    <t xml:space="preserve">   3. Ph¶i thu dµi h¹n néi bé                                                                       </t>
  </si>
  <si>
    <t xml:space="preserve">213     </t>
  </si>
  <si>
    <t xml:space="preserve">V.06      </t>
  </si>
  <si>
    <t xml:space="preserve">   4. Ph¶i thu dµi h¹n kh¸c                                                                         </t>
  </si>
  <si>
    <t xml:space="preserve">218     </t>
  </si>
  <si>
    <t xml:space="preserve">V.07      </t>
  </si>
  <si>
    <t xml:space="preserve">219     </t>
  </si>
  <si>
    <t xml:space="preserve">II. Tµi s¶n cè ®Þnh                                                                                 </t>
  </si>
  <si>
    <t xml:space="preserve">220     </t>
  </si>
  <si>
    <t xml:space="preserve">   1. TSC§ h÷u h×nh                                                                                 </t>
  </si>
  <si>
    <t xml:space="preserve">221     </t>
  </si>
  <si>
    <t xml:space="preserve">V.08      </t>
  </si>
  <si>
    <t xml:space="preserve">    - Nguyªn gi¸                                                                                    </t>
  </si>
  <si>
    <t xml:space="preserve">222     </t>
  </si>
  <si>
    <t xml:space="preserve">223     </t>
  </si>
  <si>
    <t xml:space="preserve">   2. TSC§ thuª tµi chÝnh                                                                           </t>
  </si>
  <si>
    <t xml:space="preserve">224     </t>
  </si>
  <si>
    <t xml:space="preserve">V.09      </t>
  </si>
  <si>
    <t xml:space="preserve">225     </t>
  </si>
  <si>
    <t xml:space="preserve">226     </t>
  </si>
  <si>
    <t xml:space="preserve">   3. TSC§ v« h×nh                                                                                  </t>
  </si>
  <si>
    <t xml:space="preserve">227     </t>
  </si>
  <si>
    <t xml:space="preserve">V.10      </t>
  </si>
  <si>
    <t xml:space="preserve">C«ng ty CP vicem bao b× bót s¬n </t>
  </si>
  <si>
    <t>N¨m 2012</t>
  </si>
  <si>
    <t>T×nh h×nh tµi chÝnh</t>
  </si>
  <si>
    <t>a. T×nh h×nh tµi chÝnh</t>
  </si>
  <si>
    <t>§vt</t>
  </si>
  <si>
    <t>% t¨ng gi¶m</t>
  </si>
  <si>
    <t>Tæng gi¸ trÞ tµi s¶n</t>
  </si>
  <si>
    <t>Doanh thu thuÇn</t>
  </si>
  <si>
    <t>Lîi nhuËn tõ ho¹t ®éng kinh doanh</t>
  </si>
  <si>
    <t>Lîi nhuËn kh¸c</t>
  </si>
  <si>
    <t>Lîi nhuËn tr­íc thuÕ</t>
  </si>
  <si>
    <t>Lîi nhuËn sau thuÕ</t>
  </si>
  <si>
    <t>b. C¸c chØ tiªu tµi chÝnh chñ yÕu</t>
  </si>
  <si>
    <t>ChØ tiªu vÒ kh¶ n¨ng thanh to¸n</t>
  </si>
  <si>
    <t xml:space="preserve"> - HÖ sè thanh to¸n ng¾n h¹n</t>
  </si>
  <si>
    <t xml:space="preserve"> - HÖ sè thanh to¸n nhanh</t>
  </si>
  <si>
    <t xml:space="preserve"> - HÖ sè Nî / Tæng tµi s¶n                                                               </t>
  </si>
  <si>
    <t xml:space="preserve"> - HÖ sè Nî / Vèn chñ së h÷u</t>
  </si>
  <si>
    <t>ChØ tiªu vÒ n¨ng lùc ho¹t ®éng</t>
  </si>
  <si>
    <t xml:space="preserve"> - Vßng quay hµng tån kho</t>
  </si>
  <si>
    <t xml:space="preserve"> - Doanh thu thuÇn / Tæng tµi s¶n</t>
  </si>
  <si>
    <t>ChØ tiªu vÒ kh¶ n¨ng sinh lêi</t>
  </si>
  <si>
    <t xml:space="preserve"> - HÖ sè lîi nhuËn sau thuÕ / Doanh thu thuÇn                                             </t>
  </si>
  <si>
    <t xml:space="preserve"> - HÖ sè lîi nhuËn sau thuÕ / Vèn chñ së h÷u</t>
  </si>
  <si>
    <t xml:space="preserve"> - HÖ sè lîi nhuËn sau thuÕ / Tæng tµi s¶n</t>
  </si>
  <si>
    <t xml:space="preserve"> - HÖ sè Lîi nhuËn tõ ho¹t ®éng KD/ DT thuÇn</t>
  </si>
  <si>
    <t xml:space="preserve">5. </t>
  </si>
  <si>
    <t>C¬ cÊu cæ ®«ng, thay ®æi vèn ®Çu t­ cña chñ së h÷u</t>
  </si>
  <si>
    <t>Tr.®</t>
  </si>
  <si>
    <t>Tr.bao</t>
  </si>
  <si>
    <t>KH 2013</t>
  </si>
  <si>
    <t xml:space="preserve"> - Vá bao </t>
  </si>
  <si>
    <t xml:space="preserve"> - Mµnh dÖt</t>
  </si>
  <si>
    <t xml:space="preserve"> - Xi m¨ng</t>
  </si>
  <si>
    <t>tÊn</t>
  </si>
  <si>
    <t>TH 2012</t>
  </si>
  <si>
    <t xml:space="preserve">           - Sè cæ phÇn n¾m gi÷ :</t>
  </si>
  <si>
    <t xml:space="preserve">           - Cæ phÇn së h÷u c¸ nh©n</t>
  </si>
  <si>
    <t xml:space="preserve">           - §¹i diÖn së h÷u nhµ n­íc </t>
  </si>
  <si>
    <t xml:space="preserve">             - Sè cæ phÇn n¾m gi÷ :</t>
  </si>
  <si>
    <t xml:space="preserve">             - Cæ phÇn së h÷u c¸ nh©n</t>
  </si>
  <si>
    <t xml:space="preserve">             - §¹i diÖn së h÷u nhµ n­íc </t>
  </si>
  <si>
    <t>§¹i diÖn së h÷u nhµ n­íc :</t>
  </si>
  <si>
    <t>Cæ phÇn së h÷u c¸ nh©n:</t>
  </si>
  <si>
    <t xml:space="preserve"> + Cæ ®«ng lµ c¸c c¸ nh©n trong n­íc:</t>
  </si>
  <si>
    <t xml:space="preserve"> + Cæ ®«ng lµ c¸c tæ chøc trong n­íc:</t>
  </si>
  <si>
    <t xml:space="preserve"> + Cæ ®«ng lµ c¸c c¸ nh©n n­íc ngoµi:</t>
  </si>
  <si>
    <r>
      <t>Trong ®ã:</t>
    </r>
    <r>
      <rPr>
        <sz val="12"/>
        <rFont val=".VnTime"/>
      </rPr>
      <t xml:space="preserve"> + Vèn ®Çu t­ cña nhµ n­íc ( 55,6% ) :</t>
    </r>
  </si>
  <si>
    <t xml:space="preserve">                 + Vèn gãp cña c¸c cæ ®«ng ( 44,4% ) :</t>
  </si>
  <si>
    <t xml:space="preserve">     + ¤ng Ph¹m V¨n Minh:</t>
  </si>
  <si>
    <t xml:space="preserve">     + ¤ng §inh Xu©n Bång:</t>
  </si>
  <si>
    <t xml:space="preserve">     + ¤ng Bïi Huy Hång:</t>
  </si>
  <si>
    <t xml:space="preserve">     + ¤ng TrÇn V¨n Th­îng:</t>
  </si>
  <si>
    <t xml:space="preserve">     + ¤ng Hoµng Mai Khëi:</t>
  </si>
  <si>
    <t>Ph¶i thu cña kh¸ch hµng</t>
  </si>
  <si>
    <t xml:space="preserve">TiÒn vµ c¸c kho¶n t­¬ng ®­¬ng tiÒn </t>
  </si>
  <si>
    <t>C«ng ty CP xi m¨ng Vicem Bót S¬n</t>
  </si>
  <si>
    <t>C«ng ty CP xi m¨ng Vicem Hoµng Mai</t>
  </si>
  <si>
    <t>C«ng ty CP - Tæng c«ng ty MiÒn trung</t>
  </si>
  <si>
    <t>C«ng ty CP xi m¨ng Yªn B×nh</t>
  </si>
  <si>
    <t>C«ng ty xi m¨ng Nghi S¬n</t>
  </si>
  <si>
    <t>C«ng ty CP xi m¨ng Vicem Tam §iÖp</t>
  </si>
  <si>
    <t>C¸c kh¸ch hµng kh¸c</t>
  </si>
  <si>
    <t xml:space="preserve"> - Ng©n hµng HSBC</t>
  </si>
  <si>
    <t xml:space="preserve"> - Ng©n hµng C«ng th­¬ng ViÖt Nam</t>
  </si>
  <si>
    <t xml:space="preserve"> - C¸n bé c«ng nh©n viªn</t>
  </si>
  <si>
    <t xml:space="preserve"> - C«ng ®oµn c«ng ty</t>
  </si>
  <si>
    <t xml:space="preserve"> - Ng©n hµng ®Çu t­ vµ ph¸t triÓn ViÖt Nam</t>
  </si>
  <si>
    <t xml:space="preserve"> - Ng©n hµng Shinhan ViÖt Nam</t>
  </si>
  <si>
    <t>Chi phÝ ph¶i tr¶</t>
  </si>
  <si>
    <t xml:space="preserve"> Chi phÝ l·i vay ph¶i tr¶</t>
  </si>
  <si>
    <t>Chi phÝ ph¶i tr¶ kh¸c</t>
  </si>
  <si>
    <t>BHXH, BHYT, BHTN</t>
  </si>
  <si>
    <t>Chi phÝ b¸n hµng</t>
  </si>
  <si>
    <t>Chi phÝ qu¶n lý doanh nghiÖp</t>
  </si>
  <si>
    <t>Chi phÝ nh©n viªn</t>
  </si>
  <si>
    <t>Chi phÝ vËn chuyÓn, bèc xÕp</t>
  </si>
  <si>
    <t>Chi phÝ qu¶ng c¸o giíi thiÖu s¶n phÈm</t>
  </si>
  <si>
    <t>Chi phÝ kh¸c b»ng tiÒn</t>
  </si>
  <si>
    <t>Chi phÝ nguyªn vËt liÖu</t>
  </si>
  <si>
    <t>Chi phÝ ®å dïng VP</t>
  </si>
  <si>
    <t>Chi phÝ khÊu hao</t>
  </si>
  <si>
    <t>ThuÕ, phÝ, lÖ phÝ</t>
  </si>
  <si>
    <t>Quü dù phßng trî cÊp mÊt viÖc lµm</t>
  </si>
  <si>
    <t>Chi phÝ dÞch vô mua ngoµi</t>
  </si>
  <si>
    <t>Dù phßng ph¶i thu khã ®ßi</t>
  </si>
  <si>
    <t>Thu nhËp kh¸c</t>
  </si>
  <si>
    <t>Thanh lý tµi s¶n</t>
  </si>
  <si>
    <t>Hoµn nhËp dù phßng trî cÊp mÊt viÖc lµm</t>
  </si>
  <si>
    <t>Chi phÝ kh¸c</t>
  </si>
  <si>
    <t>Chi phÝ båi th­êng</t>
  </si>
  <si>
    <t>Chi phÝ thuÕ TNDN  hiÖn hµnh</t>
  </si>
  <si>
    <t xml:space="preserve">   *    T¨ng gi¶m tµi s¶n cè ®Þnh h÷u h×nh</t>
  </si>
  <si>
    <t>*      T¨ng gi¶m tµi s¶n cè ®Þnh v« h×nh</t>
  </si>
  <si>
    <t>*     B¶ng ®èi chiÕu biÕn ®éng cña vèn chñ së h÷u :</t>
  </si>
  <si>
    <t>Doanh thu ®­îc ghi nhËn khi kÕt qu¶ giao dÞch hµng ho¸ ®­îc x¸c ®Þnh mét c¸ch ®¸ng tin cËy vµ C«ng ty cã kh¶ n¨ng thu ®­îc c¸c lîi Ých kinh tÕ tõ giao dÞch nµy. ViÖc b¸n hµng ®­îc ghi nhËn khi giao hµng vµ chuyÓn quyÒn së h÷u cho ng­êi mua. Doanh thu cung cÊp dÞch vô ®­îc ghi nhËn khi cã b»ng chøng vÒ tû lÖ dÞch vô cung cÊp ®­îc hoµn thµnh t¹i ngµy kÕt thóc niªn ®é kÕ to¸n.</t>
  </si>
  <si>
    <t xml:space="preserve"> + Cæ ®«ng lµ c¸c tæ chøc n­íc ngoµi:</t>
  </si>
  <si>
    <t xml:space="preserve">       + Tæng C«ng ty CN xi m¨ng ViÖt Nam: 2.224.666 cæ phÇn chiÕm 55,6% vèn ®iÒu lÖ</t>
  </si>
  <si>
    <t xml:space="preserve">Tû lÖ lîi nhuËn tr¶ cæ tøc </t>
  </si>
  <si>
    <t>1/</t>
  </si>
  <si>
    <t>2/</t>
  </si>
  <si>
    <t>L­u Phßng kÕ to¸n Cty.</t>
  </si>
  <si>
    <t>Tr­ëng phßng kü thuËt s¶n xuÊt C«ng ty bao b× xi m¨ng Nam Hµ ( Nay lµ C«ng ty cæ phÇn bao b× xi m¨ng Bót S¬n )</t>
  </si>
  <si>
    <t>Kh«ng ®æi</t>
  </si>
  <si>
    <t>CB phßng cung øng vËt t­ C«ng ty x©y dùng vµ kinh doanh nhµ ë - Së X©y dùng Nam Hµ.</t>
  </si>
  <si>
    <t>T7/2006 - T4/2008</t>
  </si>
  <si>
    <t xml:space="preserve">T5/2008 - ®Õn nay </t>
  </si>
  <si>
    <t xml:space="preserve"> ------------------@------------------</t>
  </si>
  <si>
    <t xml:space="preserve">228     </t>
  </si>
  <si>
    <t xml:space="preserve">229     </t>
  </si>
  <si>
    <t xml:space="preserve">   4. Chi phÝ x©y dùng c¬ b¶n dë dang                                                               </t>
  </si>
  <si>
    <t xml:space="preserve">230     </t>
  </si>
  <si>
    <t xml:space="preserve">V.11      </t>
  </si>
  <si>
    <t xml:space="preserve">III. BÊt ®éng s¶n ®Çu t­                                                                            </t>
  </si>
  <si>
    <t xml:space="preserve">240     </t>
  </si>
  <si>
    <t xml:space="preserve">V.12      </t>
  </si>
  <si>
    <t xml:space="preserve">241     </t>
  </si>
  <si>
    <t xml:space="preserve">  ®ång</t>
  </si>
  <si>
    <t>Tæng sè cæ phiÕu : 4.000.000 cæ phiÕu phæ th«ng</t>
  </si>
  <si>
    <t>Sè l­îng cæ phiÕu ®ang l­u hµnh: 4.000.000 cæ phiÕu</t>
  </si>
  <si>
    <t xml:space="preserve"> ®ång</t>
  </si>
  <si>
    <t>C«ng ty cã tr¸ch nhiÖm nép thuÕ TNDN theo tû lÖ 25% trªn thu nhËp chÞu thuÕ.</t>
  </si>
  <si>
    <t xml:space="preserve">A. Tµi s¶n ng¾n h¹n (100=110+120+130+140+150)                                                       </t>
  </si>
  <si>
    <t xml:space="preserve">B. Tµi s¶n dµi h¹n (200=210+220+240+250+260)                                                        </t>
  </si>
  <si>
    <t xml:space="preserve">   3. Ng­êi mua tr¶ tiÒn tr­íc (1311)                                                               </t>
  </si>
  <si>
    <t xml:space="preserve">   11. Quü khen th­ëng, phóc lîi                                                                    </t>
  </si>
  <si>
    <t xml:space="preserve">323     </t>
  </si>
  <si>
    <t xml:space="preserve">   8. Doanh thu ch­a thùc hiÖn ®­îc                                                                 </t>
  </si>
  <si>
    <t xml:space="preserve">338     </t>
  </si>
  <si>
    <t xml:space="preserve">   9. Quü ph¸t triÓn khoa häc vµ c«ng nghÖ                                                          </t>
  </si>
  <si>
    <t xml:space="preserve">339     </t>
  </si>
  <si>
    <t xml:space="preserve">  10. Lîi nhuËn ch­a ph©n phèi                                                                      </t>
  </si>
  <si>
    <t xml:space="preserve">  12. Quü hæ trî s¾p xÕp doanh nghiÖp                                                               </t>
  </si>
  <si>
    <t xml:space="preserve">422     </t>
  </si>
  <si>
    <t xml:space="preserve">   1. Nguån kinh phÝ                                                                                </t>
  </si>
  <si>
    <t xml:space="preserve">   2. Nguån kinh phÝ ®· h×nh thµnh tsc®                                                             </t>
  </si>
  <si>
    <t xml:space="preserve">C¸c chØ tiªu ngoµi b¶ng c©n ®èi kÕ to¸n                                                             </t>
  </si>
  <si>
    <t xml:space="preserve">   3. Hµng ho¸ nhËn b¸n hé, nhËn  ký göi                                                            </t>
  </si>
  <si>
    <t xml:space="preserve">   7. Nguån vèn khÊu hao c¬ b¶n hiÖn cã                                                             </t>
  </si>
  <si>
    <t xml:space="preserve">   2. Dù phßng gi¶m gi¸ ®Çu t­ ng¾n h¹n                                                </t>
  </si>
  <si>
    <t xml:space="preserve">   6. Dù phßng ph¶i thu ng¾n h¹n khã ®ßi                                                    </t>
  </si>
  <si>
    <t xml:space="preserve">   4. Ph¶i thu theo tiÕn ®é kÕ ho¹ch H§ XD                                       </t>
  </si>
  <si>
    <t xml:space="preserve">   2. Dù phßng gi¶m gi¸ hµng tån kho                                                    </t>
  </si>
  <si>
    <t xml:space="preserve">   4. Cæ phiÕu quü                                                                        </t>
  </si>
  <si>
    <t xml:space="preserve">    - Gi¸ trÞ hao mßn lòy kÕ                                                          </t>
  </si>
  <si>
    <t xml:space="preserve">    - Gi¸ trÞ hao mßn lòy kÕ                                                           </t>
  </si>
  <si>
    <t xml:space="preserve">    - Gi¸ trÞ hao mßn lòy kÕ                                                             </t>
  </si>
  <si>
    <t xml:space="preserve">   5. Dù phßng ph¶i thu dµi h¹n khã ®ßi                                                </t>
  </si>
  <si>
    <t xml:space="preserve">   3. ThuÕ vµ c¸c kho¶n kh¸c ph¶i thu NN                                                  </t>
  </si>
  <si>
    <t xml:space="preserve">   4. Dù phßng gi¶m gi¸ ®Çu t­ TC dµi h¹n                                            </t>
  </si>
  <si>
    <t xml:space="preserve">   8. Ph¶i tr¶ theo tiÕn ®é kÕ ho¹ch H§ XD</t>
  </si>
  <si>
    <t>Tæng c«ng ty c«ng nghiÖp xi m¨ng viÖt nam</t>
  </si>
  <si>
    <t xml:space="preserve">    - Gi¸ trÞ hao mßn luü kÕ                                                                        </t>
  </si>
  <si>
    <t xml:space="preserve">242     </t>
  </si>
  <si>
    <t xml:space="preserve">IV. C¸c kho¶n ®Çu t­ tµi chÝnh dµi h¹n                                                              </t>
  </si>
  <si>
    <t xml:space="preserve">250     </t>
  </si>
  <si>
    <t xml:space="preserve">  2. TiÒn chi tr¶ v/gãp cho CSH, mua l¹i CP cña DN ®· ph¸t hµnh</t>
  </si>
  <si>
    <t xml:space="preserve">   1. §Çu t­ vµo c«ng ty con                                                                        </t>
  </si>
  <si>
    <t xml:space="preserve">251     </t>
  </si>
  <si>
    <t xml:space="preserve">   2. §Çu t­ vµo c«ng ty liªn kÕt, liªn doanh                                                       </t>
  </si>
  <si>
    <t xml:space="preserve">252     </t>
  </si>
  <si>
    <t xml:space="preserve">   3. §Çu t­ dµi h¹n kh¸c                                                                           </t>
  </si>
  <si>
    <t xml:space="preserve">258     </t>
  </si>
  <si>
    <t xml:space="preserve">V.13      </t>
  </si>
  <si>
    <t xml:space="preserve">259     </t>
  </si>
  <si>
    <t xml:space="preserve">V. Tµi s¶n dµi h¹n kh¸c                                                                             </t>
  </si>
  <si>
    <t xml:space="preserve">260     </t>
  </si>
  <si>
    <t xml:space="preserve">    + Cã chÝnh s¸ch tuyªn truyÒn ®Þnh h­íng cho toµn thÓ CBCNV trong C«ng ty ph¶i lu«n ®Ò cao quan niÖm b¶o vÖ vµ yªu quý m«i tr­êng, ®ång thêi duy tr× vµ b¶o vÖ m«i tr­êng.</t>
  </si>
  <si>
    <t xml:space="preserve"> - Tr­ît gi¸.</t>
  </si>
  <si>
    <t xml:space="preserve"> - L¹m ph¸t.</t>
  </si>
  <si>
    <t xml:space="preserve"> - Sù biÕn ®éng bÊt lîi cña nhu cÇu thÞ tr­êng.</t>
  </si>
  <si>
    <t xml:space="preserve"> - Sù thay ®æi vÒ c¬ chÕ, chÝnh s¸ch bÊt lîi cho doanh nghiÖp.</t>
  </si>
  <si>
    <t xml:space="preserve"> - Hä vµ tªn :</t>
  </si>
  <si>
    <t xml:space="preserve"> - Giíi tÝnh :</t>
  </si>
  <si>
    <t xml:space="preserve"> - Quèc tÞch :</t>
  </si>
  <si>
    <t xml:space="preserve"> - D©n téc :</t>
  </si>
  <si>
    <t xml:space="preserve"> - Quª qu¸n :</t>
  </si>
  <si>
    <t xml:space="preserve"> - §Þa chØ th­êng tró:</t>
  </si>
  <si>
    <t xml:space="preserve"> - §iÖn tho¹i liªn l¹c :</t>
  </si>
  <si>
    <t xml:space="preserve"> - Tr×nh ®é v¨n ho¸ :</t>
  </si>
  <si>
    <t xml:space="preserve"> - Tr×nh ®é chuyªn m«n :</t>
  </si>
  <si>
    <t xml:space="preserve"> - Nh÷ng ng­êi cã liªn quan : kh«ng cã</t>
  </si>
  <si>
    <t xml:space="preserve"> - QuyÒn lîi m©u thuÉn víi lîi Ých c«ng ty : kh«ng cã</t>
  </si>
  <si>
    <t xml:space="preserve"> - Ngµy th¸ng n¨m sinh :</t>
  </si>
  <si>
    <t xml:space="preserve"> - N¬i sinh </t>
  </si>
  <si>
    <t xml:space="preserve"> - Qu¸ tr×nh c«ng t¸c :</t>
  </si>
  <si>
    <t xml:space="preserve"> - Chøc vô c«ng t¸c hiÖn nay: Uû viªn H§QT - Phã gi¸m ®èc C«ng ty cæ phÇn Vicem bao b× Bót S¬n</t>
  </si>
  <si>
    <t xml:space="preserve">  NhËn thøc râ vai trß quyÕt ®Þnh cña nh©n tè con ng­êi, C«ng ty lu«n chó träng viÖc ®µo t¹o, n©ng cao tr×nh ®é nghiÖp vô, tay nghÒ cho c¸n bé c«ng nh©n viªn cña C«ng ty, thùc hiÖn nghiªm tóc kû luËt lao ®éng. B»ng c¸ch ®­a ra c¸c chÕ ®é th­ëng ph¹t nghiªm minh trong lao ®éng, C«ng ty ®· khuyÕn khÝch ®­îc n¨ng lùc vµ trÝ tuÖ cña ng­êi lao ®éng, t¹o ®iÒu kiÖn ®Ó ng­êi lao ®éng g¾n liÒn quyÒn lîi víi lao ®éng, gãp phÇn thóc ®Èy s¶n xuÊt ph¸t triÓn. C«ng ty lu«n cã kÕ ho¹ch ®µo t¹o cho c«ng nh©n kü thuËt nh»m n©ng cao h¬n n÷a nghiÖp vô vµ tr×nh ®é sö dông c«ng nghÖ.</t>
  </si>
  <si>
    <t xml:space="preserve">  C«ng ty x©y dùng chÝnh s¸ch l­¬ng dùa trªn tiªu chÝ vÒ hiÖu qu¶ lao ®éng vµ vÞ trÝ c«ng viÖc phï hîp víi ®Æc tr­ng ngµnh nghÒ ho¹t ®éng, phï hîp víi tr×nh ®é, n¨ng lùc vµ c«ng viÖc cña tõng ng­êi b¶o ®¶m cho ng­êi lao ®éng ®­îc h­ëng ®Çy ®ñ c¸c chÕ ®é theo quy ®Þnh cña Nhµ n­íc. Lu«n quan t©m ®¶m b¶o kÕt hîp hµi hoµ gi÷a lîi Ých cña C«ng ty víi lîi Ých cña ng­êi lao ®éng ®· t¹o ®­îc sù khuyÕn khÝch c¸n bé c«ng nh©n viªn h¨ng say lµm viÖc.</t>
  </si>
  <si>
    <t xml:space="preserve">  C¨n cø vµo thµnh tÝch cña c¸ nh©n, tËp thÓ trong ho¹t ®éng lao ®éng s¶n xuÊt, C«ng ty th­êng xuyªn xÐt duyÖt th­ëng ®Þnh kú, ®ét xuÊt, t¹o ®éng lùc khuyÕn khÝch ng­êi lao ®éng trong C«ng ty h¨ng h¸i lµm viÖc, cèng hiÕn hÕt m×nh cho môc tiªu ph¸t triÓn cña C«ng ty.</t>
  </si>
  <si>
    <t xml:space="preserve">  ViÖc trÝch nép b¶o hiÓm x· héi, b¶o hiÓm y tÕ ®­îc C«ng ty trÝch nép ®óng theo quy ®Þnh cña ph¸p luËt. C«ng ty thùc hiÖn c¸c chÕ ®é b¶o ®¶m x· héi cho ng­êi lao ®éng theo LuËt lao ®éng. Hµng n¨m, tæ chøc kh¸m søc khoÎ ®Þnh kú cho CBCNV, t¹o ®iÒu kiÖn cho c«ng nh©n viªn ®i nghØ m¸t, n©ng cao tinh thÇn vµ rÌn luyÖn søc khoÎ. Bªn c¹nh ®ã, C«ng ty th­êng xuyªn quan t©m ®Õn gia ®×nh cña ng­êi lao ®éng, nh­ tÆng quµ nh÷ng ng­êi cao tuæi, khen th­ëng con em cña CBCNV ®¹t thµnh tÝch cao trong häc tËp... x©y dùng C«ng ty thµnh ®¹i gia ®×nh cña ng­êi lao ®éng.</t>
  </si>
  <si>
    <t xml:space="preserve"> a. Cæ phÇn: Kh«ng cã</t>
  </si>
  <si>
    <t xml:space="preserve"> b. C¬ cÊu cæ ®«ng</t>
  </si>
  <si>
    <t xml:space="preserve"> c. T×nh h×nh thay ®æi vèn ®Çu t­ cña chñ së h÷u: Kh«ng thay ®æi.</t>
  </si>
  <si>
    <t xml:space="preserve"> d. Giao dÞch cæ phiÕu quü: Kh«ng cã giao dÞch cæ phiÕu quü.</t>
  </si>
  <si>
    <t xml:space="preserve"> e.C¸c chøng kho¸n kh¸c: Kh«ng cã.</t>
  </si>
  <si>
    <t xml:space="preserve"> a. T×nh h×nh tµi s¶n</t>
  </si>
  <si>
    <t xml:space="preserve"> b. T×nh h×nh nî ph¶i tr¶</t>
  </si>
  <si>
    <t xml:space="preserve"> - Trong c«ng t¸c qu¶n lý: TËp hîp chi phÝ tÝnh gi¸ thµnh kÞp thêi, tõ ®ã ®iÒu chØnh c¬ cÊu s¶n phÈm mét c¸ch hîp lý vµ hiÖu qu¶. T¨ng s¶n l­îng c¸c thÞ tr­êng cã lîi nhuËn cao, gi¶m s¶n l­îng c¸c thÞ tr­êng lîi nhuËn thÊp.</t>
  </si>
  <si>
    <t xml:space="preserve"> - VÒ mÆt kü thuËt: C«ng ty kh«ng ngõng c¶i tiÕn kü thuËt, söa ch÷a lín cïng kÕt hîp víi c¶i t¹o thiÕt bÞ ®¶m b¶o ho¹t ®éng æn ®Þnh cho toµn hÖ thèng d©y chuyÒn cò vµ míi.</t>
  </si>
  <si>
    <t xml:space="preserve"> - Chñ ®éng trong kÕ ho¹ch s¶n xuÊt, ph¸t huy tèi ®a c«ng suÊt thiÕt kÕ cña d©y chuyÒn thiÕt bÞ.</t>
  </si>
  <si>
    <t xml:space="preserve"> - Sö dông thêi gian hîp lý ®Ó b¶o d­ìng, söa ch÷a TSC§ kh«ng ¶nh h­ëng ®Õn tiÕn ®é s¶n xuÊt.</t>
  </si>
  <si>
    <t xml:space="preserve"> - C«ng t¸c mua nguyªn liÖu ®Çu vµo tæ chøc ®Êu thÇu réng r·i, ®¶m b¶o gi¸ c¹nh tranh nhÊt.</t>
  </si>
  <si>
    <t xml:space="preserve"> - C«ng ty thùc hiÖn ®oµn kÕt néi bé, ph¸t huy søc m¹nh tËp thÓ, thèng nhÊt quan ®iÓm tËp trung chØ ®¹o s¶n xuÊt kinh doanh.</t>
  </si>
  <si>
    <t xml:space="preserve"> - Thu nhËp cña ng­êi lao ®éng t¨ng cao h¬n n¨m tr­íc, ng­êi lao ®éng yªn t©m c«ng t¸c l©u dµi.</t>
  </si>
  <si>
    <t xml:space="preserve"> - ChÝnh s¸ch tiÒn l­¬ng, th­ëng hîp lý vµ kÞp thêi, th­ëng ph¹t nghiªm minh ®· gãp phÇn khÝch lÖ ng­êi lao ®éng h¨ng h¸i s¶n xuÊt ®¹t hiÖu qu¶ cao.</t>
  </si>
  <si>
    <t xml:space="preserve">                     + Nî dµi h¹n:</t>
  </si>
  <si>
    <t xml:space="preserve"> - Kh«ng ngõng tÝch luü vµ n©ng cao n¨ng lùc s¶n xuÊt, më réng thÞ phÇn, ®¶m b¶o gia t¨ng gi¸ trÞ doanh nghiÖp, lîi Ých hîp ph¸p cña cæ ®«ng. Gãp phÇn vµo viÖc thùc hiÖn nhiÖm vô ph¸t triÓn kinh tÕ x· héi cña ®Êt n­íc.</t>
  </si>
  <si>
    <t xml:space="preserve"> - Më réng lÜnh vùc s¶n xuÊt kinh doanh ®a ngµnh nghÒ phï hîp víi n¨ng lùc vµ nhu cÇu cña thÞ tr­êng, ®Çu t­ vµo lÜnh vùc c¬ khÝ chÕ t¹o c¸c thiÕt bÞ, phô tïng cña d©y chuyÒn s¶n xuÊt vá bao xi m¨ng vµ c¸c lo¹i kh¸c.</t>
  </si>
  <si>
    <t xml:space="preserve"> - VÒ ®Çu t­ : </t>
  </si>
  <si>
    <t xml:space="preserve"> - VÒ thùc hiÖn c¸c dù ¸n:   </t>
  </si>
  <si>
    <r>
      <t xml:space="preserve"> - C¸c c«ng ty con, c«ng ty liªn kÕt: </t>
    </r>
    <r>
      <rPr>
        <sz val="12"/>
        <rFont val=".VnTime"/>
        <family val="2"/>
      </rPr>
      <t>Kh«ng cã c«ng ty con, c«ng ty liªn kÕt</t>
    </r>
  </si>
  <si>
    <t xml:space="preserve"> a. Thµnh viªn vµ c¬ cÊu cña Héi ®ång qu¶n trÞ:</t>
  </si>
  <si>
    <t>1. Ph¹m V¨n Minh</t>
  </si>
  <si>
    <t>2. §inh Xu©n Bång</t>
  </si>
  <si>
    <t>3. Bïi Huy Hång</t>
  </si>
  <si>
    <t>4. TrÇn V¨n Th­îng</t>
  </si>
  <si>
    <t>5. Hoµng Mai Khëi</t>
  </si>
  <si>
    <t xml:space="preserve"> c. Ho¹t ®éng cña Héi ®ång qu¶n trÞ</t>
  </si>
  <si>
    <t xml:space="preserve"> b. C¸c tiÓu ban thuéc Héi ®ång qu¶n trÞ:</t>
  </si>
  <si>
    <t xml:space="preserve"> d. Ho¹t ®éng cña thµnh viªn Héi ®ång qu¶n trÞ ®éc lËp kh«ng ®iÒu hµnh: Kh«ng cã.</t>
  </si>
  <si>
    <t xml:space="preserve"> e. Ho¹t ®éng cña c¸c tiÓu ban trong Héi ®ång qu¶n trÞ: Kh«ng cã.</t>
  </si>
  <si>
    <t xml:space="preserve"> f. Danh s¸ch c¸c thµnh viªn Héi ®ång qu¶n trÞ cã chøng chØ ®µo t¹o vÒ qu¶n trÞ c«ng ty.</t>
  </si>
  <si>
    <t xml:space="preserve"> - H§QT häp mçi quý mét lÇn, tr­êng hîp cÇn thiÕt sÏ tiÕn hµnh häp bÊt th­êng.</t>
  </si>
  <si>
    <t xml:space="preserve"> - H§QT lµ c¬ quan qu¶n lý C«ng ty, cã toµn quyÒn nh©n danh C«ng ty ®Ó quyÕt ®Þnh c¸c vÊn ®Ò liªn quan ®Õn quyÒn lîi cña C«ng ty, trõ nh÷ng vÊn ®Ò thuéc thÈm quyÒn cña §¹i héi cæ ®«ng.</t>
  </si>
  <si>
    <t xml:space="preserve"> - H§QT chØ ®¹o, hç trî, gi¸m s¸t viÖc ®iÒu hµnh cña Gi¸m ®èc C«ng ty, t¹o ®iÒu kiÖn thuËn lîi ®Ó Gi¸m ®èc thùc hiÖn nhiÖm vô vµ quyÒn h¹n ®­îc giao theo quy ®Þnh t¹i §iÒu lÖ vµ NghÞ quyÕt cña H§QT.</t>
  </si>
  <si>
    <t xml:space="preserve"> - H§QT thùc hiÖn theo nguyªn t¾c: TËp thÓ l·nh ®¹o, c¸ nh©n phô tr¸ch. TÊt c¶ c¸c thµnh viªn H§QT chÞu tr¸ch nhiÖm vÒ phÇn viÖc cña m×nh vµ cïng chÞu tr¸ch nhiÖm thùc hiÖn nhiÖm vô cña H§QT.</t>
  </si>
  <si>
    <t xml:space="preserve"> - H§QT sö dông bé m¸y vµ con dÊu ®Ó thùc hiÖn chøc n¨ng qu¶n lý, ho¹t ®éng cña C«ng ty.</t>
  </si>
  <si>
    <t xml:space="preserve"> - NghÞ quyÕt, QuyÕt ®Þnh cña H§QT cã tÝnh chÊt b¾t buéc thi hµnh ®èi víi c¸c ®¬n vÞ, c¸ nh©n trong toµn C«ng ty.</t>
  </si>
  <si>
    <t xml:space="preserve"> - H§QT cã 3/5 ng­êi ®· cã chøng chØ ®µo t¹o vÒ qu¶n trÞ c«ng ty.</t>
  </si>
  <si>
    <t xml:space="preserve"> - Danh s¸ch thµnh viªn H§QT tham gia c¸c ch­¬ng tr×nh vÒ qu¶n trÞ c«ng ty trong n¨m.</t>
  </si>
  <si>
    <t xml:space="preserve"> 1. Hµ H¶i YÕn:</t>
  </si>
  <si>
    <t xml:space="preserve"> 2. NguyÔn Minh Th­:</t>
  </si>
  <si>
    <t xml:space="preserve"> 3. NguyÔn ThÞ Dung:</t>
  </si>
  <si>
    <t xml:space="preserve"> - Ban kiÓm so¸t häp 6 th¸ng mét lÇn, tr­êng hîp cÇn thiÕt sÏ tiÕn hµnh häp bÊt th­êng, cuéc häp cña BKS ph¶i cã Ýt nhÊt 2 thµnh viªn míi ®­îc coi lµ hîp lÖ.</t>
  </si>
  <si>
    <t xml:space="preserve"> - ChÞu tr¸ch nhiÖm tæ chøc thùc hiÖn ®Çy ®ñ tr¸ch nhiÖm vµ quyÒn h¹n cña BKS theo ®óng qui ®Þnh cña luËt doanh nghiÖp vµ ®iÒu lÖ cña C«ng ty.</t>
  </si>
  <si>
    <t xml:space="preserve"> - KiÓm tra, kiÓm so¸t mäi ho¹t ®éng cña C«ng ty, b¸o c¸o H§QT vÒ kÕt qu¶ ho¹t ®éng cña C«ng ty.</t>
  </si>
  <si>
    <t xml:space="preserve"> - Ph©n c«ng nhiÖm vô tíi tõng thµnh viªn, mçi thµnh viªn phô tr¸ch mét sè lÜnh vùc liªn quan ®Õn ho¹t ®éng chuyªn m«n cña m×nh.</t>
  </si>
  <si>
    <t>Phßng kÕ to¸n</t>
  </si>
  <si>
    <t>Phã gi¸m ®èc phô tr¸ch s¶n xuÊt</t>
  </si>
  <si>
    <t>X­ëng s¶n xuÊt sè 1</t>
  </si>
  <si>
    <t>X­ëng s¶n xuÊt sè 2</t>
  </si>
  <si>
    <t>®¹i héi ®ång cæ ®«ng</t>
  </si>
  <si>
    <t>gi¸m ®èc ®iÒu hµnh</t>
  </si>
  <si>
    <t>C«ng ty Cæ PhÇn vicem bao b× bót s¬n</t>
  </si>
  <si>
    <t xml:space="preserve"> -------------@-----------</t>
  </si>
  <si>
    <t>b¸o c¸o th­êng niªn</t>
  </si>
  <si>
    <t xml:space="preserve"> - Sau khi tham kh¶o ý kiÕn H§QT Ban kiÓm so¸t ban hµnh c¸c qui ®Þnh vÒ c¸c cuéc häp vµ néi dung ho¹t ®éng cña ban.</t>
  </si>
  <si>
    <t xml:space="preserve"> - Tham gia c¸c cuéc häp H§QT ®Þnh kú.</t>
  </si>
  <si>
    <t xml:space="preserve"> a. L­¬ng, th­ëng, thï lao vµ c¸c kho¶n lîi Ých</t>
  </si>
  <si>
    <t xml:space="preserve"> - L­¬ng, th­ëng, thï lao vµ c¸c kho¶n lîi Ých cho thµnh viªn H§QT vµ thµnh viªn BKS</t>
  </si>
  <si>
    <t xml:space="preserve"> - C¸c kho¶n lîi Ých phi vËt chÊt hoÆc c¸c kho¶n lîi Ých kh«ng thÓ l­îng ho¸ b»ng tiÒn: Kh«ng cã</t>
  </si>
  <si>
    <t xml:space="preserve"> b. Giao dÞch cæ phiÕu cña cæ ®«ng néi bé</t>
  </si>
  <si>
    <t xml:space="preserve"> c. Hîp ®ång hoÆc giao dÞch víi cæ ®«ng néi bé:</t>
  </si>
  <si>
    <r>
      <t xml:space="preserve"> d. ViÖc thùc hiÖn c¸c quy ®Þnh vÒ qu¶n trÞ c«ng ty: </t>
    </r>
    <r>
      <rPr>
        <sz val="12"/>
        <rFont val=".VnTime"/>
        <family val="2"/>
      </rPr>
      <t>Thùc hiÖn tèt c¸c quy ®Þnh vÒ qu¶n trÞ c«ng ty.</t>
    </r>
  </si>
  <si>
    <t xml:space="preserve">A. Nî ph¶i tr¶ (300=310+330)                                                                        </t>
  </si>
  <si>
    <t xml:space="preserve">300     </t>
  </si>
  <si>
    <t xml:space="preserve">I. Nî ng¾n h¹n                                                                                      </t>
  </si>
  <si>
    <t xml:space="preserve">310     </t>
  </si>
  <si>
    <t xml:space="preserve">   1. Vay vµ nî ng¾n h¹n                                                                            </t>
  </si>
  <si>
    <t xml:space="preserve">311     </t>
  </si>
  <si>
    <t xml:space="preserve">V.15      </t>
  </si>
  <si>
    <t xml:space="preserve">   2. Ph¶i tr¶ ng­êi b¸n                                                                            </t>
  </si>
  <si>
    <t xml:space="preserve">312     </t>
  </si>
  <si>
    <t xml:space="preserve">313     </t>
  </si>
  <si>
    <t xml:space="preserve">   4. ThuÕ vµ c¸c kho¶n ph¶i nép Nhµ n­íc                                                           </t>
  </si>
  <si>
    <t xml:space="preserve">314     </t>
  </si>
  <si>
    <t xml:space="preserve">V.16      </t>
  </si>
  <si>
    <t xml:space="preserve">   5. Ph¶i tr¶ ng­êi lao ®éng                                                                       </t>
  </si>
  <si>
    <t xml:space="preserve">315     </t>
  </si>
  <si>
    <t xml:space="preserve">   6. Chi phÝ ph¶i tr¶                                                                              </t>
  </si>
  <si>
    <t xml:space="preserve">316     </t>
  </si>
  <si>
    <t xml:space="preserve">V.17      </t>
  </si>
  <si>
    <t xml:space="preserve">   7. Ph¶i tr¶ néi bé                                                                               </t>
  </si>
  <si>
    <t xml:space="preserve">317     </t>
  </si>
  <si>
    <t xml:space="preserve">318     </t>
  </si>
  <si>
    <t>Phô lôc sè II</t>
  </si>
  <si>
    <t>Ban hµnh kÌm theo Th«ng t­ 09/2010/TT-BTC ngµy 15/01/2010 cña Bé tr­ëng</t>
  </si>
  <si>
    <t>phô lôc sè II</t>
  </si>
  <si>
    <t>Ho¹t ®éng cña Ban kiÓm so¸t</t>
  </si>
  <si>
    <t xml:space="preserve">2. </t>
  </si>
  <si>
    <t>Danh s¸ch Ban ®iÒu hµnh</t>
  </si>
  <si>
    <t>Chøc vô: Gi¸m ®èc</t>
  </si>
  <si>
    <t>Chøc vô: Phã gi¸m ®èc</t>
  </si>
  <si>
    <t xml:space="preserve"> 2. ¤ng: §inh Xu©n Bång</t>
  </si>
  <si>
    <t>Nh÷ng thay ®æi trong Ban ®iÒu hµnh</t>
  </si>
  <si>
    <t xml:space="preserve"> - ChÝnh s¸ch ®µo t¹o:</t>
  </si>
  <si>
    <t xml:space="preserve"> - ChÝnh s¸ch l­¬ng: </t>
  </si>
  <si>
    <t xml:space="preserve"> - ChÝnh s¸ch th­ëng: </t>
  </si>
  <si>
    <t xml:space="preserve"> - ChÝnh s¸ch phóc lîi: </t>
  </si>
  <si>
    <t>T×nh h×nh ®Çu t­, t×nh h×nh thùc hiÖn c¸c dù ¸n</t>
  </si>
  <si>
    <t xml:space="preserve"> - Thay ®æi thµnh viªn H§QT :</t>
  </si>
  <si>
    <t xml:space="preserve"> - Thay ®æi thµnh viªn Ban kiÓm so¸t :</t>
  </si>
  <si>
    <t xml:space="preserve"> - Thay ®æi thµnh viªn Ban gi¸m ®èc :</t>
  </si>
  <si>
    <t xml:space="preserve"> - Thay ®æi kÕ to¸n tr­ëng :</t>
  </si>
  <si>
    <t>Tû lÖ së h÷u cæ phÇn / vèn gãp, tû lÖ n¾m gi÷ cña thµnh viªn H§QT</t>
  </si>
  <si>
    <t>phßng c¬ ®iÖn</t>
  </si>
  <si>
    <t>C«ng ty cæ phÇn vicem bao b× Bót S¬n</t>
  </si>
  <si>
    <t>C«ng ty cæ phÇn Vicem bao b× Bót S¬n : TiÒn th©n lµ C«ng ty bao b× xi m¨ng Nam Hµ, ®­îc thµnh lËp theo QuyÕt ®Þnh sè 1738B/Q§-UB cña UBND tØnh Nam Hµ, ngµy 18/10/1996.</t>
  </si>
  <si>
    <t>C«ng ty TNHH kiÓm to¸n An Phó</t>
  </si>
  <si>
    <t>§Þa chØ : TÇng 12 - Toµ nhµ 167 - Bïi ThÞ Xu©n QuËn Hai Bµ Tr­ng - Hµ Néi</t>
  </si>
  <si>
    <t xml:space="preserve">Phã gi¸m ®èc C«ng ty cæ phÇn Vicem bao b× Bót S¬n </t>
  </si>
  <si>
    <t>Nh÷ng c¶i tiÕn vÒ c¬ cÊu tæ chøc, chÝnh s¸ch, qu¶n lý</t>
  </si>
  <si>
    <t>Gi¶i tr×nh cña Ban gi¸m ®èc ®èi víi ý kiÕn kiÓm to¸n : Kh«ng cã</t>
  </si>
  <si>
    <t xml:space="preserve"> §¸nh gi¸ cña Héi ®ång qu¶n trÞ vÒ c¸c mÆt ho¹t ®éng cña C«ng ty</t>
  </si>
  <si>
    <t>§¸nh gi¸ cña Héi ®ång qu¶n trÞ vÒ ho¹t ®éng cña Ban Gi¸m ®èc c«ng ty</t>
  </si>
  <si>
    <t>C¸c kÕ ho¹ch, ®Þnh h­íng cña Héi ®ång qu¶n trÞ</t>
  </si>
  <si>
    <t>a.</t>
  </si>
  <si>
    <t>Thµnh viªn cña Héi ®ång qu¶n trÞ: cã 5 thµnh viªn</t>
  </si>
  <si>
    <t>b.</t>
  </si>
  <si>
    <t>Kh«ng cã</t>
  </si>
  <si>
    <t>Thµnh viªn Ban kiÓm so¸t: cã 3 thµnh viªn</t>
  </si>
  <si>
    <t>C¸c giao dÞch, thï lao vµ c¸c kho¶n lîi Ých cña Héi ®ång qu¶n trÞ, Ban gi¸m ®èc vµ Ban kiÓm so¸t.</t>
  </si>
  <si>
    <t>VI.</t>
  </si>
  <si>
    <r>
      <t>ý</t>
    </r>
    <r>
      <rPr>
        <i/>
        <sz val="12"/>
        <rFont val=".VnTime"/>
      </rPr>
      <t xml:space="preserve"> kiÕn kiÓm to¸n</t>
    </r>
  </si>
  <si>
    <t>B¸o c¸o tµi chÝnh ®­îc kiÓm to¸n</t>
  </si>
  <si>
    <t>( Ban hµnh kÌm theo Th«ng t­ sè 52/2012/TT-BTC ngµy 05/04/2012 cña Bé Tµi chÝnh</t>
  </si>
  <si>
    <t>T×nh h×nh ho¹t ®éng s¶n xuÊt kinh doanh</t>
  </si>
  <si>
    <t xml:space="preserve">T×nh h×nh ho¹t ®éng s¶n xuÊt kinh doanh </t>
  </si>
  <si>
    <t xml:space="preserve">Uû viªn H§QT - Phã gi¸m ®èc C«ng ty cæ phÇn Vicem bao b× Bót S¬n </t>
  </si>
  <si>
    <t>C«ng ty cæ phÇn vicem bao b× bót s¬n</t>
  </si>
  <si>
    <t>¤ng TrÇn V¨n Th­îng</t>
  </si>
  <si>
    <t>¤ng Hoµng Mai Khëi</t>
  </si>
  <si>
    <t>Sè l­îng c¸n bé, nh©n viªn:</t>
  </si>
  <si>
    <t>ChÝnh s¸ch ®èi víi ng­êi lao ®éng:</t>
  </si>
  <si>
    <t>Ban gi¸m ®èc gåm cã 3 ng­êi : Gi¸m ®èc vµ 2 phã gi¸m ®èc</t>
  </si>
  <si>
    <t xml:space="preserve">   9. C¸c kho¶n ph¶i tr¶, ph¶i nép ng¾n h¹n kh¸c                                                    </t>
  </si>
  <si>
    <t xml:space="preserve">319     </t>
  </si>
  <si>
    <t xml:space="preserve">V.18      </t>
  </si>
  <si>
    <t xml:space="preserve">   10. Dù phßng ph¶i tr¶ ng¾n h¹n                                                                   </t>
  </si>
  <si>
    <t xml:space="preserve">320     </t>
  </si>
  <si>
    <t xml:space="preserve">II. Nî dµi h¹n                                                                                      </t>
  </si>
  <si>
    <t xml:space="preserve">330     </t>
  </si>
  <si>
    <t xml:space="preserve">   1. Ph¶i tr¶ dµi h¹n ng­êi b¸n                                                                    </t>
  </si>
  <si>
    <t xml:space="preserve">331     </t>
  </si>
  <si>
    <t xml:space="preserve">   2. Ph¶i tr¶ dµi h¹n néi bé                                                                       </t>
  </si>
  <si>
    <t xml:space="preserve">332     </t>
  </si>
  <si>
    <t xml:space="preserve">V.19      </t>
  </si>
  <si>
    <t xml:space="preserve">   3. Ph¶i tr¶ dµi h¹n kh¸c                                                                         </t>
  </si>
  <si>
    <t xml:space="preserve">333     </t>
  </si>
  <si>
    <t xml:space="preserve">   4. Vay vµ nî dµi h¹n                                                                             </t>
  </si>
  <si>
    <t xml:space="preserve">334     </t>
  </si>
  <si>
    <t xml:space="preserve">V.20      </t>
  </si>
  <si>
    <t xml:space="preserve">   5. ThuÕ  thu nhËp ho·n l¹i ph¶i tr¶                                                              </t>
  </si>
  <si>
    <t xml:space="preserve">335     </t>
  </si>
  <si>
    <t xml:space="preserve">   6. Dù phßng trî cÊp mÊt viÖc lµm                                                                 </t>
  </si>
  <si>
    <t xml:space="preserve">336     </t>
  </si>
  <si>
    <t xml:space="preserve">   7. Dù phßng ph¶i tr¶ dµi h¹n                                                                     </t>
  </si>
  <si>
    <t xml:space="preserve">337     </t>
  </si>
  <si>
    <t xml:space="preserve">B. Vèn chñ së h÷u (400=410+430)                                                                     </t>
  </si>
  <si>
    <t xml:space="preserve">400     </t>
  </si>
  <si>
    <t xml:space="preserve">I. Vèn chñ së h÷u                                                                                   </t>
  </si>
  <si>
    <t xml:space="preserve">410     </t>
  </si>
  <si>
    <t xml:space="preserve">V.22      </t>
  </si>
  <si>
    <t xml:space="preserve">   1. Vèn ®Çu t­ cña chñ së h÷u                                                                     </t>
  </si>
  <si>
    <t xml:space="preserve">411     </t>
  </si>
  <si>
    <t xml:space="preserve">   2. ThÆng d­ vèn cæ phÇn                                                                          </t>
  </si>
  <si>
    <t xml:space="preserve">412     </t>
  </si>
  <si>
    <t xml:space="preserve">   3. Vèn kh¸c cña chñ së h÷u                                                                       </t>
  </si>
  <si>
    <t xml:space="preserve">413     </t>
  </si>
  <si>
    <t xml:space="preserve">414     </t>
  </si>
  <si>
    <t xml:space="preserve">   5. Chªnh lÖch ®¸nh gi¸ l¹i tµi s¶n                                                               </t>
  </si>
  <si>
    <t xml:space="preserve">415     </t>
  </si>
  <si>
    <t xml:space="preserve">   6. Chªnh lÖch tû gi¸ hèi ®o¸i                                                                    </t>
  </si>
  <si>
    <t xml:space="preserve">416     </t>
  </si>
  <si>
    <t xml:space="preserve">   7. Quü ®Çu t­ ph¸t triÓn                                                                         </t>
  </si>
  <si>
    <t xml:space="preserve">417     </t>
  </si>
  <si>
    <t xml:space="preserve">   8. Quü dù phßng tµi chÝnh                                                                        </t>
  </si>
  <si>
    <t xml:space="preserve">418     </t>
  </si>
  <si>
    <t xml:space="preserve">   9. Quü kh¸c thuéc vèn chñ së h÷u                                                                 </t>
  </si>
  <si>
    <t xml:space="preserve">419     </t>
  </si>
  <si>
    <t xml:space="preserve">420     </t>
  </si>
  <si>
    <t xml:space="preserve">  11. Nguån vèn ®Çu t­ x©y dùng c¬ b¶n                                                              </t>
  </si>
  <si>
    <t xml:space="preserve">421     </t>
  </si>
  <si>
    <t xml:space="preserve">II. Nguån kinh phÝ vµ quü kh¸c                                                                      </t>
  </si>
  <si>
    <t xml:space="preserve">430     </t>
  </si>
  <si>
    <t xml:space="preserve">432     </t>
  </si>
  <si>
    <t xml:space="preserve">V.23      </t>
  </si>
  <si>
    <t xml:space="preserve">433     </t>
  </si>
  <si>
    <t xml:space="preserve">          Tæng céng nguån vèn (440=300+400)                                                         </t>
  </si>
  <si>
    <t xml:space="preserve">440     </t>
  </si>
  <si>
    <t xml:space="preserve">   1. Tµi s¶n thuª ngoµi                                                                            </t>
  </si>
  <si>
    <t xml:space="preserve">        </t>
  </si>
  <si>
    <t xml:space="preserve">   2. VËt t­, hµng ho¸ gi÷ hé, nhËn gia c«ng                                                        </t>
  </si>
  <si>
    <t xml:space="preserve">   4. Nî khã ®ßi ®· xö lý                                                                           </t>
  </si>
  <si>
    <t xml:space="preserve">   5. Ngo¹i tÖ c¸c lo¹i                                                                             </t>
  </si>
  <si>
    <t xml:space="preserve">   6. Dù to¸n chi sù nghiÖp, dù ¸n                                                                  </t>
  </si>
  <si>
    <t>B¸o c¸o kÕt qu¶ ho¹t ®éng kinh doanh</t>
  </si>
  <si>
    <t xml:space="preserve"> M· sè</t>
  </si>
  <si>
    <t>TM</t>
  </si>
  <si>
    <t>M·</t>
  </si>
  <si>
    <t>sè</t>
  </si>
  <si>
    <t xml:space="preserve">I. L­u chuyÓn tiÒn tõ ho¹t ®éng kinh doanh                      </t>
  </si>
  <si>
    <t xml:space="preserve">  1. TiÒn thu b¸n hµng, cung cÊp dÞch vô vµ doanh thu kh¸c      </t>
  </si>
  <si>
    <t xml:space="preserve">  2. TiÒn chi tr¶ cho ng­êi cung cÊp hµng hãa vµ dÞch vô        </t>
  </si>
  <si>
    <t xml:space="preserve">  3. TiÒn chi tr¶ cho ng­êi lao ®éng                            </t>
  </si>
  <si>
    <t xml:space="preserve">03      </t>
  </si>
  <si>
    <t xml:space="preserve">  4. TiÒn chi tr¶ l·i vay                                       </t>
  </si>
  <si>
    <t xml:space="preserve">04      </t>
  </si>
  <si>
    <t xml:space="preserve">  5. TiÒn chi nép thuÕ thu nhËp doanh nghiÖp                    </t>
  </si>
  <si>
    <t xml:space="preserve">05      </t>
  </si>
  <si>
    <t>Cã thay ®æi</t>
  </si>
  <si>
    <t>Phã Gi¸m ®èc - Bæ nhiÖm ngµy 01/01/2014</t>
  </si>
  <si>
    <t>Phã gi¸m ®èc phô tr¸ch TµI CHÝNH - kinh doanh</t>
  </si>
  <si>
    <t>(Ph©n phèi LN, chia cæ tøc gièng n¨m 2013)</t>
  </si>
  <si>
    <t xml:space="preserve"> 1. ¤ng: NguyÔn V¨n §¹t</t>
  </si>
  <si>
    <t xml:space="preserve"> 3. ¤ng: Bïi Huy Hång</t>
  </si>
  <si>
    <t>Theo Danh s¸ch ng­êi së h÷u chøng kho¸n do Trung t©m l­u ký chøng kho¸n lËp ngµy 20/11/2013</t>
  </si>
  <si>
    <t xml:space="preserve">Thµnh viªn H§QT, tr­ëng phßng KÕ to¸n C«ng ty cæ phÇn Vicem bao b× Bót S¬n </t>
  </si>
  <si>
    <t xml:space="preserve">Thµnh viªn H§QT, KÕ to¸n tr­ëng C«ng ty cæ phÇn Vicem bao b× Bót S¬n </t>
  </si>
  <si>
    <t>Thµnh viªn H§QT, Phã Gi¸m ®èc C«ng ty cæ phÇn Vicem bao b× Bót S¬n</t>
  </si>
</sst>
</file>

<file path=xl/styles.xml><?xml version="1.0" encoding="utf-8"?>
<styleSheet xmlns="http://schemas.openxmlformats.org/spreadsheetml/2006/main">
  <numFmts count="11">
    <numFmt numFmtId="172" formatCode="_-* #,##0.00\ _€_-;\-* #,##0.00\ _€_-;_-* &quot;-&quot;??\ _€_-;_-@_-"/>
    <numFmt numFmtId="173" formatCode="#,##0.0"/>
    <numFmt numFmtId="174" formatCode="_-* #,##0.0\ _€_-;\-* #,##0.0\ _€_-;_-* &quot;-&quot;??\ _€_-;_-@_-"/>
    <numFmt numFmtId="175" formatCode="_-* #,##0\ _€_-;\-* #,##0\ _€_-;_-* &quot;-&quot;??\ _€_-;_-@_-"/>
    <numFmt numFmtId="176" formatCode="0.0"/>
    <numFmt numFmtId="177" formatCode="#,##0.000"/>
    <numFmt numFmtId="178" formatCode="_(* #,##0_);_(* \(#,##0\);_(* &quot;-&quot;??_);_(@_)"/>
    <numFmt numFmtId="179" formatCode="\ #,###,###,###,###"/>
    <numFmt numFmtId="180" formatCode="\ ##,###,###,###,###"/>
    <numFmt numFmtId="181" formatCode="\ ###,###,###,###"/>
    <numFmt numFmtId="187" formatCode="0.000"/>
  </numFmts>
  <fonts count="52">
    <font>
      <sz val="12"/>
      <name val=".VnTime"/>
    </font>
    <font>
      <sz val="12"/>
      <name val=".VnTime"/>
    </font>
    <font>
      <sz val="8"/>
      <name val=".VnTime"/>
    </font>
    <font>
      <b/>
      <sz val="11"/>
      <name val=".VnTimeH"/>
      <family val="2"/>
    </font>
    <font>
      <b/>
      <sz val="10"/>
      <name val=".VnTimeH"/>
      <family val="2"/>
    </font>
    <font>
      <b/>
      <sz val="12"/>
      <name val=".VnTime"/>
      <family val="2"/>
    </font>
    <font>
      <b/>
      <sz val="12"/>
      <name val=".VnTimeH"/>
      <family val="2"/>
    </font>
    <font>
      <b/>
      <sz val="16"/>
      <name val=".VnTimeH"/>
      <family val="2"/>
    </font>
    <font>
      <i/>
      <sz val="12"/>
      <name val=".VnTime"/>
      <family val="2"/>
    </font>
    <font>
      <sz val="11"/>
      <name val=".VnTime"/>
    </font>
    <font>
      <b/>
      <i/>
      <sz val="12"/>
      <name val=".VnTime"/>
      <family val="2"/>
    </font>
    <font>
      <b/>
      <sz val="12"/>
      <name val=".VnArial Narrow"/>
      <family val="2"/>
    </font>
    <font>
      <sz val="12"/>
      <name val=".VnArial Narrow"/>
      <family val="2"/>
    </font>
    <font>
      <sz val="11"/>
      <name val=".VnArial Narrow"/>
      <family val="2"/>
    </font>
    <font>
      <sz val="14"/>
      <name val=".VnTime"/>
    </font>
    <font>
      <sz val="12"/>
      <name val=".VnTime"/>
      <family val="2"/>
    </font>
    <font>
      <sz val="11"/>
      <name val=".VnTime"/>
      <family val="2"/>
    </font>
    <font>
      <b/>
      <sz val="11"/>
      <name val=".VnTime"/>
      <family val="2"/>
    </font>
    <font>
      <b/>
      <sz val="11"/>
      <color indexed="8"/>
      <name val=".VnTime"/>
      <family val="2"/>
    </font>
    <font>
      <b/>
      <i/>
      <sz val="11"/>
      <name val=".VnTime"/>
      <family val="2"/>
    </font>
    <font>
      <b/>
      <u/>
      <sz val="11"/>
      <name val=".VnTime"/>
      <family val="2"/>
    </font>
    <font>
      <i/>
      <sz val="11"/>
      <name val=".VnTime"/>
      <family val="2"/>
    </font>
    <font>
      <sz val="10"/>
      <name val=".VnTime"/>
      <family val="2"/>
    </font>
    <font>
      <b/>
      <sz val="10"/>
      <name val=".VnTime"/>
      <family val="2"/>
    </font>
    <font>
      <sz val="12"/>
      <name val=".VnTimeH"/>
      <family val="2"/>
    </font>
    <font>
      <sz val="12"/>
      <name val=".VnTime"/>
    </font>
    <font>
      <b/>
      <sz val="12"/>
      <name val=".VnTime"/>
    </font>
    <font>
      <b/>
      <u/>
      <sz val="10"/>
      <name val=".VnTime"/>
      <family val="2"/>
    </font>
    <font>
      <i/>
      <sz val="10"/>
      <name val=".VnTime"/>
      <family val="2"/>
    </font>
    <font>
      <i/>
      <u/>
      <sz val="12"/>
      <name val=".VnTime"/>
      <family val="2"/>
    </font>
    <font>
      <b/>
      <sz val="11"/>
      <name val=".VnArial Narrow"/>
      <family val="2"/>
    </font>
    <font>
      <b/>
      <sz val="18"/>
      <name val=".VnTimeH"/>
      <family val="2"/>
    </font>
    <font>
      <b/>
      <sz val="17"/>
      <name val=".VnTimeH"/>
      <family val="2"/>
    </font>
    <font>
      <b/>
      <sz val="11"/>
      <name val=".VnTime"/>
    </font>
    <font>
      <b/>
      <sz val="8"/>
      <color indexed="81"/>
      <name val="Tahoma"/>
    </font>
    <font>
      <sz val="8"/>
      <color indexed="81"/>
      <name val="Tahoma"/>
    </font>
    <font>
      <i/>
      <sz val="12"/>
      <name val=".VnTime"/>
    </font>
    <font>
      <i/>
      <sz val="12"/>
      <name val=".VnTimeH"/>
      <family val="2"/>
    </font>
    <font>
      <sz val="11"/>
      <color indexed="8"/>
      <name val=".VnTime"/>
      <family val="2"/>
    </font>
    <font>
      <b/>
      <u/>
      <sz val="11"/>
      <color indexed="8"/>
      <name val=".VnTime"/>
      <family val="2"/>
    </font>
    <font>
      <sz val="10"/>
      <name val=".VnArial Narrow"/>
      <family val="2"/>
    </font>
    <font>
      <b/>
      <sz val="10"/>
      <name val=".VnArial Narrow"/>
      <family val="2"/>
    </font>
    <font>
      <b/>
      <i/>
      <u/>
      <sz val="10"/>
      <name val=".VnArial Narrow"/>
      <family val="2"/>
    </font>
    <font>
      <sz val="9"/>
      <name val=".VnArial Narrow"/>
      <family val="2"/>
    </font>
    <font>
      <u/>
      <sz val="11"/>
      <name val=".VnTime"/>
      <family val="2"/>
    </font>
    <font>
      <sz val="11"/>
      <color indexed="10"/>
      <name val=".VnTime"/>
      <family val="2"/>
    </font>
    <font>
      <i/>
      <sz val="11"/>
      <color indexed="10"/>
      <name val=".VnTime"/>
      <family val="2"/>
    </font>
    <font>
      <b/>
      <u/>
      <sz val="11"/>
      <color indexed="10"/>
      <name val=".VnTime"/>
      <family val="2"/>
    </font>
    <font>
      <b/>
      <i/>
      <sz val="11"/>
      <color indexed="10"/>
      <name val=".VnTime"/>
      <family val="2"/>
    </font>
    <font>
      <b/>
      <sz val="16"/>
      <name val=".VnTime"/>
      <family val="2"/>
    </font>
    <font>
      <sz val="12"/>
      <color indexed="10"/>
      <name val=".VnTime"/>
      <family val="2"/>
    </font>
    <font>
      <sz val="12"/>
      <name val=".VnTime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172" fontId="1" fillId="0" borderId="0" applyFont="0" applyFill="0" applyBorder="0" applyAlignment="0" applyProtection="0"/>
    <xf numFmtId="0" fontId="14" fillId="0" borderId="0"/>
    <xf numFmtId="0" fontId="14" fillId="0" borderId="0"/>
  </cellStyleXfs>
  <cellXfs count="52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left" indent="6"/>
    </xf>
    <xf numFmtId="0" fontId="9" fillId="0" borderId="0" xfId="0" applyFont="1"/>
    <xf numFmtId="0" fontId="0" fillId="0" borderId="0" xfId="0" applyAlignment="1">
      <alignment horizontal="left" indent="2"/>
    </xf>
    <xf numFmtId="0" fontId="0" fillId="0" borderId="0" xfId="0" applyFill="1"/>
    <xf numFmtId="3" fontId="12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center"/>
    </xf>
    <xf numFmtId="0" fontId="0" fillId="0" borderId="0" xfId="0" applyBorder="1"/>
    <xf numFmtId="4" fontId="12" fillId="0" borderId="0" xfId="0" applyNumberFormat="1" applyFont="1" applyFill="1" applyBorder="1"/>
    <xf numFmtId="0" fontId="0" fillId="0" borderId="0" xfId="0" applyFill="1" applyAlignment="1">
      <alignment horizontal="left"/>
    </xf>
    <xf numFmtId="0" fontId="17" fillId="0" borderId="0" xfId="0" applyFont="1"/>
    <xf numFmtId="0" fontId="8" fillId="0" borderId="0" xfId="0" applyFont="1" applyAlignment="1">
      <alignment horizontal="center"/>
    </xf>
    <xf numFmtId="0" fontId="25" fillId="0" borderId="0" xfId="0" applyFont="1"/>
    <xf numFmtId="0" fontId="3" fillId="0" borderId="0" xfId="0" applyFont="1" applyFill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9" fillId="0" borderId="4" xfId="0" applyFont="1" applyBorder="1"/>
    <xf numFmtId="0" fontId="9" fillId="0" borderId="0" xfId="0" applyFont="1" applyBorder="1"/>
    <xf numFmtId="0" fontId="9" fillId="0" borderId="5" xfId="0" applyFont="1" applyBorder="1"/>
    <xf numFmtId="0" fontId="0" fillId="0" borderId="4" xfId="0" applyBorder="1"/>
    <xf numFmtId="0" fontId="0" fillId="0" borderId="5" xfId="0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8" fillId="0" borderId="0" xfId="0" applyFont="1" applyBorder="1"/>
    <xf numFmtId="0" fontId="28" fillId="0" borderId="0" xfId="0" applyFont="1" applyAlignment="1">
      <alignment horizontal="right"/>
    </xf>
    <xf numFmtId="0" fontId="21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Alignment="1">
      <alignment horizontal="center"/>
    </xf>
    <xf numFmtId="0" fontId="17" fillId="0" borderId="0" xfId="0" applyFont="1" applyBorder="1"/>
    <xf numFmtId="175" fontId="1" fillId="0" borderId="0" xfId="1" quotePrefix="1" applyNumberFormat="1" applyFont="1" applyFill="1" applyAlignment="1"/>
    <xf numFmtId="0" fontId="15" fillId="0" borderId="0" xfId="0" applyFont="1" applyFill="1" applyAlignment="1">
      <alignment horizontal="left" indent="1"/>
    </xf>
    <xf numFmtId="0" fontId="1" fillId="0" borderId="0" xfId="0" applyFont="1" applyFill="1"/>
    <xf numFmtId="0" fontId="0" fillId="0" borderId="0" xfId="0" applyAlignment="1">
      <alignment vertical="top"/>
    </xf>
    <xf numFmtId="0" fontId="0" fillId="0" borderId="0" xfId="0" applyFill="1" applyAlignment="1">
      <alignment horizontal="left" indent="2"/>
    </xf>
    <xf numFmtId="3" fontId="0" fillId="0" borderId="0" xfId="0" applyNumberFormat="1" applyFill="1"/>
    <xf numFmtId="0" fontId="5" fillId="0" borderId="0" xfId="0" applyFont="1" applyFill="1"/>
    <xf numFmtId="0" fontId="1" fillId="0" borderId="0" xfId="0" applyFont="1"/>
    <xf numFmtId="0" fontId="0" fillId="0" borderId="9" xfId="0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justify" vertical="justify" wrapText="1"/>
    </xf>
    <xf numFmtId="0" fontId="5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 indent="1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174" fontId="0" fillId="0" borderId="0" xfId="0" applyNumberFormat="1" applyFill="1"/>
    <xf numFmtId="175" fontId="1" fillId="0" borderId="0" xfId="1" applyNumberFormat="1" applyFill="1" applyAlignment="1">
      <alignment horizontal="right"/>
    </xf>
    <xf numFmtId="0" fontId="8" fillId="0" borderId="0" xfId="0" applyFont="1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center" vertical="top"/>
    </xf>
    <xf numFmtId="0" fontId="8" fillId="0" borderId="0" xfId="0" applyFont="1" applyFill="1" applyAlignment="1">
      <alignment horizontal="left" indent="1"/>
    </xf>
    <xf numFmtId="175" fontId="0" fillId="0" borderId="0" xfId="0" applyNumberFormat="1" applyFill="1"/>
    <xf numFmtId="175" fontId="0" fillId="0" borderId="0" xfId="0" applyNumberFormat="1"/>
    <xf numFmtId="175" fontId="0" fillId="0" borderId="0" xfId="0" applyNumberFormat="1" applyAlignment="1">
      <alignment horizontal="right"/>
    </xf>
    <xf numFmtId="175" fontId="5" fillId="0" borderId="0" xfId="0" applyNumberFormat="1" applyFont="1"/>
    <xf numFmtId="0" fontId="0" fillId="0" borderId="0" xfId="0" applyFill="1" applyAlignment="1">
      <alignment vertical="top"/>
    </xf>
    <xf numFmtId="0" fontId="0" fillId="0" borderId="0" xfId="0" applyFill="1" applyAlignment="1">
      <alignment horizontal="justify" wrapText="1"/>
    </xf>
    <xf numFmtId="0" fontId="9" fillId="0" borderId="0" xfId="0" applyFont="1" applyFill="1"/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5" fillId="0" borderId="14" xfId="0" quotePrefix="1" applyFont="1" applyFill="1" applyBorder="1" applyAlignment="1">
      <alignment horizontal="right"/>
    </xf>
    <xf numFmtId="3" fontId="15" fillId="0" borderId="15" xfId="1" applyNumberFormat="1" applyFont="1" applyFill="1" applyBorder="1" applyAlignment="1">
      <alignment horizontal="center"/>
    </xf>
    <xf numFmtId="0" fontId="15" fillId="0" borderId="16" xfId="0" quotePrefix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5" fillId="0" borderId="18" xfId="0" quotePrefix="1" applyFont="1" applyFill="1" applyBorder="1" applyAlignment="1">
      <alignment horizontal="right"/>
    </xf>
    <xf numFmtId="4" fontId="15" fillId="0" borderId="19" xfId="1" applyNumberFormat="1" applyFont="1" applyFill="1" applyBorder="1" applyAlignment="1">
      <alignment horizontal="center"/>
    </xf>
    <xf numFmtId="0" fontId="15" fillId="0" borderId="17" xfId="0" quotePrefix="1" applyFont="1" applyFill="1" applyBorder="1" applyAlignment="1">
      <alignment horizontal="center"/>
    </xf>
    <xf numFmtId="0" fontId="5" fillId="0" borderId="18" xfId="0" quotePrefix="1" applyFont="1" applyFill="1" applyBorder="1" applyAlignment="1">
      <alignment horizontal="right"/>
    </xf>
    <xf numFmtId="4" fontId="5" fillId="0" borderId="19" xfId="1" applyNumberFormat="1" applyFont="1" applyFill="1" applyBorder="1" applyAlignment="1">
      <alignment horizontal="center"/>
    </xf>
    <xf numFmtId="0" fontId="5" fillId="0" borderId="17" xfId="0" quotePrefix="1" applyFont="1" applyFill="1" applyBorder="1" applyAlignment="1">
      <alignment horizontal="center"/>
    </xf>
    <xf numFmtId="3" fontId="5" fillId="0" borderId="19" xfId="1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5" fillId="0" borderId="21" xfId="0" quotePrefix="1" applyFont="1" applyFill="1" applyBorder="1" applyAlignment="1">
      <alignment horizontal="right"/>
    </xf>
    <xf numFmtId="4" fontId="15" fillId="0" borderId="22" xfId="1" applyNumberFormat="1" applyFont="1" applyFill="1" applyBorder="1" applyAlignment="1">
      <alignment horizontal="center"/>
    </xf>
    <xf numFmtId="0" fontId="15" fillId="0" borderId="2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indent="1"/>
    </xf>
    <xf numFmtId="0" fontId="5" fillId="0" borderId="0" xfId="0" applyFont="1" applyFill="1" applyAlignment="1">
      <alignment horizontal="left"/>
    </xf>
    <xf numFmtId="14" fontId="0" fillId="0" borderId="0" xfId="0" applyNumberFormat="1" applyFill="1"/>
    <xf numFmtId="0" fontId="17" fillId="0" borderId="0" xfId="0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2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" fontId="9" fillId="0" borderId="0" xfId="0" applyNumberFormat="1" applyFont="1" applyFill="1"/>
    <xf numFmtId="0" fontId="21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7" xfId="0" quotePrefix="1" applyFont="1" applyFill="1" applyBorder="1" applyAlignment="1">
      <alignment horizontal="center"/>
    </xf>
    <xf numFmtId="0" fontId="16" fillId="0" borderId="23" xfId="0" quotePrefix="1" applyFont="1" applyFill="1" applyBorder="1" applyAlignment="1">
      <alignment horizontal="left"/>
    </xf>
    <xf numFmtId="0" fontId="16" fillId="0" borderId="18" xfId="0" quotePrefix="1" applyFont="1" applyFill="1" applyBorder="1" applyAlignment="1">
      <alignment horizontal="center"/>
    </xf>
    <xf numFmtId="0" fontId="16" fillId="0" borderId="19" xfId="0" quotePrefix="1" applyFont="1" applyFill="1" applyBorder="1" applyAlignment="1">
      <alignment horizontal="center"/>
    </xf>
    <xf numFmtId="0" fontId="16" fillId="0" borderId="17" xfId="0" quotePrefix="1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6" fillId="0" borderId="0" xfId="0" quotePrefix="1" applyFont="1" applyFill="1" applyBorder="1" applyAlignment="1">
      <alignment horizontal="left"/>
    </xf>
    <xf numFmtId="0" fontId="16" fillId="0" borderId="0" xfId="0" quotePrefix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2" fontId="16" fillId="0" borderId="0" xfId="0" quotePrefix="1" applyNumberFormat="1" applyFont="1" applyFill="1" applyBorder="1" applyAlignment="1">
      <alignment horizontal="right"/>
    </xf>
    <xf numFmtId="0" fontId="23" fillId="0" borderId="24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right"/>
    </xf>
    <xf numFmtId="0" fontId="23" fillId="0" borderId="9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6" fillId="0" borderId="31" xfId="0" quotePrefix="1" applyFont="1" applyFill="1" applyBorder="1" applyAlignment="1">
      <alignment horizontal="center"/>
    </xf>
    <xf numFmtId="0" fontId="17" fillId="0" borderId="32" xfId="0" quotePrefix="1" applyFont="1" applyFill="1" applyBorder="1" applyAlignment="1">
      <alignment horizontal="center"/>
    </xf>
    <xf numFmtId="0" fontId="17" fillId="0" borderId="20" xfId="0" quotePrefix="1" applyFont="1" applyFill="1" applyBorder="1" applyAlignment="1">
      <alignment horizontal="center"/>
    </xf>
    <xf numFmtId="0" fontId="15" fillId="0" borderId="0" xfId="0" applyFont="1" applyFill="1"/>
    <xf numFmtId="0" fontId="0" fillId="0" borderId="0" xfId="0" quotePrefix="1" applyFill="1"/>
    <xf numFmtId="0" fontId="0" fillId="0" borderId="0" xfId="0" applyFill="1" applyAlignment="1">
      <alignment horizontal="left" vertical="top" indent="1"/>
    </xf>
    <xf numFmtId="14" fontId="0" fillId="0" borderId="0" xfId="0" quotePrefix="1" applyNumberFormat="1" applyFill="1" applyAlignment="1">
      <alignment horizontal="left"/>
    </xf>
    <xf numFmtId="16" fontId="0" fillId="0" borderId="0" xfId="0" quotePrefix="1" applyNumberFormat="1" applyFill="1"/>
    <xf numFmtId="0" fontId="33" fillId="0" borderId="17" xfId="0" quotePrefix="1" applyFont="1" applyBorder="1" applyAlignment="1">
      <alignment horizontal="left"/>
    </xf>
    <xf numFmtId="0" fontId="9" fillId="0" borderId="17" xfId="0" applyFont="1" applyBorder="1"/>
    <xf numFmtId="0" fontId="9" fillId="0" borderId="17" xfId="0" quotePrefix="1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7" xfId="0" quotePrefix="1" applyFont="1" applyBorder="1" applyAlignment="1">
      <alignment horizontal="center"/>
    </xf>
    <xf numFmtId="0" fontId="33" fillId="0" borderId="17" xfId="0" quotePrefix="1" applyFont="1" applyBorder="1" applyAlignment="1">
      <alignment horizontal="center"/>
    </xf>
    <xf numFmtId="0" fontId="33" fillId="0" borderId="32" xfId="0" quotePrefix="1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33" fillId="0" borderId="32" xfId="0" quotePrefix="1" applyFont="1" applyBorder="1" applyAlignment="1">
      <alignment horizontal="left"/>
    </xf>
    <xf numFmtId="0" fontId="9" fillId="0" borderId="32" xfId="0" applyFont="1" applyBorder="1" applyAlignment="1">
      <alignment horizontal="center"/>
    </xf>
    <xf numFmtId="0" fontId="33" fillId="0" borderId="17" xfId="0" quotePrefix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7" xfId="0" quotePrefix="1" applyFont="1" applyFill="1" applyBorder="1" applyAlignment="1">
      <alignment horizontal="center"/>
    </xf>
    <xf numFmtId="0" fontId="9" fillId="0" borderId="20" xfId="0" quotePrefix="1" applyFont="1" applyBorder="1" applyAlignment="1">
      <alignment horizontal="left"/>
    </xf>
    <xf numFmtId="0" fontId="9" fillId="0" borderId="20" xfId="0" applyFont="1" applyFill="1" applyBorder="1"/>
    <xf numFmtId="0" fontId="0" fillId="0" borderId="0" xfId="0" applyAlignment="1">
      <alignment horizontal="justify" vertical="justify" wrapText="1"/>
    </xf>
    <xf numFmtId="0" fontId="6" fillId="0" borderId="0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0" fillId="0" borderId="0" xfId="0" applyFill="1" applyAlignment="1">
      <alignment horizontal="left" wrapText="1"/>
    </xf>
    <xf numFmtId="0" fontId="8" fillId="0" borderId="0" xfId="0" applyFont="1" applyFill="1" applyAlignment="1">
      <alignment horizontal="justify" wrapText="1"/>
    </xf>
    <xf numFmtId="0" fontId="15" fillId="0" borderId="0" xfId="0" applyFont="1" applyFill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5" fillId="0" borderId="23" xfId="0" applyFont="1" applyFill="1" applyBorder="1" applyAlignment="1">
      <alignment horizontal="left"/>
    </xf>
    <xf numFmtId="0" fontId="15" fillId="0" borderId="33" xfId="0" applyFont="1" applyFill="1" applyBorder="1" applyAlignment="1">
      <alignment horizontal="left"/>
    </xf>
    <xf numFmtId="2" fontId="0" fillId="0" borderId="20" xfId="0" applyNumberForma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center"/>
    </xf>
    <xf numFmtId="0" fontId="15" fillId="0" borderId="36" xfId="0" quotePrefix="1" applyFont="1" applyFill="1" applyBorder="1" applyAlignment="1">
      <alignment horizontal="right"/>
    </xf>
    <xf numFmtId="4" fontId="15" fillId="0" borderId="37" xfId="1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0" fillId="0" borderId="0" xfId="0" applyFill="1" applyAlignment="1">
      <alignment horizontal="left" vertical="justify" wrapText="1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justify" vertical="justify" wrapText="1"/>
    </xf>
    <xf numFmtId="0" fontId="8" fillId="0" borderId="0" xfId="0" applyFont="1" applyFill="1" applyAlignment="1">
      <alignment horizontal="left"/>
    </xf>
    <xf numFmtId="0" fontId="36" fillId="0" borderId="0" xfId="0" applyFont="1" applyFill="1"/>
    <xf numFmtId="0" fontId="37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7" fillId="0" borderId="17" xfId="0" quotePrefix="1" applyFont="1" applyBorder="1" applyAlignment="1">
      <alignment horizontal="left"/>
    </xf>
    <xf numFmtId="0" fontId="17" fillId="0" borderId="34" xfId="0" quotePrefix="1" applyFont="1" applyFill="1" applyBorder="1" applyAlignment="1">
      <alignment horizontal="left"/>
    </xf>
    <xf numFmtId="0" fontId="17" fillId="0" borderId="14" xfId="0" quotePrefix="1" applyFont="1" applyFill="1" applyBorder="1" applyAlignment="1">
      <alignment horizontal="center"/>
    </xf>
    <xf numFmtId="0" fontId="17" fillId="0" borderId="15" xfId="0" quotePrefix="1" applyFont="1" applyFill="1" applyBorder="1" applyAlignment="1">
      <alignment horizontal="center"/>
    </xf>
    <xf numFmtId="0" fontId="17" fillId="0" borderId="23" xfId="0" quotePrefix="1" applyFont="1" applyFill="1" applyBorder="1" applyAlignment="1">
      <alignment horizontal="left"/>
    </xf>
    <xf numFmtId="0" fontId="17" fillId="0" borderId="18" xfId="0" quotePrefix="1" applyFont="1" applyFill="1" applyBorder="1" applyAlignment="1">
      <alignment horizontal="center"/>
    </xf>
    <xf numFmtId="0" fontId="17" fillId="0" borderId="19" xfId="0" quotePrefix="1" applyFont="1" applyFill="1" applyBorder="1" applyAlignment="1">
      <alignment horizontal="center"/>
    </xf>
    <xf numFmtId="0" fontId="21" fillId="0" borderId="23" xfId="0" quotePrefix="1" applyFont="1" applyFill="1" applyBorder="1" applyAlignment="1">
      <alignment horizontal="left"/>
    </xf>
    <xf numFmtId="0" fontId="21" fillId="0" borderId="18" xfId="0" quotePrefix="1" applyFont="1" applyFill="1" applyBorder="1" applyAlignment="1">
      <alignment horizontal="center"/>
    </xf>
    <xf numFmtId="0" fontId="21" fillId="0" borderId="19" xfId="0" quotePrefix="1" applyFont="1" applyFill="1" applyBorder="1" applyAlignment="1">
      <alignment horizontal="center"/>
    </xf>
    <xf numFmtId="0" fontId="21" fillId="0" borderId="17" xfId="0" quotePrefix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6" fillId="0" borderId="0" xfId="0" applyFont="1"/>
    <xf numFmtId="3" fontId="16" fillId="0" borderId="0" xfId="0" applyNumberFormat="1" applyFont="1"/>
    <xf numFmtId="0" fontId="9" fillId="0" borderId="0" xfId="0" applyFont="1" applyAlignment="1">
      <alignment horizontal="center"/>
    </xf>
    <xf numFmtId="3" fontId="17" fillId="0" borderId="0" xfId="0" applyNumberFormat="1" applyFont="1"/>
    <xf numFmtId="0" fontId="20" fillId="0" borderId="0" xfId="0" applyFont="1"/>
    <xf numFmtId="3" fontId="16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0" fontId="30" fillId="0" borderId="0" xfId="0" applyFont="1"/>
    <xf numFmtId="0" fontId="30" fillId="0" borderId="26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180" fontId="13" fillId="0" borderId="17" xfId="1" applyNumberFormat="1" applyFont="1" applyFill="1" applyBorder="1" applyAlignment="1">
      <alignment horizontal="right"/>
    </xf>
    <xf numFmtId="0" fontId="13" fillId="0" borderId="0" xfId="0" applyFont="1" applyFill="1"/>
    <xf numFmtId="179" fontId="13" fillId="0" borderId="0" xfId="0" applyNumberFormat="1" applyFont="1" applyFill="1"/>
    <xf numFmtId="179" fontId="15" fillId="0" borderId="17" xfId="1" applyNumberFormat="1" applyFont="1" applyFill="1" applyBorder="1" applyAlignment="1">
      <alignment horizontal="right"/>
    </xf>
    <xf numFmtId="180" fontId="15" fillId="0" borderId="17" xfId="1" applyNumberFormat="1" applyFont="1" applyFill="1" applyBorder="1" applyAlignment="1">
      <alignment horizontal="right"/>
    </xf>
    <xf numFmtId="178" fontId="15" fillId="0" borderId="17" xfId="1" applyNumberFormat="1" applyFont="1" applyFill="1" applyBorder="1" applyAlignment="1">
      <alignment horizontal="right"/>
    </xf>
    <xf numFmtId="179" fontId="5" fillId="0" borderId="17" xfId="1" applyNumberFormat="1" applyFont="1" applyFill="1" applyBorder="1" applyAlignment="1">
      <alignment horizontal="right"/>
    </xf>
    <xf numFmtId="179" fontId="15" fillId="0" borderId="20" xfId="1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25" fillId="0" borderId="0" xfId="0" applyFont="1" applyFill="1"/>
    <xf numFmtId="0" fontId="5" fillId="0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79" fontId="5" fillId="0" borderId="16" xfId="1" applyNumberFormat="1" applyFont="1" applyFill="1" applyBorder="1" applyAlignment="1">
      <alignment horizontal="right"/>
    </xf>
    <xf numFmtId="180" fontId="15" fillId="0" borderId="16" xfId="1" applyNumberFormat="1" applyFont="1" applyFill="1" applyBorder="1" applyAlignment="1">
      <alignment horizontal="right"/>
    </xf>
    <xf numFmtId="180" fontId="15" fillId="0" borderId="20" xfId="1" applyNumberFormat="1" applyFont="1" applyFill="1" applyBorder="1" applyAlignment="1">
      <alignment horizontal="right"/>
    </xf>
    <xf numFmtId="0" fontId="15" fillId="0" borderId="17" xfId="0" applyFont="1" applyFill="1" applyBorder="1" applyAlignment="1"/>
    <xf numFmtId="180" fontId="15" fillId="0" borderId="17" xfId="1" applyNumberFormat="1" applyFont="1" applyFill="1" applyBorder="1" applyAlignment="1"/>
    <xf numFmtId="0" fontId="1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180" fontId="15" fillId="0" borderId="20" xfId="1" applyNumberFormat="1" applyFont="1" applyFill="1" applyBorder="1" applyAlignment="1"/>
    <xf numFmtId="180" fontId="5" fillId="0" borderId="16" xfId="1" applyNumberFormat="1" applyFont="1" applyFill="1" applyBorder="1" applyAlignment="1">
      <alignment horizontal="center"/>
    </xf>
    <xf numFmtId="180" fontId="5" fillId="0" borderId="26" xfId="1" applyNumberFormat="1" applyFont="1" applyFill="1" applyBorder="1" applyAlignment="1">
      <alignment horizontal="center"/>
    </xf>
    <xf numFmtId="180" fontId="5" fillId="0" borderId="30" xfId="1" applyNumberFormat="1" applyFont="1" applyFill="1" applyBorder="1" applyAlignment="1">
      <alignment horizontal="center"/>
    </xf>
    <xf numFmtId="14" fontId="30" fillId="0" borderId="30" xfId="0" applyNumberFormat="1" applyFont="1" applyFill="1" applyBorder="1" applyAlignment="1">
      <alignment horizontal="center" vertical="center"/>
    </xf>
    <xf numFmtId="181" fontId="30" fillId="0" borderId="16" xfId="1" applyNumberFormat="1" applyFont="1" applyFill="1" applyBorder="1" applyAlignment="1">
      <alignment horizontal="right"/>
    </xf>
    <xf numFmtId="0" fontId="13" fillId="0" borderId="16" xfId="0" applyFont="1" applyFill="1" applyBorder="1"/>
    <xf numFmtId="181" fontId="13" fillId="0" borderId="17" xfId="1" applyNumberFormat="1" applyFont="1" applyFill="1" applyBorder="1" applyAlignment="1">
      <alignment horizontal="right"/>
    </xf>
    <xf numFmtId="181" fontId="30" fillId="0" borderId="17" xfId="1" applyNumberFormat="1" applyFont="1" applyFill="1" applyBorder="1" applyAlignment="1">
      <alignment horizontal="right"/>
    </xf>
    <xf numFmtId="0" fontId="13" fillId="0" borderId="17" xfId="0" applyFont="1" applyFill="1" applyBorder="1"/>
    <xf numFmtId="181" fontId="13" fillId="0" borderId="20" xfId="1" applyNumberFormat="1" applyFont="1" applyFill="1" applyBorder="1" applyAlignment="1">
      <alignment horizontal="right"/>
    </xf>
    <xf numFmtId="4" fontId="40" fillId="0" borderId="0" xfId="0" applyNumberFormat="1" applyFont="1" applyFill="1"/>
    <xf numFmtId="0" fontId="20" fillId="0" borderId="0" xfId="0" applyFont="1" applyFill="1"/>
    <xf numFmtId="0" fontId="40" fillId="0" borderId="0" xfId="0" applyFont="1" applyAlignment="1">
      <alignment horizontal="left"/>
    </xf>
    <xf numFmtId="4" fontId="40" fillId="0" borderId="0" xfId="0" applyNumberFormat="1" applyFont="1"/>
    <xf numFmtId="0" fontId="42" fillId="0" borderId="0" xfId="0" applyFont="1" applyAlignment="1">
      <alignment horizontal="right"/>
    </xf>
    <xf numFmtId="3" fontId="41" fillId="0" borderId="0" xfId="0" applyNumberFormat="1" applyFont="1"/>
    <xf numFmtId="4" fontId="43" fillId="0" borderId="0" xfId="0" applyNumberFormat="1" applyFont="1"/>
    <xf numFmtId="0" fontId="5" fillId="0" borderId="20" xfId="0" applyFont="1" applyFill="1" applyBorder="1" applyAlignment="1">
      <alignment horizontal="left"/>
    </xf>
    <xf numFmtId="175" fontId="15" fillId="0" borderId="17" xfId="1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/>
    </xf>
    <xf numFmtId="175" fontId="5" fillId="0" borderId="32" xfId="1" applyNumberFormat="1" applyFont="1" applyFill="1" applyBorder="1" applyAlignment="1">
      <alignment horizontal="right" wrapText="1"/>
    </xf>
    <xf numFmtId="175" fontId="5" fillId="0" borderId="20" xfId="1" applyNumberFormat="1" applyFont="1" applyFill="1" applyBorder="1" applyAlignment="1">
      <alignment horizontal="right" wrapText="1"/>
    </xf>
    <xf numFmtId="175" fontId="5" fillId="0" borderId="16" xfId="1" applyNumberFormat="1" applyFont="1" applyFill="1" applyBorder="1" applyAlignment="1">
      <alignment horizontal="right" wrapText="1"/>
    </xf>
    <xf numFmtId="175" fontId="5" fillId="0" borderId="17" xfId="1" applyNumberFormat="1" applyFont="1" applyFill="1" applyBorder="1" applyAlignment="1">
      <alignment horizontal="right" wrapText="1"/>
    </xf>
    <xf numFmtId="0" fontId="0" fillId="0" borderId="0" xfId="0" applyAlignment="1"/>
    <xf numFmtId="0" fontId="44" fillId="0" borderId="0" xfId="0" applyFont="1"/>
    <xf numFmtId="0" fontId="18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38" fillId="0" borderId="0" xfId="0" applyFont="1"/>
    <xf numFmtId="0" fontId="38" fillId="0" borderId="0" xfId="0" applyFont="1" applyAlignment="1">
      <alignment horizontal="left" indent="1"/>
    </xf>
    <xf numFmtId="0" fontId="46" fillId="0" borderId="0" xfId="0" applyFont="1"/>
    <xf numFmtId="0" fontId="47" fillId="0" borderId="0" xfId="0" applyFont="1"/>
    <xf numFmtId="0" fontId="39" fillId="0" borderId="0" xfId="0" applyFont="1"/>
    <xf numFmtId="0" fontId="17" fillId="0" borderId="0" xfId="0" applyFont="1" applyAlignment="1">
      <alignment horizontal="left"/>
    </xf>
    <xf numFmtId="3" fontId="38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5" fillId="0" borderId="0" xfId="0" applyFont="1" applyFill="1" applyAlignment="1">
      <alignment horizontal="justify" vertical="justify" wrapText="1"/>
    </xf>
    <xf numFmtId="0" fontId="0" fillId="0" borderId="0" xfId="0" applyFill="1" applyAlignment="1"/>
    <xf numFmtId="0" fontId="17" fillId="0" borderId="0" xfId="0" applyFont="1" applyAlignment="1">
      <alignment horizontal="right"/>
    </xf>
    <xf numFmtId="172" fontId="17" fillId="0" borderId="0" xfId="1" applyFont="1" applyFill="1" applyAlignment="1">
      <alignment horizontal="right"/>
    </xf>
    <xf numFmtId="0" fontId="18" fillId="0" borderId="0" xfId="0" applyFont="1" applyAlignment="1">
      <alignment horizontal="left"/>
    </xf>
    <xf numFmtId="0" fontId="48" fillId="0" borderId="0" xfId="0" applyFont="1"/>
    <xf numFmtId="0" fontId="16" fillId="0" borderId="0" xfId="0" applyFont="1" applyAlignment="1">
      <alignment horizontal="left"/>
    </xf>
    <xf numFmtId="0" fontId="45" fillId="0" borderId="0" xfId="0" applyFont="1"/>
    <xf numFmtId="175" fontId="0" fillId="0" borderId="0" xfId="0" applyNumberFormat="1" applyFill="1" applyAlignment="1">
      <alignment horizontal="right"/>
    </xf>
    <xf numFmtId="175" fontId="15" fillId="0" borderId="0" xfId="0" applyNumberFormat="1" applyFont="1" applyFill="1" applyAlignment="1">
      <alignment horizontal="right"/>
    </xf>
    <xf numFmtId="0" fontId="17" fillId="0" borderId="33" xfId="0" quotePrefix="1" applyFont="1" applyFill="1" applyBorder="1" applyAlignment="1">
      <alignment horizontal="left"/>
    </xf>
    <xf numFmtId="0" fontId="17" fillId="0" borderId="21" xfId="0" quotePrefix="1" applyFont="1" applyFill="1" applyBorder="1" applyAlignment="1">
      <alignment horizontal="center"/>
    </xf>
    <xf numFmtId="0" fontId="17" fillId="0" borderId="22" xfId="0" quotePrefix="1" applyFont="1" applyFill="1" applyBorder="1" applyAlignment="1">
      <alignment horizontal="center"/>
    </xf>
    <xf numFmtId="3" fontId="15" fillId="0" borderId="16" xfId="0" applyNumberFormat="1" applyFont="1" applyFill="1" applyBorder="1" applyAlignment="1">
      <alignment horizontal="center"/>
    </xf>
    <xf numFmtId="3" fontId="15" fillId="0" borderId="34" xfId="0" applyNumberFormat="1" applyFont="1" applyFill="1" applyBorder="1" applyAlignment="1">
      <alignment horizontal="left"/>
    </xf>
    <xf numFmtId="3" fontId="15" fillId="0" borderId="15" xfId="0" applyNumberFormat="1" applyFont="1" applyFill="1" applyBorder="1" applyAlignment="1">
      <alignment horizontal="center"/>
    </xf>
    <xf numFmtId="3" fontId="15" fillId="0" borderId="17" xfId="0" applyNumberFormat="1" applyFont="1" applyFill="1" applyBorder="1" applyAlignment="1">
      <alignment horizontal="center"/>
    </xf>
    <xf numFmtId="3" fontId="15" fillId="0" borderId="23" xfId="0" applyNumberFormat="1" applyFont="1" applyFill="1" applyBorder="1" applyAlignment="1">
      <alignment horizontal="left"/>
    </xf>
    <xf numFmtId="3" fontId="15" fillId="0" borderId="19" xfId="0" applyNumberFormat="1" applyFont="1" applyFill="1" applyBorder="1" applyAlignment="1">
      <alignment horizontal="center"/>
    </xf>
    <xf numFmtId="0" fontId="16" fillId="0" borderId="23" xfId="0" applyFont="1" applyFill="1" applyBorder="1" applyAlignment="1">
      <alignment horizontal="left"/>
    </xf>
    <xf numFmtId="3" fontId="15" fillId="0" borderId="20" xfId="0" applyNumberFormat="1" applyFont="1" applyFill="1" applyBorder="1" applyAlignment="1">
      <alignment horizontal="center"/>
    </xf>
    <xf numFmtId="0" fontId="16" fillId="0" borderId="33" xfId="0" applyFont="1" applyFill="1" applyBorder="1" applyAlignment="1">
      <alignment horizontal="left"/>
    </xf>
    <xf numFmtId="3" fontId="15" fillId="0" borderId="22" xfId="0" applyNumberFormat="1" applyFont="1" applyFill="1" applyBorder="1" applyAlignment="1">
      <alignment horizontal="center"/>
    </xf>
    <xf numFmtId="4" fontId="15" fillId="0" borderId="17" xfId="0" applyNumberFormat="1" applyFont="1" applyFill="1" applyBorder="1"/>
    <xf numFmtId="173" fontId="15" fillId="0" borderId="17" xfId="0" applyNumberFormat="1" applyFont="1" applyFill="1" applyBorder="1"/>
    <xf numFmtId="173" fontId="15" fillId="0" borderId="17" xfId="0" applyNumberFormat="1" applyFont="1" applyFill="1" applyBorder="1" applyAlignment="1">
      <alignment horizontal="center"/>
    </xf>
    <xf numFmtId="173" fontId="15" fillId="0" borderId="17" xfId="0" applyNumberFormat="1" applyFont="1" applyFill="1" applyBorder="1" applyAlignment="1">
      <alignment horizontal="right"/>
    </xf>
    <xf numFmtId="3" fontId="15" fillId="0" borderId="17" xfId="0" applyNumberFormat="1" applyFont="1" applyFill="1" applyBorder="1"/>
    <xf numFmtId="3" fontId="15" fillId="0" borderId="17" xfId="0" applyNumberFormat="1" applyFont="1" applyFill="1" applyBorder="1" applyAlignment="1">
      <alignment horizontal="right"/>
    </xf>
    <xf numFmtId="3" fontId="15" fillId="0" borderId="20" xfId="0" applyNumberFormat="1" applyFont="1" applyFill="1" applyBorder="1"/>
    <xf numFmtId="173" fontId="15" fillId="0" borderId="20" xfId="0" applyNumberFormat="1" applyFont="1" applyFill="1" applyBorder="1" applyAlignment="1">
      <alignment horizontal="right"/>
    </xf>
    <xf numFmtId="3" fontId="17" fillId="0" borderId="10" xfId="0" applyNumberFormat="1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left"/>
    </xf>
    <xf numFmtId="3" fontId="15" fillId="0" borderId="16" xfId="0" applyNumberFormat="1" applyFont="1" applyFill="1" applyBorder="1" applyAlignment="1">
      <alignment horizontal="right"/>
    </xf>
    <xf numFmtId="4" fontId="15" fillId="0" borderId="20" xfId="0" applyNumberFormat="1" applyFont="1" applyFill="1" applyBorder="1" applyAlignment="1">
      <alignment horizontal="right"/>
    </xf>
    <xf numFmtId="3" fontId="17" fillId="0" borderId="10" xfId="0" quotePrefix="1" applyNumberFormat="1" applyFont="1" applyFill="1" applyBorder="1" applyAlignment="1">
      <alignment horizontal="center" vertical="center" wrapText="1"/>
    </xf>
    <xf numFmtId="0" fontId="17" fillId="0" borderId="32" xfId="0" quotePrefix="1" applyFont="1" applyFill="1" applyBorder="1" applyAlignment="1">
      <alignment horizontal="left"/>
    </xf>
    <xf numFmtId="0" fontId="17" fillId="0" borderId="38" xfId="0" quotePrefix="1" applyFont="1" applyFill="1" applyBorder="1" applyAlignment="1">
      <alignment horizontal="center"/>
    </xf>
    <xf numFmtId="0" fontId="17" fillId="0" borderId="39" xfId="0" quotePrefix="1" applyFont="1" applyFill="1" applyBorder="1" applyAlignment="1">
      <alignment horizontal="center"/>
    </xf>
    <xf numFmtId="0" fontId="16" fillId="0" borderId="17" xfId="0" quotePrefix="1" applyFont="1" applyFill="1" applyBorder="1" applyAlignment="1">
      <alignment horizontal="left"/>
    </xf>
    <xf numFmtId="0" fontId="16" fillId="0" borderId="23" xfId="0" quotePrefix="1" applyFont="1" applyFill="1" applyBorder="1" applyAlignment="1">
      <alignment horizontal="center"/>
    </xf>
    <xf numFmtId="0" fontId="17" fillId="0" borderId="17" xfId="0" quotePrefix="1" applyFont="1" applyFill="1" applyBorder="1" applyAlignment="1">
      <alignment horizontal="left"/>
    </xf>
    <xf numFmtId="0" fontId="17" fillId="0" borderId="23" xfId="0" quotePrefix="1" applyFont="1" applyFill="1" applyBorder="1" applyAlignment="1">
      <alignment horizontal="center"/>
    </xf>
    <xf numFmtId="0" fontId="17" fillId="0" borderId="20" xfId="0" quotePrefix="1" applyFont="1" applyFill="1" applyBorder="1" applyAlignment="1">
      <alignment horizontal="left"/>
    </xf>
    <xf numFmtId="0" fontId="17" fillId="0" borderId="33" xfId="0" quotePrefix="1" applyFont="1" applyFill="1" applyBorder="1" applyAlignment="1">
      <alignment horizontal="center"/>
    </xf>
    <xf numFmtId="175" fontId="15" fillId="0" borderId="0" xfId="0" applyNumberFormat="1" applyFont="1"/>
    <xf numFmtId="179" fontId="30" fillId="0" borderId="0" xfId="0" applyNumberFormat="1" applyFont="1" applyFill="1"/>
    <xf numFmtId="0" fontId="30" fillId="0" borderId="0" xfId="0" applyFont="1" applyFill="1"/>
    <xf numFmtId="0" fontId="9" fillId="0" borderId="0" xfId="0" applyFont="1" applyBorder="1" applyAlignment="1">
      <alignment horizontal="center"/>
    </xf>
    <xf numFmtId="176" fontId="0" fillId="0" borderId="16" xfId="0" applyNumberFormat="1" applyFill="1" applyBorder="1" applyAlignment="1">
      <alignment horizontal="right"/>
    </xf>
    <xf numFmtId="4" fontId="1" fillId="0" borderId="0" xfId="1" applyNumberForma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6" fillId="0" borderId="0" xfId="0" applyFont="1" applyBorder="1"/>
    <xf numFmtId="0" fontId="28" fillId="0" borderId="0" xfId="0" applyFont="1" applyFill="1" applyBorder="1" applyAlignment="1">
      <alignment horizontal="right"/>
    </xf>
    <xf numFmtId="0" fontId="28" fillId="0" borderId="0" xfId="0" applyFont="1"/>
    <xf numFmtId="0" fontId="50" fillId="0" borderId="0" xfId="0" applyFont="1"/>
    <xf numFmtId="0" fontId="0" fillId="0" borderId="5" xfId="0" applyBorder="1" applyAlignment="1"/>
    <xf numFmtId="0" fontId="0" fillId="0" borderId="4" xfId="0" applyBorder="1" applyAlignment="1">
      <alignment wrapText="1"/>
    </xf>
    <xf numFmtId="0" fontId="0" fillId="0" borderId="28" xfId="0" applyBorder="1"/>
    <xf numFmtId="2" fontId="0" fillId="0" borderId="0" xfId="0" applyNumberFormat="1" applyFill="1"/>
    <xf numFmtId="0" fontId="50" fillId="0" borderId="0" xfId="0" applyFont="1" applyFill="1"/>
    <xf numFmtId="3" fontId="15" fillId="0" borderId="0" xfId="0" applyNumberFormat="1" applyFont="1" applyFill="1"/>
    <xf numFmtId="0" fontId="15" fillId="0" borderId="0" xfId="0" applyFont="1" applyFill="1" applyAlignment="1">
      <alignment horizontal="left" indent="2"/>
    </xf>
    <xf numFmtId="0" fontId="15" fillId="0" borderId="0" xfId="0" applyFont="1" applyFill="1" applyAlignment="1">
      <alignment horizontal="right"/>
    </xf>
    <xf numFmtId="177" fontId="15" fillId="0" borderId="0" xfId="0" applyNumberFormat="1" applyFont="1" applyFill="1"/>
    <xf numFmtId="173" fontId="15" fillId="0" borderId="0" xfId="0" applyNumberFormat="1" applyFont="1" applyFill="1"/>
    <xf numFmtId="187" fontId="0" fillId="0" borderId="0" xfId="0" applyNumberFormat="1"/>
    <xf numFmtId="0" fontId="51" fillId="0" borderId="0" xfId="0" applyFont="1" applyFill="1"/>
    <xf numFmtId="0" fontId="51" fillId="0" borderId="0" xfId="0" applyFont="1" applyFill="1" applyAlignment="1">
      <alignment vertical="top"/>
    </xf>
    <xf numFmtId="0" fontId="51" fillId="0" borderId="0" xfId="0" applyFont="1" applyFill="1" applyAlignment="1">
      <alignment horizontal="left"/>
    </xf>
    <xf numFmtId="0" fontId="26" fillId="0" borderId="0" xfId="0" applyFont="1" applyFill="1"/>
    <xf numFmtId="0" fontId="15" fillId="0" borderId="0" xfId="0" applyFont="1" applyFill="1" applyAlignment="1">
      <alignment horizontal="left" vertical="top" indent="1"/>
    </xf>
    <xf numFmtId="175" fontId="0" fillId="0" borderId="0" xfId="1" applyNumberFormat="1" applyFont="1"/>
    <xf numFmtId="172" fontId="0" fillId="0" borderId="0" xfId="0" applyNumberFormat="1"/>
    <xf numFmtId="4" fontId="15" fillId="2" borderId="17" xfId="0" applyNumberFormat="1" applyFont="1" applyFill="1" applyBorder="1"/>
    <xf numFmtId="173" fontId="15" fillId="2" borderId="17" xfId="0" applyNumberFormat="1" applyFont="1" applyFill="1" applyBorder="1" applyAlignment="1">
      <alignment horizontal="right"/>
    </xf>
    <xf numFmtId="3" fontId="15" fillId="2" borderId="17" xfId="0" applyNumberFormat="1" applyFont="1" applyFill="1" applyBorder="1"/>
    <xf numFmtId="0" fontId="0" fillId="0" borderId="40" xfId="0" applyBorder="1"/>
    <xf numFmtId="0" fontId="0" fillId="0" borderId="41" xfId="0" applyBorder="1"/>
    <xf numFmtId="0" fontId="21" fillId="0" borderId="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3" fontId="17" fillId="0" borderId="20" xfId="2" quotePrefix="1" applyNumberFormat="1" applyFont="1" applyBorder="1" applyAlignment="1">
      <alignment horizontal="right"/>
    </xf>
    <xf numFmtId="0" fontId="17" fillId="0" borderId="10" xfId="0" quotePrefix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3" fontId="9" fillId="0" borderId="17" xfId="2" quotePrefix="1" applyNumberFormat="1" applyFont="1" applyBorder="1" applyAlignment="1">
      <alignment horizontal="right"/>
    </xf>
    <xf numFmtId="3" fontId="17" fillId="0" borderId="17" xfId="2" quotePrefix="1" applyNumberFormat="1" applyFont="1" applyBorder="1" applyAlignment="1">
      <alignment horizontal="right"/>
    </xf>
    <xf numFmtId="3" fontId="51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justify" wrapText="1"/>
    </xf>
    <xf numFmtId="3" fontId="5" fillId="0" borderId="0" xfId="0" applyNumberFormat="1" applyFont="1" applyFill="1" applyAlignment="1">
      <alignment horizontal="right"/>
    </xf>
    <xf numFmtId="3" fontId="5" fillId="0" borderId="38" xfId="1" applyNumberFormat="1" applyFont="1" applyFill="1" applyBorder="1" applyAlignment="1">
      <alignment horizontal="center"/>
    </xf>
    <xf numFmtId="3" fontId="5" fillId="0" borderId="39" xfId="1" applyNumberFormat="1" applyFont="1" applyFill="1" applyBorder="1" applyAlignment="1">
      <alignment horizontal="center"/>
    </xf>
    <xf numFmtId="4" fontId="15" fillId="0" borderId="23" xfId="1" applyNumberFormat="1" applyFont="1" applyFill="1" applyBorder="1" applyAlignment="1">
      <alignment horizontal="center"/>
    </xf>
    <xf numFmtId="4" fontId="15" fillId="0" borderId="19" xfId="1" applyNumberFormat="1" applyFont="1" applyFill="1" applyBorder="1" applyAlignment="1">
      <alignment horizontal="center"/>
    </xf>
    <xf numFmtId="3" fontId="17" fillId="0" borderId="26" xfId="0" applyNumberFormat="1" applyFont="1" applyFill="1" applyBorder="1" applyAlignment="1">
      <alignment horizontal="center" vertical="center" wrapText="1"/>
    </xf>
    <xf numFmtId="3" fontId="17" fillId="0" borderId="30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/>
    </xf>
    <xf numFmtId="3" fontId="17" fillId="0" borderId="13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3" fontId="16" fillId="0" borderId="0" xfId="0" applyNumberFormat="1" applyFont="1" applyFill="1" applyAlignment="1">
      <alignment horizontal="right"/>
    </xf>
    <xf numFmtId="3" fontId="17" fillId="0" borderId="20" xfId="3" quotePrefix="1" applyNumberFormat="1" applyFont="1" applyFill="1" applyBorder="1" applyAlignment="1">
      <alignment horizontal="right"/>
    </xf>
    <xf numFmtId="3" fontId="16" fillId="0" borderId="17" xfId="3" quotePrefix="1" applyNumberFormat="1" applyFont="1" applyFill="1" applyBorder="1" applyAlignment="1">
      <alignment horizontal="right"/>
    </xf>
    <xf numFmtId="175" fontId="1" fillId="0" borderId="0" xfId="1" applyNumberFormat="1" applyFill="1" applyAlignment="1">
      <alignment horizontal="right"/>
    </xf>
    <xf numFmtId="0" fontId="0" fillId="0" borderId="0" xfId="0" applyFill="1" applyAlignment="1">
      <alignment horizontal="left" vertical="justify" wrapText="1"/>
    </xf>
    <xf numFmtId="0" fontId="0" fillId="0" borderId="0" xfId="0" applyFill="1" applyAlignment="1">
      <alignment horizontal="left"/>
    </xf>
    <xf numFmtId="0" fontId="16" fillId="0" borderId="32" xfId="0" quotePrefix="1" applyFont="1" applyFill="1" applyBorder="1" applyAlignment="1">
      <alignment horizontal="center"/>
    </xf>
    <xf numFmtId="37" fontId="16" fillId="0" borderId="17" xfId="3" quotePrefix="1" applyNumberFormat="1" applyFont="1" applyFill="1" applyBorder="1" applyAlignment="1">
      <alignment horizontal="right"/>
    </xf>
    <xf numFmtId="37" fontId="17" fillId="0" borderId="17" xfId="3" quotePrefix="1" applyNumberFormat="1" applyFont="1" applyFill="1" applyBorder="1" applyAlignment="1">
      <alignment horizontal="right"/>
    </xf>
    <xf numFmtId="3" fontId="17" fillId="0" borderId="23" xfId="3" quotePrefix="1" applyNumberFormat="1" applyFont="1" applyFill="1" applyBorder="1" applyAlignment="1">
      <alignment horizontal="right"/>
    </xf>
    <xf numFmtId="3" fontId="17" fillId="0" borderId="19" xfId="3" quotePrefix="1" applyNumberFormat="1" applyFont="1" applyFill="1" applyBorder="1" applyAlignment="1">
      <alignment horizontal="right"/>
    </xf>
    <xf numFmtId="0" fontId="16" fillId="0" borderId="11" xfId="0" quotePrefix="1" applyFont="1" applyFill="1" applyBorder="1" applyAlignment="1">
      <alignment horizontal="center"/>
    </xf>
    <xf numFmtId="0" fontId="16" fillId="0" borderId="13" xfId="0" quotePrefix="1" applyFont="1" applyFill="1" applyBorder="1" applyAlignment="1">
      <alignment horizontal="center"/>
    </xf>
    <xf numFmtId="3" fontId="17" fillId="0" borderId="17" xfId="3" quotePrefix="1" applyNumberFormat="1" applyFont="1" applyFill="1" applyBorder="1" applyAlignment="1">
      <alignment horizontal="right"/>
    </xf>
    <xf numFmtId="37" fontId="17" fillId="0" borderId="17" xfId="2" quotePrefix="1" applyNumberFormat="1" applyFont="1" applyBorder="1" applyAlignment="1">
      <alignment horizontal="right"/>
    </xf>
    <xf numFmtId="3" fontId="21" fillId="0" borderId="17" xfId="2" quotePrefix="1" applyNumberFormat="1" applyFont="1" applyBorder="1" applyAlignment="1">
      <alignment horizontal="right"/>
    </xf>
    <xf numFmtId="3" fontId="17" fillId="0" borderId="17" xfId="0" quotePrefix="1" applyNumberFormat="1" applyFont="1" applyBorder="1" applyAlignment="1">
      <alignment horizontal="right"/>
    </xf>
    <xf numFmtId="3" fontId="17" fillId="0" borderId="20" xfId="0" quotePrefix="1" applyNumberFormat="1" applyFont="1" applyBorder="1" applyAlignment="1">
      <alignment horizontal="right"/>
    </xf>
    <xf numFmtId="0" fontId="17" fillId="0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9" fillId="0" borderId="17" xfId="2" quotePrefix="1" applyFont="1" applyBorder="1" applyAlignment="1">
      <alignment horizontal="right"/>
    </xf>
    <xf numFmtId="3" fontId="17" fillId="0" borderId="32" xfId="2" quotePrefix="1" applyNumberFormat="1" applyFont="1" applyBorder="1" applyAlignment="1">
      <alignment horizontal="right"/>
    </xf>
    <xf numFmtId="3" fontId="16" fillId="0" borderId="17" xfId="0" quotePrefix="1" applyNumberFormat="1" applyFont="1" applyBorder="1" applyAlignment="1">
      <alignment horizontal="right"/>
    </xf>
    <xf numFmtId="3" fontId="17" fillId="0" borderId="23" xfId="0" quotePrefix="1" applyNumberFormat="1" applyFont="1" applyBorder="1" applyAlignment="1">
      <alignment horizontal="right"/>
    </xf>
    <xf numFmtId="3" fontId="17" fillId="0" borderId="19" xfId="0" quotePrefix="1" applyNumberFormat="1" applyFont="1" applyBorder="1" applyAlignment="1">
      <alignment horizontal="right"/>
    </xf>
    <xf numFmtId="3" fontId="16" fillId="0" borderId="23" xfId="0" quotePrefix="1" applyNumberFormat="1" applyFont="1" applyBorder="1" applyAlignment="1">
      <alignment horizontal="right"/>
    </xf>
    <xf numFmtId="3" fontId="16" fillId="0" borderId="19" xfId="0" quotePrefix="1" applyNumberFormat="1" applyFont="1" applyBorder="1" applyAlignment="1">
      <alignment horizontal="right"/>
    </xf>
    <xf numFmtId="37" fontId="16" fillId="0" borderId="17" xfId="0" quotePrefix="1" applyNumberFormat="1" applyFont="1" applyBorder="1" applyAlignment="1">
      <alignment horizontal="right"/>
    </xf>
    <xf numFmtId="37" fontId="16" fillId="0" borderId="23" xfId="0" quotePrefix="1" applyNumberFormat="1" applyFont="1" applyBorder="1" applyAlignment="1">
      <alignment horizontal="right"/>
    </xf>
    <xf numFmtId="37" fontId="16" fillId="0" borderId="19" xfId="0" quotePrefix="1" applyNumberFormat="1" applyFont="1" applyBorder="1" applyAlignment="1">
      <alignment horizontal="right"/>
    </xf>
    <xf numFmtId="0" fontId="0" fillId="0" borderId="0" xfId="0" applyFill="1" applyAlignment="1">
      <alignment horizontal="justify" vertical="justify" wrapText="1"/>
    </xf>
    <xf numFmtId="3" fontId="0" fillId="0" borderId="0" xfId="0" applyNumberFormat="1" applyFill="1" applyAlignment="1">
      <alignment horizontal="right"/>
    </xf>
    <xf numFmtId="0" fontId="15" fillId="0" borderId="0" xfId="0" applyFont="1" applyFill="1" applyAlignment="1">
      <alignment horizontal="justify" vertical="justify" wrapText="1"/>
    </xf>
    <xf numFmtId="0" fontId="17" fillId="0" borderId="10" xfId="0" applyFont="1" applyFill="1" applyBorder="1" applyAlignment="1">
      <alignment horizontal="center" vertical="center"/>
    </xf>
    <xf numFmtId="3" fontId="17" fillId="0" borderId="24" xfId="0" applyNumberFormat="1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175" fontId="15" fillId="0" borderId="0" xfId="1" applyNumberFormat="1" applyFont="1" applyFill="1" applyAlignment="1">
      <alignment horizontal="right"/>
    </xf>
    <xf numFmtId="0" fontId="0" fillId="0" borderId="0" xfId="0" applyAlignment="1">
      <alignment horizontal="justify" vertical="justify" wrapText="1"/>
    </xf>
    <xf numFmtId="0" fontId="15" fillId="0" borderId="33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left"/>
    </xf>
    <xf numFmtId="0" fontId="15" fillId="0" borderId="23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left"/>
    </xf>
    <xf numFmtId="3" fontId="15" fillId="0" borderId="0" xfId="0" quotePrefix="1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left" vertical="justify" wrapText="1"/>
    </xf>
    <xf numFmtId="0" fontId="10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justify" wrapText="1"/>
    </xf>
    <xf numFmtId="3" fontId="17" fillId="0" borderId="38" xfId="0" quotePrefix="1" applyNumberFormat="1" applyFont="1" applyBorder="1" applyAlignment="1">
      <alignment horizontal="right"/>
    </xf>
    <xf numFmtId="3" fontId="17" fillId="0" borderId="39" xfId="0" quotePrefix="1" applyNumberFormat="1" applyFont="1" applyBorder="1" applyAlignment="1">
      <alignment horizontal="right"/>
    </xf>
    <xf numFmtId="3" fontId="15" fillId="0" borderId="23" xfId="0" applyNumberFormat="1" applyFont="1" applyFill="1" applyBorder="1" applyAlignment="1">
      <alignment horizontal="right"/>
    </xf>
    <xf numFmtId="3" fontId="15" fillId="0" borderId="1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left"/>
    </xf>
    <xf numFmtId="0" fontId="15" fillId="0" borderId="39" xfId="0" applyFont="1" applyFill="1" applyBorder="1" applyAlignment="1">
      <alignment horizontal="left"/>
    </xf>
    <xf numFmtId="3" fontId="15" fillId="0" borderId="38" xfId="0" applyNumberFormat="1" applyFont="1" applyFill="1" applyBorder="1" applyAlignment="1">
      <alignment horizontal="right"/>
    </xf>
    <xf numFmtId="3" fontId="15" fillId="0" borderId="39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0" fontId="51" fillId="0" borderId="0" xfId="0" applyFont="1" applyFill="1" applyAlignment="1">
      <alignment horizontal="justify" wrapText="1"/>
    </xf>
    <xf numFmtId="4" fontId="15" fillId="0" borderId="33" xfId="1" applyNumberFormat="1" applyFont="1" applyFill="1" applyBorder="1" applyAlignment="1">
      <alignment horizontal="center"/>
    </xf>
    <xf numFmtId="4" fontId="15" fillId="0" borderId="22" xfId="1" applyNumberFormat="1" applyFont="1" applyFill="1" applyBorder="1" applyAlignment="1">
      <alignment horizontal="center"/>
    </xf>
    <xf numFmtId="4" fontId="50" fillId="0" borderId="23" xfId="1" applyNumberFormat="1" applyFont="1" applyFill="1" applyBorder="1" applyAlignment="1">
      <alignment horizontal="center"/>
    </xf>
    <xf numFmtId="4" fontId="50" fillId="0" borderId="19" xfId="1" applyNumberFormat="1" applyFont="1" applyFill="1" applyBorder="1" applyAlignment="1">
      <alignment horizontal="center"/>
    </xf>
    <xf numFmtId="172" fontId="50" fillId="0" borderId="33" xfId="1" applyFont="1" applyFill="1" applyBorder="1" applyAlignment="1">
      <alignment horizontal="center" vertical="justify"/>
    </xf>
    <xf numFmtId="172" fontId="50" fillId="0" borderId="22" xfId="1" applyFont="1" applyFill="1" applyBorder="1" applyAlignment="1">
      <alignment horizontal="center" vertical="justify"/>
    </xf>
    <xf numFmtId="172" fontId="15" fillId="0" borderId="33" xfId="1" applyFont="1" applyFill="1" applyBorder="1" applyAlignment="1">
      <alignment horizontal="center" vertical="justify"/>
    </xf>
    <xf numFmtId="172" fontId="15" fillId="0" borderId="22" xfId="1" applyFont="1" applyFill="1" applyBorder="1" applyAlignment="1">
      <alignment horizontal="center" vertical="justify"/>
    </xf>
    <xf numFmtId="0" fontId="22" fillId="0" borderId="11" xfId="0" quotePrefix="1" applyFont="1" applyFill="1" applyBorder="1" applyAlignment="1">
      <alignment horizontal="center"/>
    </xf>
    <xf numFmtId="0" fontId="22" fillId="0" borderId="12" xfId="0" quotePrefix="1" applyFont="1" applyFill="1" applyBorder="1" applyAlignment="1">
      <alignment horizontal="center"/>
    </xf>
    <xf numFmtId="0" fontId="22" fillId="0" borderId="13" xfId="0" quotePrefix="1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14" fontId="20" fillId="0" borderId="0" xfId="0" quotePrefix="1" applyNumberFormat="1" applyFont="1" applyAlignment="1">
      <alignment horizontal="right"/>
    </xf>
    <xf numFmtId="3" fontId="17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3" fontId="17" fillId="0" borderId="0" xfId="0" applyNumberFormat="1" applyFont="1" applyFill="1" applyAlignment="1">
      <alignment horizontal="right"/>
    </xf>
    <xf numFmtId="172" fontId="16" fillId="0" borderId="0" xfId="1" applyFont="1" applyFill="1" applyAlignment="1"/>
    <xf numFmtId="172" fontId="17" fillId="0" borderId="0" xfId="1" applyFont="1" applyFill="1" applyAlignment="1">
      <alignment horizontal="right"/>
    </xf>
    <xf numFmtId="172" fontId="16" fillId="0" borderId="0" xfId="1" applyFont="1" applyFill="1" applyAlignment="1">
      <alignment horizontal="right"/>
    </xf>
    <xf numFmtId="3" fontId="16" fillId="0" borderId="0" xfId="0" applyNumberFormat="1" applyFont="1" applyAlignment="1">
      <alignment horizontal="right"/>
    </xf>
    <xf numFmtId="3" fontId="38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172" fontId="38" fillId="0" borderId="0" xfId="1" applyFont="1" applyAlignment="1">
      <alignment horizontal="right"/>
    </xf>
    <xf numFmtId="172" fontId="16" fillId="0" borderId="0" xfId="1" applyFont="1" applyAlignment="1">
      <alignment horizontal="right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justify" wrapText="1"/>
    </xf>
    <xf numFmtId="0" fontId="0" fillId="0" borderId="0" xfId="0" applyFill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justify" wrapText="1"/>
    </xf>
    <xf numFmtId="3" fontId="0" fillId="0" borderId="0" xfId="1" applyNumberFormat="1" applyFont="1" applyAlignment="1">
      <alignment horizontal="right"/>
    </xf>
    <xf numFmtId="3" fontId="15" fillId="0" borderId="0" xfId="1" applyNumberFormat="1" applyFont="1" applyAlignment="1">
      <alignment horizontal="right"/>
    </xf>
    <xf numFmtId="0" fontId="0" fillId="0" borderId="0" xfId="0" applyAlignment="1">
      <alignment horizontal="left" vertical="justify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30" fillId="0" borderId="23" xfId="0" applyFont="1" applyFill="1" applyBorder="1" applyAlignment="1">
      <alignment horizontal="left"/>
    </xf>
    <xf numFmtId="0" fontId="30" fillId="0" borderId="19" xfId="0" applyFont="1" applyFill="1" applyBorder="1" applyAlignment="1">
      <alignment horizontal="left"/>
    </xf>
    <xf numFmtId="0" fontId="25" fillId="0" borderId="9" xfId="0" applyFont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left"/>
    </xf>
    <xf numFmtId="0" fontId="30" fillId="0" borderId="2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38" xfId="0" quotePrefix="1" applyFont="1" applyFill="1" applyBorder="1" applyAlignment="1">
      <alignment horizontal="left"/>
    </xf>
    <xf numFmtId="0" fontId="30" fillId="0" borderId="39" xfId="0" quotePrefix="1" applyFont="1" applyFill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4">
    <cellStyle name="Comma" xfId="1" builtinId="3"/>
    <cellStyle name="Normal" xfId="0" builtinId="0"/>
    <cellStyle name="Normal_KQKD Q3.07" xfId="2"/>
    <cellStyle name="Normal_LCTT Q3.0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12</xdr:row>
      <xdr:rowOff>9525</xdr:rowOff>
    </xdr:from>
    <xdr:to>
      <xdr:col>18</xdr:col>
      <xdr:colOff>0</xdr:colOff>
      <xdr:row>12</xdr:row>
      <xdr:rowOff>476250</xdr:rowOff>
    </xdr:to>
    <xdr:sp macro="" textlink="">
      <xdr:nvSpPr>
        <xdr:cNvPr id="12588" name="Line 1"/>
        <xdr:cNvSpPr>
          <a:spLocks noChangeShapeType="1"/>
        </xdr:cNvSpPr>
      </xdr:nvSpPr>
      <xdr:spPr bwMode="auto">
        <a:xfrm>
          <a:off x="3943350" y="527685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0</xdr:colOff>
      <xdr:row>11</xdr:row>
      <xdr:rowOff>28575</xdr:rowOff>
    </xdr:from>
    <xdr:to>
      <xdr:col>23</xdr:col>
      <xdr:colOff>9525</xdr:colOff>
      <xdr:row>13</xdr:row>
      <xdr:rowOff>9525</xdr:rowOff>
    </xdr:to>
    <xdr:sp macro="" textlink="">
      <xdr:nvSpPr>
        <xdr:cNvPr id="12589" name="Line 2"/>
        <xdr:cNvSpPr>
          <a:spLocks noChangeShapeType="1"/>
        </xdr:cNvSpPr>
      </xdr:nvSpPr>
      <xdr:spPr bwMode="auto">
        <a:xfrm>
          <a:off x="5038725" y="4791075"/>
          <a:ext cx="9525" cy="990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13</xdr:row>
      <xdr:rowOff>0</xdr:rowOff>
    </xdr:to>
    <xdr:sp macro="" textlink="">
      <xdr:nvSpPr>
        <xdr:cNvPr id="12590" name="Line 3"/>
        <xdr:cNvSpPr>
          <a:spLocks noChangeShapeType="1"/>
        </xdr:cNvSpPr>
      </xdr:nvSpPr>
      <xdr:spPr bwMode="auto">
        <a:xfrm>
          <a:off x="6134100" y="52673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9525</xdr:colOff>
      <xdr:row>11</xdr:row>
      <xdr:rowOff>495300</xdr:rowOff>
    </xdr:from>
    <xdr:to>
      <xdr:col>1</xdr:col>
      <xdr:colOff>9525</xdr:colOff>
      <xdr:row>13</xdr:row>
      <xdr:rowOff>19050</xdr:rowOff>
    </xdr:to>
    <xdr:sp macro="" textlink="">
      <xdr:nvSpPr>
        <xdr:cNvPr id="12591" name="Line 4"/>
        <xdr:cNvSpPr>
          <a:spLocks noChangeShapeType="1"/>
        </xdr:cNvSpPr>
      </xdr:nvSpPr>
      <xdr:spPr bwMode="auto">
        <a:xfrm flipH="1">
          <a:off x="228600" y="52578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</xdr:colOff>
      <xdr:row>4</xdr:row>
      <xdr:rowOff>9525</xdr:rowOff>
    </xdr:from>
    <xdr:to>
      <xdr:col>13</xdr:col>
      <xdr:colOff>9525</xdr:colOff>
      <xdr:row>5</xdr:row>
      <xdr:rowOff>9525</xdr:rowOff>
    </xdr:to>
    <xdr:sp macro="" textlink="">
      <xdr:nvSpPr>
        <xdr:cNvPr id="12592" name="Line 5"/>
        <xdr:cNvSpPr>
          <a:spLocks noChangeShapeType="1"/>
        </xdr:cNvSpPr>
      </xdr:nvSpPr>
      <xdr:spPr bwMode="auto">
        <a:xfrm>
          <a:off x="2857500" y="12382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0</xdr:colOff>
      <xdr:row>8</xdr:row>
      <xdr:rowOff>495300</xdr:rowOff>
    </xdr:from>
    <xdr:to>
      <xdr:col>23</xdr:col>
      <xdr:colOff>0</xdr:colOff>
      <xdr:row>9</xdr:row>
      <xdr:rowOff>495300</xdr:rowOff>
    </xdr:to>
    <xdr:sp macro="" textlink="">
      <xdr:nvSpPr>
        <xdr:cNvPr id="12593" name="Line 7"/>
        <xdr:cNvSpPr>
          <a:spLocks noChangeShapeType="1"/>
        </xdr:cNvSpPr>
      </xdr:nvSpPr>
      <xdr:spPr bwMode="auto">
        <a:xfrm>
          <a:off x="5038725" y="37433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9525</xdr:colOff>
      <xdr:row>5</xdr:row>
      <xdr:rowOff>238125</xdr:rowOff>
    </xdr:from>
    <xdr:to>
      <xdr:col>24</xdr:col>
      <xdr:colOff>9525</xdr:colOff>
      <xdr:row>7</xdr:row>
      <xdr:rowOff>9525</xdr:rowOff>
    </xdr:to>
    <xdr:sp macro="" textlink="">
      <xdr:nvSpPr>
        <xdr:cNvPr id="12594" name="Line 12"/>
        <xdr:cNvSpPr>
          <a:spLocks noChangeShapeType="1"/>
        </xdr:cNvSpPr>
      </xdr:nvSpPr>
      <xdr:spPr bwMode="auto">
        <a:xfrm flipH="1">
          <a:off x="5267325" y="1971675"/>
          <a:ext cx="0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0</xdr:colOff>
      <xdr:row>5</xdr:row>
      <xdr:rowOff>495300</xdr:rowOff>
    </xdr:from>
    <xdr:to>
      <xdr:col>13</xdr:col>
      <xdr:colOff>0</xdr:colOff>
      <xdr:row>6</xdr:row>
      <xdr:rowOff>485775</xdr:rowOff>
    </xdr:to>
    <xdr:sp macro="" textlink="">
      <xdr:nvSpPr>
        <xdr:cNvPr id="12595" name="Line 14"/>
        <xdr:cNvSpPr>
          <a:spLocks noChangeShapeType="1"/>
        </xdr:cNvSpPr>
      </xdr:nvSpPr>
      <xdr:spPr bwMode="auto">
        <a:xfrm>
          <a:off x="2847975" y="222885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0</xdr:colOff>
      <xdr:row>5</xdr:row>
      <xdr:rowOff>190500</xdr:rowOff>
    </xdr:from>
    <xdr:to>
      <xdr:col>24</xdr:col>
      <xdr:colOff>0</xdr:colOff>
      <xdr:row>5</xdr:row>
      <xdr:rowOff>238125</xdr:rowOff>
    </xdr:to>
    <xdr:sp macro="" textlink="">
      <xdr:nvSpPr>
        <xdr:cNvPr id="12596" name="Line 19"/>
        <xdr:cNvSpPr>
          <a:spLocks noChangeShapeType="1"/>
        </xdr:cNvSpPr>
      </xdr:nvSpPr>
      <xdr:spPr bwMode="auto">
        <a:xfrm>
          <a:off x="3943350" y="1924050"/>
          <a:ext cx="131445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2597" name="Line 22"/>
        <xdr:cNvSpPr>
          <a:spLocks noChangeShapeType="1"/>
        </xdr:cNvSpPr>
      </xdr:nvSpPr>
      <xdr:spPr bwMode="auto">
        <a:xfrm>
          <a:off x="1095375" y="37528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13</xdr:row>
      <xdr:rowOff>28575</xdr:rowOff>
    </xdr:to>
    <xdr:sp macro="" textlink="">
      <xdr:nvSpPr>
        <xdr:cNvPr id="12598" name="Line 16"/>
        <xdr:cNvSpPr>
          <a:spLocks noChangeShapeType="1"/>
        </xdr:cNvSpPr>
      </xdr:nvSpPr>
      <xdr:spPr bwMode="auto">
        <a:xfrm flipH="1">
          <a:off x="2190750" y="52673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9525</xdr:colOff>
      <xdr:row>12</xdr:row>
      <xdr:rowOff>495300</xdr:rowOff>
    </xdr:to>
    <xdr:sp macro="" textlink="">
      <xdr:nvSpPr>
        <xdr:cNvPr id="12599" name="Line 2"/>
        <xdr:cNvSpPr>
          <a:spLocks noChangeShapeType="1"/>
        </xdr:cNvSpPr>
      </xdr:nvSpPr>
      <xdr:spPr bwMode="auto">
        <a:xfrm>
          <a:off x="1095375" y="4772025"/>
          <a:ext cx="9525" cy="990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13</xdr:row>
      <xdr:rowOff>28575</xdr:rowOff>
    </xdr:to>
    <xdr:sp macro="" textlink="">
      <xdr:nvSpPr>
        <xdr:cNvPr id="12600" name="Line 16"/>
        <xdr:cNvSpPr>
          <a:spLocks noChangeShapeType="1"/>
        </xdr:cNvSpPr>
      </xdr:nvSpPr>
      <xdr:spPr bwMode="auto">
        <a:xfrm flipH="1">
          <a:off x="2847975" y="52673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A6" sqref="A6"/>
    </sheetView>
  </sheetViews>
  <sheetFormatPr defaultRowHeight="15"/>
  <cols>
    <col min="1" max="1" width="7.625" customWidth="1"/>
    <col min="5" max="5" width="10.375" customWidth="1"/>
    <col min="9" max="9" width="5.25" customWidth="1"/>
  </cols>
  <sheetData>
    <row r="1" spans="1:9" ht="15.75" thickTop="1">
      <c r="A1" s="23"/>
      <c r="B1" s="24"/>
      <c r="C1" s="24"/>
      <c r="D1" s="24"/>
      <c r="E1" s="24"/>
      <c r="F1" s="24"/>
      <c r="G1" s="24"/>
      <c r="H1" s="24"/>
      <c r="I1" s="25"/>
    </row>
    <row r="2" spans="1:9" ht="20.100000000000001" customHeight="1">
      <c r="A2" s="356" t="s">
        <v>721</v>
      </c>
      <c r="B2" s="357"/>
      <c r="C2" s="357"/>
      <c r="D2" s="357"/>
      <c r="E2" s="357"/>
      <c r="F2" s="357"/>
      <c r="G2" s="357"/>
      <c r="H2" s="357"/>
      <c r="I2" s="358"/>
    </row>
    <row r="3" spans="1:9" ht="20.100000000000001" customHeight="1">
      <c r="A3" s="356" t="s">
        <v>570</v>
      </c>
      <c r="B3" s="357"/>
      <c r="C3" s="357"/>
      <c r="D3" s="357"/>
      <c r="E3" s="357"/>
      <c r="F3" s="357"/>
      <c r="G3" s="357"/>
      <c r="H3" s="357"/>
      <c r="I3" s="358"/>
    </row>
    <row r="4" spans="1:9">
      <c r="A4" s="352" t="s">
        <v>677</v>
      </c>
      <c r="B4" s="353"/>
      <c r="C4" s="353"/>
      <c r="D4" s="353"/>
      <c r="E4" s="353"/>
      <c r="F4" s="353"/>
      <c r="G4" s="353"/>
      <c r="H4" s="353"/>
      <c r="I4" s="354"/>
    </row>
    <row r="5" spans="1:9">
      <c r="A5" s="26"/>
      <c r="B5" s="27"/>
      <c r="C5" s="27"/>
      <c r="D5" s="27"/>
      <c r="E5" s="27"/>
      <c r="F5" s="27"/>
      <c r="G5" s="27"/>
      <c r="H5" s="27"/>
      <c r="I5" s="28"/>
    </row>
    <row r="6" spans="1:9">
      <c r="A6" s="26"/>
      <c r="B6" s="27"/>
      <c r="C6" s="27"/>
      <c r="D6" s="27"/>
      <c r="E6" s="27"/>
      <c r="F6" s="27"/>
      <c r="G6" s="27"/>
      <c r="H6" s="27"/>
      <c r="I6" s="28"/>
    </row>
    <row r="7" spans="1:9">
      <c r="A7" s="26"/>
      <c r="B7" s="27"/>
      <c r="C7" s="27"/>
      <c r="D7" s="27"/>
      <c r="E7" s="27"/>
      <c r="F7" s="27"/>
      <c r="G7" s="27"/>
      <c r="H7" s="27"/>
      <c r="I7" s="28"/>
    </row>
    <row r="8" spans="1:9" ht="15.75">
      <c r="A8" s="26"/>
      <c r="B8" s="27"/>
      <c r="C8" s="27"/>
      <c r="D8" s="27"/>
      <c r="E8" s="27"/>
      <c r="F8" s="27"/>
      <c r="G8" s="42"/>
      <c r="H8" s="27"/>
      <c r="I8" s="28"/>
    </row>
    <row r="9" spans="1:9">
      <c r="A9" s="26"/>
      <c r="B9" s="27"/>
      <c r="C9" s="27"/>
      <c r="D9" s="27"/>
      <c r="E9" s="27"/>
      <c r="F9" s="27"/>
      <c r="G9" s="27"/>
      <c r="H9" s="27"/>
      <c r="I9" s="28"/>
    </row>
    <row r="10" spans="1:9">
      <c r="A10" s="26"/>
      <c r="B10" s="27"/>
      <c r="C10" s="27"/>
      <c r="D10" s="27"/>
      <c r="E10" s="27"/>
      <c r="F10" s="27"/>
      <c r="G10" s="27"/>
      <c r="H10" s="27"/>
      <c r="I10" s="28"/>
    </row>
    <row r="11" spans="1:9">
      <c r="A11" s="26"/>
      <c r="B11" s="27"/>
      <c r="C11" s="27"/>
      <c r="D11" s="27"/>
      <c r="E11" s="27"/>
      <c r="F11" s="27"/>
      <c r="G11" s="27"/>
      <c r="H11" s="27"/>
      <c r="I11" s="28"/>
    </row>
    <row r="12" spans="1:9">
      <c r="A12" s="26"/>
      <c r="B12" s="27"/>
      <c r="C12" s="27"/>
      <c r="D12" s="27"/>
      <c r="E12" s="27"/>
      <c r="F12" s="27"/>
      <c r="G12" s="27"/>
      <c r="H12" s="27"/>
      <c r="I12" s="28"/>
    </row>
    <row r="13" spans="1:9">
      <c r="A13" s="26"/>
      <c r="B13" s="27"/>
      <c r="C13" s="27"/>
      <c r="D13" s="27"/>
      <c r="E13" s="27"/>
      <c r="F13" s="27"/>
      <c r="G13" s="27"/>
      <c r="H13" s="27"/>
      <c r="I13" s="28"/>
    </row>
    <row r="14" spans="1:9">
      <c r="A14" s="26"/>
      <c r="B14" s="27"/>
      <c r="C14" s="27"/>
      <c r="D14" s="27"/>
      <c r="E14" s="27"/>
      <c r="F14" s="27"/>
      <c r="G14" s="27"/>
      <c r="H14" s="27"/>
      <c r="I14" s="28"/>
    </row>
    <row r="15" spans="1:9">
      <c r="A15" s="26"/>
      <c r="B15" s="27"/>
      <c r="C15" s="27"/>
      <c r="D15" s="27"/>
      <c r="E15" s="27"/>
      <c r="F15" s="27"/>
      <c r="G15" s="27"/>
      <c r="H15" s="27"/>
      <c r="I15" s="28"/>
    </row>
    <row r="16" spans="1:9" ht="25.5" customHeight="1">
      <c r="A16" s="359" t="s">
        <v>236</v>
      </c>
      <c r="B16" s="360"/>
      <c r="C16" s="360"/>
      <c r="D16" s="360"/>
      <c r="E16" s="360"/>
      <c r="F16" s="360"/>
      <c r="G16" s="360"/>
      <c r="H16" s="360"/>
      <c r="I16" s="361"/>
    </row>
    <row r="17" spans="1:9" ht="24.75" customHeight="1">
      <c r="A17" s="365" t="s">
        <v>571</v>
      </c>
      <c r="B17" s="366"/>
      <c r="C17" s="366"/>
      <c r="D17" s="366"/>
      <c r="E17" s="366"/>
      <c r="F17" s="366"/>
      <c r="G17" s="366"/>
      <c r="H17" s="366"/>
      <c r="I17" s="367"/>
    </row>
    <row r="18" spans="1:9" ht="24.75" customHeight="1">
      <c r="A18" s="362" t="s">
        <v>848</v>
      </c>
      <c r="B18" s="363"/>
      <c r="C18" s="363"/>
      <c r="D18" s="363"/>
      <c r="E18" s="363"/>
      <c r="F18" s="363"/>
      <c r="G18" s="363"/>
      <c r="H18" s="363"/>
      <c r="I18" s="364"/>
    </row>
    <row r="19" spans="1:9">
      <c r="A19" s="29"/>
      <c r="B19" s="13"/>
      <c r="C19" s="13"/>
      <c r="D19" s="13"/>
      <c r="E19" s="13"/>
      <c r="F19" s="13"/>
      <c r="G19" s="13"/>
      <c r="H19" s="13"/>
      <c r="I19" s="30"/>
    </row>
    <row r="20" spans="1:9" ht="15.75">
      <c r="A20" s="368" t="s">
        <v>847</v>
      </c>
      <c r="B20" s="369"/>
      <c r="C20" s="369"/>
      <c r="D20" s="369"/>
      <c r="E20" s="369"/>
      <c r="F20" s="369"/>
      <c r="G20" s="369"/>
      <c r="H20" s="369"/>
      <c r="I20" s="370"/>
    </row>
    <row r="21" spans="1:9" ht="15.75">
      <c r="A21" s="349" t="s">
        <v>234</v>
      </c>
      <c r="B21" s="350"/>
      <c r="C21" s="350"/>
      <c r="D21" s="350"/>
      <c r="E21" s="350"/>
      <c r="F21" s="350"/>
      <c r="G21" s="350"/>
      <c r="H21" s="350"/>
      <c r="I21" s="351"/>
    </row>
    <row r="22" spans="1:9">
      <c r="A22" s="29"/>
      <c r="B22" s="13"/>
      <c r="C22" s="13"/>
      <c r="D22" s="13"/>
      <c r="E22" s="13"/>
      <c r="F22" s="13"/>
      <c r="G22" s="13"/>
      <c r="H22" s="13"/>
      <c r="I22" s="30"/>
    </row>
    <row r="23" spans="1:9">
      <c r="A23" s="29"/>
      <c r="B23" s="13"/>
      <c r="C23" s="13"/>
      <c r="D23" s="13"/>
      <c r="E23" s="13"/>
      <c r="F23" s="13"/>
      <c r="G23" s="13"/>
      <c r="H23" s="13"/>
      <c r="I23" s="30"/>
    </row>
    <row r="24" spans="1:9">
      <c r="A24" s="29"/>
      <c r="B24" s="13"/>
      <c r="C24" s="13"/>
      <c r="D24" s="13"/>
      <c r="E24" s="13"/>
      <c r="F24" s="355"/>
      <c r="G24" s="355"/>
      <c r="H24" s="13"/>
      <c r="I24" s="30"/>
    </row>
    <row r="25" spans="1:9">
      <c r="A25" s="29"/>
      <c r="B25" s="13"/>
      <c r="C25" s="13"/>
      <c r="D25" s="13"/>
      <c r="E25" s="13"/>
      <c r="F25" s="13"/>
      <c r="G25" s="13"/>
      <c r="H25" s="13"/>
      <c r="I25" s="30"/>
    </row>
    <row r="26" spans="1:9" ht="18.75" customHeight="1">
      <c r="A26" s="29"/>
      <c r="B26" s="31"/>
      <c r="C26" s="32"/>
      <c r="D26" s="32"/>
      <c r="E26" s="32"/>
      <c r="F26" s="32"/>
      <c r="G26" s="13"/>
      <c r="H26" s="13"/>
      <c r="I26" s="30"/>
    </row>
    <row r="27" spans="1:9" ht="17.25" customHeight="1">
      <c r="A27" s="29"/>
      <c r="B27" s="31"/>
      <c r="C27" s="32"/>
      <c r="D27" s="32"/>
      <c r="E27" s="32"/>
      <c r="F27" s="32"/>
      <c r="G27" s="13"/>
      <c r="H27" s="13"/>
      <c r="I27" s="30"/>
    </row>
    <row r="28" spans="1:9" ht="19.5" customHeight="1">
      <c r="A28" s="29"/>
      <c r="B28" s="31"/>
      <c r="C28" s="32"/>
      <c r="D28" s="32"/>
      <c r="E28" s="32"/>
      <c r="F28" s="32"/>
      <c r="G28" s="13"/>
      <c r="H28" s="13"/>
      <c r="I28" s="30"/>
    </row>
    <row r="29" spans="1:9" ht="15.75">
      <c r="A29" s="29"/>
      <c r="B29" s="13"/>
      <c r="C29" s="32"/>
      <c r="D29" s="13"/>
      <c r="E29" s="13"/>
      <c r="F29" s="13"/>
      <c r="G29" s="13"/>
      <c r="H29" s="13"/>
      <c r="I29" s="30"/>
    </row>
    <row r="30" spans="1:9">
      <c r="A30" s="29"/>
      <c r="B30" s="13"/>
      <c r="C30" s="13"/>
      <c r="D30" s="13"/>
      <c r="E30" s="13"/>
      <c r="F30" s="13"/>
      <c r="G30" s="13"/>
      <c r="H30" s="13"/>
      <c r="I30" s="30"/>
    </row>
    <row r="31" spans="1:9">
      <c r="A31" s="29"/>
      <c r="B31" s="13"/>
      <c r="C31" s="13"/>
      <c r="D31" s="13"/>
      <c r="E31" s="13"/>
      <c r="F31" s="13"/>
      <c r="G31" s="13"/>
      <c r="H31" s="13"/>
      <c r="I31" s="30"/>
    </row>
    <row r="32" spans="1:9">
      <c r="A32" s="29"/>
      <c r="B32" s="13"/>
      <c r="C32" s="13"/>
      <c r="D32" s="13"/>
      <c r="E32" s="13"/>
      <c r="F32" s="13"/>
      <c r="G32" s="13"/>
      <c r="H32" s="13"/>
      <c r="I32" s="30"/>
    </row>
    <row r="33" spans="1:9">
      <c r="A33" s="29"/>
      <c r="B33" s="13"/>
      <c r="C33" s="13"/>
      <c r="D33" s="13"/>
      <c r="E33" s="13"/>
      <c r="F33" s="13"/>
      <c r="G33" s="13"/>
      <c r="H33" s="13"/>
      <c r="I33" s="30"/>
    </row>
    <row r="34" spans="1:9">
      <c r="A34" s="29"/>
      <c r="B34" s="13"/>
      <c r="C34" s="13"/>
      <c r="D34" s="13"/>
      <c r="E34" s="13"/>
      <c r="F34" s="13"/>
      <c r="G34" s="13"/>
      <c r="H34" s="13"/>
      <c r="I34" s="30"/>
    </row>
    <row r="35" spans="1:9">
      <c r="A35" s="29"/>
      <c r="B35" s="13"/>
      <c r="C35" s="13"/>
      <c r="D35" s="13"/>
      <c r="E35" s="13"/>
      <c r="F35" s="13"/>
      <c r="G35" s="13"/>
      <c r="H35" s="13"/>
      <c r="I35" s="30"/>
    </row>
    <row r="36" spans="1:9">
      <c r="A36" s="29"/>
      <c r="B36" s="13"/>
      <c r="C36" s="13"/>
      <c r="D36" s="13"/>
      <c r="E36" s="13"/>
      <c r="F36" s="13"/>
      <c r="G36" s="13"/>
      <c r="H36" s="13"/>
      <c r="I36" s="30"/>
    </row>
    <row r="37" spans="1:9">
      <c r="A37" s="29"/>
      <c r="B37" s="13"/>
      <c r="C37" s="13"/>
      <c r="D37" s="13"/>
      <c r="E37" s="13"/>
      <c r="F37" s="13"/>
      <c r="G37" s="13"/>
      <c r="H37" s="13"/>
      <c r="I37" s="30"/>
    </row>
    <row r="38" spans="1:9">
      <c r="A38" s="29"/>
      <c r="B38" s="13"/>
      <c r="C38" s="13"/>
      <c r="D38" s="13"/>
      <c r="E38" s="13"/>
      <c r="F38" s="13"/>
      <c r="G38" s="13"/>
      <c r="H38" s="13"/>
      <c r="I38" s="30"/>
    </row>
    <row r="39" spans="1:9">
      <c r="A39" s="29"/>
      <c r="B39" s="33"/>
      <c r="C39" s="13"/>
      <c r="D39" s="13"/>
      <c r="E39" s="13"/>
      <c r="F39" s="13"/>
      <c r="G39" s="13"/>
      <c r="H39" s="13"/>
      <c r="I39" s="30"/>
    </row>
    <row r="40" spans="1:9">
      <c r="A40" s="29"/>
      <c r="B40" s="33"/>
      <c r="C40" s="33" t="s">
        <v>233</v>
      </c>
      <c r="D40" s="13"/>
      <c r="E40" s="13"/>
      <c r="F40" s="13"/>
      <c r="G40" s="13"/>
      <c r="H40" s="13"/>
      <c r="I40" s="30"/>
    </row>
    <row r="41" spans="1:9">
      <c r="A41" s="29"/>
      <c r="B41" s="33"/>
      <c r="C41" s="34" t="s">
        <v>669</v>
      </c>
      <c r="D41" s="35" t="s">
        <v>235</v>
      </c>
      <c r="E41" s="13"/>
      <c r="G41" s="13"/>
      <c r="H41" s="13"/>
      <c r="I41" s="30"/>
    </row>
    <row r="42" spans="1:9">
      <c r="A42" s="29"/>
      <c r="B42" s="34"/>
      <c r="C42" s="36" t="s">
        <v>670</v>
      </c>
      <c r="D42" s="35" t="s">
        <v>275</v>
      </c>
      <c r="E42" s="13"/>
      <c r="F42" s="13"/>
      <c r="G42" s="13"/>
      <c r="H42" s="13"/>
      <c r="I42" s="30"/>
    </row>
    <row r="43" spans="1:9" ht="15.75">
      <c r="A43" s="29"/>
      <c r="B43" s="36"/>
      <c r="C43" s="36" t="s">
        <v>274</v>
      </c>
      <c r="D43" s="35" t="s">
        <v>671</v>
      </c>
      <c r="E43" s="37"/>
      <c r="F43" s="37"/>
      <c r="G43" s="37"/>
      <c r="H43" s="13"/>
      <c r="I43" s="30"/>
    </row>
    <row r="44" spans="1:9">
      <c r="A44" s="29"/>
      <c r="B44" s="36"/>
      <c r="E44" s="13"/>
      <c r="F44" s="13"/>
      <c r="G44" s="13"/>
      <c r="H44" s="13"/>
      <c r="I44" s="30"/>
    </row>
    <row r="45" spans="1:9" ht="15.75" thickBot="1">
      <c r="A45" s="38"/>
      <c r="B45" s="39"/>
      <c r="C45" s="39"/>
      <c r="D45" s="39"/>
      <c r="E45" s="39"/>
      <c r="F45" s="39"/>
      <c r="G45" s="39"/>
      <c r="H45" s="39"/>
      <c r="I45" s="40"/>
    </row>
    <row r="46" spans="1:9" ht="15.75" thickTop="1"/>
  </sheetData>
  <mergeCells count="9">
    <mergeCell ref="A21:I21"/>
    <mergeCell ref="A4:I4"/>
    <mergeCell ref="F24:G24"/>
    <mergeCell ref="A2:I2"/>
    <mergeCell ref="A3:I3"/>
    <mergeCell ref="A16:I16"/>
    <mergeCell ref="A18:I18"/>
    <mergeCell ref="A17:I17"/>
    <mergeCell ref="A20:I20"/>
  </mergeCells>
  <phoneticPr fontId="0" type="noConversion"/>
  <pageMargins left="1.27" right="0.68" top="0.84" bottom="0.35" header="0.41" footer="0.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topLeftCell="A30" workbookViewId="0">
      <selection activeCell="C40" sqref="C40"/>
    </sheetView>
  </sheetViews>
  <sheetFormatPr defaultRowHeight="15"/>
  <cols>
    <col min="1" max="9" width="8.75" customWidth="1"/>
  </cols>
  <sheetData>
    <row r="1" spans="1:9" ht="6.75" customHeight="1" thickBot="1"/>
    <row r="2" spans="1:9" ht="15.75" thickTop="1">
      <c r="A2" s="23"/>
      <c r="B2" s="24"/>
      <c r="C2" s="24"/>
      <c r="D2" s="24"/>
      <c r="E2" s="24"/>
      <c r="F2" s="24"/>
      <c r="G2" s="24"/>
      <c r="H2" s="24"/>
      <c r="I2" s="25"/>
    </row>
    <row r="3" spans="1:9" ht="20.100000000000001" customHeight="1">
      <c r="A3" s="362" t="s">
        <v>721</v>
      </c>
      <c r="B3" s="363"/>
      <c r="C3" s="363"/>
      <c r="D3" s="363"/>
      <c r="E3" s="363"/>
      <c r="F3" s="363"/>
      <c r="G3" s="363"/>
      <c r="H3" s="363"/>
      <c r="I3" s="364"/>
    </row>
    <row r="4" spans="1:9" ht="20.100000000000001" customHeight="1">
      <c r="A4" s="374" t="s">
        <v>814</v>
      </c>
      <c r="B4" s="375"/>
      <c r="C4" s="375"/>
      <c r="D4" s="375"/>
      <c r="E4" s="375"/>
      <c r="F4" s="375"/>
      <c r="G4" s="375"/>
      <c r="H4" s="375"/>
      <c r="I4" s="376"/>
    </row>
    <row r="5" spans="1:9">
      <c r="A5" s="26"/>
      <c r="B5" s="27"/>
      <c r="C5" s="27"/>
      <c r="D5" s="27"/>
      <c r="E5" s="318" t="s">
        <v>815</v>
      </c>
      <c r="F5" s="27"/>
      <c r="G5" s="27"/>
      <c r="H5" s="27"/>
      <c r="I5" s="28"/>
    </row>
    <row r="6" spans="1:9">
      <c r="A6" s="26"/>
      <c r="B6" s="27"/>
      <c r="C6" s="27"/>
      <c r="D6" s="27"/>
      <c r="E6" s="27"/>
      <c r="F6" s="27"/>
      <c r="G6" s="27"/>
      <c r="H6" s="27"/>
      <c r="I6" s="28"/>
    </row>
    <row r="7" spans="1:9">
      <c r="A7" s="26"/>
      <c r="B7" s="27"/>
      <c r="C7" s="27"/>
      <c r="D7" s="27"/>
      <c r="E7" s="27"/>
      <c r="F7" s="27"/>
      <c r="G7" s="27"/>
      <c r="H7" s="27"/>
      <c r="I7" s="28"/>
    </row>
    <row r="8" spans="1:9">
      <c r="A8" s="26"/>
      <c r="B8" s="27"/>
      <c r="C8" s="27"/>
      <c r="D8" s="27"/>
      <c r="E8" s="27"/>
      <c r="F8" s="27"/>
      <c r="G8" s="27"/>
      <c r="H8" s="27"/>
      <c r="I8" s="28"/>
    </row>
    <row r="9" spans="1:9">
      <c r="A9" s="26"/>
      <c r="B9" s="27"/>
      <c r="C9" s="27"/>
      <c r="D9" s="27"/>
      <c r="E9" s="27"/>
      <c r="F9" s="27"/>
      <c r="G9" s="27"/>
      <c r="H9" s="27"/>
      <c r="I9" s="28"/>
    </row>
    <row r="10" spans="1:9">
      <c r="A10" s="26"/>
      <c r="B10" s="27"/>
      <c r="C10" s="27"/>
      <c r="D10" s="27"/>
      <c r="E10" s="27"/>
      <c r="F10" s="27"/>
      <c r="G10" s="27"/>
      <c r="H10" s="27"/>
      <c r="I10" s="28"/>
    </row>
    <row r="11" spans="1:9">
      <c r="A11" s="26"/>
      <c r="B11" s="27"/>
      <c r="C11" s="27"/>
      <c r="D11" s="27"/>
      <c r="E11" s="27"/>
      <c r="F11" s="27"/>
      <c r="G11" s="27"/>
      <c r="H11" s="27"/>
      <c r="I11" s="28"/>
    </row>
    <row r="12" spans="1:9">
      <c r="A12" s="26"/>
      <c r="B12" s="27"/>
      <c r="C12" s="27"/>
      <c r="D12" s="27"/>
      <c r="E12" s="27"/>
      <c r="F12" s="27"/>
      <c r="G12" s="27"/>
      <c r="H12" s="27"/>
      <c r="I12" s="28"/>
    </row>
    <row r="13" spans="1:9">
      <c r="A13" s="26"/>
      <c r="B13" s="27"/>
      <c r="C13" s="27"/>
      <c r="D13" s="27"/>
      <c r="E13" s="27"/>
      <c r="F13" s="27"/>
      <c r="G13" s="27"/>
      <c r="H13" s="27"/>
      <c r="I13" s="28"/>
    </row>
    <row r="14" spans="1:9">
      <c r="A14" s="26"/>
      <c r="B14" s="27"/>
      <c r="C14" s="27"/>
      <c r="D14" s="27"/>
      <c r="E14" s="27"/>
      <c r="F14" s="27"/>
      <c r="G14" s="27"/>
      <c r="H14" s="27"/>
      <c r="I14" s="28"/>
    </row>
    <row r="15" spans="1:9">
      <c r="A15" s="26"/>
      <c r="B15" s="27"/>
      <c r="C15" s="27"/>
      <c r="D15" s="27"/>
      <c r="E15" s="27"/>
      <c r="F15" s="27"/>
      <c r="G15" s="27"/>
      <c r="H15" s="27"/>
      <c r="I15" s="28"/>
    </row>
    <row r="16" spans="1:9">
      <c r="A16" s="26"/>
      <c r="B16" s="27"/>
      <c r="C16" s="27"/>
      <c r="D16" s="27"/>
      <c r="E16" s="27"/>
      <c r="F16" s="27"/>
      <c r="G16" s="27"/>
      <c r="H16" s="27"/>
      <c r="I16" s="28"/>
    </row>
    <row r="17" spans="1:9">
      <c r="A17" s="26"/>
      <c r="B17" s="27"/>
      <c r="C17" s="27"/>
      <c r="D17" s="27"/>
      <c r="E17" s="27"/>
      <c r="F17" s="27"/>
      <c r="G17" s="27"/>
      <c r="H17" s="27"/>
      <c r="I17" s="28"/>
    </row>
    <row r="18" spans="1:9">
      <c r="A18" s="26"/>
      <c r="B18" s="27"/>
      <c r="C18" s="27"/>
      <c r="D18" s="27"/>
      <c r="E18" s="27"/>
      <c r="F18" s="27"/>
      <c r="G18" s="27"/>
      <c r="H18" s="27"/>
      <c r="I18" s="28"/>
    </row>
    <row r="19" spans="1:9">
      <c r="A19" s="26"/>
      <c r="B19" s="27"/>
      <c r="C19" s="27"/>
      <c r="D19" s="27"/>
      <c r="E19" s="27"/>
      <c r="F19" s="27"/>
      <c r="G19" s="27"/>
      <c r="H19" s="27"/>
      <c r="I19" s="28"/>
    </row>
    <row r="20" spans="1:9">
      <c r="A20" s="26"/>
      <c r="B20" s="27"/>
      <c r="C20" s="27"/>
      <c r="D20" s="27"/>
      <c r="E20" s="27"/>
      <c r="F20" s="27"/>
      <c r="G20" s="27"/>
      <c r="H20" s="27"/>
      <c r="I20" s="28"/>
    </row>
    <row r="21" spans="1:9">
      <c r="A21" s="26"/>
      <c r="B21" s="27"/>
      <c r="C21" s="27"/>
      <c r="D21" s="27"/>
      <c r="E21" s="27"/>
      <c r="F21" s="27"/>
      <c r="G21" s="27"/>
      <c r="H21" s="27"/>
      <c r="I21" s="28"/>
    </row>
    <row r="22" spans="1:9" ht="27" customHeight="1">
      <c r="A22" s="359" t="s">
        <v>816</v>
      </c>
      <c r="B22" s="360"/>
      <c r="C22" s="360"/>
      <c r="D22" s="360"/>
      <c r="E22" s="360"/>
      <c r="F22" s="360"/>
      <c r="G22" s="360"/>
      <c r="H22" s="360"/>
      <c r="I22" s="361"/>
    </row>
    <row r="23" spans="1:9" ht="17.25" customHeight="1">
      <c r="A23" s="377" t="s">
        <v>36</v>
      </c>
      <c r="B23" s="378"/>
      <c r="C23" s="378"/>
      <c r="D23" s="378"/>
      <c r="E23" s="378"/>
      <c r="F23" s="378"/>
      <c r="G23" s="378"/>
      <c r="H23" s="378"/>
      <c r="I23" s="379"/>
    </row>
    <row r="24" spans="1:9" ht="15.75">
      <c r="A24" s="380"/>
      <c r="B24" s="381"/>
      <c r="C24" s="381"/>
      <c r="D24" s="381"/>
      <c r="E24" s="381"/>
      <c r="F24" s="381"/>
      <c r="G24" s="381"/>
      <c r="H24" s="381"/>
      <c r="I24" s="382"/>
    </row>
    <row r="25" spans="1:9" ht="19.5" customHeight="1">
      <c r="A25" s="383"/>
      <c r="B25" s="384"/>
      <c r="C25" s="384"/>
      <c r="D25" s="384"/>
      <c r="E25" s="384"/>
      <c r="F25" s="384"/>
      <c r="G25" s="384"/>
      <c r="H25" s="384"/>
      <c r="I25" s="385"/>
    </row>
    <row r="26" spans="1:9">
      <c r="A26" s="29"/>
      <c r="B26" s="13"/>
      <c r="C26" s="13"/>
      <c r="D26" s="13"/>
      <c r="E26" s="13"/>
      <c r="F26" s="13"/>
      <c r="G26" s="13"/>
      <c r="H26" s="13"/>
      <c r="I26" s="30"/>
    </row>
    <row r="27" spans="1:9">
      <c r="A27" s="29"/>
      <c r="B27" s="13"/>
      <c r="C27" s="13"/>
      <c r="D27" s="13"/>
      <c r="E27" s="13"/>
      <c r="F27" s="13"/>
      <c r="G27" s="13"/>
      <c r="H27" s="13"/>
      <c r="I27" s="30"/>
    </row>
    <row r="28" spans="1:9">
      <c r="A28" s="29"/>
      <c r="B28" s="13"/>
      <c r="C28" s="13"/>
      <c r="D28" s="13"/>
      <c r="E28" s="13"/>
      <c r="F28" s="13"/>
      <c r="G28" s="13"/>
      <c r="H28" s="13"/>
      <c r="I28" s="30"/>
    </row>
    <row r="29" spans="1:9">
      <c r="A29" s="29"/>
      <c r="B29" s="13"/>
      <c r="C29" s="13"/>
      <c r="D29" s="13"/>
      <c r="E29" s="13"/>
      <c r="F29" s="13"/>
      <c r="G29" s="13"/>
      <c r="H29" s="13"/>
      <c r="I29" s="30"/>
    </row>
    <row r="30" spans="1:9">
      <c r="A30" s="29"/>
      <c r="B30" s="13"/>
      <c r="C30" s="13"/>
      <c r="D30" s="13"/>
      <c r="E30" s="13"/>
      <c r="F30" s="355"/>
      <c r="G30" s="355"/>
      <c r="H30" s="13"/>
      <c r="I30" s="30"/>
    </row>
    <row r="31" spans="1:9">
      <c r="A31" s="29"/>
      <c r="B31" s="13"/>
      <c r="C31" s="13"/>
      <c r="D31" s="13"/>
      <c r="E31" s="13"/>
      <c r="F31" s="13"/>
      <c r="G31" s="13"/>
      <c r="H31" s="13"/>
      <c r="I31" s="30"/>
    </row>
    <row r="32" spans="1:9" ht="18" customHeight="1">
      <c r="A32" s="29"/>
      <c r="B32" s="31"/>
      <c r="C32" s="32"/>
      <c r="D32" s="32"/>
      <c r="E32" s="32"/>
      <c r="G32" s="32"/>
      <c r="H32" s="13"/>
      <c r="I32" s="30"/>
    </row>
    <row r="33" spans="1:9" ht="18" customHeight="1">
      <c r="A33" s="29"/>
      <c r="B33" s="31"/>
      <c r="C33" s="32"/>
      <c r="D33" s="32"/>
      <c r="E33" s="32"/>
      <c r="F33" s="32"/>
      <c r="G33" s="32"/>
      <c r="H33" s="13"/>
      <c r="I33" s="30"/>
    </row>
    <row r="34" spans="1:9" ht="18" customHeight="1">
      <c r="A34" s="29"/>
      <c r="B34" s="31"/>
      <c r="C34" s="32"/>
      <c r="D34" s="32"/>
      <c r="E34" s="32"/>
      <c r="F34" s="32"/>
      <c r="G34" s="32"/>
      <c r="H34" s="13"/>
      <c r="I34" s="30"/>
    </row>
    <row r="35" spans="1:9" ht="18" customHeight="1">
      <c r="A35" s="29"/>
      <c r="B35" s="321"/>
      <c r="C35" s="32"/>
      <c r="D35" s="13"/>
      <c r="E35" s="13"/>
      <c r="F35" s="13"/>
      <c r="G35" s="32"/>
      <c r="H35" s="13"/>
      <c r="I35" s="30"/>
    </row>
    <row r="36" spans="1:9">
      <c r="A36" s="29"/>
      <c r="B36" s="13"/>
      <c r="C36" s="13"/>
      <c r="D36" s="13"/>
      <c r="E36" s="13"/>
      <c r="F36" s="13"/>
      <c r="G36" s="13"/>
      <c r="H36" s="13"/>
      <c r="I36" s="30"/>
    </row>
    <row r="37" spans="1:9">
      <c r="A37" s="29"/>
      <c r="B37" s="13"/>
      <c r="C37" s="13"/>
      <c r="D37" s="13"/>
      <c r="E37" s="13"/>
      <c r="F37" s="13"/>
      <c r="G37" s="13"/>
      <c r="H37" s="13"/>
      <c r="I37" s="30"/>
    </row>
    <row r="38" spans="1:9">
      <c r="A38" s="29"/>
      <c r="B38" s="13"/>
      <c r="C38" s="13"/>
      <c r="D38" s="13"/>
      <c r="E38" s="13"/>
      <c r="F38" s="13"/>
      <c r="G38" s="13"/>
      <c r="H38" s="13"/>
      <c r="I38" s="30"/>
    </row>
    <row r="39" spans="1:9">
      <c r="A39" s="29"/>
      <c r="B39" s="13"/>
      <c r="C39" s="13"/>
      <c r="D39" s="13"/>
      <c r="E39" s="13"/>
      <c r="F39" s="13"/>
      <c r="G39" s="13"/>
      <c r="H39" s="13"/>
      <c r="I39" s="30"/>
    </row>
    <row r="40" spans="1:9">
      <c r="A40" s="29"/>
      <c r="B40" s="13"/>
      <c r="C40" s="13"/>
      <c r="D40" s="13"/>
      <c r="E40" s="13"/>
      <c r="F40" s="13"/>
      <c r="G40" s="13"/>
      <c r="H40" s="13"/>
      <c r="I40" s="30"/>
    </row>
    <row r="41" spans="1:9">
      <c r="A41" s="29"/>
      <c r="B41" s="13"/>
      <c r="C41" s="13"/>
      <c r="D41" s="13"/>
      <c r="E41" s="13"/>
      <c r="F41" s="13"/>
      <c r="G41" s="13"/>
      <c r="H41" s="13"/>
      <c r="I41" s="30"/>
    </row>
    <row r="42" spans="1:9">
      <c r="A42" s="29"/>
      <c r="B42" s="13"/>
      <c r="C42" s="13"/>
      <c r="D42" s="13"/>
      <c r="E42" s="13"/>
      <c r="F42" s="13"/>
      <c r="G42" s="13"/>
      <c r="H42" s="13"/>
      <c r="I42" s="30"/>
    </row>
    <row r="43" spans="1:9">
      <c r="A43" s="29"/>
      <c r="B43" s="34"/>
      <c r="C43" s="35"/>
      <c r="D43" s="322"/>
      <c r="E43" s="322"/>
      <c r="F43" s="322"/>
      <c r="G43" s="13"/>
      <c r="H43" s="13"/>
      <c r="I43" s="30"/>
    </row>
    <row r="44" spans="1:9">
      <c r="A44" s="29"/>
      <c r="B44" s="323"/>
      <c r="C44" s="324"/>
      <c r="D44" s="322"/>
      <c r="E44" s="322"/>
      <c r="F44" s="322"/>
      <c r="G44" s="13"/>
      <c r="H44" s="13"/>
      <c r="I44" s="30"/>
    </row>
    <row r="45" spans="1:9">
      <c r="A45" s="29"/>
      <c r="B45" s="34"/>
      <c r="C45" s="324"/>
      <c r="D45" s="322"/>
      <c r="E45" s="322"/>
      <c r="F45" s="322"/>
      <c r="G45" s="13"/>
      <c r="H45" s="13"/>
      <c r="I45" s="30"/>
    </row>
    <row r="46" spans="1:9" ht="15.75">
      <c r="A46" s="29"/>
      <c r="B46" s="323"/>
      <c r="C46" s="324"/>
      <c r="D46" s="37"/>
      <c r="E46" s="322"/>
      <c r="F46" s="322"/>
      <c r="G46" s="13"/>
      <c r="H46" s="13"/>
      <c r="I46" s="30"/>
    </row>
    <row r="47" spans="1:9" ht="15.75">
      <c r="A47" s="29"/>
      <c r="B47" s="34"/>
      <c r="C47" s="324"/>
      <c r="D47" s="37"/>
      <c r="E47" s="37"/>
      <c r="F47" s="37"/>
      <c r="G47" s="37"/>
      <c r="H47" s="13"/>
      <c r="I47" s="30"/>
    </row>
    <row r="48" spans="1:9" ht="15.75" customHeight="1">
      <c r="A48" s="371" t="s">
        <v>37</v>
      </c>
      <c r="B48" s="372"/>
      <c r="C48" s="372"/>
      <c r="D48" s="372"/>
      <c r="E48" s="372"/>
      <c r="F48" s="372"/>
      <c r="G48" s="372"/>
      <c r="H48" s="372"/>
      <c r="I48" s="373"/>
    </row>
    <row r="49" spans="1:9" ht="15.75" thickBot="1">
      <c r="A49" s="38"/>
      <c r="B49" s="39"/>
      <c r="C49" s="39"/>
      <c r="D49" s="39"/>
      <c r="E49" s="39"/>
      <c r="F49" s="39"/>
      <c r="G49" s="39"/>
      <c r="H49" s="39"/>
      <c r="I49" s="40"/>
    </row>
    <row r="50" spans="1:9" ht="15.75" thickTop="1"/>
  </sheetData>
  <mergeCells count="8">
    <mergeCell ref="F30:G30"/>
    <mergeCell ref="A48:I48"/>
    <mergeCell ref="A3:I3"/>
    <mergeCell ref="A4:I4"/>
    <mergeCell ref="A22:I22"/>
    <mergeCell ref="A23:I23"/>
    <mergeCell ref="A24:I24"/>
    <mergeCell ref="A25:I25"/>
  </mergeCells>
  <phoneticPr fontId="2" type="noConversion"/>
  <pageMargins left="1.1399999999999999" right="0.47" top="0.4" bottom="0.36" header="0.33" footer="0.27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46"/>
  <sheetViews>
    <sheetView topLeftCell="A474" workbookViewId="0">
      <selection activeCell="D481" sqref="D481"/>
    </sheetView>
  </sheetViews>
  <sheetFormatPr defaultRowHeight="15"/>
  <cols>
    <col min="1" max="1" width="0.75" customWidth="1"/>
    <col min="2" max="2" width="3.625" customWidth="1"/>
    <col min="3" max="3" width="20.25" customWidth="1"/>
    <col min="4" max="4" width="14.75" customWidth="1"/>
    <col min="5" max="5" width="6.375" customWidth="1"/>
    <col min="6" max="6" width="9.875" customWidth="1"/>
    <col min="7" max="7" width="9.5" customWidth="1"/>
    <col min="8" max="8" width="8.75" customWidth="1"/>
    <col min="9" max="10" width="8.375" customWidth="1"/>
    <col min="11" max="11" width="14" customWidth="1"/>
    <col min="13" max="13" width="12.375" customWidth="1"/>
  </cols>
  <sheetData>
    <row r="1" spans="1:7" ht="15.75">
      <c r="C1" s="5" t="s">
        <v>846</v>
      </c>
    </row>
    <row r="2" spans="1:7" ht="15.75">
      <c r="C2" s="6" t="s">
        <v>886</v>
      </c>
    </row>
    <row r="3" spans="1:7" ht="15.75">
      <c r="C3" s="6" t="s">
        <v>214</v>
      </c>
    </row>
    <row r="4" spans="1:7" ht="11.25" customHeight="1"/>
    <row r="5" spans="1:7" ht="21" customHeight="1">
      <c r="E5" s="4" t="s">
        <v>250</v>
      </c>
    </row>
    <row r="6" spans="1:7" ht="18.75" customHeight="1">
      <c r="C6" s="7" t="s">
        <v>344</v>
      </c>
      <c r="D6" s="1" t="s">
        <v>867</v>
      </c>
    </row>
    <row r="7" spans="1:7" ht="18" customHeight="1">
      <c r="E7" s="21" t="s">
        <v>38</v>
      </c>
    </row>
    <row r="8" spans="1:7" ht="10.5" customHeight="1"/>
    <row r="9" spans="1:7" ht="17.25" customHeight="1">
      <c r="B9" s="1" t="s">
        <v>281</v>
      </c>
      <c r="C9" s="16" t="s">
        <v>216</v>
      </c>
    </row>
    <row r="10" spans="1:7" ht="10.5" customHeight="1">
      <c r="A10" s="1"/>
      <c r="B10" s="1"/>
      <c r="C10" s="1"/>
    </row>
    <row r="11" spans="1:7" ht="15.95" customHeight="1">
      <c r="B11" s="155" t="s">
        <v>345</v>
      </c>
      <c r="C11" s="6" t="s">
        <v>215</v>
      </c>
    </row>
    <row r="12" spans="1:7" ht="15.95" customHeight="1">
      <c r="C12" t="s">
        <v>310</v>
      </c>
    </row>
    <row r="13" spans="1:7" ht="15.95" customHeight="1">
      <c r="C13" t="s">
        <v>311</v>
      </c>
    </row>
    <row r="14" spans="1:7" ht="15.95" customHeight="1">
      <c r="C14" t="s">
        <v>312</v>
      </c>
      <c r="E14" s="498">
        <v>40000000000</v>
      </c>
      <c r="F14" s="498"/>
      <c r="G14" t="s">
        <v>206</v>
      </c>
    </row>
    <row r="15" spans="1:7" ht="15.95" customHeight="1">
      <c r="C15" t="s">
        <v>313</v>
      </c>
      <c r="E15" s="499">
        <v>22246660000</v>
      </c>
      <c r="F15" s="499"/>
      <c r="G15" t="s">
        <v>206</v>
      </c>
    </row>
    <row r="16" spans="1:7" ht="15.95" customHeight="1">
      <c r="C16" t="s">
        <v>314</v>
      </c>
    </row>
    <row r="17" spans="2:10" ht="15.95" customHeight="1">
      <c r="C17" t="s">
        <v>315</v>
      </c>
    </row>
    <row r="18" spans="2:10" ht="15.95" customHeight="1">
      <c r="C18" t="s">
        <v>316</v>
      </c>
    </row>
    <row r="19" spans="2:10" ht="15.95" customHeight="1">
      <c r="C19" t="s">
        <v>317</v>
      </c>
    </row>
    <row r="20" spans="2:10" ht="15.95" customHeight="1">
      <c r="C20" t="s">
        <v>39</v>
      </c>
    </row>
    <row r="21" spans="2:10" ht="10.5" customHeight="1"/>
    <row r="22" spans="2:10" ht="15.95" customHeight="1">
      <c r="B22" s="155" t="s">
        <v>347</v>
      </c>
      <c r="C22" s="6" t="s">
        <v>217</v>
      </c>
    </row>
    <row r="23" spans="2:10" ht="31.5" customHeight="1">
      <c r="C23" s="493" t="s">
        <v>868</v>
      </c>
      <c r="D23" s="493"/>
      <c r="E23" s="493"/>
      <c r="F23" s="493"/>
      <c r="G23" s="493"/>
      <c r="H23" s="493"/>
      <c r="I23" s="493"/>
      <c r="J23" s="493"/>
    </row>
    <row r="24" spans="2:10" ht="45" customHeight="1">
      <c r="C24" s="493" t="s">
        <v>402</v>
      </c>
      <c r="D24" s="493"/>
      <c r="E24" s="493"/>
      <c r="F24" s="493"/>
      <c r="G24" s="493"/>
      <c r="H24" s="493"/>
      <c r="I24" s="493"/>
      <c r="J24" s="493"/>
    </row>
    <row r="25" spans="2:10" ht="14.25" customHeight="1">
      <c r="C25" t="s">
        <v>503</v>
      </c>
    </row>
    <row r="26" spans="2:10" ht="59.25" customHeight="1">
      <c r="C26" s="493" t="s">
        <v>403</v>
      </c>
      <c r="D26" s="493"/>
      <c r="E26" s="493"/>
      <c r="F26" s="493"/>
      <c r="G26" s="493"/>
      <c r="H26" s="493"/>
      <c r="I26" s="493"/>
      <c r="J26" s="493"/>
    </row>
    <row r="27" spans="2:10" ht="15.95" customHeight="1">
      <c r="C27" t="s">
        <v>346</v>
      </c>
    </row>
    <row r="28" spans="2:10" ht="10.5" customHeight="1"/>
    <row r="29" spans="2:10" ht="16.5" customHeight="1">
      <c r="B29" s="6" t="s">
        <v>348</v>
      </c>
      <c r="C29" s="6" t="s">
        <v>218</v>
      </c>
      <c r="D29" s="6"/>
    </row>
    <row r="30" spans="2:10" ht="15.95" customHeight="1">
      <c r="C30" t="s">
        <v>318</v>
      </c>
    </row>
    <row r="31" spans="2:10" ht="15.95" customHeight="1">
      <c r="C31" t="s">
        <v>319</v>
      </c>
    </row>
    <row r="32" spans="2:10" ht="9.75" customHeight="1">
      <c r="C32" s="9"/>
      <c r="D32" s="10"/>
      <c r="E32" s="10"/>
      <c r="F32" s="10"/>
    </row>
    <row r="33" spans="2:10" ht="15.75" customHeight="1">
      <c r="B33" t="s">
        <v>227</v>
      </c>
      <c r="C33" s="6" t="s">
        <v>228</v>
      </c>
      <c r="D33" s="10"/>
      <c r="E33" s="10"/>
      <c r="F33" s="10"/>
    </row>
    <row r="34" spans="2:10" ht="29.25" customHeight="1">
      <c r="C34" s="493" t="s">
        <v>320</v>
      </c>
      <c r="D34" s="493"/>
      <c r="E34" s="493"/>
      <c r="F34" s="493"/>
      <c r="G34" s="493"/>
      <c r="H34" s="493"/>
      <c r="I34" s="493"/>
      <c r="J34" s="493"/>
    </row>
    <row r="35" spans="2:10" ht="15.75" customHeight="1">
      <c r="C35" t="s">
        <v>321</v>
      </c>
      <c r="D35" s="10"/>
      <c r="E35" s="10"/>
      <c r="F35" s="10"/>
    </row>
    <row r="36" spans="2:10" ht="15.75" customHeight="1">
      <c r="C36" t="s">
        <v>322</v>
      </c>
      <c r="D36" s="10"/>
      <c r="E36" s="10"/>
      <c r="F36" s="10"/>
    </row>
    <row r="37" spans="2:10" ht="15.75" customHeight="1">
      <c r="D37" s="10"/>
      <c r="E37" s="10"/>
      <c r="F37" s="10"/>
    </row>
    <row r="38" spans="2:10" ht="15.75" customHeight="1">
      <c r="D38" s="10"/>
      <c r="E38" s="10"/>
      <c r="F38" s="10"/>
    </row>
    <row r="39" spans="2:10" ht="15.75" customHeight="1">
      <c r="D39" s="10"/>
      <c r="E39" s="10"/>
      <c r="F39" s="10"/>
    </row>
    <row r="40" spans="2:10" ht="15.75" customHeight="1">
      <c r="D40" s="10"/>
      <c r="E40" s="10"/>
      <c r="F40" s="10"/>
    </row>
    <row r="41" spans="2:10" ht="15.75" customHeight="1">
      <c r="D41" s="10"/>
      <c r="E41" s="10"/>
      <c r="F41" s="10"/>
    </row>
    <row r="42" spans="2:10" ht="15.75" customHeight="1">
      <c r="D42" s="10"/>
      <c r="E42" s="10"/>
      <c r="F42" s="10"/>
    </row>
    <row r="43" spans="2:10" ht="15.75" customHeight="1">
      <c r="D43" s="10"/>
      <c r="E43" s="10"/>
      <c r="F43" s="10"/>
    </row>
    <row r="44" spans="2:10" ht="15.75" customHeight="1">
      <c r="D44" s="10"/>
      <c r="E44" s="10"/>
      <c r="F44" s="10"/>
    </row>
    <row r="45" spans="2:10" ht="15.75" customHeight="1">
      <c r="D45" s="10"/>
      <c r="E45" s="10"/>
      <c r="F45" s="10"/>
    </row>
    <row r="46" spans="2:10" ht="15.75" customHeight="1">
      <c r="D46" s="10"/>
      <c r="E46" s="10"/>
      <c r="F46" s="10"/>
    </row>
    <row r="47" spans="2:10" ht="15.75" customHeight="1">
      <c r="D47" s="10"/>
      <c r="E47" s="10"/>
      <c r="F47" s="10"/>
    </row>
    <row r="48" spans="2:10" ht="15.75" customHeight="1">
      <c r="D48" s="10"/>
      <c r="E48" s="10"/>
      <c r="F48" s="10"/>
    </row>
    <row r="49" spans="4:6" ht="15.75" customHeight="1">
      <c r="D49" s="10"/>
      <c r="E49" s="10"/>
      <c r="F49" s="10"/>
    </row>
    <row r="50" spans="4:6" ht="15.75" customHeight="1">
      <c r="D50" s="10"/>
      <c r="E50" s="10"/>
      <c r="F50" s="10"/>
    </row>
    <row r="51" spans="4:6" ht="15.75" customHeight="1">
      <c r="D51" s="10"/>
      <c r="E51" s="10"/>
      <c r="F51" s="10"/>
    </row>
    <row r="52" spans="4:6" ht="15.75" customHeight="1">
      <c r="D52" s="10"/>
      <c r="E52" s="10"/>
      <c r="F52" s="10"/>
    </row>
    <row r="53" spans="4:6" ht="15.75" customHeight="1">
      <c r="D53" s="10"/>
      <c r="E53" s="10"/>
      <c r="F53" s="10"/>
    </row>
    <row r="54" spans="4:6" ht="15.75" customHeight="1">
      <c r="D54" s="10"/>
      <c r="E54" s="10"/>
      <c r="F54" s="10"/>
    </row>
    <row r="55" spans="4:6" ht="15.75" customHeight="1">
      <c r="D55" s="10"/>
      <c r="E55" s="10"/>
      <c r="F55" s="10"/>
    </row>
    <row r="56" spans="4:6" ht="15.75" customHeight="1">
      <c r="D56" s="10"/>
      <c r="E56" s="10"/>
      <c r="F56" s="10"/>
    </row>
    <row r="57" spans="4:6" ht="15.75" customHeight="1">
      <c r="D57" s="10"/>
      <c r="E57" s="10"/>
      <c r="F57" s="10"/>
    </row>
    <row r="58" spans="4:6" ht="15.75" customHeight="1">
      <c r="D58" s="10"/>
      <c r="E58" s="10"/>
      <c r="F58" s="10"/>
    </row>
    <row r="59" spans="4:6" ht="15.75" customHeight="1">
      <c r="D59" s="10"/>
      <c r="E59" s="10"/>
      <c r="F59" s="10"/>
    </row>
    <row r="60" spans="4:6" ht="15.75" customHeight="1">
      <c r="D60" s="10"/>
      <c r="E60" s="10"/>
      <c r="F60" s="10"/>
    </row>
    <row r="61" spans="4:6" ht="15.75" customHeight="1">
      <c r="D61" s="10"/>
      <c r="E61" s="10"/>
      <c r="F61" s="10"/>
    </row>
    <row r="62" spans="4:6" ht="15.75" customHeight="1">
      <c r="D62" s="10"/>
      <c r="E62" s="10"/>
      <c r="F62" s="10"/>
    </row>
    <row r="63" spans="4:6" ht="15.75" customHeight="1">
      <c r="D63" s="10"/>
      <c r="E63" s="10"/>
      <c r="F63" s="10"/>
    </row>
    <row r="64" spans="4:6" ht="15.75" customHeight="1">
      <c r="D64" s="10"/>
      <c r="E64" s="10"/>
      <c r="F64" s="10"/>
    </row>
    <row r="65" spans="4:6" ht="15.75" customHeight="1">
      <c r="D65" s="10"/>
      <c r="E65" s="10"/>
      <c r="F65" s="10"/>
    </row>
    <row r="66" spans="4:6" ht="15.75" customHeight="1">
      <c r="D66" s="10"/>
      <c r="E66" s="10"/>
      <c r="F66" s="10"/>
    </row>
    <row r="67" spans="4:6" ht="15.75" customHeight="1">
      <c r="D67" s="10"/>
      <c r="E67" s="10"/>
      <c r="F67" s="10"/>
    </row>
    <row r="68" spans="4:6" ht="15.75" customHeight="1">
      <c r="D68" s="10"/>
      <c r="E68" s="10"/>
      <c r="F68" s="10"/>
    </row>
    <row r="69" spans="4:6" ht="15.75" customHeight="1">
      <c r="D69" s="10"/>
      <c r="E69" s="10"/>
      <c r="F69" s="10"/>
    </row>
    <row r="70" spans="4:6" ht="15.75" customHeight="1">
      <c r="D70" s="10"/>
      <c r="E70" s="10"/>
      <c r="F70" s="10"/>
    </row>
    <row r="71" spans="4:6" ht="15.75" customHeight="1">
      <c r="D71" s="10"/>
      <c r="E71" s="10"/>
      <c r="F71" s="10"/>
    </row>
    <row r="72" spans="4:6" ht="15.75" customHeight="1">
      <c r="D72" s="10"/>
      <c r="E72" s="10"/>
      <c r="F72" s="10"/>
    </row>
    <row r="73" spans="4:6" ht="15.75" customHeight="1">
      <c r="D73" s="10"/>
      <c r="E73" s="10"/>
      <c r="F73" s="10"/>
    </row>
    <row r="74" spans="4:6" ht="15.75" customHeight="1">
      <c r="D74" s="10"/>
      <c r="E74" s="10"/>
      <c r="F74" s="10"/>
    </row>
    <row r="75" spans="4:6" ht="15.75" customHeight="1">
      <c r="D75" s="10"/>
      <c r="E75" s="10"/>
      <c r="F75" s="10"/>
    </row>
    <row r="76" spans="4:6" ht="15.75" customHeight="1">
      <c r="D76" s="10"/>
      <c r="E76" s="10"/>
      <c r="F76" s="10"/>
    </row>
    <row r="77" spans="4:6" ht="15.75" customHeight="1">
      <c r="D77" s="10"/>
      <c r="E77" s="10"/>
      <c r="F77" s="10"/>
    </row>
    <row r="78" spans="4:6" ht="15.75" customHeight="1">
      <c r="D78" s="10"/>
      <c r="E78" s="10"/>
      <c r="F78" s="10"/>
    </row>
    <row r="79" spans="4:6" ht="15.75" customHeight="1">
      <c r="D79" s="10"/>
      <c r="E79" s="10"/>
      <c r="F79" s="10"/>
    </row>
    <row r="80" spans="4:6" ht="15.75" customHeight="1">
      <c r="D80" s="10"/>
      <c r="E80" s="10"/>
      <c r="F80" s="10"/>
    </row>
    <row r="81" spans="2:10" ht="15.75" customHeight="1">
      <c r="D81" s="10"/>
      <c r="E81" s="10"/>
      <c r="F81" s="10"/>
    </row>
    <row r="82" spans="2:10" ht="15.75" customHeight="1">
      <c r="D82" s="10"/>
      <c r="E82" s="10"/>
      <c r="F82" s="10"/>
    </row>
    <row r="83" spans="2:10" ht="15.75" customHeight="1">
      <c r="D83" s="10"/>
      <c r="E83" s="10"/>
      <c r="F83" s="10"/>
    </row>
    <row r="84" spans="2:10" ht="15.75" customHeight="1">
      <c r="D84" s="10"/>
      <c r="E84" s="10"/>
      <c r="F84" s="10"/>
    </row>
    <row r="85" spans="2:10" ht="15.75" customHeight="1">
      <c r="D85" s="10"/>
      <c r="E85" s="10"/>
      <c r="F85" s="10"/>
    </row>
    <row r="86" spans="2:10" ht="15.75" customHeight="1">
      <c r="D86" s="10"/>
      <c r="E86" s="10"/>
      <c r="F86" s="10"/>
    </row>
    <row r="87" spans="2:10" ht="15.75" customHeight="1">
      <c r="D87" s="10"/>
      <c r="E87" s="10"/>
      <c r="F87" s="10"/>
    </row>
    <row r="88" spans="2:10" ht="15.75" customHeight="1">
      <c r="D88" s="10"/>
      <c r="E88" s="10"/>
      <c r="F88" s="10"/>
    </row>
    <row r="89" spans="2:10" ht="15.75" customHeight="1">
      <c r="D89" s="10"/>
      <c r="E89" s="10"/>
      <c r="F89" s="10"/>
    </row>
    <row r="90" spans="2:10" ht="15.75" customHeight="1">
      <c r="D90" s="10"/>
      <c r="E90" s="10"/>
      <c r="F90" s="10"/>
    </row>
    <row r="91" spans="2:10" ht="15.75" customHeight="1">
      <c r="D91" s="10"/>
      <c r="E91" s="10"/>
      <c r="F91" s="10"/>
    </row>
    <row r="92" spans="2:10" ht="10.5" customHeight="1">
      <c r="C92" s="9"/>
      <c r="D92" s="10"/>
      <c r="E92" s="10"/>
      <c r="F92" s="10"/>
    </row>
    <row r="93" spans="2:10" ht="15.95" customHeight="1">
      <c r="B93" s="17" t="s">
        <v>453</v>
      </c>
      <c r="C93" s="6" t="s">
        <v>504</v>
      </c>
    </row>
    <row r="94" spans="2:10" ht="15.95" customHeight="1">
      <c r="C94" t="s">
        <v>323</v>
      </c>
    </row>
    <row r="95" spans="2:10" ht="46.5" customHeight="1">
      <c r="C95" s="436" t="s">
        <v>306</v>
      </c>
      <c r="D95" s="436"/>
      <c r="E95" s="436"/>
      <c r="F95" s="436"/>
      <c r="G95" s="436"/>
      <c r="H95" s="436"/>
      <c r="I95" s="436"/>
      <c r="J95" s="436"/>
    </row>
    <row r="96" spans="2:10" ht="14.25" customHeight="1">
      <c r="C96" t="s">
        <v>324</v>
      </c>
    </row>
    <row r="97" spans="2:10" ht="45" customHeight="1">
      <c r="B97" s="46"/>
      <c r="C97" s="445" t="s">
        <v>307</v>
      </c>
      <c r="D97" s="445"/>
      <c r="E97" s="445"/>
      <c r="F97" s="445"/>
      <c r="G97" s="445"/>
      <c r="H97" s="445"/>
      <c r="I97" s="445"/>
      <c r="J97" s="445"/>
    </row>
    <row r="98" spans="2:10" ht="15" customHeight="1">
      <c r="C98" s="500" t="s">
        <v>325</v>
      </c>
      <c r="D98" s="500"/>
      <c r="E98" s="500"/>
      <c r="F98" s="500"/>
      <c r="G98" s="500"/>
      <c r="H98" s="500"/>
      <c r="I98" s="500"/>
      <c r="J98" s="500"/>
    </row>
    <row r="99" spans="2:10" ht="30" customHeight="1">
      <c r="C99" s="445" t="s">
        <v>326</v>
      </c>
      <c r="D99" s="445"/>
      <c r="E99" s="445"/>
      <c r="F99" s="445"/>
      <c r="G99" s="445"/>
      <c r="H99" s="445"/>
      <c r="I99" s="445"/>
      <c r="J99" s="445"/>
    </row>
    <row r="100" spans="2:10" ht="15.75" customHeight="1">
      <c r="C100" s="445" t="s">
        <v>327</v>
      </c>
      <c r="D100" s="445"/>
      <c r="E100" s="445"/>
      <c r="F100" s="445"/>
      <c r="G100" s="445"/>
      <c r="H100" s="445"/>
      <c r="I100" s="445"/>
      <c r="J100" s="445"/>
    </row>
    <row r="101" spans="2:10" ht="30.75" customHeight="1">
      <c r="C101" s="445" t="s">
        <v>737</v>
      </c>
      <c r="D101" s="445"/>
      <c r="E101" s="445"/>
      <c r="F101" s="445"/>
      <c r="G101" s="445"/>
      <c r="H101" s="445"/>
      <c r="I101" s="445"/>
      <c r="J101" s="445"/>
    </row>
    <row r="102" spans="2:10" ht="7.5" customHeight="1">
      <c r="C102" s="176"/>
      <c r="D102" s="176"/>
      <c r="E102" s="176"/>
      <c r="F102" s="152"/>
      <c r="G102" s="152"/>
      <c r="H102" s="152"/>
      <c r="I102" s="152"/>
      <c r="J102" s="152"/>
    </row>
    <row r="103" spans="2:10" ht="15.75" customHeight="1">
      <c r="B103" s="156" t="s">
        <v>229</v>
      </c>
      <c r="C103" s="178" t="s">
        <v>230</v>
      </c>
      <c r="D103" s="152"/>
      <c r="E103" s="152"/>
      <c r="F103" s="152"/>
      <c r="G103" s="152"/>
      <c r="H103" s="152"/>
      <c r="I103" s="152"/>
      <c r="J103" s="152"/>
    </row>
    <row r="104" spans="2:10" ht="15.75" customHeight="1">
      <c r="B104" s="156"/>
      <c r="C104" s="452" t="s">
        <v>305</v>
      </c>
      <c r="D104" s="452"/>
      <c r="E104" s="452"/>
      <c r="F104" s="452"/>
      <c r="G104" s="452"/>
      <c r="H104" s="452"/>
      <c r="I104" s="452"/>
      <c r="J104" s="452"/>
    </row>
    <row r="105" spans="2:10" ht="15.75" customHeight="1">
      <c r="B105" s="156"/>
      <c r="C105" s="270" t="s">
        <v>738</v>
      </c>
      <c r="D105" s="152"/>
      <c r="E105" s="152"/>
      <c r="F105" s="152"/>
      <c r="G105" s="152"/>
      <c r="H105" s="152"/>
      <c r="I105" s="152"/>
      <c r="J105" s="152"/>
    </row>
    <row r="106" spans="2:10" ht="15.75" customHeight="1">
      <c r="B106" s="156"/>
      <c r="C106" s="270" t="s">
        <v>739</v>
      </c>
      <c r="D106" s="152"/>
      <c r="E106" s="152"/>
      <c r="F106" s="152"/>
      <c r="G106" s="152"/>
      <c r="H106" s="152"/>
      <c r="I106" s="152"/>
      <c r="J106" s="152"/>
    </row>
    <row r="107" spans="2:10" ht="15.75" customHeight="1">
      <c r="B107" s="156"/>
      <c r="C107" s="452" t="s">
        <v>740</v>
      </c>
      <c r="D107" s="452"/>
      <c r="E107" s="452"/>
      <c r="F107" s="452"/>
      <c r="G107" s="452"/>
      <c r="H107" s="452"/>
      <c r="I107" s="452"/>
      <c r="J107" s="452"/>
    </row>
    <row r="108" spans="2:10" ht="15.75" customHeight="1">
      <c r="B108" s="156"/>
      <c r="C108" s="452" t="s">
        <v>741</v>
      </c>
      <c r="D108" s="452"/>
      <c r="E108" s="452"/>
      <c r="F108" s="452"/>
      <c r="G108" s="452"/>
      <c r="H108" s="452"/>
      <c r="I108" s="452"/>
      <c r="J108" s="452"/>
    </row>
    <row r="109" spans="2:10" ht="10.5" customHeight="1">
      <c r="B109" s="156"/>
      <c r="C109" s="152"/>
      <c r="D109" s="152"/>
      <c r="E109" s="152"/>
      <c r="F109" s="152"/>
      <c r="G109" s="152"/>
      <c r="H109" s="152"/>
      <c r="I109" s="152"/>
      <c r="J109" s="152"/>
    </row>
    <row r="110" spans="2:10" ht="18" customHeight="1">
      <c r="B110" s="1" t="s">
        <v>248</v>
      </c>
      <c r="C110" s="16" t="s">
        <v>887</v>
      </c>
    </row>
    <row r="111" spans="2:10" ht="15.95" customHeight="1">
      <c r="B111" s="17" t="s">
        <v>345</v>
      </c>
      <c r="C111" s="6" t="s">
        <v>888</v>
      </c>
      <c r="D111" s="6"/>
      <c r="E111" s="6"/>
      <c r="F111" s="6"/>
    </row>
    <row r="112" spans="2:10" ht="15.95" customHeight="1">
      <c r="B112" s="183" t="s">
        <v>299</v>
      </c>
      <c r="C112" s="2" t="s">
        <v>231</v>
      </c>
    </row>
    <row r="113" spans="2:10" ht="7.5" customHeight="1">
      <c r="C113" s="2"/>
    </row>
    <row r="114" spans="2:10" ht="35.25" customHeight="1">
      <c r="B114" s="301" t="s">
        <v>252</v>
      </c>
      <c r="C114" s="495" t="s">
        <v>200</v>
      </c>
      <c r="D114" s="496"/>
      <c r="E114" s="301" t="s">
        <v>249</v>
      </c>
      <c r="F114" s="301" t="s">
        <v>600</v>
      </c>
      <c r="G114" s="301" t="s">
        <v>43</v>
      </c>
      <c r="H114" s="301" t="s">
        <v>44</v>
      </c>
      <c r="I114" s="301" t="s">
        <v>45</v>
      </c>
      <c r="J114" s="301" t="s">
        <v>46</v>
      </c>
    </row>
    <row r="115" spans="2:10" ht="15.95" customHeight="1">
      <c r="B115" s="283">
        <v>1</v>
      </c>
      <c r="C115" s="284" t="s">
        <v>207</v>
      </c>
      <c r="D115" s="285"/>
      <c r="E115" s="286" t="s">
        <v>599</v>
      </c>
      <c r="F115" s="293"/>
      <c r="G115" s="293"/>
      <c r="H115" s="293"/>
      <c r="I115" s="294"/>
      <c r="J115" s="295"/>
    </row>
    <row r="116" spans="2:10" ht="15.95" customHeight="1">
      <c r="B116" s="283"/>
      <c r="C116" s="284" t="s">
        <v>601</v>
      </c>
      <c r="D116" s="285"/>
      <c r="E116" s="286" t="s">
        <v>599</v>
      </c>
      <c r="F116" s="293">
        <v>55</v>
      </c>
      <c r="G116" s="293">
        <v>57.33</v>
      </c>
      <c r="H116" s="293">
        <v>55</v>
      </c>
      <c r="I116" s="296">
        <f>G116/F116*100</f>
        <v>104.23636363636363</v>
      </c>
      <c r="J116" s="296">
        <f>G116/H116*100</f>
        <v>104.23636363636363</v>
      </c>
    </row>
    <row r="117" spans="2:10" ht="15.95" customHeight="1">
      <c r="B117" s="283"/>
      <c r="C117" s="284" t="s">
        <v>602</v>
      </c>
      <c r="D117" s="285"/>
      <c r="E117" s="286" t="s">
        <v>604</v>
      </c>
      <c r="F117" s="293">
        <v>500</v>
      </c>
      <c r="G117" s="293">
        <v>261</v>
      </c>
      <c r="H117" s="293">
        <v>500</v>
      </c>
      <c r="I117" s="296">
        <f>G117/F117*100</f>
        <v>52.2</v>
      </c>
      <c r="J117" s="296">
        <f>G117/H117*100</f>
        <v>52.2</v>
      </c>
    </row>
    <row r="118" spans="2:10" ht="15.95" customHeight="1">
      <c r="B118" s="286">
        <v>2</v>
      </c>
      <c r="C118" s="287" t="s">
        <v>208</v>
      </c>
      <c r="D118" s="288"/>
      <c r="E118" s="286" t="s">
        <v>599</v>
      </c>
      <c r="F118" s="293"/>
      <c r="G118" s="293"/>
      <c r="H118" s="293"/>
      <c r="I118" s="296"/>
      <c r="J118" s="296"/>
    </row>
    <row r="119" spans="2:10" ht="15.95" customHeight="1">
      <c r="B119" s="286"/>
      <c r="C119" s="284" t="s">
        <v>601</v>
      </c>
      <c r="D119" s="285"/>
      <c r="E119" s="286" t="s">
        <v>599</v>
      </c>
      <c r="F119" s="293">
        <v>55</v>
      </c>
      <c r="G119" s="293">
        <v>55.14</v>
      </c>
      <c r="H119" s="293">
        <v>55</v>
      </c>
      <c r="I119" s="296">
        <f>G119/F119*100</f>
        <v>100.25454545454546</v>
      </c>
      <c r="J119" s="296">
        <f t="shared" ref="J119:J139" si="0">G119/H119*100</f>
        <v>100.25454545454546</v>
      </c>
    </row>
    <row r="120" spans="2:10" ht="15.95" customHeight="1">
      <c r="B120" s="286"/>
      <c r="C120" s="284" t="s">
        <v>602</v>
      </c>
      <c r="D120" s="285"/>
      <c r="E120" s="286" t="s">
        <v>604</v>
      </c>
      <c r="F120" s="293">
        <v>500</v>
      </c>
      <c r="G120" s="344">
        <v>1204</v>
      </c>
      <c r="H120" s="344">
        <v>500</v>
      </c>
      <c r="I120" s="345">
        <f>G120/F120*100</f>
        <v>240.79999999999998</v>
      </c>
      <c r="J120" s="345">
        <f t="shared" si="0"/>
        <v>240.79999999999998</v>
      </c>
    </row>
    <row r="121" spans="2:10" ht="15.95" customHeight="1">
      <c r="B121" s="286"/>
      <c r="C121" s="287" t="s">
        <v>603</v>
      </c>
      <c r="D121" s="288"/>
      <c r="E121" s="286" t="s">
        <v>604</v>
      </c>
      <c r="F121" s="293">
        <v>35000</v>
      </c>
      <c r="G121" s="344">
        <v>70610</v>
      </c>
      <c r="H121" s="346">
        <v>120000</v>
      </c>
      <c r="I121" s="345">
        <f>G121/F121*100</f>
        <v>201.74285714285713</v>
      </c>
      <c r="J121" s="345">
        <f t="shared" si="0"/>
        <v>58.841666666666669</v>
      </c>
    </row>
    <row r="122" spans="2:10" ht="15.95" customHeight="1">
      <c r="B122" s="286">
        <v>3</v>
      </c>
      <c r="C122" s="289" t="s">
        <v>190</v>
      </c>
      <c r="D122" s="288"/>
      <c r="E122" s="286" t="s">
        <v>598</v>
      </c>
      <c r="F122" s="298">
        <v>356227</v>
      </c>
      <c r="G122" s="298">
        <v>419003</v>
      </c>
      <c r="H122" s="298">
        <v>401432</v>
      </c>
      <c r="I122" s="296">
        <f>G122/F122*100</f>
        <v>117.62247106479857</v>
      </c>
      <c r="J122" s="296">
        <f t="shared" si="0"/>
        <v>104.3770800534088</v>
      </c>
    </row>
    <row r="123" spans="2:10" ht="15.95" customHeight="1">
      <c r="B123" s="286">
        <v>4</v>
      </c>
      <c r="C123" s="289" t="s">
        <v>191</v>
      </c>
      <c r="D123" s="288"/>
      <c r="E123" s="286" t="s">
        <v>253</v>
      </c>
      <c r="F123" s="298"/>
      <c r="G123" s="298"/>
      <c r="H123" s="298"/>
      <c r="I123" s="296"/>
      <c r="J123" s="296"/>
    </row>
    <row r="124" spans="2:10" ht="15.95" customHeight="1">
      <c r="B124" s="286">
        <v>5</v>
      </c>
      <c r="C124" s="289" t="s">
        <v>47</v>
      </c>
      <c r="D124" s="288"/>
      <c r="E124" s="286" t="s">
        <v>253</v>
      </c>
      <c r="F124" s="298">
        <v>356227</v>
      </c>
      <c r="G124" s="298">
        <f>G122</f>
        <v>419003</v>
      </c>
      <c r="H124" s="298">
        <f>H122</f>
        <v>401432</v>
      </c>
      <c r="I124" s="296">
        <f t="shared" ref="I124:I139" si="1">G124/F124*100</f>
        <v>117.62247106479857</v>
      </c>
      <c r="J124" s="296">
        <f t="shared" si="0"/>
        <v>104.3770800534088</v>
      </c>
    </row>
    <row r="125" spans="2:10" ht="15.95" customHeight="1">
      <c r="B125" s="286">
        <v>6</v>
      </c>
      <c r="C125" s="289" t="s">
        <v>192</v>
      </c>
      <c r="D125" s="288"/>
      <c r="E125" s="286" t="s">
        <v>253</v>
      </c>
      <c r="F125" s="298">
        <v>322351</v>
      </c>
      <c r="G125" s="298">
        <v>378940</v>
      </c>
      <c r="H125" s="298">
        <v>366793</v>
      </c>
      <c r="I125" s="296">
        <f t="shared" si="1"/>
        <v>117.55508746676759</v>
      </c>
      <c r="J125" s="296">
        <f t="shared" si="0"/>
        <v>103.31167715850628</v>
      </c>
    </row>
    <row r="126" spans="2:10" ht="15.95" customHeight="1">
      <c r="B126" s="286">
        <v>7</v>
      </c>
      <c r="C126" s="289" t="s">
        <v>202</v>
      </c>
      <c r="D126" s="288"/>
      <c r="E126" s="286" t="s">
        <v>253</v>
      </c>
      <c r="F126" s="297">
        <f>F124-F125</f>
        <v>33876</v>
      </c>
      <c r="G126" s="297">
        <f>G124-G125</f>
        <v>40063</v>
      </c>
      <c r="H126" s="297">
        <f>H124-H125</f>
        <v>34639</v>
      </c>
      <c r="I126" s="296">
        <f t="shared" si="1"/>
        <v>118.26366749321053</v>
      </c>
      <c r="J126" s="296">
        <f t="shared" si="0"/>
        <v>115.65865065388724</v>
      </c>
    </row>
    <row r="127" spans="2:10" ht="15.95" customHeight="1">
      <c r="B127" s="286">
        <v>8</v>
      </c>
      <c r="C127" s="289" t="s">
        <v>193</v>
      </c>
      <c r="D127" s="288"/>
      <c r="E127" s="286" t="s">
        <v>253</v>
      </c>
      <c r="F127" s="298">
        <v>60</v>
      </c>
      <c r="G127" s="298">
        <v>300</v>
      </c>
      <c r="H127" s="298">
        <v>60</v>
      </c>
      <c r="I127" s="296">
        <f t="shared" si="1"/>
        <v>500</v>
      </c>
      <c r="J127" s="296">
        <f t="shared" si="0"/>
        <v>500</v>
      </c>
    </row>
    <row r="128" spans="2:10" ht="15.95" customHeight="1">
      <c r="B128" s="286">
        <v>9</v>
      </c>
      <c r="C128" s="289" t="s">
        <v>254</v>
      </c>
      <c r="D128" s="288"/>
      <c r="E128" s="286" t="s">
        <v>253</v>
      </c>
      <c r="F128" s="298">
        <v>8975</v>
      </c>
      <c r="G128" s="298">
        <v>8022</v>
      </c>
      <c r="H128" s="298">
        <v>7955</v>
      </c>
      <c r="I128" s="296">
        <f t="shared" si="1"/>
        <v>89.381615598885787</v>
      </c>
      <c r="J128" s="296">
        <f t="shared" si="0"/>
        <v>100.84223758642364</v>
      </c>
    </row>
    <row r="129" spans="2:10" ht="15.95" customHeight="1">
      <c r="B129" s="286">
        <v>10</v>
      </c>
      <c r="C129" s="289" t="s">
        <v>194</v>
      </c>
      <c r="D129" s="288"/>
      <c r="E129" s="286" t="s">
        <v>253</v>
      </c>
      <c r="F129" s="298">
        <v>6735</v>
      </c>
      <c r="G129" s="298">
        <v>8313</v>
      </c>
      <c r="H129" s="298">
        <v>8129</v>
      </c>
      <c r="I129" s="296">
        <f t="shared" si="1"/>
        <v>123.42984409799556</v>
      </c>
      <c r="J129" s="296">
        <f t="shared" si="0"/>
        <v>102.26350104563906</v>
      </c>
    </row>
    <row r="130" spans="2:10" ht="15.95" customHeight="1">
      <c r="B130" s="286">
        <v>11</v>
      </c>
      <c r="C130" s="289" t="s">
        <v>195</v>
      </c>
      <c r="D130" s="288"/>
      <c r="E130" s="286" t="s">
        <v>253</v>
      </c>
      <c r="F130" s="298">
        <v>10204</v>
      </c>
      <c r="G130" s="298">
        <v>14104</v>
      </c>
      <c r="H130" s="298">
        <v>10360</v>
      </c>
      <c r="I130" s="296">
        <f t="shared" si="1"/>
        <v>138.22030576244612</v>
      </c>
      <c r="J130" s="296">
        <f t="shared" si="0"/>
        <v>136.13899613899613</v>
      </c>
    </row>
    <row r="131" spans="2:10" ht="15.95" customHeight="1">
      <c r="B131" s="286">
        <v>12</v>
      </c>
      <c r="C131" s="289" t="s">
        <v>496</v>
      </c>
      <c r="D131" s="288"/>
      <c r="E131" s="286" t="s">
        <v>253</v>
      </c>
      <c r="F131" s="297">
        <f>F126+F127-F128-F129-F130</f>
        <v>8022</v>
      </c>
      <c r="G131" s="297">
        <f>G126+G127-G128-G129-G130</f>
        <v>9924</v>
      </c>
      <c r="H131" s="297">
        <f>H126+H127-H128-H129-H130</f>
        <v>8255</v>
      </c>
      <c r="I131" s="296">
        <f t="shared" si="1"/>
        <v>123.70979805534779</v>
      </c>
      <c r="J131" s="296">
        <f t="shared" si="0"/>
        <v>120.21804966686855</v>
      </c>
    </row>
    <row r="132" spans="2:10" ht="15.95" customHeight="1">
      <c r="B132" s="286">
        <v>13</v>
      </c>
      <c r="C132" s="289" t="s">
        <v>196</v>
      </c>
      <c r="D132" s="288"/>
      <c r="E132" s="286" t="s">
        <v>253</v>
      </c>
      <c r="F132" s="298">
        <v>860</v>
      </c>
      <c r="G132" s="298">
        <v>746</v>
      </c>
      <c r="H132" s="298">
        <v>860</v>
      </c>
      <c r="I132" s="296">
        <f t="shared" si="1"/>
        <v>86.744186046511629</v>
      </c>
      <c r="J132" s="296">
        <f t="shared" si="0"/>
        <v>86.744186046511629</v>
      </c>
    </row>
    <row r="133" spans="2:10" ht="15.95" customHeight="1">
      <c r="B133" s="286">
        <v>14</v>
      </c>
      <c r="C133" s="289" t="s">
        <v>197</v>
      </c>
      <c r="D133" s="288"/>
      <c r="E133" s="286" t="s">
        <v>253</v>
      </c>
      <c r="F133" s="298">
        <v>60</v>
      </c>
      <c r="G133" s="298">
        <v>63</v>
      </c>
      <c r="H133" s="298">
        <v>60</v>
      </c>
      <c r="I133" s="296">
        <f t="shared" si="1"/>
        <v>105</v>
      </c>
      <c r="J133" s="296">
        <f t="shared" si="0"/>
        <v>105</v>
      </c>
    </row>
    <row r="134" spans="2:10" ht="15.95" customHeight="1">
      <c r="B134" s="286">
        <v>15</v>
      </c>
      <c r="C134" s="289" t="s">
        <v>353</v>
      </c>
      <c r="D134" s="288"/>
      <c r="E134" s="286" t="s">
        <v>253</v>
      </c>
      <c r="F134" s="298">
        <f>F132-F133</f>
        <v>800</v>
      </c>
      <c r="G134" s="298">
        <f>G132-G133</f>
        <v>683</v>
      </c>
      <c r="H134" s="298">
        <f>H132-H133</f>
        <v>800</v>
      </c>
      <c r="I134" s="296">
        <f t="shared" si="1"/>
        <v>85.375</v>
      </c>
      <c r="J134" s="296">
        <f t="shared" si="0"/>
        <v>85.375</v>
      </c>
    </row>
    <row r="135" spans="2:10" ht="15.95" customHeight="1">
      <c r="B135" s="286">
        <v>16</v>
      </c>
      <c r="C135" s="289" t="s">
        <v>262</v>
      </c>
      <c r="D135" s="288"/>
      <c r="E135" s="286" t="s">
        <v>253</v>
      </c>
      <c r="F135" s="297">
        <f>F131+F134</f>
        <v>8822</v>
      </c>
      <c r="G135" s="297">
        <f>G131+G134</f>
        <v>10607</v>
      </c>
      <c r="H135" s="297">
        <f>H131+H134</f>
        <v>9055</v>
      </c>
      <c r="I135" s="296">
        <f t="shared" si="1"/>
        <v>120.23350714123782</v>
      </c>
      <c r="J135" s="296">
        <f t="shared" si="0"/>
        <v>117.13970182219768</v>
      </c>
    </row>
    <row r="136" spans="2:10" ht="15.95" customHeight="1">
      <c r="B136" s="286">
        <v>17</v>
      </c>
      <c r="C136" s="289" t="s">
        <v>198</v>
      </c>
      <c r="D136" s="288"/>
      <c r="E136" s="286" t="s">
        <v>253</v>
      </c>
      <c r="F136" s="297">
        <f>F135*25%</f>
        <v>2205.5</v>
      </c>
      <c r="G136" s="298">
        <v>2671</v>
      </c>
      <c r="H136" s="297">
        <v>2264</v>
      </c>
      <c r="I136" s="296">
        <f t="shared" si="1"/>
        <v>121.10632509635005</v>
      </c>
      <c r="J136" s="296">
        <f t="shared" si="0"/>
        <v>117.97703180212014</v>
      </c>
    </row>
    <row r="137" spans="2:10" ht="15.95" customHeight="1">
      <c r="B137" s="286">
        <v>18</v>
      </c>
      <c r="C137" s="289" t="s">
        <v>199</v>
      </c>
      <c r="D137" s="288"/>
      <c r="E137" s="286" t="s">
        <v>253</v>
      </c>
      <c r="F137" s="298"/>
      <c r="G137" s="298"/>
      <c r="H137" s="298"/>
      <c r="I137" s="296"/>
      <c r="J137" s="296"/>
    </row>
    <row r="138" spans="2:10" ht="15.95" customHeight="1">
      <c r="B138" s="286">
        <v>19</v>
      </c>
      <c r="C138" s="289" t="s">
        <v>271</v>
      </c>
      <c r="D138" s="288"/>
      <c r="E138" s="286" t="s">
        <v>253</v>
      </c>
      <c r="F138" s="297">
        <f>F135-F136</f>
        <v>6616.5</v>
      </c>
      <c r="G138" s="297">
        <f>G135-G136</f>
        <v>7936</v>
      </c>
      <c r="H138" s="297">
        <f>H135-H136</f>
        <v>6791</v>
      </c>
      <c r="I138" s="296">
        <f t="shared" si="1"/>
        <v>119.94256782286708</v>
      </c>
      <c r="J138" s="296">
        <f t="shared" si="0"/>
        <v>116.86055072890591</v>
      </c>
    </row>
    <row r="139" spans="2:10" ht="15.95" customHeight="1">
      <c r="B139" s="290">
        <v>20</v>
      </c>
      <c r="C139" s="291" t="s">
        <v>204</v>
      </c>
      <c r="D139" s="292"/>
      <c r="E139" s="290" t="s">
        <v>253</v>
      </c>
      <c r="F139" s="299">
        <f>F138/4000000*1000000</f>
        <v>1654.125</v>
      </c>
      <c r="G139" s="299">
        <f>G138/4000000*1000000</f>
        <v>1984</v>
      </c>
      <c r="H139" s="299">
        <f>H138/4000000*1000000</f>
        <v>1697.75</v>
      </c>
      <c r="I139" s="300">
        <f t="shared" si="1"/>
        <v>119.94256782286708</v>
      </c>
      <c r="J139" s="300">
        <f t="shared" si="0"/>
        <v>116.86055072890591</v>
      </c>
    </row>
    <row r="140" spans="2:10" s="10" customFormat="1" ht="7.5" customHeight="1">
      <c r="B140" s="11"/>
      <c r="C140" s="11"/>
      <c r="D140" s="12"/>
      <c r="E140" s="11"/>
      <c r="F140" s="11"/>
      <c r="G140" s="14"/>
      <c r="H140" s="14"/>
      <c r="I140" s="14"/>
      <c r="J140" s="11"/>
    </row>
    <row r="141" spans="2:10" s="10" customFormat="1" ht="15.95" customHeight="1">
      <c r="B141" s="54" t="s">
        <v>299</v>
      </c>
      <c r="C141" s="49" t="s">
        <v>282</v>
      </c>
    </row>
    <row r="142" spans="2:10" s="10" customFormat="1" ht="31.5" customHeight="1">
      <c r="B142" s="68"/>
      <c r="C142" s="394" t="s">
        <v>40</v>
      </c>
      <c r="D142" s="394"/>
      <c r="E142" s="394"/>
      <c r="F142" s="394"/>
      <c r="G142" s="394"/>
      <c r="H142" s="394"/>
      <c r="I142" s="394"/>
      <c r="J142" s="394"/>
    </row>
    <row r="143" spans="2:10" s="10" customFormat="1" ht="91.5" customHeight="1">
      <c r="B143" s="68"/>
      <c r="C143" s="436" t="s">
        <v>48</v>
      </c>
      <c r="D143" s="497"/>
      <c r="E143" s="497"/>
      <c r="F143" s="497"/>
      <c r="G143" s="497"/>
      <c r="H143" s="497"/>
      <c r="I143" s="497"/>
      <c r="J143" s="497"/>
    </row>
    <row r="144" spans="2:10" ht="7.5" customHeight="1">
      <c r="B144" s="10"/>
      <c r="C144" s="69"/>
      <c r="D144" s="69"/>
      <c r="E144" s="69"/>
      <c r="F144" s="69"/>
      <c r="G144" s="69"/>
      <c r="H144" s="69"/>
      <c r="I144" s="69"/>
      <c r="J144" s="69"/>
    </row>
    <row r="145" spans="2:10" ht="15" customHeight="1">
      <c r="B145" s="60" t="s">
        <v>850</v>
      </c>
      <c r="C145" s="158" t="s">
        <v>188</v>
      </c>
      <c r="D145" s="69"/>
      <c r="E145" s="69"/>
      <c r="F145" s="69"/>
      <c r="G145" s="69"/>
      <c r="H145" s="69"/>
      <c r="I145" s="69"/>
      <c r="J145" s="69"/>
    </row>
    <row r="146" spans="2:10" ht="15" customHeight="1">
      <c r="B146" s="182" t="s">
        <v>299</v>
      </c>
      <c r="C146" s="453" t="s">
        <v>851</v>
      </c>
      <c r="D146" s="453"/>
      <c r="E146" s="69"/>
      <c r="F146" s="69"/>
      <c r="G146" s="69"/>
      <c r="H146" s="69"/>
      <c r="I146" s="69"/>
      <c r="J146" s="69"/>
    </row>
    <row r="147" spans="2:10" ht="15" customHeight="1">
      <c r="B147" s="10"/>
      <c r="C147" s="132" t="s">
        <v>895</v>
      </c>
      <c r="D147" s="69"/>
      <c r="E147" s="69"/>
      <c r="F147" s="69"/>
      <c r="G147" s="69"/>
      <c r="H147" s="69"/>
      <c r="I147" s="69"/>
      <c r="J147" s="69"/>
    </row>
    <row r="148" spans="2:10" ht="15" customHeight="1">
      <c r="B148" s="10"/>
      <c r="C148" s="492" t="s">
        <v>975</v>
      </c>
      <c r="D148" s="492"/>
      <c r="E148" s="492" t="s">
        <v>852</v>
      </c>
      <c r="F148" s="492"/>
      <c r="G148" s="492"/>
      <c r="H148" s="69"/>
      <c r="I148" s="69"/>
      <c r="J148" s="69"/>
    </row>
    <row r="149" spans="2:10" ht="15" customHeight="1">
      <c r="B149" s="10"/>
      <c r="C149" s="492" t="s">
        <v>854</v>
      </c>
      <c r="D149" s="492"/>
      <c r="E149" s="492" t="s">
        <v>853</v>
      </c>
      <c r="F149" s="492"/>
      <c r="G149" s="492"/>
      <c r="H149" s="69"/>
      <c r="I149" s="69"/>
      <c r="J149" s="69"/>
    </row>
    <row r="150" spans="2:10" ht="15" customHeight="1">
      <c r="B150" s="10"/>
      <c r="C150" s="492" t="s">
        <v>976</v>
      </c>
      <c r="D150" s="492"/>
      <c r="E150" s="492" t="s">
        <v>853</v>
      </c>
      <c r="F150" s="492"/>
      <c r="G150" s="492"/>
      <c r="H150" s="69"/>
      <c r="I150" s="69"/>
      <c r="J150" s="69"/>
    </row>
    <row r="151" spans="2:10" ht="15" customHeight="1">
      <c r="B151" s="10"/>
      <c r="C151" s="157"/>
      <c r="D151" s="157"/>
      <c r="E151" s="157"/>
      <c r="F151" s="157"/>
      <c r="G151" s="157"/>
      <c r="H151" s="69"/>
      <c r="I151" s="69"/>
      <c r="J151" s="69"/>
    </row>
    <row r="152" spans="2:10" ht="17.100000000000001" customHeight="1">
      <c r="C152" s="92" t="s">
        <v>439</v>
      </c>
      <c r="D152" s="10"/>
      <c r="E152" s="10"/>
      <c r="F152" s="10"/>
      <c r="G152" s="10"/>
      <c r="H152" s="10"/>
      <c r="I152" s="10"/>
      <c r="J152" s="10"/>
    </row>
    <row r="153" spans="2:10" ht="17.100000000000001" customHeight="1">
      <c r="B153" s="52"/>
      <c r="C153" s="15" t="s">
        <v>742</v>
      </c>
      <c r="D153" s="10" t="s">
        <v>495</v>
      </c>
      <c r="E153" s="10"/>
      <c r="F153" s="10"/>
      <c r="G153" s="10"/>
      <c r="H153" s="10"/>
      <c r="I153" s="10"/>
      <c r="J153" s="10"/>
    </row>
    <row r="154" spans="2:10" ht="17.100000000000001" customHeight="1">
      <c r="B154" s="52"/>
      <c r="C154" s="15" t="s">
        <v>743</v>
      </c>
      <c r="D154" s="10" t="s">
        <v>273</v>
      </c>
      <c r="E154" s="10"/>
      <c r="F154" s="10"/>
      <c r="G154" s="10"/>
      <c r="H154" s="10"/>
      <c r="I154" s="10"/>
      <c r="J154" s="10"/>
    </row>
    <row r="155" spans="2:10" ht="17.100000000000001" customHeight="1">
      <c r="B155" s="52"/>
      <c r="C155" s="15" t="s">
        <v>753</v>
      </c>
      <c r="D155" s="135">
        <v>25488</v>
      </c>
      <c r="E155" s="10"/>
      <c r="F155" s="10"/>
      <c r="G155" s="10"/>
      <c r="H155" s="10"/>
      <c r="I155" s="10"/>
      <c r="J155" s="10"/>
    </row>
    <row r="156" spans="2:10" ht="17.100000000000001" customHeight="1">
      <c r="B156" s="52"/>
      <c r="C156" s="15" t="s">
        <v>754</v>
      </c>
      <c r="D156" s="10" t="s">
        <v>276</v>
      </c>
      <c r="E156" s="10"/>
      <c r="F156" s="10"/>
      <c r="G156" s="10"/>
      <c r="H156" s="10"/>
      <c r="I156" s="10"/>
      <c r="J156" s="10"/>
    </row>
    <row r="157" spans="2:10" ht="17.100000000000001" customHeight="1">
      <c r="B157" s="52"/>
      <c r="C157" s="15" t="s">
        <v>744</v>
      </c>
      <c r="D157" s="10" t="s">
        <v>277</v>
      </c>
      <c r="E157" s="10"/>
      <c r="F157" s="10"/>
      <c r="G157" s="10"/>
      <c r="H157" s="10"/>
      <c r="I157" s="10"/>
      <c r="J157" s="10"/>
    </row>
    <row r="158" spans="2:10" ht="17.100000000000001" customHeight="1">
      <c r="B158" s="52"/>
      <c r="C158" s="15" t="s">
        <v>745</v>
      </c>
      <c r="D158" s="10" t="s">
        <v>278</v>
      </c>
      <c r="E158" s="10"/>
      <c r="F158" s="10"/>
      <c r="G158" s="10"/>
      <c r="H158" s="10"/>
      <c r="I158" s="10"/>
      <c r="J158" s="10"/>
    </row>
    <row r="159" spans="2:10" ht="17.100000000000001" customHeight="1">
      <c r="B159" s="52"/>
      <c r="C159" s="15" t="s">
        <v>746</v>
      </c>
      <c r="D159" s="10" t="s">
        <v>328</v>
      </c>
      <c r="E159" s="10"/>
      <c r="F159" s="10"/>
      <c r="G159" s="10"/>
      <c r="H159" s="10"/>
      <c r="I159" s="10"/>
      <c r="J159" s="10"/>
    </row>
    <row r="160" spans="2:10" ht="17.100000000000001" customHeight="1">
      <c r="B160" s="52"/>
      <c r="C160" s="15" t="s">
        <v>747</v>
      </c>
      <c r="D160" s="10" t="s">
        <v>329</v>
      </c>
      <c r="E160" s="10"/>
      <c r="F160" s="10"/>
      <c r="G160" s="10"/>
      <c r="H160" s="10"/>
      <c r="I160" s="10"/>
      <c r="J160" s="10"/>
    </row>
    <row r="161" spans="2:10" ht="17.100000000000001" customHeight="1">
      <c r="B161" s="52"/>
      <c r="C161" s="15" t="s">
        <v>748</v>
      </c>
      <c r="D161" s="10" t="s">
        <v>330</v>
      </c>
      <c r="E161" s="10"/>
      <c r="F161" s="10"/>
      <c r="G161" s="10"/>
      <c r="H161" s="10"/>
      <c r="I161" s="10"/>
      <c r="J161" s="10"/>
    </row>
    <row r="162" spans="2:10" ht="17.100000000000001" customHeight="1">
      <c r="B162" s="52"/>
      <c r="C162" s="15" t="s">
        <v>749</v>
      </c>
      <c r="D162" s="136" t="s">
        <v>331</v>
      </c>
      <c r="E162" s="10"/>
      <c r="F162" s="10"/>
      <c r="G162" s="10"/>
      <c r="H162" s="10"/>
      <c r="I162" s="10"/>
      <c r="J162" s="10"/>
    </row>
    <row r="163" spans="2:10" ht="17.100000000000001" customHeight="1">
      <c r="B163" s="52"/>
      <c r="C163" s="15" t="s">
        <v>750</v>
      </c>
      <c r="D163" s="10" t="s">
        <v>332</v>
      </c>
      <c r="E163" s="10"/>
      <c r="F163" s="10"/>
      <c r="G163" s="10"/>
      <c r="H163" s="10"/>
      <c r="I163" s="10"/>
      <c r="J163" s="10"/>
    </row>
    <row r="164" spans="2:10" ht="17.100000000000001" customHeight="1">
      <c r="B164" s="52"/>
      <c r="C164" s="15" t="s">
        <v>755</v>
      </c>
      <c r="D164" s="10"/>
      <c r="E164" s="10"/>
      <c r="F164" s="10"/>
      <c r="G164" s="10"/>
      <c r="H164" s="10"/>
      <c r="I164" s="10"/>
      <c r="J164" s="10"/>
    </row>
    <row r="165" spans="2:10" ht="17.100000000000001" customHeight="1">
      <c r="B165" s="10"/>
      <c r="C165" s="134" t="s">
        <v>335</v>
      </c>
      <c r="D165" s="411" t="s">
        <v>333</v>
      </c>
      <c r="E165" s="411"/>
      <c r="F165" s="411"/>
      <c r="G165" s="411"/>
      <c r="H165" s="411"/>
      <c r="I165" s="411"/>
      <c r="J165" s="411"/>
    </row>
    <row r="166" spans="2:10" ht="30.75" customHeight="1">
      <c r="B166" s="10"/>
      <c r="C166" s="61" t="s">
        <v>334</v>
      </c>
      <c r="D166" s="10" t="s">
        <v>336</v>
      </c>
      <c r="E166" s="10"/>
      <c r="F166" s="10"/>
      <c r="G166" s="10"/>
      <c r="H166" s="10"/>
      <c r="I166" s="10"/>
      <c r="J166" s="10"/>
    </row>
    <row r="167" spans="2:10" ht="17.100000000000001" customHeight="1">
      <c r="B167" s="10"/>
      <c r="C167" s="61" t="s">
        <v>337</v>
      </c>
      <c r="D167" s="10" t="s">
        <v>338</v>
      </c>
      <c r="E167" s="10"/>
      <c r="F167" s="10"/>
      <c r="G167" s="10"/>
      <c r="H167" s="10"/>
      <c r="I167" s="10"/>
      <c r="J167" s="10"/>
    </row>
    <row r="168" spans="2:10" ht="17.100000000000001" customHeight="1">
      <c r="B168" s="10"/>
      <c r="C168" s="61" t="s">
        <v>60</v>
      </c>
      <c r="D168" s="10" t="s">
        <v>871</v>
      </c>
      <c r="E168" s="10"/>
      <c r="F168" s="10"/>
      <c r="G168" s="10"/>
      <c r="H168" s="10"/>
      <c r="I168" s="10"/>
      <c r="J168" s="10"/>
    </row>
    <row r="169" spans="2:10" ht="17.100000000000001" customHeight="1">
      <c r="B169" s="10"/>
      <c r="C169" s="61" t="s">
        <v>61</v>
      </c>
      <c r="D169" s="10" t="s">
        <v>62</v>
      </c>
      <c r="E169" s="10"/>
      <c r="F169" s="10"/>
      <c r="G169" s="10"/>
      <c r="H169" s="10"/>
      <c r="I169" s="10"/>
      <c r="J169" s="10"/>
    </row>
    <row r="170" spans="2:10" ht="17.100000000000001" customHeight="1">
      <c r="B170" s="52"/>
      <c r="C170" s="10" t="s">
        <v>63</v>
      </c>
      <c r="D170" s="10"/>
      <c r="E170" s="10"/>
      <c r="F170" s="10"/>
      <c r="G170" s="10"/>
      <c r="H170" s="10"/>
      <c r="I170" s="10"/>
      <c r="J170" s="10"/>
    </row>
    <row r="171" spans="2:10" ht="17.100000000000001" customHeight="1">
      <c r="B171" s="52"/>
      <c r="C171" s="411" t="s">
        <v>609</v>
      </c>
      <c r="D171" s="411"/>
      <c r="E171" s="409">
        <f>E172+E173</f>
        <v>7400</v>
      </c>
      <c r="F171" s="409"/>
      <c r="G171" s="10" t="s">
        <v>451</v>
      </c>
      <c r="H171" s="10"/>
      <c r="I171" s="10"/>
      <c r="J171" s="10"/>
    </row>
    <row r="172" spans="2:10" ht="17.100000000000001" customHeight="1">
      <c r="B172" s="52"/>
      <c r="C172" s="411" t="s">
        <v>610</v>
      </c>
      <c r="D172" s="411"/>
      <c r="E172" s="409">
        <v>7400</v>
      </c>
      <c r="F172" s="409"/>
      <c r="G172" s="10" t="s">
        <v>451</v>
      </c>
      <c r="H172" s="10"/>
      <c r="I172" s="10"/>
      <c r="J172" s="10"/>
    </row>
    <row r="173" spans="2:10" ht="17.100000000000001" customHeight="1">
      <c r="B173" s="52"/>
      <c r="C173" s="411" t="s">
        <v>611</v>
      </c>
      <c r="D173" s="411"/>
      <c r="E173" s="409">
        <v>0</v>
      </c>
      <c r="F173" s="409"/>
      <c r="G173" s="10" t="s">
        <v>451</v>
      </c>
      <c r="H173" s="10"/>
      <c r="I173" s="10"/>
      <c r="J173" s="10"/>
    </row>
    <row r="174" spans="2:10" ht="17.100000000000001" customHeight="1">
      <c r="B174" s="52"/>
      <c r="C174" s="10" t="s">
        <v>751</v>
      </c>
      <c r="D174" s="10"/>
      <c r="E174" s="10"/>
      <c r="F174" s="10"/>
      <c r="G174" s="10"/>
      <c r="H174" s="10"/>
      <c r="I174" s="10"/>
      <c r="J174" s="10"/>
    </row>
    <row r="175" spans="2:10" ht="17.100000000000001" customHeight="1">
      <c r="B175" s="52"/>
      <c r="C175" s="10" t="s">
        <v>752</v>
      </c>
      <c r="D175" s="10"/>
      <c r="E175" s="10"/>
      <c r="F175" s="10"/>
      <c r="G175" s="10"/>
      <c r="H175" s="10"/>
      <c r="I175" s="10"/>
      <c r="J175" s="10"/>
    </row>
    <row r="176" spans="2:10" ht="15.75" customHeight="1"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2:10" ht="9.75" customHeight="1"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2:10" ht="17.100000000000001" customHeight="1">
      <c r="C178" s="49" t="s">
        <v>349</v>
      </c>
      <c r="D178" s="10"/>
      <c r="E178" s="10"/>
      <c r="F178" s="10"/>
      <c r="G178" s="10"/>
      <c r="H178" s="10"/>
      <c r="I178" s="10"/>
      <c r="J178" s="10"/>
    </row>
    <row r="179" spans="2:10" ht="17.100000000000001" customHeight="1">
      <c r="B179" s="52"/>
      <c r="C179" s="15" t="s">
        <v>742</v>
      </c>
      <c r="D179" s="10" t="s">
        <v>272</v>
      </c>
      <c r="E179" s="10"/>
      <c r="F179" s="10"/>
      <c r="G179" s="10"/>
      <c r="H179" s="10"/>
      <c r="I179" s="10"/>
      <c r="J179" s="10"/>
    </row>
    <row r="180" spans="2:10" ht="17.100000000000001" customHeight="1">
      <c r="B180" s="52"/>
      <c r="C180" s="15" t="s">
        <v>743</v>
      </c>
      <c r="D180" s="10" t="s">
        <v>273</v>
      </c>
      <c r="E180" s="10"/>
      <c r="F180" s="10"/>
      <c r="G180" s="10"/>
      <c r="H180" s="10"/>
      <c r="I180" s="10"/>
      <c r="J180" s="10"/>
    </row>
    <row r="181" spans="2:10" ht="17.100000000000001" customHeight="1">
      <c r="B181" s="52"/>
      <c r="C181" s="15" t="s">
        <v>753</v>
      </c>
      <c r="D181" s="133" t="s">
        <v>441</v>
      </c>
      <c r="E181" s="10"/>
      <c r="F181" s="10"/>
      <c r="G181" s="10"/>
      <c r="H181" s="10"/>
      <c r="I181" s="10"/>
      <c r="J181" s="10"/>
    </row>
    <row r="182" spans="2:10" ht="17.100000000000001" customHeight="1">
      <c r="B182" s="52"/>
      <c r="C182" s="15" t="s">
        <v>754</v>
      </c>
      <c r="D182" s="10" t="s">
        <v>276</v>
      </c>
      <c r="E182" s="10"/>
      <c r="F182" s="10"/>
      <c r="G182" s="10"/>
      <c r="H182" s="10"/>
      <c r="I182" s="10"/>
      <c r="J182" s="10"/>
    </row>
    <row r="183" spans="2:10" ht="17.100000000000001" customHeight="1">
      <c r="B183" s="52"/>
      <c r="C183" s="15" t="s">
        <v>744</v>
      </c>
      <c r="D183" s="10" t="s">
        <v>277</v>
      </c>
      <c r="E183" s="10"/>
      <c r="F183" s="10"/>
      <c r="G183" s="10"/>
      <c r="H183" s="10"/>
      <c r="I183" s="10"/>
      <c r="J183" s="10"/>
    </row>
    <row r="184" spans="2:10" ht="17.100000000000001" customHeight="1">
      <c r="B184" s="52"/>
      <c r="C184" s="15" t="s">
        <v>745</v>
      </c>
      <c r="D184" s="10" t="s">
        <v>278</v>
      </c>
      <c r="E184" s="10"/>
      <c r="F184" s="10"/>
      <c r="G184" s="10"/>
      <c r="H184" s="10"/>
      <c r="I184" s="10"/>
      <c r="J184" s="10"/>
    </row>
    <row r="185" spans="2:10" ht="17.100000000000001" customHeight="1">
      <c r="B185" s="52"/>
      <c r="C185" s="15" t="s">
        <v>746</v>
      </c>
      <c r="D185" s="10" t="s">
        <v>442</v>
      </c>
      <c r="E185" s="10"/>
      <c r="F185" s="10"/>
      <c r="G185" s="10"/>
      <c r="H185" s="10"/>
      <c r="I185" s="10"/>
      <c r="J185" s="10"/>
    </row>
    <row r="186" spans="2:10" ht="17.100000000000001" customHeight="1">
      <c r="B186" s="52"/>
      <c r="C186" s="15" t="s">
        <v>747</v>
      </c>
      <c r="D186" s="10" t="s">
        <v>189</v>
      </c>
      <c r="E186" s="10"/>
      <c r="F186" s="10"/>
      <c r="G186" s="10"/>
      <c r="H186" s="10"/>
      <c r="I186" s="10"/>
      <c r="J186" s="10"/>
    </row>
    <row r="187" spans="2:10" ht="17.100000000000001" customHeight="1">
      <c r="B187" s="52"/>
      <c r="C187" s="15" t="s">
        <v>748</v>
      </c>
      <c r="D187" s="133" t="s">
        <v>443</v>
      </c>
      <c r="E187" s="10"/>
      <c r="F187" s="10"/>
      <c r="G187" s="10"/>
      <c r="H187" s="10"/>
      <c r="I187" s="10"/>
      <c r="J187" s="10"/>
    </row>
    <row r="188" spans="2:10" ht="17.100000000000001" customHeight="1">
      <c r="B188" s="52"/>
      <c r="C188" s="15" t="s">
        <v>749</v>
      </c>
      <c r="D188" s="10" t="s">
        <v>279</v>
      </c>
      <c r="E188" s="10"/>
      <c r="F188" s="10"/>
      <c r="G188" s="10"/>
      <c r="H188" s="10"/>
      <c r="I188" s="10"/>
      <c r="J188" s="10"/>
    </row>
    <row r="189" spans="2:10" ht="17.100000000000001" customHeight="1">
      <c r="B189" s="52"/>
      <c r="C189" s="15" t="s">
        <v>750</v>
      </c>
      <c r="D189" s="10" t="s">
        <v>280</v>
      </c>
      <c r="E189" s="10"/>
      <c r="F189" s="10"/>
      <c r="G189" s="10"/>
      <c r="H189" s="10"/>
      <c r="I189" s="10"/>
      <c r="J189" s="10"/>
    </row>
    <row r="190" spans="2:10" ht="17.100000000000001" customHeight="1">
      <c r="B190" s="52"/>
      <c r="C190" s="15" t="s">
        <v>755</v>
      </c>
      <c r="D190" s="10"/>
      <c r="E190" s="10"/>
      <c r="F190" s="10"/>
      <c r="G190" s="10"/>
      <c r="H190" s="10"/>
      <c r="I190" s="10"/>
      <c r="J190" s="10"/>
    </row>
    <row r="191" spans="2:10" ht="17.100000000000001" customHeight="1">
      <c r="B191" s="10"/>
      <c r="C191" s="61" t="s">
        <v>444</v>
      </c>
      <c r="D191" s="411" t="s">
        <v>447</v>
      </c>
      <c r="E191" s="411"/>
      <c r="F191" s="411"/>
      <c r="G191" s="411"/>
      <c r="H191" s="411"/>
      <c r="I191" s="411"/>
      <c r="J191" s="411"/>
    </row>
    <row r="192" spans="2:10" ht="17.100000000000001" customHeight="1">
      <c r="B192" s="10"/>
      <c r="C192" s="494" t="s">
        <v>445</v>
      </c>
      <c r="D192" s="436" t="s">
        <v>674</v>
      </c>
      <c r="E192" s="436"/>
      <c r="F192" s="436"/>
      <c r="G192" s="436"/>
      <c r="H192" s="436"/>
      <c r="I192" s="436"/>
      <c r="J192" s="436"/>
    </row>
    <row r="193" spans="2:10" ht="17.100000000000001" customHeight="1">
      <c r="B193" s="10"/>
      <c r="C193" s="494"/>
      <c r="D193" s="436" t="s">
        <v>672</v>
      </c>
      <c r="E193" s="436"/>
      <c r="F193" s="436"/>
      <c r="G193" s="436"/>
      <c r="H193" s="436"/>
      <c r="I193" s="436"/>
      <c r="J193" s="436"/>
    </row>
    <row r="194" spans="2:10" ht="17.100000000000001" customHeight="1">
      <c r="B194" s="10"/>
      <c r="C194" s="61" t="s">
        <v>446</v>
      </c>
      <c r="D194" s="10" t="s">
        <v>448</v>
      </c>
      <c r="E194" s="10"/>
      <c r="F194" s="10"/>
      <c r="G194" s="10"/>
      <c r="H194" s="10"/>
      <c r="I194" s="10"/>
      <c r="J194" s="10"/>
    </row>
    <row r="195" spans="2:10" ht="17.100000000000001" customHeight="1">
      <c r="B195" s="10"/>
      <c r="C195" s="61" t="s">
        <v>440</v>
      </c>
      <c r="D195" s="10" t="s">
        <v>449</v>
      </c>
      <c r="E195" s="10"/>
      <c r="F195" s="10"/>
      <c r="G195" s="10"/>
      <c r="H195" s="10"/>
      <c r="I195" s="10"/>
      <c r="J195" s="10"/>
    </row>
    <row r="196" spans="2:10" ht="17.100000000000001" customHeight="1">
      <c r="B196" s="10"/>
      <c r="C196" s="61" t="s">
        <v>675</v>
      </c>
      <c r="D196" s="10" t="s">
        <v>450</v>
      </c>
      <c r="E196" s="10"/>
      <c r="F196" s="10"/>
      <c r="G196" s="10"/>
      <c r="H196" s="10"/>
      <c r="I196" s="10"/>
      <c r="J196" s="10"/>
    </row>
    <row r="197" spans="2:10" ht="17.100000000000001" customHeight="1">
      <c r="B197" s="10"/>
      <c r="C197" s="61" t="s">
        <v>676</v>
      </c>
      <c r="D197" s="10" t="s">
        <v>889</v>
      </c>
      <c r="E197" s="10"/>
      <c r="F197" s="10"/>
      <c r="G197" s="10"/>
      <c r="H197" s="10"/>
      <c r="I197" s="10"/>
      <c r="J197" s="10"/>
    </row>
    <row r="198" spans="2:10" ht="17.100000000000001" customHeight="1">
      <c r="B198" s="52"/>
      <c r="C198" s="411" t="s">
        <v>756</v>
      </c>
      <c r="D198" s="411"/>
      <c r="E198" s="411"/>
      <c r="F198" s="411"/>
      <c r="G198" s="411"/>
      <c r="H198" s="411"/>
      <c r="I198" s="411"/>
      <c r="J198" s="411"/>
    </row>
    <row r="199" spans="2:10" ht="17.100000000000001" customHeight="1">
      <c r="B199" s="52"/>
      <c r="C199" s="411" t="s">
        <v>606</v>
      </c>
      <c r="D199" s="411"/>
      <c r="E199" s="409">
        <f>E200+E201</f>
        <v>612840</v>
      </c>
      <c r="F199" s="409"/>
      <c r="G199" s="10" t="s">
        <v>451</v>
      </c>
      <c r="H199" s="10"/>
      <c r="I199" s="10"/>
      <c r="J199" s="10"/>
    </row>
    <row r="200" spans="2:10" ht="17.100000000000001" customHeight="1">
      <c r="B200" s="52"/>
      <c r="C200" s="411" t="s">
        <v>607</v>
      </c>
      <c r="D200" s="411"/>
      <c r="E200" s="409">
        <v>12840</v>
      </c>
      <c r="F200" s="409"/>
      <c r="G200" s="10" t="s">
        <v>451</v>
      </c>
      <c r="H200" s="10"/>
      <c r="I200" s="10"/>
      <c r="J200" s="10"/>
    </row>
    <row r="201" spans="2:10" ht="17.100000000000001" customHeight="1">
      <c r="B201" s="52"/>
      <c r="C201" s="411" t="s">
        <v>608</v>
      </c>
      <c r="D201" s="411"/>
      <c r="E201" s="409">
        <v>600000</v>
      </c>
      <c r="F201" s="409"/>
      <c r="G201" s="10" t="s">
        <v>451</v>
      </c>
      <c r="H201" s="10"/>
      <c r="I201" s="10"/>
      <c r="J201" s="10"/>
    </row>
    <row r="202" spans="2:10" ht="17.100000000000001" customHeight="1">
      <c r="B202" s="52"/>
      <c r="C202" s="10" t="s">
        <v>751</v>
      </c>
      <c r="D202" s="10"/>
      <c r="E202" s="10"/>
      <c r="F202" s="10"/>
      <c r="G202" s="10"/>
      <c r="H202" s="10"/>
      <c r="I202" s="10"/>
      <c r="J202" s="10"/>
    </row>
    <row r="203" spans="2:10" ht="17.100000000000001" customHeight="1">
      <c r="B203" s="52"/>
      <c r="C203" s="10" t="s">
        <v>752</v>
      </c>
      <c r="D203" s="10"/>
      <c r="E203" s="10"/>
      <c r="F203" s="10"/>
      <c r="G203" s="10"/>
      <c r="H203" s="10"/>
      <c r="I203" s="10"/>
      <c r="J203" s="10"/>
    </row>
    <row r="204" spans="2:10" ht="9.75" customHeight="1">
      <c r="B204" s="52"/>
      <c r="C204" s="10"/>
      <c r="D204" s="10"/>
      <c r="E204" s="10"/>
      <c r="F204" s="10"/>
      <c r="G204" s="10"/>
      <c r="H204" s="10"/>
      <c r="I204" s="10"/>
      <c r="J204" s="10"/>
    </row>
    <row r="205" spans="2:10" ht="17.100000000000001" customHeight="1">
      <c r="C205" s="49" t="s">
        <v>350</v>
      </c>
      <c r="D205" s="10"/>
      <c r="E205" s="10"/>
      <c r="F205" s="10"/>
      <c r="G205" s="10"/>
      <c r="H205" s="10"/>
      <c r="I205" s="10"/>
      <c r="J205" s="10"/>
    </row>
    <row r="206" spans="2:10" ht="17.100000000000001" customHeight="1">
      <c r="B206" s="52"/>
      <c r="C206" s="15" t="s">
        <v>742</v>
      </c>
      <c r="D206" s="10" t="s">
        <v>49</v>
      </c>
      <c r="E206" s="10"/>
      <c r="F206" s="10"/>
      <c r="G206" s="10"/>
      <c r="H206" s="10"/>
      <c r="I206" s="10"/>
      <c r="J206" s="10"/>
    </row>
    <row r="207" spans="2:10" ht="17.100000000000001" customHeight="1">
      <c r="B207" s="52"/>
      <c r="C207" s="15" t="s">
        <v>743</v>
      </c>
      <c r="D207" s="10" t="s">
        <v>273</v>
      </c>
      <c r="E207" s="10"/>
      <c r="F207" s="10"/>
      <c r="G207" s="10"/>
      <c r="H207" s="10"/>
      <c r="I207" s="10"/>
      <c r="J207" s="10"/>
    </row>
    <row r="208" spans="2:10" ht="17.100000000000001" customHeight="1">
      <c r="B208" s="52"/>
      <c r="C208" s="15" t="s">
        <v>753</v>
      </c>
      <c r="D208" s="135">
        <v>27676</v>
      </c>
      <c r="E208" s="10"/>
      <c r="F208" s="10"/>
      <c r="G208" s="10"/>
      <c r="H208" s="10"/>
      <c r="I208" s="10"/>
      <c r="J208" s="10"/>
    </row>
    <row r="209" spans="2:11" ht="17.100000000000001" customHeight="1">
      <c r="B209" s="52"/>
      <c r="C209" s="15" t="s">
        <v>754</v>
      </c>
      <c r="D209" s="10" t="s">
        <v>276</v>
      </c>
      <c r="E209" s="10"/>
      <c r="F209" s="10"/>
      <c r="G209" s="10"/>
      <c r="H209" s="10"/>
      <c r="I209" s="10"/>
      <c r="J209" s="10"/>
    </row>
    <row r="210" spans="2:11" ht="17.100000000000001" customHeight="1">
      <c r="B210" s="52"/>
      <c r="C210" s="15" t="s">
        <v>744</v>
      </c>
      <c r="D210" s="10" t="s">
        <v>277</v>
      </c>
      <c r="E210" s="10"/>
      <c r="F210" s="10"/>
      <c r="G210" s="10"/>
      <c r="H210" s="10"/>
      <c r="I210" s="10"/>
      <c r="J210" s="10"/>
    </row>
    <row r="211" spans="2:11" ht="17.100000000000001" customHeight="1">
      <c r="B211" s="52"/>
      <c r="C211" s="15" t="s">
        <v>745</v>
      </c>
      <c r="D211" s="10" t="s">
        <v>278</v>
      </c>
      <c r="E211" s="10"/>
      <c r="F211" s="10"/>
      <c r="G211" s="10"/>
      <c r="H211" s="10"/>
      <c r="I211" s="10"/>
      <c r="J211" s="10"/>
    </row>
    <row r="212" spans="2:11" ht="17.100000000000001" customHeight="1">
      <c r="B212" s="52"/>
      <c r="C212" s="15" t="s">
        <v>746</v>
      </c>
      <c r="D212" s="10" t="s">
        <v>50</v>
      </c>
      <c r="E212" s="10"/>
      <c r="F212" s="10"/>
      <c r="G212" s="10"/>
      <c r="H212" s="10"/>
      <c r="I212" s="10"/>
      <c r="J212" s="10"/>
    </row>
    <row r="213" spans="2:11" ht="17.100000000000001" customHeight="1">
      <c r="B213" s="52"/>
      <c r="C213" s="15" t="s">
        <v>747</v>
      </c>
      <c r="D213" s="10" t="s">
        <v>51</v>
      </c>
      <c r="E213" s="10"/>
      <c r="F213" s="10"/>
      <c r="G213" s="10"/>
      <c r="H213" s="10"/>
      <c r="I213" s="10"/>
      <c r="J213" s="10"/>
    </row>
    <row r="214" spans="2:11" ht="17.100000000000001" customHeight="1">
      <c r="B214" s="52"/>
      <c r="C214" s="15" t="s">
        <v>748</v>
      </c>
      <c r="D214" s="10" t="s">
        <v>52</v>
      </c>
      <c r="E214" s="10"/>
      <c r="F214" s="10"/>
      <c r="G214" s="10"/>
      <c r="H214" s="10"/>
      <c r="I214" s="10"/>
      <c r="J214" s="10"/>
    </row>
    <row r="215" spans="2:11" ht="17.100000000000001" customHeight="1">
      <c r="B215" s="52"/>
      <c r="C215" s="15" t="s">
        <v>749</v>
      </c>
      <c r="D215" s="136" t="s">
        <v>331</v>
      </c>
      <c r="E215" s="10"/>
      <c r="F215" s="10"/>
      <c r="G215" s="10"/>
      <c r="H215" s="10"/>
      <c r="I215" s="10"/>
      <c r="J215" s="10"/>
    </row>
    <row r="216" spans="2:11" ht="17.100000000000001" customHeight="1">
      <c r="B216" s="52"/>
      <c r="C216" s="15" t="s">
        <v>750</v>
      </c>
      <c r="D216" s="10" t="s">
        <v>53</v>
      </c>
      <c r="E216" s="10"/>
      <c r="F216" s="10"/>
      <c r="G216" s="10"/>
      <c r="H216" s="10"/>
      <c r="I216" s="10"/>
      <c r="J216" s="10"/>
    </row>
    <row r="217" spans="2:11" ht="17.100000000000001" customHeight="1">
      <c r="B217" s="52"/>
      <c r="C217" s="15" t="s">
        <v>755</v>
      </c>
      <c r="D217" s="10"/>
      <c r="E217" s="10"/>
      <c r="F217" s="10"/>
      <c r="G217" s="10"/>
      <c r="H217" s="10"/>
      <c r="I217" s="10"/>
      <c r="J217" s="10"/>
    </row>
    <row r="218" spans="2:11" ht="17.100000000000001" customHeight="1">
      <c r="B218" s="10"/>
      <c r="C218" s="341" t="s">
        <v>54</v>
      </c>
      <c r="D218" s="465" t="s">
        <v>57</v>
      </c>
      <c r="E218" s="465"/>
      <c r="F218" s="465"/>
      <c r="G218" s="465"/>
      <c r="H218" s="465"/>
      <c r="I218" s="465"/>
      <c r="J218" s="465"/>
      <c r="K218" s="325"/>
    </row>
    <row r="219" spans="2:11" ht="17.100000000000001" customHeight="1">
      <c r="B219" s="10"/>
      <c r="C219" s="44" t="s">
        <v>55</v>
      </c>
      <c r="D219" s="132" t="s">
        <v>59</v>
      </c>
      <c r="E219" s="132"/>
      <c r="F219" s="132"/>
      <c r="G219" s="132"/>
      <c r="H219" s="132"/>
      <c r="I219" s="132"/>
      <c r="J219" s="132"/>
      <c r="K219" s="325"/>
    </row>
    <row r="220" spans="2:11" ht="17.100000000000001" customHeight="1">
      <c r="B220" s="10"/>
      <c r="C220" s="44" t="s">
        <v>56</v>
      </c>
      <c r="D220" s="132" t="s">
        <v>58</v>
      </c>
      <c r="E220" s="132"/>
      <c r="F220" s="132"/>
      <c r="G220" s="132"/>
      <c r="H220" s="132"/>
      <c r="I220" s="132"/>
      <c r="J220" s="132"/>
      <c r="K220" s="325"/>
    </row>
    <row r="221" spans="2:11" ht="17.100000000000001" customHeight="1">
      <c r="B221" s="10"/>
      <c r="C221" s="44" t="s">
        <v>400</v>
      </c>
      <c r="D221" s="132" t="s">
        <v>978</v>
      </c>
      <c r="E221" s="132"/>
      <c r="F221" s="132"/>
      <c r="G221" s="132"/>
      <c r="H221" s="132"/>
      <c r="I221" s="132"/>
      <c r="J221" s="132"/>
      <c r="K221" s="325"/>
    </row>
    <row r="222" spans="2:11" ht="17.100000000000001" customHeight="1">
      <c r="B222" s="10"/>
      <c r="C222" s="44" t="s">
        <v>398</v>
      </c>
      <c r="D222" s="132" t="s">
        <v>979</v>
      </c>
      <c r="E222" s="132"/>
      <c r="F222" s="132"/>
      <c r="G222" s="132"/>
      <c r="H222" s="132"/>
      <c r="I222" s="132"/>
      <c r="J222" s="132"/>
      <c r="K222" s="325"/>
    </row>
    <row r="223" spans="2:11" ht="17.100000000000001" customHeight="1">
      <c r="B223" s="10"/>
      <c r="C223" s="44" t="s">
        <v>399</v>
      </c>
      <c r="D223" s="132" t="s">
        <v>980</v>
      </c>
      <c r="E223" s="132"/>
      <c r="F223" s="132"/>
      <c r="G223" s="132"/>
      <c r="H223" s="132"/>
      <c r="I223" s="132"/>
      <c r="J223" s="132"/>
    </row>
    <row r="224" spans="2:11" ht="17.100000000000001" customHeight="1">
      <c r="B224" s="52"/>
      <c r="C224" s="10"/>
      <c r="D224" s="10"/>
      <c r="E224" s="10"/>
      <c r="F224" s="10"/>
      <c r="G224" s="10"/>
      <c r="H224" s="10"/>
      <c r="I224" s="10"/>
      <c r="J224" s="10"/>
    </row>
    <row r="225" spans="2:11" ht="17.100000000000001" customHeight="1">
      <c r="B225" s="52"/>
      <c r="C225" s="411" t="s">
        <v>609</v>
      </c>
      <c r="D225" s="411"/>
      <c r="E225" s="409">
        <v>427766</v>
      </c>
      <c r="F225" s="409"/>
      <c r="G225" s="10" t="s">
        <v>451</v>
      </c>
      <c r="H225" s="10"/>
      <c r="I225" s="10"/>
      <c r="J225" s="10"/>
    </row>
    <row r="226" spans="2:11" ht="17.100000000000001" customHeight="1">
      <c r="B226" s="52"/>
      <c r="C226" s="411" t="s">
        <v>610</v>
      </c>
      <c r="D226" s="411"/>
      <c r="E226" s="409">
        <v>3100</v>
      </c>
      <c r="F226" s="409"/>
      <c r="G226" s="10" t="s">
        <v>451</v>
      </c>
      <c r="H226" s="10"/>
      <c r="I226" s="10"/>
      <c r="J226" s="10"/>
    </row>
    <row r="227" spans="2:11" ht="17.100000000000001" customHeight="1">
      <c r="B227" s="52"/>
      <c r="C227" s="411" t="s">
        <v>611</v>
      </c>
      <c r="D227" s="411"/>
      <c r="E227" s="409">
        <v>424666</v>
      </c>
      <c r="F227" s="409"/>
      <c r="G227" s="10" t="s">
        <v>451</v>
      </c>
      <c r="H227" s="10"/>
      <c r="I227" s="10"/>
      <c r="J227" s="10"/>
    </row>
    <row r="228" spans="2:11" ht="17.100000000000001" customHeight="1">
      <c r="B228" s="52"/>
      <c r="C228" s="10" t="s">
        <v>751</v>
      </c>
      <c r="D228" s="10"/>
      <c r="E228" s="10"/>
      <c r="F228" s="64"/>
      <c r="G228" s="10"/>
      <c r="H228" s="10"/>
      <c r="I228" s="10"/>
      <c r="J228" s="10"/>
    </row>
    <row r="229" spans="2:11" ht="17.100000000000001" customHeight="1">
      <c r="B229" s="52"/>
      <c r="C229" s="10" t="s">
        <v>752</v>
      </c>
      <c r="D229" s="10"/>
      <c r="E229" s="10"/>
      <c r="F229" s="10"/>
      <c r="G229" s="10"/>
      <c r="H229" s="10"/>
      <c r="I229" s="10"/>
      <c r="J229" s="10"/>
    </row>
    <row r="230" spans="2:11" ht="9.75" customHeight="1">
      <c r="B230" s="52"/>
      <c r="C230" s="10"/>
      <c r="D230" s="10"/>
      <c r="E230" s="10"/>
      <c r="F230" s="10"/>
      <c r="G230" s="10"/>
      <c r="H230" s="10"/>
      <c r="I230" s="10"/>
      <c r="J230" s="10"/>
    </row>
    <row r="231" spans="2:11" ht="17.100000000000001" customHeight="1">
      <c r="B231" s="182" t="s">
        <v>299</v>
      </c>
      <c r="C231" s="57" t="s">
        <v>865</v>
      </c>
      <c r="D231" s="10"/>
      <c r="E231" s="10"/>
      <c r="F231" s="10"/>
      <c r="G231" s="10"/>
      <c r="H231" s="10"/>
      <c r="I231" s="10"/>
      <c r="J231" s="10"/>
      <c r="K231" s="67"/>
    </row>
    <row r="232" spans="2:11" ht="17.100000000000001" customHeight="1">
      <c r="B232" s="52" t="s">
        <v>251</v>
      </c>
      <c r="C232" s="49" t="s">
        <v>431</v>
      </c>
      <c r="D232" s="10" t="s">
        <v>41</v>
      </c>
      <c r="E232" s="10"/>
      <c r="F232" s="58"/>
      <c r="G232" s="10"/>
      <c r="H232" s="10"/>
      <c r="I232" s="10"/>
      <c r="J232" s="10"/>
    </row>
    <row r="233" spans="2:11" ht="17.100000000000001" customHeight="1">
      <c r="B233" s="10"/>
      <c r="C233" s="10" t="s">
        <v>339</v>
      </c>
      <c r="E233" s="409">
        <f>E235+E236</f>
        <v>1305429</v>
      </c>
      <c r="F233" s="409"/>
      <c r="G233" s="271" t="s">
        <v>451</v>
      </c>
      <c r="H233" s="58">
        <f>E233/4000000%</f>
        <v>32.635725000000001</v>
      </c>
      <c r="I233" s="10" t="s">
        <v>255</v>
      </c>
      <c r="J233" s="10"/>
    </row>
    <row r="234" spans="2:11" ht="15.75" customHeight="1">
      <c r="B234" s="10"/>
      <c r="C234" s="60" t="s">
        <v>340</v>
      </c>
      <c r="E234" s="59"/>
      <c r="F234" s="10"/>
      <c r="G234" s="10"/>
      <c r="H234" s="10"/>
      <c r="I234" s="10"/>
      <c r="J234" s="10"/>
    </row>
    <row r="235" spans="2:11" ht="15.75" customHeight="1">
      <c r="B235" s="10"/>
      <c r="C235" s="61" t="s">
        <v>612</v>
      </c>
      <c r="E235" s="409">
        <v>1200000</v>
      </c>
      <c r="F235" s="409"/>
      <c r="G235" s="10"/>
      <c r="H235" s="10"/>
      <c r="I235" s="10"/>
      <c r="J235" s="10"/>
    </row>
    <row r="236" spans="2:11" ht="15.75" customHeight="1">
      <c r="B236" s="10"/>
      <c r="C236" s="61" t="s">
        <v>613</v>
      </c>
      <c r="E236" s="444">
        <v>105429</v>
      </c>
      <c r="F236" s="444"/>
      <c r="G236" s="10"/>
      <c r="H236" s="10"/>
      <c r="I236" s="10"/>
      <c r="J236" s="10"/>
    </row>
    <row r="237" spans="2:11" ht="15.75" customHeight="1">
      <c r="B237" s="52" t="s">
        <v>251</v>
      </c>
      <c r="C237" s="49" t="s">
        <v>432</v>
      </c>
      <c r="D237" s="10" t="s">
        <v>434</v>
      </c>
      <c r="F237" s="10"/>
      <c r="G237" s="10"/>
      <c r="H237" s="10"/>
      <c r="I237" s="10"/>
      <c r="J237" s="10"/>
    </row>
    <row r="238" spans="2:11" ht="15.75" customHeight="1">
      <c r="B238" s="10"/>
      <c r="C238" s="10" t="s">
        <v>339</v>
      </c>
      <c r="E238" s="409">
        <f>E240+E241</f>
        <v>612840</v>
      </c>
      <c r="F238" s="409"/>
      <c r="G238" s="271" t="s">
        <v>451</v>
      </c>
      <c r="H238" s="58">
        <f>E238/4000000%</f>
        <v>15.321</v>
      </c>
      <c r="I238" s="10" t="s">
        <v>255</v>
      </c>
      <c r="J238" s="10"/>
    </row>
    <row r="239" spans="2:11" ht="15.75" customHeight="1">
      <c r="B239" s="10"/>
      <c r="C239" s="60" t="s">
        <v>340</v>
      </c>
      <c r="E239" s="409"/>
      <c r="F239" s="409"/>
      <c r="G239" s="10"/>
      <c r="H239" s="10"/>
      <c r="I239" s="10"/>
      <c r="J239" s="10"/>
    </row>
    <row r="240" spans="2:11" ht="15.75" customHeight="1">
      <c r="B240" s="10"/>
      <c r="C240" s="61" t="s">
        <v>612</v>
      </c>
      <c r="E240" s="409">
        <v>600000</v>
      </c>
      <c r="F240" s="409"/>
      <c r="G240" s="10"/>
      <c r="H240" s="10"/>
      <c r="I240" s="10"/>
      <c r="J240" s="10"/>
    </row>
    <row r="241" spans="2:10" ht="15.75" customHeight="1">
      <c r="B241" s="10"/>
      <c r="C241" s="61" t="s">
        <v>613</v>
      </c>
      <c r="E241" s="409">
        <f>E200</f>
        <v>12840</v>
      </c>
      <c r="F241" s="409"/>
      <c r="G241" s="10"/>
      <c r="H241" s="10"/>
      <c r="I241" s="10"/>
      <c r="J241" s="10"/>
    </row>
    <row r="242" spans="2:10" ht="15.75" customHeight="1">
      <c r="B242" s="52" t="s">
        <v>251</v>
      </c>
      <c r="C242" s="49" t="s">
        <v>433</v>
      </c>
      <c r="D242" s="10" t="s">
        <v>434</v>
      </c>
      <c r="E242" s="10"/>
      <c r="F242" s="58"/>
      <c r="G242" s="10"/>
      <c r="H242" s="10"/>
      <c r="I242" s="10"/>
      <c r="J242" s="10"/>
    </row>
    <row r="243" spans="2:10" ht="15.75" customHeight="1">
      <c r="B243" s="10"/>
      <c r="C243" s="10" t="s">
        <v>339</v>
      </c>
      <c r="E243" s="409">
        <f>E245+E246</f>
        <v>427766</v>
      </c>
      <c r="F243" s="409"/>
      <c r="G243" s="10" t="s">
        <v>451</v>
      </c>
      <c r="H243" s="58">
        <f>E243/4000000%</f>
        <v>10.69415</v>
      </c>
      <c r="I243" s="10" t="s">
        <v>255</v>
      </c>
      <c r="J243" s="10"/>
    </row>
    <row r="244" spans="2:10" ht="15.75" customHeight="1">
      <c r="B244" s="10"/>
      <c r="C244" s="60" t="s">
        <v>340</v>
      </c>
      <c r="E244" s="409"/>
      <c r="F244" s="409"/>
      <c r="G244" s="10"/>
      <c r="H244" s="10"/>
      <c r="I244" s="10"/>
      <c r="J244" s="10"/>
    </row>
    <row r="245" spans="2:10" ht="15.75" customHeight="1">
      <c r="B245" s="10"/>
      <c r="C245" s="61" t="s">
        <v>612</v>
      </c>
      <c r="E245" s="409">
        <v>424666</v>
      </c>
      <c r="F245" s="409"/>
      <c r="G245" s="10"/>
      <c r="H245" s="10"/>
      <c r="I245" s="10"/>
      <c r="J245" s="10"/>
    </row>
    <row r="246" spans="2:10" ht="15.75" customHeight="1">
      <c r="B246" s="10"/>
      <c r="C246" s="61" t="s">
        <v>613</v>
      </c>
      <c r="E246" s="409">
        <v>3100</v>
      </c>
      <c r="F246" s="409"/>
      <c r="G246" s="10"/>
      <c r="H246" s="10"/>
      <c r="I246" s="10"/>
      <c r="J246" s="10"/>
    </row>
    <row r="247" spans="2:10" ht="15.75" customHeight="1">
      <c r="B247" s="52" t="s">
        <v>251</v>
      </c>
      <c r="C247" s="49" t="s">
        <v>891</v>
      </c>
      <c r="D247" s="10" t="s">
        <v>434</v>
      </c>
      <c r="E247" s="10"/>
      <c r="F247" s="58"/>
      <c r="G247" s="10"/>
      <c r="H247" s="10"/>
      <c r="I247" s="10"/>
      <c r="J247" s="10"/>
    </row>
    <row r="248" spans="2:10" ht="15.75" customHeight="1">
      <c r="B248" s="10"/>
      <c r="C248" s="10" t="s">
        <v>339</v>
      </c>
      <c r="E248" s="409">
        <f>E250+E251</f>
        <v>5700</v>
      </c>
      <c r="F248" s="409"/>
      <c r="G248" s="10" t="s">
        <v>451</v>
      </c>
      <c r="H248" s="320">
        <f>E248/4000000%</f>
        <v>0.14249999999999999</v>
      </c>
      <c r="I248" s="10" t="s">
        <v>255</v>
      </c>
      <c r="J248" s="10"/>
    </row>
    <row r="249" spans="2:10" ht="15.75" customHeight="1">
      <c r="B249" s="10"/>
      <c r="C249" s="60" t="s">
        <v>340</v>
      </c>
      <c r="E249" s="409"/>
      <c r="F249" s="409"/>
      <c r="G249" s="10"/>
      <c r="H249" s="10"/>
      <c r="I249" s="10"/>
      <c r="J249" s="10"/>
    </row>
    <row r="250" spans="2:10" ht="15.75" customHeight="1">
      <c r="B250" s="10"/>
      <c r="C250" s="61" t="s">
        <v>612</v>
      </c>
      <c r="E250" s="409">
        <v>0</v>
      </c>
      <c r="F250" s="409"/>
      <c r="G250" s="10"/>
      <c r="H250" s="10"/>
      <c r="I250" s="10"/>
      <c r="J250" s="10"/>
    </row>
    <row r="251" spans="2:10" ht="15.75" customHeight="1">
      <c r="B251" s="10"/>
      <c r="C251" s="61" t="s">
        <v>613</v>
      </c>
      <c r="E251" s="409">
        <v>5700</v>
      </c>
      <c r="F251" s="409"/>
      <c r="G251" s="10"/>
      <c r="H251" s="10"/>
      <c r="I251" s="10"/>
      <c r="J251" s="10"/>
    </row>
    <row r="252" spans="2:10" ht="15.75" customHeight="1">
      <c r="B252" s="52" t="s">
        <v>251</v>
      </c>
      <c r="C252" s="49" t="s">
        <v>892</v>
      </c>
      <c r="D252" s="10" t="s">
        <v>434</v>
      </c>
      <c r="E252" s="10"/>
      <c r="F252" s="58"/>
      <c r="G252" s="10"/>
      <c r="H252" s="10"/>
      <c r="I252" s="10"/>
      <c r="J252" s="10"/>
    </row>
    <row r="253" spans="2:10" ht="15.75" customHeight="1">
      <c r="B253" s="10"/>
      <c r="C253" s="10" t="s">
        <v>339</v>
      </c>
      <c r="E253" s="409">
        <f>E255+E256</f>
        <v>9530</v>
      </c>
      <c r="F253" s="409"/>
      <c r="G253" s="10" t="s">
        <v>451</v>
      </c>
      <c r="H253" s="320">
        <f>E253/4000000%</f>
        <v>0.23824999999999999</v>
      </c>
      <c r="I253" s="10" t="s">
        <v>255</v>
      </c>
      <c r="J253" s="10"/>
    </row>
    <row r="254" spans="2:10" ht="15.75" customHeight="1">
      <c r="B254" s="10"/>
      <c r="C254" s="60" t="s">
        <v>340</v>
      </c>
      <c r="E254" s="409"/>
      <c r="F254" s="409"/>
      <c r="G254" s="10"/>
      <c r="H254" s="10"/>
      <c r="I254" s="10"/>
      <c r="J254" s="10"/>
    </row>
    <row r="255" spans="2:10" ht="15.75" customHeight="1">
      <c r="B255" s="10"/>
      <c r="C255" s="61" t="s">
        <v>612</v>
      </c>
      <c r="E255" s="409">
        <v>0</v>
      </c>
      <c r="F255" s="409"/>
      <c r="G255" s="10"/>
      <c r="H255" s="10"/>
      <c r="I255" s="10"/>
      <c r="J255" s="10"/>
    </row>
    <row r="256" spans="2:10" ht="15.75" customHeight="1">
      <c r="B256" s="10"/>
      <c r="C256" s="61" t="s">
        <v>613</v>
      </c>
      <c r="E256" s="409">
        <v>9530</v>
      </c>
      <c r="F256" s="409"/>
      <c r="G256" s="10"/>
      <c r="H256" s="10"/>
      <c r="I256" s="10"/>
      <c r="J256" s="10"/>
    </row>
    <row r="257" spans="2:10" ht="11.25" customHeight="1">
      <c r="B257" s="10"/>
      <c r="C257" s="10"/>
      <c r="D257" s="10"/>
      <c r="E257" s="10"/>
      <c r="F257" s="10"/>
      <c r="G257" s="10"/>
      <c r="H257" s="10"/>
      <c r="I257" s="10"/>
      <c r="J257" s="10"/>
    </row>
    <row r="258" spans="2:10" ht="15.75" customHeight="1">
      <c r="B258" s="182" t="s">
        <v>299</v>
      </c>
      <c r="C258" s="453" t="s">
        <v>855</v>
      </c>
      <c r="D258" s="453"/>
      <c r="E258" s="453"/>
      <c r="F258" s="453"/>
      <c r="G258" s="69"/>
      <c r="H258" s="69"/>
      <c r="I258" s="69"/>
      <c r="J258" s="69"/>
    </row>
    <row r="259" spans="2:10" ht="15.75" customHeight="1">
      <c r="B259" s="52"/>
      <c r="C259" s="10" t="s">
        <v>861</v>
      </c>
      <c r="D259" s="10"/>
      <c r="F259" t="s">
        <v>673</v>
      </c>
      <c r="G259" s="10"/>
      <c r="H259" s="10"/>
      <c r="I259" s="10"/>
      <c r="J259" s="10"/>
    </row>
    <row r="260" spans="2:10" ht="15.75" customHeight="1">
      <c r="B260" s="52"/>
      <c r="C260" s="10" t="s">
        <v>863</v>
      </c>
      <c r="D260" s="10"/>
      <c r="F260" s="154" t="s">
        <v>971</v>
      </c>
      <c r="G260" s="45"/>
      <c r="H260" s="45"/>
      <c r="I260" s="45"/>
      <c r="J260" s="10"/>
    </row>
    <row r="261" spans="2:10" ht="15.75" customHeight="1">
      <c r="B261" s="52"/>
      <c r="C261" s="10" t="s">
        <v>392</v>
      </c>
      <c r="D261" s="10"/>
      <c r="F261" s="50" t="s">
        <v>391</v>
      </c>
      <c r="G261" s="45"/>
      <c r="H261" s="45"/>
      <c r="I261" s="45"/>
      <c r="J261" s="10"/>
    </row>
    <row r="262" spans="2:10" ht="15.75" customHeight="1">
      <c r="B262" s="52"/>
      <c r="C262" s="10" t="s">
        <v>393</v>
      </c>
      <c r="D262" s="10"/>
      <c r="F262" s="50" t="s">
        <v>390</v>
      </c>
      <c r="G262" s="45"/>
      <c r="H262" s="45"/>
      <c r="I262" s="45"/>
      <c r="J262" s="10"/>
    </row>
    <row r="263" spans="2:10" ht="15.75" customHeight="1">
      <c r="B263" s="52"/>
      <c r="C263" s="132" t="s">
        <v>395</v>
      </c>
      <c r="D263" s="10"/>
      <c r="F263" s="154" t="s">
        <v>972</v>
      </c>
      <c r="G263" s="45"/>
      <c r="H263" s="45"/>
      <c r="I263" s="45"/>
      <c r="J263" s="10"/>
    </row>
    <row r="264" spans="2:10" ht="15.75" customHeight="1">
      <c r="B264" s="52"/>
      <c r="C264" s="10" t="s">
        <v>862</v>
      </c>
      <c r="D264" s="10"/>
      <c r="F264" t="s">
        <v>673</v>
      </c>
      <c r="G264" s="10"/>
      <c r="H264" s="10"/>
      <c r="I264" s="10"/>
      <c r="J264" s="10"/>
    </row>
    <row r="265" spans="2:10" ht="15.75" customHeight="1">
      <c r="B265" s="52"/>
      <c r="C265" s="10" t="s">
        <v>864</v>
      </c>
      <c r="D265" s="10"/>
      <c r="F265" s="154" t="s">
        <v>971</v>
      </c>
      <c r="G265" s="45"/>
      <c r="H265" s="45"/>
      <c r="I265" s="45"/>
      <c r="J265" s="10"/>
    </row>
    <row r="266" spans="2:10" ht="15.75" customHeight="1">
      <c r="B266" s="52"/>
      <c r="C266" s="10" t="s">
        <v>394</v>
      </c>
      <c r="D266" s="10"/>
      <c r="F266" s="45" t="s">
        <v>396</v>
      </c>
      <c r="G266" s="45"/>
      <c r="H266" s="45"/>
      <c r="I266" s="45"/>
      <c r="J266" s="10"/>
    </row>
    <row r="267" spans="2:10" ht="15.75" customHeight="1">
      <c r="B267" s="52"/>
      <c r="C267" s="10" t="s">
        <v>395</v>
      </c>
      <c r="D267" s="10"/>
      <c r="F267" s="45" t="s">
        <v>397</v>
      </c>
      <c r="G267" s="45"/>
      <c r="H267" s="45"/>
      <c r="I267" s="45"/>
      <c r="J267" s="10"/>
    </row>
    <row r="268" spans="2:10" ht="15.75" customHeight="1">
      <c r="B268" s="182" t="s">
        <v>299</v>
      </c>
      <c r="C268" s="56" t="s">
        <v>893</v>
      </c>
      <c r="E268" s="50">
        <f>E269+E270</f>
        <v>296</v>
      </c>
      <c r="F268" s="10" t="s">
        <v>452</v>
      </c>
      <c r="H268" s="10"/>
      <c r="I268" s="10"/>
      <c r="J268" s="43"/>
    </row>
    <row r="269" spans="2:10" ht="15.75" customHeight="1">
      <c r="B269" s="10"/>
      <c r="C269" s="63" t="s">
        <v>209</v>
      </c>
      <c r="E269" s="50">
        <v>194</v>
      </c>
      <c r="F269" s="10" t="s">
        <v>452</v>
      </c>
      <c r="H269" s="10"/>
      <c r="I269" s="10"/>
      <c r="J269" s="43"/>
    </row>
    <row r="270" spans="2:10" ht="15.75" customHeight="1">
      <c r="B270" s="10"/>
      <c r="C270" s="44" t="s">
        <v>210</v>
      </c>
      <c r="E270" s="50">
        <v>102</v>
      </c>
      <c r="F270" s="10" t="s">
        <v>452</v>
      </c>
      <c r="H270" s="64"/>
      <c r="I270" s="64"/>
      <c r="J270" s="43"/>
    </row>
    <row r="271" spans="2:10" ht="17.100000000000001" customHeight="1">
      <c r="B271" s="182" t="s">
        <v>299</v>
      </c>
      <c r="C271" s="56" t="s">
        <v>894</v>
      </c>
      <c r="D271" s="10"/>
      <c r="E271" s="10"/>
      <c r="F271" s="10"/>
      <c r="G271" s="10"/>
      <c r="H271" s="10"/>
      <c r="I271" s="10"/>
      <c r="J271" s="10"/>
    </row>
    <row r="272" spans="2:10" ht="17.100000000000001" customHeight="1">
      <c r="B272" s="52"/>
      <c r="C272" s="10" t="s">
        <v>856</v>
      </c>
      <c r="D272" s="10"/>
      <c r="E272" s="10"/>
      <c r="F272" s="10"/>
      <c r="G272" s="10"/>
      <c r="H272" s="10"/>
      <c r="I272" s="10"/>
      <c r="J272" s="10"/>
    </row>
    <row r="273" spans="1:10" ht="96.75" customHeight="1">
      <c r="B273" s="52"/>
      <c r="C273" s="436" t="s">
        <v>757</v>
      </c>
      <c r="D273" s="436"/>
      <c r="E273" s="436"/>
      <c r="F273" s="436"/>
      <c r="G273" s="436"/>
      <c r="H273" s="436"/>
      <c r="I273" s="436"/>
      <c r="J273" s="436"/>
    </row>
    <row r="274" spans="1:10" ht="17.100000000000001" customHeight="1">
      <c r="B274" s="52"/>
      <c r="C274" s="10" t="s">
        <v>857</v>
      </c>
      <c r="D274" s="10"/>
      <c r="E274" s="10"/>
      <c r="F274" s="10"/>
      <c r="G274" s="10"/>
      <c r="H274" s="10"/>
      <c r="I274" s="10"/>
      <c r="J274" s="10"/>
    </row>
    <row r="275" spans="1:10" ht="77.25" customHeight="1">
      <c r="B275" s="52"/>
      <c r="C275" s="436" t="s">
        <v>758</v>
      </c>
      <c r="D275" s="436"/>
      <c r="E275" s="436"/>
      <c r="F275" s="436"/>
      <c r="G275" s="436"/>
      <c r="H275" s="436"/>
      <c r="I275" s="436"/>
      <c r="J275" s="436"/>
    </row>
    <row r="276" spans="1:10" ht="17.100000000000001" customHeight="1">
      <c r="B276" s="52"/>
      <c r="C276" s="10" t="s">
        <v>858</v>
      </c>
      <c r="D276" s="10"/>
      <c r="E276" s="10"/>
      <c r="F276" s="10"/>
      <c r="G276" s="10"/>
      <c r="H276" s="10"/>
      <c r="I276" s="10"/>
      <c r="J276" s="10"/>
    </row>
    <row r="277" spans="1:10" ht="45" customHeight="1">
      <c r="B277" s="52"/>
      <c r="C277" s="436" t="s">
        <v>759</v>
      </c>
      <c r="D277" s="436"/>
      <c r="E277" s="436"/>
      <c r="F277" s="436"/>
      <c r="G277" s="436"/>
      <c r="H277" s="436"/>
      <c r="I277" s="436"/>
      <c r="J277" s="436"/>
    </row>
    <row r="278" spans="1:10" ht="17.100000000000001" customHeight="1">
      <c r="B278" s="52"/>
      <c r="C278" s="10" t="s">
        <v>859</v>
      </c>
      <c r="D278" s="10"/>
      <c r="E278" s="10"/>
      <c r="F278" s="10"/>
      <c r="G278" s="10"/>
      <c r="H278" s="10"/>
      <c r="I278" s="10"/>
      <c r="J278" s="10"/>
    </row>
    <row r="279" spans="1:10" ht="99.75" customHeight="1">
      <c r="B279" s="52"/>
      <c r="C279" s="436" t="s">
        <v>760</v>
      </c>
      <c r="D279" s="436"/>
      <c r="E279" s="436"/>
      <c r="F279" s="436"/>
      <c r="G279" s="436"/>
      <c r="H279" s="436"/>
      <c r="I279" s="436"/>
      <c r="J279" s="436"/>
    </row>
    <row r="280" spans="1:10" ht="9" customHeight="1">
      <c r="B280" s="10"/>
      <c r="C280" s="69"/>
      <c r="D280" s="69"/>
      <c r="E280" s="157"/>
      <c r="F280" s="157"/>
      <c r="G280" s="69"/>
      <c r="H280" s="69"/>
      <c r="I280" s="69"/>
      <c r="J280" s="69"/>
    </row>
    <row r="281" spans="1:10" s="6" customFormat="1" ht="17.100000000000001" customHeight="1">
      <c r="B281" s="104" t="s">
        <v>348</v>
      </c>
      <c r="C281" s="60" t="s">
        <v>860</v>
      </c>
      <c r="D281" s="60"/>
      <c r="E281" s="60"/>
      <c r="F281" s="60"/>
      <c r="G281" s="60"/>
      <c r="H281" s="60"/>
      <c r="I281" s="60"/>
      <c r="J281" s="60"/>
    </row>
    <row r="282" spans="1:10" s="10" customFormat="1" ht="15.95" customHeight="1">
      <c r="A282" s="45"/>
      <c r="B282" s="45"/>
      <c r="C282" s="180" t="s">
        <v>779</v>
      </c>
      <c r="D282" s="337"/>
      <c r="E282" s="337"/>
      <c r="F282" s="337"/>
      <c r="G282" s="337"/>
      <c r="H282" s="337"/>
      <c r="I282" s="337"/>
      <c r="J282" s="337"/>
    </row>
    <row r="283" spans="1:10" s="10" customFormat="1" ht="16.5" customHeight="1">
      <c r="A283" s="337"/>
      <c r="B283" s="338"/>
      <c r="C283" s="466" t="s">
        <v>377</v>
      </c>
      <c r="D283" s="466"/>
      <c r="E283" s="466"/>
      <c r="F283" s="466"/>
      <c r="G283" s="466"/>
      <c r="H283" s="466"/>
      <c r="I283" s="466"/>
      <c r="J283" s="466"/>
    </row>
    <row r="284" spans="1:10" s="10" customFormat="1" ht="15" customHeight="1">
      <c r="A284" s="337"/>
      <c r="B284" s="337"/>
      <c r="C284" s="339" t="s">
        <v>379</v>
      </c>
      <c r="D284" s="340"/>
      <c r="E284" s="340"/>
      <c r="F284" s="393">
        <v>986705454</v>
      </c>
      <c r="G284" s="393"/>
      <c r="H284" s="337" t="s">
        <v>206</v>
      </c>
      <c r="I284" s="337"/>
      <c r="J284" s="337"/>
    </row>
    <row r="285" spans="1:10" s="10" customFormat="1" ht="15.95" customHeight="1">
      <c r="A285" s="337"/>
      <c r="B285" s="337"/>
      <c r="C285" s="339" t="s">
        <v>378</v>
      </c>
      <c r="D285" s="340"/>
      <c r="E285" s="340"/>
      <c r="F285" s="393">
        <v>170000000</v>
      </c>
      <c r="G285" s="393"/>
      <c r="H285" s="337" t="s">
        <v>206</v>
      </c>
      <c r="I285" s="337"/>
      <c r="J285" s="337"/>
    </row>
    <row r="286" spans="1:10" s="10" customFormat="1" ht="15.95" customHeight="1">
      <c r="A286" s="337"/>
      <c r="B286" s="337"/>
      <c r="C286" s="339" t="s">
        <v>380</v>
      </c>
      <c r="D286" s="340"/>
      <c r="E286" s="340"/>
      <c r="F286" s="393">
        <v>944852727</v>
      </c>
      <c r="G286" s="393"/>
      <c r="H286" s="337" t="s">
        <v>206</v>
      </c>
      <c r="I286" s="337"/>
      <c r="J286" s="337"/>
    </row>
    <row r="287" spans="1:10" s="10" customFormat="1" ht="15.95" customHeight="1">
      <c r="A287" s="337"/>
      <c r="B287" s="337"/>
      <c r="C287" s="339" t="s">
        <v>381</v>
      </c>
      <c r="D287" s="340"/>
      <c r="E287" s="340"/>
      <c r="F287" s="393">
        <v>2544372486</v>
      </c>
      <c r="G287" s="393"/>
      <c r="H287" s="337" t="s">
        <v>206</v>
      </c>
      <c r="I287" s="337"/>
      <c r="J287" s="337"/>
    </row>
    <row r="288" spans="1:10" s="10" customFormat="1" ht="15.95" customHeight="1">
      <c r="A288" s="337"/>
      <c r="B288" s="337"/>
      <c r="C288" s="339" t="s">
        <v>382</v>
      </c>
      <c r="D288" s="340"/>
      <c r="E288" s="340"/>
      <c r="F288" s="393">
        <v>820454000</v>
      </c>
      <c r="G288" s="393"/>
      <c r="H288" s="337" t="s">
        <v>206</v>
      </c>
      <c r="I288" s="337"/>
      <c r="J288" s="337"/>
    </row>
    <row r="289" spans="1:10" s="10" customFormat="1" ht="15.95" customHeight="1">
      <c r="A289" s="337"/>
      <c r="B289" s="337"/>
      <c r="C289" s="339" t="s">
        <v>383</v>
      </c>
      <c r="D289" s="340"/>
      <c r="E289" s="340"/>
      <c r="F289" s="393">
        <v>7383205258</v>
      </c>
      <c r="G289" s="393">
        <v>7383205258</v>
      </c>
      <c r="H289" s="337" t="s">
        <v>206</v>
      </c>
      <c r="I289" s="337"/>
      <c r="J289" s="337"/>
    </row>
    <row r="290" spans="1:10" s="10" customFormat="1" ht="15.95" customHeight="1">
      <c r="A290" s="337"/>
      <c r="B290" s="337"/>
      <c r="C290" s="339" t="s">
        <v>384</v>
      </c>
      <c r="D290" s="340"/>
      <c r="E290" s="340"/>
      <c r="F290" s="393">
        <v>3796602288</v>
      </c>
      <c r="G290" s="393"/>
      <c r="H290" s="337" t="s">
        <v>206</v>
      </c>
      <c r="I290" s="337"/>
      <c r="J290" s="337"/>
    </row>
    <row r="291" spans="1:10" s="10" customFormat="1" ht="15.95" customHeight="1">
      <c r="A291" s="337"/>
      <c r="B291" s="337"/>
      <c r="C291" s="339" t="s">
        <v>385</v>
      </c>
      <c r="D291" s="340"/>
      <c r="E291" s="340"/>
      <c r="F291" s="393">
        <v>37000000</v>
      </c>
      <c r="G291" s="393"/>
      <c r="H291" s="337" t="s">
        <v>206</v>
      </c>
      <c r="I291" s="337"/>
      <c r="J291" s="337"/>
    </row>
    <row r="292" spans="1:10" s="10" customFormat="1" ht="15.95" customHeight="1">
      <c r="A292" s="337"/>
      <c r="B292" s="337"/>
      <c r="C292" s="339" t="s">
        <v>386</v>
      </c>
      <c r="D292" s="340"/>
      <c r="E292" s="340"/>
      <c r="F292" s="393">
        <v>40000000</v>
      </c>
      <c r="G292" s="393"/>
      <c r="H292" s="337" t="s">
        <v>206</v>
      </c>
      <c r="I292" s="337"/>
      <c r="J292" s="337"/>
    </row>
    <row r="293" spans="1:10" s="10" customFormat="1" ht="15.95" customHeight="1">
      <c r="A293" s="337"/>
      <c r="B293" s="337"/>
      <c r="C293" s="339" t="s">
        <v>387</v>
      </c>
      <c r="D293" s="340"/>
      <c r="E293" s="340"/>
      <c r="F293" s="393">
        <v>340420000</v>
      </c>
      <c r="G293" s="393"/>
      <c r="H293" s="337" t="s">
        <v>206</v>
      </c>
      <c r="I293" s="337"/>
      <c r="J293" s="337"/>
    </row>
    <row r="294" spans="1:10" s="10" customFormat="1" ht="15.95" customHeight="1">
      <c r="A294" s="337"/>
      <c r="B294" s="337"/>
      <c r="C294" s="339" t="s">
        <v>388</v>
      </c>
      <c r="D294" s="340"/>
      <c r="E294" s="340"/>
      <c r="F294" s="393">
        <v>209045455</v>
      </c>
      <c r="G294" s="393"/>
      <c r="H294" s="337" t="s">
        <v>206</v>
      </c>
      <c r="I294" s="337"/>
      <c r="J294" s="337"/>
    </row>
    <row r="295" spans="1:10" s="10" customFormat="1" ht="15.95" customHeight="1">
      <c r="A295" s="337"/>
      <c r="B295" s="337"/>
      <c r="C295" s="339" t="s">
        <v>389</v>
      </c>
      <c r="D295" s="340"/>
      <c r="E295" s="340"/>
      <c r="F295" s="393">
        <v>209045455</v>
      </c>
      <c r="G295" s="393"/>
      <c r="H295" s="337" t="s">
        <v>206</v>
      </c>
      <c r="I295" s="337"/>
      <c r="J295" s="337"/>
    </row>
    <row r="296" spans="1:10" s="10" customFormat="1" ht="15.95" customHeight="1">
      <c r="C296" s="92" t="s">
        <v>42</v>
      </c>
      <c r="D296" s="49"/>
      <c r="E296" s="49"/>
      <c r="F296" s="395">
        <f>SUM(F284:G295)</f>
        <v>24864908381</v>
      </c>
      <c r="G296" s="395"/>
      <c r="H296" s="49" t="s">
        <v>206</v>
      </c>
      <c r="I296" s="49"/>
    </row>
    <row r="297" spans="1:10" ht="17.100000000000001" customHeight="1">
      <c r="B297" s="159"/>
      <c r="C297" s="179" t="s">
        <v>780</v>
      </c>
      <c r="D297" s="10" t="s">
        <v>283</v>
      </c>
      <c r="E297" s="10"/>
      <c r="F297" s="10"/>
      <c r="G297" s="10"/>
      <c r="H297" s="10"/>
      <c r="I297" s="10"/>
      <c r="J297" s="10"/>
    </row>
    <row r="298" spans="1:10" ht="17.100000000000001" customHeight="1">
      <c r="B298" s="159"/>
      <c r="C298" s="60" t="s">
        <v>781</v>
      </c>
      <c r="D298" s="132"/>
      <c r="E298" s="10"/>
      <c r="F298" s="10"/>
      <c r="G298" s="10"/>
      <c r="H298" s="10"/>
      <c r="I298" s="10"/>
      <c r="J298" s="10"/>
    </row>
    <row r="299" spans="1:10" ht="9" customHeight="1">
      <c r="B299" s="159"/>
      <c r="C299" s="132"/>
      <c r="D299" s="132"/>
      <c r="E299" s="10"/>
      <c r="F299" s="10"/>
      <c r="G299" s="10"/>
      <c r="H299" s="10"/>
      <c r="I299" s="10"/>
      <c r="J299" s="10"/>
    </row>
    <row r="300" spans="1:10" ht="17.100000000000001" customHeight="1">
      <c r="B300" s="104" t="s">
        <v>227</v>
      </c>
      <c r="C300" s="60" t="s">
        <v>572</v>
      </c>
      <c r="D300" s="132"/>
      <c r="E300" s="10"/>
      <c r="F300" s="10"/>
      <c r="G300" s="10"/>
      <c r="H300" s="10"/>
      <c r="I300" s="10"/>
      <c r="J300" s="10"/>
    </row>
    <row r="301" spans="1:10" ht="17.100000000000001" customHeight="1">
      <c r="B301" s="159"/>
      <c r="C301" s="132" t="s">
        <v>573</v>
      </c>
      <c r="D301" s="132"/>
      <c r="E301" s="10"/>
      <c r="F301" s="10"/>
      <c r="G301" s="10"/>
      <c r="H301" s="10"/>
      <c r="I301" s="10"/>
      <c r="J301" s="10"/>
    </row>
    <row r="302" spans="1:10" ht="31.5" customHeight="1">
      <c r="B302" s="159"/>
      <c r="C302" s="459" t="s">
        <v>256</v>
      </c>
      <c r="D302" s="460"/>
      <c r="E302" s="184" t="s">
        <v>574</v>
      </c>
      <c r="F302" s="459" t="s">
        <v>571</v>
      </c>
      <c r="G302" s="460"/>
      <c r="H302" s="459" t="s">
        <v>36</v>
      </c>
      <c r="I302" s="460"/>
      <c r="J302" s="184" t="s">
        <v>575</v>
      </c>
    </row>
    <row r="303" spans="1:10" ht="17.100000000000001" customHeight="1">
      <c r="B303" s="159"/>
      <c r="C303" s="461" t="s">
        <v>576</v>
      </c>
      <c r="D303" s="462"/>
      <c r="E303" s="162" t="s">
        <v>206</v>
      </c>
      <c r="F303" s="463">
        <v>178442189764</v>
      </c>
      <c r="G303" s="464"/>
      <c r="H303" s="457">
        <v>217256405243</v>
      </c>
      <c r="I303" s="458"/>
      <c r="J303" s="319">
        <f t="shared" ref="J303:J308" si="2">H303/F303%</f>
        <v>121.75170318764526</v>
      </c>
    </row>
    <row r="304" spans="1:10" ht="17.100000000000001" customHeight="1">
      <c r="B304" s="159"/>
      <c r="C304" s="448" t="s">
        <v>577</v>
      </c>
      <c r="D304" s="449"/>
      <c r="E304" s="160" t="s">
        <v>206</v>
      </c>
      <c r="F304" s="457">
        <v>335958231049</v>
      </c>
      <c r="G304" s="458"/>
      <c r="H304" s="457">
        <v>419003633152</v>
      </c>
      <c r="I304" s="458"/>
      <c r="J304" s="319">
        <f t="shared" si="2"/>
        <v>124.71896635593599</v>
      </c>
    </row>
    <row r="305" spans="1:12" ht="17.100000000000001" customHeight="1">
      <c r="B305" s="159"/>
      <c r="C305" s="448" t="s">
        <v>578</v>
      </c>
      <c r="D305" s="449"/>
      <c r="E305" s="160" t="s">
        <v>206</v>
      </c>
      <c r="F305" s="457">
        <v>10712189065</v>
      </c>
      <c r="G305" s="458"/>
      <c r="H305" s="457">
        <v>9923678470</v>
      </c>
      <c r="I305" s="458"/>
      <c r="J305" s="319">
        <f t="shared" si="2"/>
        <v>92.639127350951014</v>
      </c>
    </row>
    <row r="306" spans="1:12" ht="17.100000000000001" customHeight="1">
      <c r="B306" s="159"/>
      <c r="C306" s="448" t="s">
        <v>579</v>
      </c>
      <c r="D306" s="449"/>
      <c r="E306" s="160" t="s">
        <v>206</v>
      </c>
      <c r="F306" s="457">
        <v>-250563807</v>
      </c>
      <c r="G306" s="458"/>
      <c r="H306" s="457">
        <v>683355253</v>
      </c>
      <c r="I306" s="458"/>
      <c r="J306" s="319">
        <f t="shared" si="2"/>
        <v>-272.72703954406313</v>
      </c>
    </row>
    <row r="307" spans="1:12" ht="17.100000000000001" customHeight="1">
      <c r="B307" s="159"/>
      <c r="C307" s="448" t="s">
        <v>580</v>
      </c>
      <c r="D307" s="449"/>
      <c r="E307" s="160" t="s">
        <v>206</v>
      </c>
      <c r="F307" s="457">
        <f>F305+F306</f>
        <v>10461625258</v>
      </c>
      <c r="G307" s="458"/>
      <c r="H307" s="457">
        <f>H305+H306</f>
        <v>10607033723</v>
      </c>
      <c r="I307" s="458"/>
      <c r="J307" s="319">
        <f t="shared" si="2"/>
        <v>101.38992232482047</v>
      </c>
      <c r="K307" s="342">
        <f>H308*12/100</f>
        <v>952361159.27999997</v>
      </c>
      <c r="L307" s="343">
        <f>K307/H308</f>
        <v>0.12</v>
      </c>
    </row>
    <row r="308" spans="1:12" ht="17.100000000000001" customHeight="1">
      <c r="B308" s="159"/>
      <c r="C308" s="448" t="s">
        <v>581</v>
      </c>
      <c r="D308" s="449"/>
      <c r="E308" s="160" t="s">
        <v>206</v>
      </c>
      <c r="F308" s="457">
        <v>8576745251</v>
      </c>
      <c r="G308" s="458"/>
      <c r="H308" s="457">
        <v>7936342994</v>
      </c>
      <c r="I308" s="458"/>
      <c r="J308" s="319">
        <f t="shared" si="2"/>
        <v>92.533271791821804</v>
      </c>
    </row>
    <row r="309" spans="1:12" s="10" customFormat="1" ht="17.100000000000001" customHeight="1">
      <c r="B309" s="159"/>
      <c r="C309" s="446" t="s">
        <v>668</v>
      </c>
      <c r="D309" s="447"/>
      <c r="E309" s="161" t="s">
        <v>255</v>
      </c>
      <c r="F309" s="473">
        <v>0.64</v>
      </c>
      <c r="G309" s="474"/>
      <c r="H309" s="471">
        <v>0.64</v>
      </c>
      <c r="I309" s="472"/>
      <c r="J309" s="165"/>
      <c r="K309" s="132" t="s">
        <v>974</v>
      </c>
    </row>
    <row r="310" spans="1:12" ht="12" customHeight="1">
      <c r="B310" s="159"/>
      <c r="C310" s="132"/>
      <c r="D310" s="132"/>
      <c r="E310" s="10"/>
      <c r="F310" s="10"/>
      <c r="G310" s="10"/>
      <c r="H310" s="10"/>
      <c r="I310" s="10"/>
      <c r="J310" s="10"/>
    </row>
    <row r="311" spans="1:12" ht="19.5" customHeight="1">
      <c r="B311" s="159"/>
      <c r="C311" s="132" t="s">
        <v>582</v>
      </c>
      <c r="D311" s="132"/>
      <c r="E311" s="10"/>
      <c r="F311" s="10"/>
      <c r="G311" s="329"/>
      <c r="H311" s="10"/>
      <c r="I311" s="10"/>
      <c r="J311" s="10"/>
    </row>
    <row r="312" spans="1:12" ht="19.5" customHeight="1">
      <c r="B312" s="10"/>
      <c r="C312" s="49" t="s">
        <v>498</v>
      </c>
      <c r="D312" s="10"/>
      <c r="E312" s="10"/>
      <c r="F312" s="10"/>
      <c r="G312" s="10"/>
      <c r="H312" s="10"/>
      <c r="I312" s="10"/>
      <c r="J312" s="10"/>
    </row>
    <row r="313" spans="1:12" ht="19.5" customHeight="1">
      <c r="B313" s="10"/>
      <c r="C313" s="49"/>
      <c r="D313" s="10"/>
      <c r="E313" s="10"/>
      <c r="F313" s="10"/>
      <c r="G313" s="10"/>
      <c r="H313" s="10"/>
      <c r="I313" s="10"/>
      <c r="J313" s="10"/>
    </row>
    <row r="314" spans="1:12" ht="19.5" customHeight="1">
      <c r="A314" s="13"/>
      <c r="B314" s="71" t="s">
        <v>252</v>
      </c>
      <c r="C314" s="72" t="s">
        <v>256</v>
      </c>
      <c r="D314" s="73"/>
      <c r="E314" s="74"/>
      <c r="F314" s="71" t="s">
        <v>249</v>
      </c>
      <c r="G314" s="404" t="s">
        <v>571</v>
      </c>
      <c r="H314" s="405"/>
      <c r="I314" s="404" t="s">
        <v>36</v>
      </c>
      <c r="J314" s="405" t="s">
        <v>571</v>
      </c>
    </row>
    <row r="315" spans="1:12" ht="19.5" customHeight="1">
      <c r="A315" s="13"/>
      <c r="B315" s="166">
        <v>1</v>
      </c>
      <c r="C315" s="167" t="s">
        <v>583</v>
      </c>
      <c r="D315" s="82"/>
      <c r="E315" s="83"/>
      <c r="F315" s="84" t="s">
        <v>213</v>
      </c>
      <c r="G315" s="396"/>
      <c r="H315" s="397"/>
      <c r="I315" s="396"/>
      <c r="J315" s="397"/>
    </row>
    <row r="316" spans="1:12" ht="19.5" customHeight="1">
      <c r="A316" s="13"/>
      <c r="B316" s="78"/>
      <c r="C316" s="163" t="s">
        <v>584</v>
      </c>
      <c r="D316" s="79"/>
      <c r="E316" s="80"/>
      <c r="F316" s="81" t="s">
        <v>244</v>
      </c>
      <c r="G316" s="398">
        <v>1.44</v>
      </c>
      <c r="H316" s="399"/>
      <c r="I316" s="398">
        <v>1.37</v>
      </c>
      <c r="J316" s="399"/>
    </row>
    <row r="317" spans="1:12" ht="19.5" customHeight="1">
      <c r="A317" s="13"/>
      <c r="B317" s="78"/>
      <c r="C317" s="163" t="s">
        <v>585</v>
      </c>
      <c r="D317" s="79"/>
      <c r="E317" s="80"/>
      <c r="F317" s="81" t="s">
        <v>244</v>
      </c>
      <c r="G317" s="398">
        <v>0.08</v>
      </c>
      <c r="H317" s="399"/>
      <c r="I317" s="398">
        <v>0.17</v>
      </c>
      <c r="J317" s="399"/>
    </row>
    <row r="318" spans="1:12" ht="19.5" customHeight="1">
      <c r="A318" s="13"/>
      <c r="B318" s="166">
        <v>2</v>
      </c>
      <c r="C318" s="167" t="s">
        <v>240</v>
      </c>
      <c r="D318" s="79"/>
      <c r="E318" s="80"/>
      <c r="F318" s="81" t="s">
        <v>213</v>
      </c>
      <c r="G318" s="398"/>
      <c r="H318" s="399"/>
      <c r="I318" s="398"/>
      <c r="J318" s="399"/>
    </row>
    <row r="319" spans="1:12" ht="19.5" customHeight="1">
      <c r="A319" s="13"/>
      <c r="B319" s="78"/>
      <c r="C319" s="163" t="s">
        <v>586</v>
      </c>
      <c r="D319" s="79"/>
      <c r="E319" s="80"/>
      <c r="F319" s="81" t="s">
        <v>232</v>
      </c>
      <c r="G319" s="398">
        <v>58.17</v>
      </c>
      <c r="H319" s="399"/>
      <c r="I319" s="398">
        <v>64.7</v>
      </c>
      <c r="J319" s="399"/>
    </row>
    <row r="320" spans="1:12" ht="19.5" customHeight="1">
      <c r="A320" s="13"/>
      <c r="B320" s="78"/>
      <c r="C320" s="163" t="s">
        <v>587</v>
      </c>
      <c r="D320" s="79"/>
      <c r="E320" s="80"/>
      <c r="F320" s="81" t="s">
        <v>232</v>
      </c>
      <c r="G320" s="398">
        <v>139.06</v>
      </c>
      <c r="H320" s="399"/>
      <c r="I320" s="398">
        <v>183.22</v>
      </c>
      <c r="J320" s="399"/>
    </row>
    <row r="321" spans="1:11" ht="19.5" customHeight="1">
      <c r="A321" s="13"/>
      <c r="B321" s="168">
        <v>3</v>
      </c>
      <c r="C321" s="169" t="s">
        <v>588</v>
      </c>
      <c r="D321" s="75"/>
      <c r="E321" s="76"/>
      <c r="F321" s="77" t="s">
        <v>213</v>
      </c>
      <c r="G321" s="398"/>
      <c r="H321" s="399"/>
      <c r="I321" s="469"/>
      <c r="J321" s="470"/>
    </row>
    <row r="322" spans="1:11" ht="19.5" customHeight="1">
      <c r="A322" s="13"/>
      <c r="B322" s="78"/>
      <c r="C322" s="163" t="s">
        <v>589</v>
      </c>
      <c r="D322" s="79"/>
      <c r="E322" s="80"/>
      <c r="F322" s="81" t="s">
        <v>232</v>
      </c>
      <c r="G322" s="398">
        <v>15.08</v>
      </c>
      <c r="H322" s="399"/>
      <c r="I322" s="398">
        <v>14.93</v>
      </c>
      <c r="J322" s="399"/>
    </row>
    <row r="323" spans="1:11" ht="19.5" customHeight="1">
      <c r="A323" s="13"/>
      <c r="B323" s="78"/>
      <c r="C323" s="163" t="s">
        <v>590</v>
      </c>
      <c r="D323" s="79"/>
      <c r="E323" s="80"/>
      <c r="F323" s="81" t="s">
        <v>232</v>
      </c>
      <c r="G323" s="398">
        <v>188.27</v>
      </c>
      <c r="H323" s="399"/>
      <c r="I323" s="398">
        <v>192.86</v>
      </c>
      <c r="J323" s="399"/>
    </row>
    <row r="324" spans="1:11" ht="19.5" customHeight="1">
      <c r="A324" s="13"/>
      <c r="B324" s="166">
        <v>4</v>
      </c>
      <c r="C324" s="167" t="s">
        <v>591</v>
      </c>
      <c r="D324" s="82"/>
      <c r="E324" s="85"/>
      <c r="F324" s="84" t="s">
        <v>213</v>
      </c>
      <c r="G324" s="398"/>
      <c r="H324" s="399"/>
      <c r="I324" s="469"/>
      <c r="J324" s="470"/>
    </row>
    <row r="325" spans="1:11" ht="19.5" customHeight="1">
      <c r="A325" s="13"/>
      <c r="B325" s="78"/>
      <c r="C325" s="163" t="s">
        <v>592</v>
      </c>
      <c r="D325" s="79"/>
      <c r="E325" s="80"/>
      <c r="F325" s="81" t="s">
        <v>232</v>
      </c>
      <c r="G325" s="398">
        <v>2.5499999999999998</v>
      </c>
      <c r="H325" s="399"/>
      <c r="I325" s="398">
        <v>1.89</v>
      </c>
      <c r="J325" s="399"/>
    </row>
    <row r="326" spans="1:11" ht="19.5" customHeight="1">
      <c r="A326" s="13"/>
      <c r="B326" s="78"/>
      <c r="C326" s="163" t="s">
        <v>593</v>
      </c>
      <c r="D326" s="79"/>
      <c r="E326" s="80"/>
      <c r="F326" s="81" t="s">
        <v>232</v>
      </c>
      <c r="G326" s="398">
        <v>11.49</v>
      </c>
      <c r="H326" s="399"/>
      <c r="I326" s="398">
        <v>10.35</v>
      </c>
      <c r="J326" s="399"/>
    </row>
    <row r="327" spans="1:11" ht="19.5" customHeight="1">
      <c r="A327" s="13"/>
      <c r="B327" s="170"/>
      <c r="C327" s="163" t="s">
        <v>594</v>
      </c>
      <c r="D327" s="171"/>
      <c r="E327" s="172"/>
      <c r="F327" s="81" t="s">
        <v>232</v>
      </c>
      <c r="G327" s="398">
        <v>4.8099999999999996</v>
      </c>
      <c r="H327" s="399"/>
      <c r="I327" s="398">
        <v>3.65</v>
      </c>
      <c r="J327" s="399"/>
    </row>
    <row r="328" spans="1:11" ht="19.5" customHeight="1">
      <c r="A328" s="13"/>
      <c r="B328" s="86"/>
      <c r="C328" s="164" t="s">
        <v>595</v>
      </c>
      <c r="D328" s="87"/>
      <c r="E328" s="88"/>
      <c r="F328" s="89" t="s">
        <v>232</v>
      </c>
      <c r="G328" s="467">
        <v>3.19</v>
      </c>
      <c r="H328" s="468"/>
      <c r="I328" s="467">
        <v>2.37</v>
      </c>
      <c r="J328" s="468"/>
    </row>
    <row r="329" spans="1:11" ht="19.5" customHeight="1">
      <c r="B329" s="159"/>
      <c r="C329" s="132"/>
      <c r="D329" s="132"/>
      <c r="E329" s="10"/>
      <c r="F329" s="10"/>
      <c r="G329" s="10"/>
      <c r="H329" s="10"/>
      <c r="I329" s="10"/>
      <c r="J329" s="10"/>
      <c r="K329" s="65"/>
    </row>
    <row r="330" spans="1:11" ht="19.5" customHeight="1">
      <c r="B330" s="104" t="s">
        <v>596</v>
      </c>
      <c r="C330" s="174" t="s">
        <v>597</v>
      </c>
      <c r="D330" s="60"/>
      <c r="E330" s="60"/>
      <c r="F330" s="132"/>
      <c r="G330" s="132"/>
      <c r="H330" s="132"/>
      <c r="I330" s="132"/>
      <c r="J330" s="10"/>
    </row>
    <row r="331" spans="1:11" ht="19.5" customHeight="1">
      <c r="B331" s="159"/>
      <c r="C331" s="173" t="s">
        <v>761</v>
      </c>
      <c r="D331" s="132"/>
      <c r="E331" s="132"/>
      <c r="F331" s="132"/>
      <c r="G331" s="132"/>
      <c r="H331" s="132"/>
      <c r="I331" s="132"/>
      <c r="J331" s="10"/>
    </row>
    <row r="332" spans="1:11" ht="19.5" customHeight="1">
      <c r="B332" s="159"/>
      <c r="C332" s="173" t="s">
        <v>762</v>
      </c>
      <c r="D332" s="132"/>
      <c r="E332" s="132"/>
      <c r="F332" s="132"/>
      <c r="G332" s="132"/>
      <c r="H332" s="132"/>
      <c r="I332" s="132"/>
      <c r="J332" s="10"/>
    </row>
    <row r="333" spans="1:11" ht="19.5" customHeight="1">
      <c r="B333" s="132"/>
      <c r="C333" s="132" t="s">
        <v>977</v>
      </c>
      <c r="D333" s="132"/>
      <c r="E333" s="132"/>
      <c r="F333" s="132"/>
      <c r="G333" s="132"/>
      <c r="H333" s="132"/>
      <c r="I333" s="132"/>
      <c r="J333" s="10"/>
    </row>
    <row r="334" spans="1:11" ht="19.5" customHeight="1">
      <c r="B334" s="159"/>
      <c r="C334" s="132" t="s">
        <v>341</v>
      </c>
      <c r="D334" s="132"/>
      <c r="E334" s="331">
        <v>616</v>
      </c>
      <c r="F334" s="132"/>
      <c r="G334" s="331"/>
      <c r="H334" s="331"/>
      <c r="I334" s="331"/>
      <c r="J334" s="10"/>
    </row>
    <row r="335" spans="1:11" ht="19.5" customHeight="1">
      <c r="B335" s="132"/>
      <c r="C335" s="55" t="s">
        <v>340</v>
      </c>
      <c r="D335" s="132"/>
      <c r="E335" s="331"/>
      <c r="F335" s="132"/>
      <c r="G335" s="331"/>
      <c r="H335" s="331"/>
      <c r="I335" s="331"/>
      <c r="J335" s="10"/>
    </row>
    <row r="336" spans="1:11" ht="19.5" customHeight="1">
      <c r="B336" s="159"/>
      <c r="C336" s="132" t="s">
        <v>667</v>
      </c>
      <c r="D336" s="132"/>
      <c r="E336" s="132"/>
      <c r="F336" s="132"/>
      <c r="G336" s="132"/>
      <c r="H336" s="132"/>
      <c r="I336" s="132"/>
      <c r="J336" s="10"/>
    </row>
    <row r="337" spans="1:10" ht="19.5" customHeight="1">
      <c r="B337" s="132"/>
      <c r="C337" s="332" t="s">
        <v>614</v>
      </c>
      <c r="D337" s="132"/>
      <c r="E337" s="331">
        <v>572</v>
      </c>
      <c r="F337" s="333" t="s">
        <v>211</v>
      </c>
      <c r="G337" s="336">
        <f>1659827/4000000</f>
        <v>0.41495674999999999</v>
      </c>
      <c r="H337" s="132" t="s">
        <v>212</v>
      </c>
      <c r="I337" s="335"/>
    </row>
    <row r="338" spans="1:10" ht="19.5" customHeight="1">
      <c r="B338" s="132"/>
      <c r="C338" s="332" t="s">
        <v>615</v>
      </c>
      <c r="D338" s="132"/>
      <c r="E338" s="331">
        <v>16</v>
      </c>
      <c r="F338" s="333" t="s">
        <v>211</v>
      </c>
      <c r="G338" s="336">
        <f>2282175/4000000</f>
        <v>0.57054375000000002</v>
      </c>
      <c r="H338" s="132" t="s">
        <v>212</v>
      </c>
      <c r="I338" s="335"/>
    </row>
    <row r="339" spans="1:10" ht="19.5" customHeight="1">
      <c r="B339" s="132"/>
      <c r="C339" s="332" t="s">
        <v>616</v>
      </c>
      <c r="D339" s="132"/>
      <c r="E339" s="331">
        <f>649-623+1</f>
        <v>27</v>
      </c>
      <c r="F339" s="333" t="s">
        <v>211</v>
      </c>
      <c r="G339" s="334">
        <f>54998/4000000</f>
        <v>1.37495E-2</v>
      </c>
      <c r="H339" s="132" t="s">
        <v>212</v>
      </c>
      <c r="I339" s="335"/>
    </row>
    <row r="340" spans="1:10" ht="19.5" customHeight="1">
      <c r="B340" s="132"/>
      <c r="C340" s="332" t="s">
        <v>666</v>
      </c>
      <c r="D340" s="132"/>
      <c r="E340" s="331">
        <v>1</v>
      </c>
      <c r="F340" s="333" t="s">
        <v>211</v>
      </c>
      <c r="G340" s="336">
        <f>3000/4000000</f>
        <v>7.5000000000000002E-4</v>
      </c>
      <c r="H340" s="132" t="s">
        <v>212</v>
      </c>
      <c r="I340" s="335"/>
    </row>
    <row r="341" spans="1:10" ht="19.5" customHeight="1">
      <c r="B341" s="159"/>
      <c r="C341" s="173" t="s">
        <v>763</v>
      </c>
      <c r="D341" s="132"/>
      <c r="E341" s="132"/>
      <c r="F341" s="132"/>
      <c r="G341" s="132"/>
      <c r="H341" s="132"/>
      <c r="I341" s="132"/>
      <c r="J341" s="10"/>
    </row>
    <row r="342" spans="1:10" ht="19.5" customHeight="1">
      <c r="B342" s="159"/>
      <c r="C342" s="173" t="s">
        <v>764</v>
      </c>
      <c r="D342" s="132"/>
      <c r="E342" s="132"/>
      <c r="F342" s="132"/>
      <c r="G342" s="132"/>
      <c r="H342" s="132"/>
      <c r="I342" s="132"/>
      <c r="J342" s="10"/>
    </row>
    <row r="343" spans="1:10" ht="19.5" customHeight="1">
      <c r="B343" s="159"/>
      <c r="C343" s="132" t="s">
        <v>765</v>
      </c>
      <c r="D343" s="132"/>
      <c r="E343" s="132"/>
      <c r="F343" s="132"/>
      <c r="G343" s="132"/>
      <c r="H343" s="132"/>
      <c r="I343" s="132"/>
      <c r="J343" s="10"/>
    </row>
    <row r="344" spans="1:10" ht="18" customHeight="1">
      <c r="B344" s="159"/>
      <c r="C344" s="132"/>
      <c r="D344" s="132"/>
      <c r="E344" s="10"/>
      <c r="F344" s="10"/>
      <c r="G344" s="10"/>
      <c r="H344" s="10"/>
      <c r="I344" s="10"/>
      <c r="J344" s="10"/>
    </row>
    <row r="345" spans="1:10" ht="18" customHeight="1">
      <c r="B345" s="159"/>
      <c r="C345" s="132"/>
      <c r="D345" s="132"/>
      <c r="E345" s="10"/>
      <c r="F345" s="10"/>
      <c r="G345" s="10"/>
      <c r="H345" s="10"/>
      <c r="I345" s="10"/>
      <c r="J345" s="10"/>
    </row>
    <row r="346" spans="1:10" ht="18" customHeight="1">
      <c r="B346" s="159"/>
      <c r="C346" s="132"/>
      <c r="D346" s="132"/>
      <c r="E346" s="10"/>
      <c r="F346" s="10"/>
      <c r="G346" s="10"/>
      <c r="H346" s="10"/>
      <c r="I346" s="10"/>
      <c r="J346" s="10"/>
    </row>
    <row r="347" spans="1:10" ht="18" customHeight="1">
      <c r="B347" s="159"/>
      <c r="C347" s="132"/>
      <c r="D347" s="132"/>
      <c r="E347" s="10"/>
      <c r="F347" s="10"/>
      <c r="G347" s="10"/>
      <c r="H347" s="10"/>
      <c r="I347" s="10"/>
      <c r="J347" s="10"/>
    </row>
    <row r="348" spans="1:10" ht="18" customHeight="1">
      <c r="B348" s="159"/>
      <c r="C348" s="132"/>
      <c r="D348" s="132"/>
      <c r="E348" s="10"/>
      <c r="F348" s="10"/>
      <c r="G348" s="10"/>
      <c r="H348" s="10"/>
      <c r="I348" s="10"/>
      <c r="J348" s="10"/>
    </row>
    <row r="349" spans="1:10" ht="18" customHeight="1">
      <c r="B349" s="159"/>
      <c r="C349" s="132"/>
      <c r="D349" s="132"/>
      <c r="E349" s="10"/>
      <c r="F349" s="10"/>
      <c r="G349" s="10"/>
      <c r="H349" s="10"/>
      <c r="I349" s="10"/>
      <c r="J349" s="10"/>
    </row>
    <row r="350" spans="1:10" ht="10.5" customHeight="1">
      <c r="B350" s="159"/>
      <c r="C350" s="132"/>
      <c r="D350" s="132"/>
      <c r="E350" s="10"/>
      <c r="F350" s="10"/>
      <c r="G350" s="10"/>
      <c r="H350" s="10"/>
      <c r="I350" s="10"/>
      <c r="J350" s="10"/>
    </row>
    <row r="351" spans="1:10" ht="17.100000000000001" customHeight="1">
      <c r="A351" s="54" t="s">
        <v>221</v>
      </c>
      <c r="C351" s="49" t="s">
        <v>222</v>
      </c>
      <c r="D351" s="49"/>
      <c r="E351" s="10"/>
      <c r="F351" s="10"/>
      <c r="G351" s="10"/>
      <c r="H351" s="10"/>
      <c r="I351" s="10"/>
      <c r="J351" s="10"/>
    </row>
    <row r="352" spans="1:10" s="6" customFormat="1" ht="15.95" customHeight="1">
      <c r="B352" s="104" t="s">
        <v>345</v>
      </c>
      <c r="C352" s="60" t="s">
        <v>247</v>
      </c>
      <c r="D352" s="60"/>
      <c r="E352" s="60"/>
      <c r="F352" s="60"/>
      <c r="G352" s="60"/>
      <c r="H352" s="60"/>
      <c r="I352" s="60"/>
      <c r="J352" s="60"/>
    </row>
    <row r="353" spans="2:10" ht="7.5" customHeight="1">
      <c r="B353" s="49"/>
      <c r="C353" s="49"/>
      <c r="D353" s="10"/>
      <c r="E353" s="10"/>
      <c r="F353" s="10"/>
      <c r="G353" s="10"/>
      <c r="H353" s="10"/>
      <c r="I353" s="10"/>
      <c r="J353" s="10"/>
    </row>
    <row r="354" spans="2:10" ht="15.95" customHeight="1">
      <c r="B354" s="400" t="s">
        <v>252</v>
      </c>
      <c r="C354" s="440" t="s">
        <v>200</v>
      </c>
      <c r="D354" s="441"/>
      <c r="E354" s="400" t="s">
        <v>249</v>
      </c>
      <c r="F354" s="400" t="s">
        <v>605</v>
      </c>
      <c r="G354" s="400" t="s">
        <v>600</v>
      </c>
      <c r="H354" s="400" t="s">
        <v>43</v>
      </c>
      <c r="I354" s="402" t="s">
        <v>424</v>
      </c>
      <c r="J354" s="403"/>
    </row>
    <row r="355" spans="2:10" ht="29.25" customHeight="1">
      <c r="B355" s="401"/>
      <c r="C355" s="442"/>
      <c r="D355" s="443"/>
      <c r="E355" s="401"/>
      <c r="F355" s="401"/>
      <c r="G355" s="401"/>
      <c r="H355" s="401"/>
      <c r="I355" s="301" t="s">
        <v>64</v>
      </c>
      <c r="J355" s="305" t="s">
        <v>65</v>
      </c>
    </row>
    <row r="356" spans="2:10" ht="15.75" customHeight="1">
      <c r="B356" s="283">
        <v>1</v>
      </c>
      <c r="C356" s="302" t="s">
        <v>190</v>
      </c>
      <c r="D356" s="285"/>
      <c r="E356" s="283" t="s">
        <v>598</v>
      </c>
      <c r="F356" s="303">
        <v>335958</v>
      </c>
      <c r="G356" s="303">
        <f>F122</f>
        <v>356227</v>
      </c>
      <c r="H356" s="303">
        <f>G122</f>
        <v>419003</v>
      </c>
      <c r="I356" s="296">
        <f t="shared" ref="I356:I371" si="3">H356/F356%</f>
        <v>124.71886366748225</v>
      </c>
      <c r="J356" s="296">
        <f t="shared" ref="J356:J371" si="4">H356/G356%</f>
        <v>117.62247106479857</v>
      </c>
    </row>
    <row r="357" spans="2:10" ht="15.95" customHeight="1">
      <c r="B357" s="286">
        <v>2</v>
      </c>
      <c r="C357" s="289" t="s">
        <v>201</v>
      </c>
      <c r="D357" s="288"/>
      <c r="E357" s="286" t="s">
        <v>253</v>
      </c>
      <c r="F357" s="298">
        <v>335958</v>
      </c>
      <c r="G357" s="298">
        <f>G356</f>
        <v>356227</v>
      </c>
      <c r="H357" s="298">
        <f>H356</f>
        <v>419003</v>
      </c>
      <c r="I357" s="296">
        <f t="shared" si="3"/>
        <v>124.71886366748225</v>
      </c>
      <c r="J357" s="296">
        <f t="shared" si="4"/>
        <v>117.62247106479857</v>
      </c>
    </row>
    <row r="358" spans="2:10" ht="15.95" customHeight="1">
      <c r="B358" s="286">
        <v>3</v>
      </c>
      <c r="C358" s="289" t="s">
        <v>192</v>
      </c>
      <c r="D358" s="288"/>
      <c r="E358" s="286" t="s">
        <v>253</v>
      </c>
      <c r="F358" s="298">
        <v>297640</v>
      </c>
      <c r="G358" s="298">
        <f>F125</f>
        <v>322351</v>
      </c>
      <c r="H358" s="298">
        <f>G125</f>
        <v>378940</v>
      </c>
      <c r="I358" s="296">
        <f t="shared" si="3"/>
        <v>127.3148770326569</v>
      </c>
      <c r="J358" s="296">
        <f t="shared" si="4"/>
        <v>117.55508746676759</v>
      </c>
    </row>
    <row r="359" spans="2:10" ht="15.95" customHeight="1">
      <c r="B359" s="286">
        <v>4</v>
      </c>
      <c r="C359" s="289" t="s">
        <v>202</v>
      </c>
      <c r="D359" s="288"/>
      <c r="E359" s="286" t="s">
        <v>253</v>
      </c>
      <c r="F359" s="297">
        <f>F357-F358</f>
        <v>38318</v>
      </c>
      <c r="G359" s="297">
        <f>G357-G358</f>
        <v>33876</v>
      </c>
      <c r="H359" s="297">
        <f>H357-H358</f>
        <v>40063</v>
      </c>
      <c r="I359" s="296">
        <f t="shared" si="3"/>
        <v>104.55399551124798</v>
      </c>
      <c r="J359" s="296">
        <f t="shared" si="4"/>
        <v>118.26366749321053</v>
      </c>
    </row>
    <row r="360" spans="2:10" ht="15.95" customHeight="1">
      <c r="B360" s="286">
        <v>5</v>
      </c>
      <c r="C360" s="289" t="s">
        <v>193</v>
      </c>
      <c r="D360" s="288"/>
      <c r="E360" s="286" t="s">
        <v>253</v>
      </c>
      <c r="F360" s="298">
        <v>71</v>
      </c>
      <c r="G360" s="298">
        <f>F127</f>
        <v>60</v>
      </c>
      <c r="H360" s="298">
        <f>G127</f>
        <v>300</v>
      </c>
      <c r="I360" s="296">
        <f t="shared" si="3"/>
        <v>422.53521126760563</v>
      </c>
      <c r="J360" s="296">
        <f t="shared" si="4"/>
        <v>500</v>
      </c>
    </row>
    <row r="361" spans="2:10" ht="15.95" customHeight="1">
      <c r="B361" s="286">
        <v>6</v>
      </c>
      <c r="C361" s="289" t="s">
        <v>243</v>
      </c>
      <c r="D361" s="288"/>
      <c r="E361" s="286" t="s">
        <v>253</v>
      </c>
      <c r="F361" s="298">
        <v>9593</v>
      </c>
      <c r="G361" s="298">
        <f>F128</f>
        <v>8975</v>
      </c>
      <c r="H361" s="298">
        <f>G128</f>
        <v>8022</v>
      </c>
      <c r="I361" s="296">
        <f t="shared" si="3"/>
        <v>83.623475450849568</v>
      </c>
      <c r="J361" s="296">
        <f t="shared" si="4"/>
        <v>89.381615598885787</v>
      </c>
    </row>
    <row r="362" spans="2:10" ht="15.95" customHeight="1">
      <c r="B362" s="286">
        <v>7</v>
      </c>
      <c r="C362" s="289" t="s">
        <v>194</v>
      </c>
      <c r="D362" s="288"/>
      <c r="E362" s="286" t="s">
        <v>253</v>
      </c>
      <c r="F362" s="298">
        <v>6718</v>
      </c>
      <c r="G362" s="298">
        <f t="shared" ref="G362:H369" si="5">F129</f>
        <v>6735</v>
      </c>
      <c r="H362" s="298">
        <f t="shared" si="5"/>
        <v>8313</v>
      </c>
      <c r="I362" s="296">
        <f t="shared" si="3"/>
        <v>123.74218517415896</v>
      </c>
      <c r="J362" s="296">
        <f t="shared" si="4"/>
        <v>123.42984409799556</v>
      </c>
    </row>
    <row r="363" spans="2:10" ht="15.95" customHeight="1">
      <c r="B363" s="286">
        <v>8</v>
      </c>
      <c r="C363" s="289" t="s">
        <v>195</v>
      </c>
      <c r="D363" s="288"/>
      <c r="E363" s="286" t="s">
        <v>253</v>
      </c>
      <c r="F363" s="298">
        <v>11366</v>
      </c>
      <c r="G363" s="298">
        <f t="shared" si="5"/>
        <v>10204</v>
      </c>
      <c r="H363" s="298">
        <f t="shared" si="5"/>
        <v>14104</v>
      </c>
      <c r="I363" s="296">
        <f t="shared" si="3"/>
        <v>124.08938940700335</v>
      </c>
      <c r="J363" s="296">
        <f t="shared" si="4"/>
        <v>138.22030576244609</v>
      </c>
    </row>
    <row r="364" spans="2:10" ht="15.95" customHeight="1">
      <c r="B364" s="286">
        <v>9</v>
      </c>
      <c r="C364" s="289" t="s">
        <v>203</v>
      </c>
      <c r="D364" s="288"/>
      <c r="E364" s="286" t="s">
        <v>253</v>
      </c>
      <c r="F364" s="298">
        <v>10712</v>
      </c>
      <c r="G364" s="298">
        <f t="shared" si="5"/>
        <v>8022</v>
      </c>
      <c r="H364" s="298">
        <f t="shared" si="5"/>
        <v>9924</v>
      </c>
      <c r="I364" s="296">
        <f t="shared" si="3"/>
        <v>92.643764002987297</v>
      </c>
      <c r="J364" s="296">
        <f t="shared" si="4"/>
        <v>123.70979805534779</v>
      </c>
    </row>
    <row r="365" spans="2:10" ht="15.95" customHeight="1">
      <c r="B365" s="286">
        <v>10</v>
      </c>
      <c r="C365" s="289" t="s">
        <v>196</v>
      </c>
      <c r="D365" s="288"/>
      <c r="E365" s="286" t="s">
        <v>253</v>
      </c>
      <c r="F365" s="298">
        <v>487</v>
      </c>
      <c r="G365" s="298">
        <f t="shared" si="5"/>
        <v>860</v>
      </c>
      <c r="H365" s="298">
        <f t="shared" si="5"/>
        <v>746</v>
      </c>
      <c r="I365" s="296">
        <f t="shared" si="3"/>
        <v>153.18275154004107</v>
      </c>
      <c r="J365" s="296">
        <f t="shared" si="4"/>
        <v>86.744186046511629</v>
      </c>
    </row>
    <row r="366" spans="2:10" ht="15.95" customHeight="1">
      <c r="B366" s="286">
        <v>11</v>
      </c>
      <c r="C366" s="289" t="s">
        <v>197</v>
      </c>
      <c r="D366" s="288"/>
      <c r="E366" s="286" t="s">
        <v>253</v>
      </c>
      <c r="F366" s="298">
        <v>738</v>
      </c>
      <c r="G366" s="298">
        <f t="shared" si="5"/>
        <v>60</v>
      </c>
      <c r="H366" s="298">
        <f t="shared" si="5"/>
        <v>63</v>
      </c>
      <c r="I366" s="296">
        <f t="shared" si="3"/>
        <v>8.536585365853659</v>
      </c>
      <c r="J366" s="296">
        <f t="shared" si="4"/>
        <v>105</v>
      </c>
    </row>
    <row r="367" spans="2:10" ht="15.95" customHeight="1">
      <c r="B367" s="286">
        <v>12</v>
      </c>
      <c r="C367" s="289" t="s">
        <v>2</v>
      </c>
      <c r="D367" s="288"/>
      <c r="E367" s="286" t="s">
        <v>253</v>
      </c>
      <c r="F367" s="298">
        <f>F365-F366</f>
        <v>-251</v>
      </c>
      <c r="G367" s="298">
        <f t="shared" si="5"/>
        <v>800</v>
      </c>
      <c r="H367" s="298">
        <f t="shared" si="5"/>
        <v>683</v>
      </c>
      <c r="I367" s="296">
        <f t="shared" si="3"/>
        <v>-272.11155378486058</v>
      </c>
      <c r="J367" s="296">
        <f t="shared" si="4"/>
        <v>85.375</v>
      </c>
    </row>
    <row r="368" spans="2:10" ht="15.95" customHeight="1">
      <c r="B368" s="286">
        <v>13</v>
      </c>
      <c r="C368" s="289" t="s">
        <v>262</v>
      </c>
      <c r="D368" s="288"/>
      <c r="E368" s="286" t="s">
        <v>253</v>
      </c>
      <c r="F368" s="298">
        <f>F364+F367</f>
        <v>10461</v>
      </c>
      <c r="G368" s="298">
        <f t="shared" si="5"/>
        <v>8822</v>
      </c>
      <c r="H368" s="298">
        <f t="shared" si="5"/>
        <v>10607</v>
      </c>
      <c r="I368" s="296">
        <f t="shared" si="3"/>
        <v>101.39566007073894</v>
      </c>
      <c r="J368" s="296">
        <f t="shared" si="4"/>
        <v>120.23350714123782</v>
      </c>
    </row>
    <row r="369" spans="1:10" ht="15.95" customHeight="1">
      <c r="B369" s="286">
        <v>14</v>
      </c>
      <c r="C369" s="289" t="s">
        <v>198</v>
      </c>
      <c r="D369" s="288"/>
      <c r="E369" s="286" t="s">
        <v>253</v>
      </c>
      <c r="F369" s="298">
        <v>1885</v>
      </c>
      <c r="G369" s="298">
        <f t="shared" si="5"/>
        <v>2205.5</v>
      </c>
      <c r="H369" s="298">
        <f t="shared" si="5"/>
        <v>2671</v>
      </c>
      <c r="I369" s="296">
        <f t="shared" si="3"/>
        <v>141.69761273209548</v>
      </c>
      <c r="J369" s="296">
        <f t="shared" si="4"/>
        <v>121.10632509635003</v>
      </c>
    </row>
    <row r="370" spans="1:10" ht="15.95" customHeight="1">
      <c r="B370" s="286">
        <v>15</v>
      </c>
      <c r="C370" s="289" t="s">
        <v>271</v>
      </c>
      <c r="D370" s="288"/>
      <c r="E370" s="286" t="s">
        <v>253</v>
      </c>
      <c r="F370" s="298">
        <f>F368-F369</f>
        <v>8576</v>
      </c>
      <c r="G370" s="298">
        <f>F138</f>
        <v>6616.5</v>
      </c>
      <c r="H370" s="298">
        <f>G138</f>
        <v>7936</v>
      </c>
      <c r="I370" s="296">
        <f>H370/F370%</f>
        <v>92.537313432835816</v>
      </c>
      <c r="J370" s="296">
        <f>H370/G370%</f>
        <v>119.94256782286706</v>
      </c>
    </row>
    <row r="371" spans="1:10" ht="15.95" customHeight="1">
      <c r="B371" s="290">
        <v>16</v>
      </c>
      <c r="C371" s="291" t="s">
        <v>204</v>
      </c>
      <c r="D371" s="292"/>
      <c r="E371" s="290" t="s">
        <v>253</v>
      </c>
      <c r="F371" s="304">
        <f>F370/40000000000%*1000000</f>
        <v>21.44</v>
      </c>
      <c r="G371" s="304">
        <f>G370/40000000000%*1000000</f>
        <v>16.541250000000002</v>
      </c>
      <c r="H371" s="304">
        <f>H370/40000000000%*1000000</f>
        <v>19.84</v>
      </c>
      <c r="I371" s="300">
        <f t="shared" si="3"/>
        <v>92.537313432835816</v>
      </c>
      <c r="J371" s="300">
        <f t="shared" si="4"/>
        <v>119.94256782286706</v>
      </c>
    </row>
    <row r="372" spans="1:10" ht="11.2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</row>
    <row r="373" spans="1:10" ht="60" customHeight="1">
      <c r="B373" s="54"/>
      <c r="C373" s="438" t="s">
        <v>66</v>
      </c>
      <c r="D373" s="436"/>
      <c r="E373" s="436"/>
      <c r="F373" s="436"/>
      <c r="G373" s="436"/>
      <c r="H373" s="436"/>
      <c r="I373" s="436"/>
      <c r="J373" s="436"/>
    </row>
    <row r="374" spans="1:10" s="6" customFormat="1" ht="6.75" customHeight="1">
      <c r="B374" s="104"/>
      <c r="C374" s="60"/>
      <c r="D374" s="60"/>
      <c r="E374" s="60"/>
      <c r="F374" s="60"/>
      <c r="G374" s="60"/>
      <c r="H374" s="60"/>
      <c r="I374" s="60"/>
      <c r="J374" s="60"/>
    </row>
    <row r="375" spans="1:10" s="6" customFormat="1" ht="15.95" customHeight="1">
      <c r="B375" s="104" t="s">
        <v>347</v>
      </c>
      <c r="C375" s="60" t="s">
        <v>497</v>
      </c>
      <c r="D375" s="60"/>
      <c r="E375" s="60"/>
      <c r="F375" s="60"/>
      <c r="G375" s="60"/>
      <c r="H375" s="60"/>
      <c r="I375" s="60"/>
      <c r="J375" s="60"/>
    </row>
    <row r="376" spans="1:10" s="6" customFormat="1" ht="15.95" customHeight="1">
      <c r="B376" s="104"/>
      <c r="C376" s="60" t="s">
        <v>766</v>
      </c>
      <c r="D376" s="60"/>
      <c r="E376" s="60"/>
      <c r="F376" s="60"/>
      <c r="G376" s="60"/>
      <c r="H376" s="60"/>
      <c r="I376" s="60"/>
      <c r="J376" s="60"/>
    </row>
    <row r="377" spans="1:10" ht="15.95" customHeight="1">
      <c r="A377" s="13"/>
      <c r="B377" s="10"/>
      <c r="C377" s="90" t="s">
        <v>69</v>
      </c>
      <c r="D377" s="10"/>
      <c r="E377" s="10"/>
      <c r="F377" s="10"/>
      <c r="G377" s="10"/>
      <c r="H377" s="10"/>
      <c r="I377" s="10"/>
      <c r="J377" s="10"/>
    </row>
    <row r="378" spans="1:10" ht="15.95" customHeight="1">
      <c r="A378" s="13"/>
      <c r="B378" s="10"/>
      <c r="C378" s="91" t="s">
        <v>245</v>
      </c>
      <c r="F378" s="451">
        <v>217256405243</v>
      </c>
      <c r="G378" s="451"/>
      <c r="H378" s="10" t="s">
        <v>690</v>
      </c>
      <c r="I378" s="10"/>
      <c r="J378" s="10"/>
    </row>
    <row r="379" spans="1:10" ht="15.95" customHeight="1">
      <c r="A379" s="13"/>
      <c r="B379" s="10"/>
      <c r="C379" s="61" t="s">
        <v>246</v>
      </c>
      <c r="F379" s="451">
        <v>217256405243</v>
      </c>
      <c r="G379" s="451"/>
      <c r="H379" s="10" t="s">
        <v>690</v>
      </c>
      <c r="I379" s="10"/>
      <c r="J379" s="10"/>
    </row>
    <row r="380" spans="1:10" ht="15.95" customHeight="1">
      <c r="A380" s="13"/>
      <c r="B380" s="10"/>
      <c r="C380" s="49" t="s">
        <v>70</v>
      </c>
      <c r="D380" s="48"/>
      <c r="E380" s="48"/>
      <c r="F380" s="451">
        <v>40000000000</v>
      </c>
      <c r="G380" s="451"/>
      <c r="H380" s="48" t="s">
        <v>687</v>
      </c>
      <c r="I380" s="48"/>
      <c r="J380" s="48"/>
    </row>
    <row r="381" spans="1:10" ht="15.95" customHeight="1">
      <c r="A381" s="13"/>
      <c r="B381" s="10"/>
      <c r="C381" s="55" t="s">
        <v>617</v>
      </c>
      <c r="D381" s="48"/>
      <c r="E381" s="10"/>
      <c r="F381" s="450">
        <v>22246660000</v>
      </c>
      <c r="G381" s="450"/>
      <c r="H381" s="48" t="s">
        <v>687</v>
      </c>
      <c r="I381" s="48"/>
      <c r="J381" s="48"/>
    </row>
    <row r="382" spans="1:10" ht="15.95" customHeight="1">
      <c r="A382" s="13"/>
      <c r="B382" s="10"/>
      <c r="C382" s="61" t="s">
        <v>618</v>
      </c>
      <c r="D382" s="48"/>
      <c r="E382" s="10"/>
      <c r="F382" s="450">
        <f>F380-F381</f>
        <v>17753340000</v>
      </c>
      <c r="G382" s="450"/>
      <c r="H382" s="48" t="s">
        <v>687</v>
      </c>
      <c r="I382" s="48"/>
      <c r="J382" s="48"/>
    </row>
    <row r="383" spans="1:10" ht="15.95" customHeight="1">
      <c r="A383" s="13"/>
      <c r="B383" s="10"/>
      <c r="C383" s="92" t="s">
        <v>688</v>
      </c>
      <c r="D383" s="48"/>
      <c r="E383" s="48"/>
      <c r="F383" s="48"/>
      <c r="G383" s="48"/>
      <c r="H383" s="48"/>
      <c r="I383" s="48"/>
      <c r="J383" s="48"/>
    </row>
    <row r="384" spans="1:10" ht="15.95" customHeight="1">
      <c r="A384" s="13"/>
      <c r="B384" s="10"/>
      <c r="C384" s="93" t="s">
        <v>689</v>
      </c>
      <c r="D384" s="48"/>
      <c r="E384" s="48"/>
      <c r="F384" s="48"/>
      <c r="G384" s="48"/>
      <c r="H384" s="48"/>
      <c r="I384" s="48"/>
      <c r="J384" s="48"/>
    </row>
    <row r="385" spans="1:10" ht="15.95" customHeight="1">
      <c r="A385" s="13"/>
      <c r="B385" s="10"/>
      <c r="C385" s="132" t="s">
        <v>71</v>
      </c>
      <c r="D385" s="48"/>
      <c r="E385" s="48"/>
      <c r="F385" s="48"/>
      <c r="G385" s="48"/>
      <c r="H385" s="48"/>
      <c r="I385" s="48"/>
      <c r="J385" s="48"/>
    </row>
    <row r="386" spans="1:10" ht="15.95" customHeight="1">
      <c r="A386" s="13"/>
      <c r="B386" s="60"/>
      <c r="C386" s="60" t="s">
        <v>767</v>
      </c>
      <c r="D386" s="48"/>
      <c r="E386" s="48"/>
      <c r="F386" s="48"/>
      <c r="G386" s="48"/>
      <c r="H386" s="48"/>
      <c r="I386" s="48"/>
      <c r="J386" s="48"/>
    </row>
    <row r="387" spans="1:10" ht="15.95" customHeight="1">
      <c r="A387" s="13"/>
      <c r="B387" s="10"/>
      <c r="C387" s="49" t="s">
        <v>72</v>
      </c>
      <c r="D387" s="48"/>
      <c r="E387" s="48"/>
      <c r="F387" s="48"/>
      <c r="G387" s="48"/>
      <c r="H387" s="48"/>
      <c r="I387" s="48"/>
      <c r="J387" s="48"/>
    </row>
    <row r="388" spans="1:10" ht="15.95" customHeight="1">
      <c r="A388" s="13"/>
      <c r="B388" s="10"/>
      <c r="C388" s="132" t="s">
        <v>425</v>
      </c>
      <c r="F388" s="437">
        <f>F389+F390</f>
        <v>140545226660</v>
      </c>
      <c r="G388" s="437"/>
      <c r="H388" s="48" t="s">
        <v>206</v>
      </c>
      <c r="I388" s="48"/>
      <c r="J388" s="48"/>
    </row>
    <row r="389" spans="1:10" ht="15.95" customHeight="1">
      <c r="A389" s="13"/>
      <c r="B389" s="10"/>
      <c r="C389" s="60" t="s">
        <v>426</v>
      </c>
      <c r="F389" s="437">
        <v>128310438359</v>
      </c>
      <c r="G389" s="437"/>
      <c r="H389" s="48" t="s">
        <v>206</v>
      </c>
      <c r="I389" s="48"/>
      <c r="J389" s="48"/>
    </row>
    <row r="390" spans="1:10" ht="15.95" customHeight="1">
      <c r="A390" s="13"/>
      <c r="B390" s="10"/>
      <c r="C390" s="132" t="s">
        <v>776</v>
      </c>
      <c r="F390" s="437">
        <v>12234788301</v>
      </c>
      <c r="G390" s="437"/>
      <c r="H390" s="48" t="s">
        <v>206</v>
      </c>
      <c r="I390" s="48"/>
      <c r="J390" s="48"/>
    </row>
    <row r="391" spans="1:10" ht="90.75" customHeight="1">
      <c r="A391" s="13"/>
      <c r="B391" s="10"/>
      <c r="C391" s="438" t="s">
        <v>376</v>
      </c>
      <c r="D391" s="438"/>
      <c r="E391" s="438"/>
      <c r="F391" s="438"/>
      <c r="G391" s="438"/>
      <c r="H391" s="438"/>
      <c r="I391" s="438"/>
      <c r="J391" s="438"/>
    </row>
    <row r="392" spans="1:10" s="6" customFormat="1" ht="15.95" customHeight="1">
      <c r="B392" s="104" t="s">
        <v>348</v>
      </c>
      <c r="C392" s="60" t="s">
        <v>872</v>
      </c>
      <c r="D392" s="60"/>
      <c r="E392" s="60"/>
      <c r="F392" s="60"/>
      <c r="G392" s="60"/>
      <c r="H392" s="60"/>
      <c r="I392" s="60"/>
      <c r="J392" s="60"/>
    </row>
    <row r="393" spans="1:10" ht="45.75" customHeight="1">
      <c r="B393" s="68"/>
      <c r="C393" s="394" t="s">
        <v>768</v>
      </c>
      <c r="D393" s="394"/>
      <c r="E393" s="394"/>
      <c r="F393" s="394"/>
      <c r="G393" s="394"/>
      <c r="H393" s="394"/>
      <c r="I393" s="394"/>
      <c r="J393" s="394"/>
    </row>
    <row r="394" spans="1:10" ht="29.25" customHeight="1">
      <c r="B394" s="68"/>
      <c r="C394" s="394" t="s">
        <v>769</v>
      </c>
      <c r="D394" s="394"/>
      <c r="E394" s="394"/>
      <c r="F394" s="394"/>
      <c r="G394" s="394"/>
      <c r="H394" s="394"/>
      <c r="I394" s="394"/>
      <c r="J394" s="394"/>
    </row>
    <row r="395" spans="1:10" ht="15.95" customHeight="1">
      <c r="B395" s="68" t="s">
        <v>95</v>
      </c>
      <c r="C395" s="10" t="s">
        <v>770</v>
      </c>
      <c r="D395" s="10"/>
      <c r="E395" s="10"/>
      <c r="F395" s="10"/>
      <c r="G395" s="10"/>
      <c r="H395" s="10"/>
      <c r="I395" s="10"/>
      <c r="J395" s="10"/>
    </row>
    <row r="396" spans="1:10" ht="15.95" customHeight="1">
      <c r="B396" s="68"/>
      <c r="C396" s="10" t="s">
        <v>771</v>
      </c>
      <c r="D396" s="10"/>
      <c r="E396" s="10"/>
      <c r="F396" s="10"/>
      <c r="G396" s="10"/>
      <c r="H396" s="10"/>
      <c r="I396" s="10"/>
      <c r="J396" s="10"/>
    </row>
    <row r="397" spans="1:10" ht="15.95" customHeight="1">
      <c r="B397" s="68"/>
      <c r="C397" s="10" t="s">
        <v>772</v>
      </c>
      <c r="D397" s="10"/>
      <c r="E397" s="10"/>
      <c r="F397" s="10"/>
      <c r="G397" s="10"/>
      <c r="H397" s="10"/>
      <c r="I397" s="10"/>
      <c r="J397" s="10"/>
    </row>
    <row r="398" spans="1:10" ht="29.25" customHeight="1">
      <c r="B398" s="68"/>
      <c r="C398" s="394" t="s">
        <v>773</v>
      </c>
      <c r="D398" s="394"/>
      <c r="E398" s="394"/>
      <c r="F398" s="394"/>
      <c r="G398" s="394"/>
      <c r="H398" s="394"/>
      <c r="I398" s="394"/>
      <c r="J398" s="394"/>
    </row>
    <row r="399" spans="1:10" ht="15.95" customHeight="1">
      <c r="B399" s="68"/>
      <c r="C399" s="10" t="s">
        <v>774</v>
      </c>
      <c r="D399" s="10"/>
      <c r="E399" s="10"/>
      <c r="F399" s="10"/>
      <c r="G399" s="10"/>
      <c r="H399" s="10"/>
      <c r="I399" s="10"/>
      <c r="J399" s="10"/>
    </row>
    <row r="400" spans="1:10" ht="28.5" customHeight="1">
      <c r="B400" s="68"/>
      <c r="C400" s="394" t="s">
        <v>775</v>
      </c>
      <c r="D400" s="394"/>
      <c r="E400" s="394"/>
      <c r="F400" s="394"/>
      <c r="G400" s="394"/>
      <c r="H400" s="394"/>
      <c r="I400" s="394"/>
      <c r="J400" s="394"/>
    </row>
    <row r="401" spans="2:10" ht="6.75" customHeight="1">
      <c r="B401" s="10"/>
      <c r="C401" s="10"/>
      <c r="D401" s="10"/>
      <c r="E401" s="10"/>
      <c r="F401" s="10"/>
      <c r="G401" s="10"/>
      <c r="H401" s="10"/>
      <c r="I401" s="10"/>
      <c r="J401" s="10"/>
    </row>
    <row r="402" spans="2:10" s="6" customFormat="1" ht="15.95" customHeight="1">
      <c r="B402" s="104" t="s">
        <v>478</v>
      </c>
      <c r="C402" s="60" t="s">
        <v>499</v>
      </c>
      <c r="D402" s="60"/>
      <c r="E402" s="60"/>
      <c r="F402" s="60"/>
      <c r="G402" s="60"/>
      <c r="H402" s="60"/>
      <c r="I402" s="60"/>
      <c r="J402" s="60"/>
    </row>
    <row r="403" spans="2:10" ht="42.75" customHeight="1">
      <c r="B403" s="68"/>
      <c r="C403" s="394" t="s">
        <v>777</v>
      </c>
      <c r="D403" s="394"/>
      <c r="E403" s="394"/>
      <c r="F403" s="394"/>
      <c r="G403" s="394"/>
      <c r="H403" s="394"/>
      <c r="I403" s="394"/>
      <c r="J403" s="394"/>
    </row>
    <row r="404" spans="2:10" ht="28.5" customHeight="1">
      <c r="B404" s="68"/>
      <c r="C404" s="394" t="s">
        <v>778</v>
      </c>
      <c r="D404" s="394"/>
      <c r="E404" s="394"/>
      <c r="F404" s="394"/>
      <c r="G404" s="394"/>
      <c r="H404" s="394"/>
      <c r="I404" s="394"/>
      <c r="J404" s="394"/>
    </row>
    <row r="405" spans="2:10" ht="30" customHeight="1">
      <c r="B405" s="68"/>
      <c r="C405" s="394" t="s">
        <v>401</v>
      </c>
      <c r="D405" s="394"/>
      <c r="E405" s="394"/>
      <c r="F405" s="394"/>
      <c r="G405" s="394"/>
      <c r="H405" s="394"/>
      <c r="I405" s="394"/>
      <c r="J405" s="394"/>
    </row>
    <row r="406" spans="2:10" ht="6" customHeight="1">
      <c r="B406" s="10"/>
      <c r="C406" s="10"/>
      <c r="D406" s="10"/>
      <c r="E406" s="10"/>
      <c r="F406" s="10"/>
      <c r="G406" s="10"/>
      <c r="H406" s="10"/>
      <c r="I406" s="10"/>
      <c r="J406" s="10"/>
    </row>
    <row r="407" spans="2:10" s="6" customFormat="1" ht="15.95" customHeight="1">
      <c r="B407" s="104" t="s">
        <v>453</v>
      </c>
      <c r="C407" s="60" t="s">
        <v>873</v>
      </c>
      <c r="D407" s="60"/>
      <c r="E407" s="60"/>
      <c r="F407" s="60"/>
      <c r="G407" s="60"/>
      <c r="H407" s="60"/>
      <c r="I407" s="60"/>
      <c r="J407" s="60"/>
    </row>
    <row r="408" spans="2:10" ht="10.5" customHeight="1">
      <c r="B408" s="10"/>
      <c r="C408" s="10"/>
      <c r="D408" s="10"/>
      <c r="E408" s="10"/>
      <c r="F408" s="10"/>
      <c r="G408" s="10"/>
      <c r="H408" s="10"/>
      <c r="I408" s="10"/>
      <c r="J408" s="10"/>
    </row>
    <row r="409" spans="2:10" s="2" customFormat="1" ht="17.100000000000001" customHeight="1">
      <c r="B409" s="92" t="s">
        <v>476</v>
      </c>
      <c r="C409" s="49" t="s">
        <v>223</v>
      </c>
      <c r="D409" s="49"/>
      <c r="E409" s="49"/>
      <c r="F409" s="49"/>
      <c r="G409" s="49"/>
      <c r="H409" s="49"/>
      <c r="I409" s="49"/>
      <c r="J409" s="49"/>
    </row>
    <row r="410" spans="2:10" s="60" customFormat="1" ht="17.100000000000001" customHeight="1">
      <c r="B410" s="104" t="s">
        <v>345</v>
      </c>
      <c r="C410" s="60" t="s">
        <v>874</v>
      </c>
    </row>
    <row r="411" spans="2:10" s="2" customFormat="1" ht="30.75" customHeight="1">
      <c r="B411" s="54"/>
      <c r="C411" s="394" t="s">
        <v>284</v>
      </c>
      <c r="D411" s="394"/>
      <c r="E411" s="394"/>
      <c r="F411" s="394"/>
      <c r="G411" s="394"/>
      <c r="H411" s="394"/>
      <c r="I411" s="394"/>
      <c r="J411" s="394"/>
    </row>
    <row r="412" spans="2:10" s="2" customFormat="1" ht="30.75" customHeight="1">
      <c r="B412" s="54"/>
      <c r="C412" s="394" t="s">
        <v>285</v>
      </c>
      <c r="D412" s="394"/>
      <c r="E412" s="394"/>
      <c r="F412" s="394"/>
      <c r="G412" s="394"/>
      <c r="H412" s="394"/>
      <c r="I412" s="394"/>
      <c r="J412" s="394"/>
    </row>
    <row r="413" spans="2:10" s="2" customFormat="1" ht="32.25" customHeight="1">
      <c r="B413" s="54"/>
      <c r="C413" s="492" t="s">
        <v>374</v>
      </c>
      <c r="D413" s="492"/>
      <c r="E413" s="492"/>
      <c r="F413" s="492"/>
      <c r="G413" s="492"/>
      <c r="H413" s="492"/>
      <c r="I413" s="492"/>
      <c r="J413" s="492"/>
    </row>
    <row r="414" spans="2:10" s="2" customFormat="1" ht="15.75" customHeight="1">
      <c r="B414" s="54"/>
      <c r="C414" s="492" t="s">
        <v>429</v>
      </c>
      <c r="D414" s="492"/>
      <c r="E414" s="492"/>
      <c r="F414" s="492"/>
      <c r="G414" s="492"/>
      <c r="H414" s="492"/>
      <c r="I414" s="492"/>
      <c r="J414" s="492"/>
    </row>
    <row r="415" spans="2:10" s="2" customFormat="1" ht="30.75" customHeight="1">
      <c r="B415" s="54"/>
      <c r="C415" s="436" t="s">
        <v>286</v>
      </c>
      <c r="D415" s="436"/>
      <c r="E415" s="436"/>
      <c r="F415" s="436"/>
      <c r="G415" s="436"/>
      <c r="H415" s="436"/>
      <c r="I415" s="436"/>
      <c r="J415" s="436"/>
    </row>
    <row r="416" spans="2:10" s="2" customFormat="1" ht="15.75" customHeight="1">
      <c r="B416" s="54"/>
      <c r="C416" s="394" t="s">
        <v>428</v>
      </c>
      <c r="D416" s="394"/>
      <c r="E416" s="394"/>
      <c r="F416" s="394"/>
      <c r="G416" s="394"/>
      <c r="H416" s="394"/>
      <c r="I416" s="394"/>
      <c r="J416" s="394"/>
    </row>
    <row r="417" spans="2:10" s="2" customFormat="1" ht="16.5" customHeight="1">
      <c r="B417" s="54"/>
      <c r="C417" s="492" t="s">
        <v>430</v>
      </c>
      <c r="D417" s="492"/>
      <c r="E417" s="492"/>
      <c r="F417" s="492"/>
      <c r="G417" s="492"/>
      <c r="H417" s="492"/>
      <c r="I417" s="492"/>
      <c r="J417" s="492"/>
    </row>
    <row r="418" spans="2:10" s="60" customFormat="1" ht="15" customHeight="1">
      <c r="B418" s="104" t="s">
        <v>347</v>
      </c>
      <c r="C418" s="60" t="s">
        <v>875</v>
      </c>
    </row>
    <row r="419" spans="2:10" s="60" customFormat="1" ht="31.5" customHeight="1">
      <c r="B419" s="104"/>
      <c r="C419" s="436" t="s">
        <v>301</v>
      </c>
      <c r="D419" s="436"/>
      <c r="E419" s="436"/>
      <c r="F419" s="436"/>
      <c r="G419" s="436"/>
      <c r="H419" s="436"/>
      <c r="I419" s="436"/>
      <c r="J419" s="436"/>
    </row>
    <row r="420" spans="2:10" s="60" customFormat="1" ht="31.5" customHeight="1">
      <c r="B420" s="104"/>
      <c r="C420" s="436" t="s">
        <v>302</v>
      </c>
      <c r="D420" s="436"/>
      <c r="E420" s="436"/>
      <c r="F420" s="436"/>
      <c r="G420" s="436"/>
      <c r="H420" s="436"/>
      <c r="I420" s="436"/>
      <c r="J420" s="436"/>
    </row>
    <row r="421" spans="2:10" s="60" customFormat="1" ht="16.5" customHeight="1">
      <c r="B421" s="104"/>
      <c r="C421" s="436" t="s">
        <v>303</v>
      </c>
      <c r="D421" s="436"/>
      <c r="E421" s="436"/>
      <c r="F421" s="436"/>
      <c r="G421" s="436"/>
      <c r="H421" s="436"/>
      <c r="I421" s="436"/>
      <c r="J421" s="436"/>
    </row>
    <row r="422" spans="2:10" s="60" customFormat="1" ht="16.5" customHeight="1">
      <c r="B422" s="104"/>
      <c r="C422" s="436" t="s">
        <v>373</v>
      </c>
      <c r="D422" s="436"/>
      <c r="E422" s="436"/>
      <c r="F422" s="436"/>
      <c r="G422" s="436"/>
      <c r="H422" s="436"/>
      <c r="I422" s="436"/>
      <c r="J422" s="436"/>
    </row>
    <row r="423" spans="2:10" s="60" customFormat="1" ht="17.100000000000001" customHeight="1">
      <c r="B423" s="104" t="s">
        <v>348</v>
      </c>
      <c r="C423" s="60" t="s">
        <v>876</v>
      </c>
    </row>
    <row r="424" spans="2:10" s="154" customFormat="1" ht="33" customHeight="1">
      <c r="B424" s="159"/>
      <c r="C424" s="436" t="s">
        <v>308</v>
      </c>
      <c r="D424" s="436"/>
      <c r="E424" s="436"/>
      <c r="F424" s="436"/>
      <c r="G424" s="436"/>
      <c r="H424" s="436"/>
      <c r="I424" s="436"/>
      <c r="J424" s="436"/>
    </row>
    <row r="425" spans="2:10" s="154" customFormat="1" ht="33" customHeight="1">
      <c r="B425" s="159"/>
      <c r="C425" s="436" t="s">
        <v>375</v>
      </c>
      <c r="D425" s="436"/>
      <c r="E425" s="436"/>
      <c r="F425" s="436"/>
      <c r="G425" s="436"/>
      <c r="H425" s="436"/>
      <c r="I425" s="436"/>
      <c r="J425" s="436"/>
    </row>
    <row r="426" spans="2:10" s="154" customFormat="1" ht="17.100000000000001" customHeight="1">
      <c r="B426" s="159"/>
      <c r="C426" s="436" t="s">
        <v>300</v>
      </c>
      <c r="D426" s="436"/>
      <c r="E426" s="436"/>
      <c r="F426" s="436"/>
      <c r="G426" s="436"/>
      <c r="H426" s="436"/>
      <c r="I426" s="436"/>
      <c r="J426" s="436"/>
    </row>
    <row r="427" spans="2:10" s="154" customFormat="1" ht="30" customHeight="1">
      <c r="B427" s="159"/>
      <c r="C427" s="436" t="s">
        <v>304</v>
      </c>
      <c r="D427" s="436"/>
      <c r="E427" s="436"/>
      <c r="F427" s="436"/>
      <c r="G427" s="436"/>
      <c r="H427" s="436"/>
      <c r="I427" s="436"/>
      <c r="J427" s="436"/>
    </row>
    <row r="428" spans="2:10" s="154" customFormat="1" ht="9.75" customHeight="1">
      <c r="B428" s="159"/>
      <c r="C428" s="53"/>
      <c r="D428" s="53"/>
      <c r="E428" s="53"/>
      <c r="F428" s="53"/>
      <c r="G428" s="53"/>
      <c r="H428" s="53"/>
      <c r="I428" s="53"/>
      <c r="J428" s="53"/>
    </row>
    <row r="429" spans="2:10" s="2" customFormat="1" ht="15.75" customHeight="1">
      <c r="B429" s="92" t="s">
        <v>475</v>
      </c>
      <c r="C429" s="49" t="s">
        <v>224</v>
      </c>
      <c r="D429" s="49"/>
      <c r="E429" s="49"/>
      <c r="F429" s="49"/>
      <c r="G429" s="49"/>
      <c r="H429" s="49"/>
      <c r="I429" s="49"/>
      <c r="J429" s="49"/>
    </row>
    <row r="430" spans="2:10" s="6" customFormat="1" ht="15.75" customHeight="1">
      <c r="B430" s="104" t="s">
        <v>345</v>
      </c>
      <c r="C430" s="60" t="s">
        <v>225</v>
      </c>
      <c r="D430" s="60"/>
      <c r="E430" s="60"/>
      <c r="F430" s="60"/>
      <c r="G430" s="60"/>
      <c r="H430" s="60"/>
      <c r="I430" s="60"/>
      <c r="J430" s="60"/>
    </row>
    <row r="431" spans="2:10" s="154" customFormat="1" ht="15.75" customHeight="1">
      <c r="B431" s="159"/>
      <c r="C431" s="132" t="s">
        <v>782</v>
      </c>
      <c r="D431" s="132"/>
      <c r="E431" s="132"/>
      <c r="F431" s="132"/>
      <c r="G431" s="132"/>
      <c r="H431" s="132"/>
      <c r="I431" s="132"/>
      <c r="J431" s="132"/>
    </row>
    <row r="432" spans="2:10" ht="15.75" customHeight="1">
      <c r="B432" s="56"/>
      <c r="C432" s="56" t="s">
        <v>878</v>
      </c>
      <c r="D432" s="10"/>
      <c r="E432" s="10"/>
      <c r="F432" s="10"/>
      <c r="G432" s="10"/>
      <c r="H432" s="10"/>
      <c r="I432" s="10"/>
      <c r="J432" s="10"/>
    </row>
    <row r="433" spans="2:10" ht="15.75" customHeight="1">
      <c r="B433" s="10"/>
      <c r="C433" s="61" t="s">
        <v>783</v>
      </c>
      <c r="D433" s="10" t="s">
        <v>295</v>
      </c>
      <c r="E433" s="10" t="s">
        <v>298</v>
      </c>
      <c r="F433" s="10"/>
      <c r="G433" s="10"/>
      <c r="H433" s="10"/>
      <c r="I433" s="10"/>
      <c r="J433" s="10"/>
    </row>
    <row r="434" spans="2:10" ht="15.75" customHeight="1">
      <c r="B434" s="10"/>
      <c r="C434" s="61" t="s">
        <v>784</v>
      </c>
      <c r="D434" s="10" t="s">
        <v>454</v>
      </c>
      <c r="E434" s="10" t="s">
        <v>423</v>
      </c>
      <c r="F434" s="10"/>
      <c r="G434" s="10"/>
      <c r="H434" s="10"/>
      <c r="I434" s="10"/>
      <c r="J434" s="10"/>
    </row>
    <row r="435" spans="2:10" ht="15.75" customHeight="1">
      <c r="B435" s="10"/>
      <c r="C435" s="61" t="s">
        <v>785</v>
      </c>
      <c r="D435" s="10" t="s">
        <v>454</v>
      </c>
      <c r="E435" s="132" t="s">
        <v>423</v>
      </c>
      <c r="F435" s="10"/>
      <c r="G435" s="10"/>
      <c r="H435" s="10"/>
      <c r="I435" s="10"/>
      <c r="J435" s="10"/>
    </row>
    <row r="436" spans="2:10" ht="15.75" customHeight="1">
      <c r="B436" s="10"/>
      <c r="C436" s="61" t="s">
        <v>786</v>
      </c>
      <c r="D436" s="10" t="s">
        <v>454</v>
      </c>
      <c r="E436" s="10" t="s">
        <v>296</v>
      </c>
      <c r="F436" s="10"/>
      <c r="G436" s="10"/>
      <c r="H436" s="10"/>
      <c r="I436" s="10"/>
      <c r="J436" s="10"/>
    </row>
    <row r="437" spans="2:10" ht="15.75" customHeight="1">
      <c r="B437" s="10"/>
      <c r="C437" s="61" t="s">
        <v>787</v>
      </c>
      <c r="D437" s="10" t="s">
        <v>454</v>
      </c>
      <c r="E437" s="10" t="s">
        <v>296</v>
      </c>
      <c r="F437" s="10"/>
      <c r="G437" s="10"/>
      <c r="H437" s="10"/>
      <c r="I437" s="10"/>
      <c r="J437" s="10"/>
    </row>
    <row r="438" spans="2:10" ht="15.75" customHeight="1">
      <c r="B438" s="10"/>
      <c r="C438" s="175" t="s">
        <v>789</v>
      </c>
      <c r="D438" s="10"/>
      <c r="E438" s="10" t="s">
        <v>880</v>
      </c>
      <c r="F438" s="10"/>
      <c r="G438" s="10"/>
      <c r="H438" s="10"/>
      <c r="I438" s="10"/>
      <c r="J438" s="10"/>
    </row>
    <row r="439" spans="2:10" s="154" customFormat="1" ht="15.75" customHeight="1">
      <c r="B439" s="132"/>
      <c r="C439" s="175" t="s">
        <v>788</v>
      </c>
      <c r="D439" s="132"/>
      <c r="E439" s="132"/>
      <c r="F439" s="132"/>
      <c r="G439" s="132"/>
      <c r="H439" s="132"/>
      <c r="I439" s="132"/>
      <c r="J439" s="132"/>
    </row>
    <row r="440" spans="2:10" ht="17.100000000000001" customHeight="1">
      <c r="B440" s="52"/>
      <c r="C440" s="15" t="s">
        <v>793</v>
      </c>
      <c r="D440" s="10"/>
      <c r="E440" s="10"/>
      <c r="F440" s="10"/>
      <c r="G440" s="10"/>
      <c r="H440" s="10"/>
      <c r="I440" s="10"/>
      <c r="J440" s="10"/>
    </row>
    <row r="441" spans="2:10" ht="31.5" customHeight="1">
      <c r="B441" s="62"/>
      <c r="C441" s="436" t="s">
        <v>794</v>
      </c>
      <c r="D441" s="436"/>
      <c r="E441" s="436"/>
      <c r="F441" s="436"/>
      <c r="G441" s="436"/>
      <c r="H441" s="436"/>
      <c r="I441" s="436"/>
      <c r="J441" s="436"/>
    </row>
    <row r="442" spans="2:10" ht="31.5" customHeight="1">
      <c r="B442" s="62"/>
      <c r="C442" s="436" t="s">
        <v>795</v>
      </c>
      <c r="D442" s="436"/>
      <c r="E442" s="436"/>
      <c r="F442" s="436"/>
      <c r="G442" s="436"/>
      <c r="H442" s="436"/>
      <c r="I442" s="436"/>
      <c r="J442" s="436"/>
    </row>
    <row r="443" spans="2:10" ht="31.5" customHeight="1">
      <c r="B443" s="62"/>
      <c r="C443" s="436" t="s">
        <v>796</v>
      </c>
      <c r="D443" s="436"/>
      <c r="E443" s="436"/>
      <c r="F443" s="436"/>
      <c r="G443" s="436"/>
      <c r="H443" s="436"/>
      <c r="I443" s="436"/>
      <c r="J443" s="436"/>
    </row>
    <row r="444" spans="2:10" ht="15" customHeight="1">
      <c r="B444" s="52"/>
      <c r="C444" s="10" t="s">
        <v>797</v>
      </c>
      <c r="D444" s="10"/>
      <c r="E444" s="10"/>
      <c r="F444" s="10"/>
      <c r="G444" s="10"/>
      <c r="H444" s="10"/>
      <c r="I444" s="10"/>
      <c r="J444" s="10"/>
    </row>
    <row r="445" spans="2:10" ht="30.75" customHeight="1">
      <c r="B445" s="62"/>
      <c r="C445" s="436" t="s">
        <v>798</v>
      </c>
      <c r="D445" s="436"/>
      <c r="E445" s="436"/>
      <c r="F445" s="436"/>
      <c r="G445" s="436"/>
      <c r="H445" s="436"/>
      <c r="I445" s="436"/>
      <c r="J445" s="436"/>
    </row>
    <row r="446" spans="2:10" ht="15" customHeight="1">
      <c r="B446" s="62"/>
      <c r="C446" s="410" t="s">
        <v>790</v>
      </c>
      <c r="D446" s="410"/>
      <c r="E446" s="410"/>
      <c r="F446" s="410"/>
      <c r="G446" s="410"/>
      <c r="H446" s="410"/>
      <c r="I446" s="410"/>
      <c r="J446" s="53"/>
    </row>
    <row r="447" spans="2:10" ht="15.75" customHeight="1">
      <c r="B447" s="62"/>
      <c r="C447" s="410" t="s">
        <v>791</v>
      </c>
      <c r="D447" s="410"/>
      <c r="E447" s="410"/>
      <c r="F447" s="410"/>
      <c r="G447" s="410"/>
      <c r="H447" s="410"/>
      <c r="I447" s="176"/>
      <c r="J447" s="53"/>
    </row>
    <row r="448" spans="2:10" ht="15.75" customHeight="1">
      <c r="B448" s="62"/>
      <c r="C448" s="410" t="s">
        <v>792</v>
      </c>
      <c r="D448" s="410"/>
      <c r="E448" s="410"/>
      <c r="F448" s="410"/>
      <c r="G448" s="410"/>
      <c r="H448" s="410"/>
      <c r="I448" s="410"/>
      <c r="J448" s="410"/>
    </row>
    <row r="449" spans="2:11" s="154" customFormat="1" ht="15.75" customHeight="1">
      <c r="B449" s="159"/>
      <c r="C449" s="175" t="s">
        <v>799</v>
      </c>
      <c r="D449" s="132"/>
      <c r="E449" s="132"/>
      <c r="F449" s="132"/>
      <c r="G449" s="132"/>
      <c r="H449" s="132"/>
      <c r="I449" s="132"/>
      <c r="J449" s="132"/>
      <c r="K449" s="315"/>
    </row>
    <row r="450" spans="2:11" ht="15.75" customHeight="1">
      <c r="B450" s="52"/>
      <c r="C450" s="15" t="s">
        <v>619</v>
      </c>
      <c r="E450" s="132" t="s">
        <v>41</v>
      </c>
      <c r="F450" s="10"/>
      <c r="G450" s="10"/>
      <c r="H450" s="10"/>
      <c r="I450" s="10"/>
      <c r="J450" s="10"/>
      <c r="K450" s="65"/>
    </row>
    <row r="451" spans="2:11" ht="15.75" customHeight="1">
      <c r="B451" s="52"/>
      <c r="C451" s="15" t="s">
        <v>620</v>
      </c>
      <c r="E451" s="10" t="s">
        <v>434</v>
      </c>
      <c r="F451" s="10"/>
      <c r="G451" s="10"/>
      <c r="H451" s="10"/>
      <c r="I451" s="10"/>
      <c r="J451" s="10"/>
      <c r="K451" s="65"/>
    </row>
    <row r="452" spans="2:11" ht="15.75" customHeight="1">
      <c r="B452" s="52"/>
      <c r="C452" s="15" t="s">
        <v>621</v>
      </c>
      <c r="E452" s="10" t="s">
        <v>434</v>
      </c>
      <c r="F452" s="10"/>
      <c r="G452" s="10"/>
      <c r="H452" s="10"/>
      <c r="I452" s="10"/>
      <c r="J452" s="10"/>
      <c r="K452" s="65"/>
    </row>
    <row r="453" spans="2:11" s="154" customFormat="1" ht="15.75" customHeight="1">
      <c r="B453" s="159"/>
      <c r="C453" s="175" t="s">
        <v>800</v>
      </c>
      <c r="D453" s="132"/>
      <c r="E453" s="132"/>
      <c r="F453" s="132"/>
      <c r="G453" s="132"/>
      <c r="H453" s="132"/>
      <c r="I453" s="132"/>
      <c r="J453" s="132"/>
      <c r="K453" s="315"/>
    </row>
    <row r="454" spans="2:11" ht="15.75" customHeight="1">
      <c r="B454" s="52"/>
      <c r="C454" s="15" t="s">
        <v>619</v>
      </c>
      <c r="E454" s="132" t="s">
        <v>41</v>
      </c>
      <c r="F454" s="10"/>
      <c r="G454" s="10"/>
      <c r="H454" s="10"/>
      <c r="I454" s="10"/>
      <c r="J454" s="10"/>
      <c r="K454" s="65"/>
    </row>
    <row r="455" spans="2:11" ht="15.75" customHeight="1">
      <c r="B455" s="52"/>
      <c r="C455" s="15" t="s">
        <v>620</v>
      </c>
      <c r="E455" s="10" t="s">
        <v>434</v>
      </c>
      <c r="F455" s="10"/>
      <c r="G455" s="10"/>
      <c r="H455" s="10"/>
      <c r="I455" s="10"/>
      <c r="J455" s="10"/>
      <c r="K455" s="65"/>
    </row>
    <row r="456" spans="2:11" ht="15.75" customHeight="1">
      <c r="B456" s="52"/>
      <c r="C456" s="15" t="s">
        <v>621</v>
      </c>
      <c r="E456" s="10" t="s">
        <v>434</v>
      </c>
      <c r="F456" s="10"/>
      <c r="G456" s="10"/>
      <c r="H456" s="10"/>
      <c r="I456" s="10"/>
      <c r="J456" s="10"/>
      <c r="K456" s="65"/>
    </row>
    <row r="457" spans="2:11" ht="15.75" customHeight="1">
      <c r="B457" s="52"/>
      <c r="C457" s="15" t="s">
        <v>622</v>
      </c>
      <c r="E457" s="10" t="s">
        <v>434</v>
      </c>
      <c r="F457" s="10"/>
      <c r="G457" s="10"/>
      <c r="H457" s="10"/>
      <c r="I457" s="10"/>
      <c r="J457" s="10"/>
      <c r="K457" s="65"/>
    </row>
    <row r="458" spans="2:11" ht="15.75" customHeight="1">
      <c r="B458" s="52"/>
      <c r="C458" s="15" t="s">
        <v>623</v>
      </c>
      <c r="E458" s="10" t="s">
        <v>434</v>
      </c>
      <c r="F458" s="10"/>
      <c r="G458" s="10"/>
      <c r="H458" s="10"/>
      <c r="I458" s="10"/>
      <c r="J458" s="10"/>
      <c r="K458" s="65"/>
    </row>
    <row r="459" spans="2:11" ht="7.5" customHeight="1">
      <c r="B459" s="52"/>
      <c r="C459" s="15"/>
      <c r="D459" s="10"/>
      <c r="E459" s="10"/>
      <c r="F459" s="10"/>
      <c r="G459" s="10"/>
      <c r="H459" s="10"/>
      <c r="I459" s="10"/>
      <c r="J459" s="10"/>
      <c r="K459" s="65"/>
    </row>
    <row r="460" spans="2:11" s="6" customFormat="1" ht="15.75" customHeight="1">
      <c r="B460" s="177" t="s">
        <v>347</v>
      </c>
      <c r="C460" s="178" t="s">
        <v>226</v>
      </c>
      <c r="D460" s="178"/>
      <c r="E460" s="178"/>
      <c r="F460" s="178"/>
      <c r="G460" s="178"/>
      <c r="H460" s="178"/>
      <c r="I460" s="178"/>
      <c r="J460" s="178"/>
    </row>
    <row r="461" spans="2:11" ht="15.75" customHeight="1">
      <c r="B461" s="56"/>
      <c r="C461" s="57" t="s">
        <v>881</v>
      </c>
      <c r="D461" s="10"/>
      <c r="E461" s="10"/>
      <c r="F461" s="10"/>
      <c r="G461" s="10"/>
      <c r="H461" s="10"/>
      <c r="I461" s="10"/>
      <c r="J461" s="10"/>
    </row>
    <row r="462" spans="2:11" ht="15.75" customHeight="1">
      <c r="B462" s="10"/>
      <c r="C462" s="61" t="s">
        <v>801</v>
      </c>
      <c r="D462" s="10" t="s">
        <v>297</v>
      </c>
      <c r="E462" s="10" t="s">
        <v>296</v>
      </c>
      <c r="G462" s="10"/>
      <c r="H462" s="10"/>
      <c r="I462" s="10"/>
      <c r="J462" s="10"/>
    </row>
    <row r="463" spans="2:11" ht="15.75" customHeight="1">
      <c r="B463" s="10"/>
      <c r="C463" s="61" t="s">
        <v>802</v>
      </c>
      <c r="D463" s="10" t="s">
        <v>454</v>
      </c>
      <c r="E463" s="10" t="s">
        <v>298</v>
      </c>
      <c r="G463" s="10"/>
      <c r="H463" s="10"/>
      <c r="I463" s="10"/>
      <c r="J463" s="10"/>
    </row>
    <row r="464" spans="2:11" ht="15.75" customHeight="1">
      <c r="B464" s="10"/>
      <c r="C464" s="61" t="s">
        <v>803</v>
      </c>
      <c r="D464" s="10" t="s">
        <v>454</v>
      </c>
      <c r="E464" s="10" t="s">
        <v>298</v>
      </c>
      <c r="G464" s="10"/>
      <c r="H464" s="10"/>
      <c r="I464" s="10"/>
      <c r="J464" s="10"/>
    </row>
    <row r="465" spans="2:11" ht="15.75" customHeight="1">
      <c r="B465" s="56"/>
      <c r="C465" s="57" t="s">
        <v>849</v>
      </c>
      <c r="D465" s="10"/>
      <c r="E465" s="10"/>
      <c r="F465" s="10"/>
      <c r="G465" s="10"/>
      <c r="H465" s="10"/>
      <c r="I465" s="10"/>
      <c r="J465" s="10"/>
    </row>
    <row r="466" spans="2:11" ht="30" customHeight="1">
      <c r="B466" s="62"/>
      <c r="C466" s="436" t="s">
        <v>804</v>
      </c>
      <c r="D466" s="436"/>
      <c r="E466" s="436"/>
      <c r="F466" s="436"/>
      <c r="G466" s="436"/>
      <c r="H466" s="436"/>
      <c r="I466" s="436"/>
      <c r="J466" s="436"/>
    </row>
    <row r="467" spans="2:11" ht="30" customHeight="1">
      <c r="B467" s="62"/>
      <c r="C467" s="436" t="s">
        <v>805</v>
      </c>
      <c r="D467" s="436"/>
      <c r="E467" s="436"/>
      <c r="F467" s="436"/>
      <c r="G467" s="436"/>
      <c r="H467" s="436"/>
      <c r="I467" s="436"/>
      <c r="J467" s="436"/>
    </row>
    <row r="468" spans="2:11" ht="17.100000000000001" customHeight="1">
      <c r="B468" s="52"/>
      <c r="C468" s="10" t="s">
        <v>806</v>
      </c>
      <c r="D468" s="10"/>
      <c r="E468" s="10"/>
      <c r="F468" s="10"/>
      <c r="G468" s="10"/>
      <c r="H468" s="10"/>
      <c r="I468" s="10"/>
      <c r="J468" s="10"/>
    </row>
    <row r="469" spans="2:11" ht="30" customHeight="1">
      <c r="B469" s="62"/>
      <c r="C469" s="436" t="s">
        <v>807</v>
      </c>
      <c r="D469" s="436"/>
      <c r="E469" s="436"/>
      <c r="F469" s="436"/>
      <c r="G469" s="436"/>
      <c r="H469" s="436"/>
      <c r="I469" s="436"/>
      <c r="J469" s="436"/>
    </row>
    <row r="470" spans="2:11" ht="30" customHeight="1">
      <c r="B470" s="62"/>
      <c r="C470" s="436" t="s">
        <v>817</v>
      </c>
      <c r="D470" s="436"/>
      <c r="E470" s="436"/>
      <c r="F470" s="436"/>
      <c r="G470" s="436"/>
      <c r="H470" s="436"/>
      <c r="I470" s="436"/>
      <c r="J470" s="436"/>
    </row>
    <row r="471" spans="2:11" ht="17.100000000000001" customHeight="1">
      <c r="B471" s="52"/>
      <c r="C471" s="10" t="s">
        <v>818</v>
      </c>
      <c r="D471" s="10"/>
      <c r="E471" s="10"/>
      <c r="F471" s="10"/>
      <c r="G471" s="10"/>
      <c r="H471" s="10"/>
      <c r="I471" s="10"/>
      <c r="J471" s="10"/>
    </row>
    <row r="472" spans="2:11" s="6" customFormat="1" ht="17.25" customHeight="1">
      <c r="B472" s="104" t="s">
        <v>348</v>
      </c>
      <c r="C472" s="60" t="s">
        <v>882</v>
      </c>
      <c r="D472" s="60"/>
      <c r="E472" s="60"/>
      <c r="F472" s="60"/>
      <c r="G472" s="60"/>
      <c r="H472" s="60"/>
      <c r="I472" s="60"/>
      <c r="J472" s="60"/>
    </row>
    <row r="473" spans="2:11" s="6" customFormat="1" ht="17.25" customHeight="1">
      <c r="B473" s="104"/>
      <c r="C473" s="60" t="s">
        <v>819</v>
      </c>
      <c r="D473" s="60"/>
      <c r="E473" s="60"/>
      <c r="F473" s="60"/>
      <c r="G473" s="60"/>
      <c r="H473" s="60"/>
      <c r="I473" s="60"/>
      <c r="J473" s="60"/>
    </row>
    <row r="474" spans="2:11" ht="17.25" customHeight="1">
      <c r="B474" s="52"/>
      <c r="C474" s="10" t="s">
        <v>820</v>
      </c>
      <c r="D474" s="10"/>
      <c r="E474" s="10"/>
      <c r="F474" s="10"/>
      <c r="G474" s="10"/>
      <c r="H474" s="10"/>
      <c r="I474" s="10"/>
      <c r="J474" s="10"/>
    </row>
    <row r="475" spans="2:11" ht="17.25" customHeight="1">
      <c r="B475" s="10"/>
      <c r="C475" s="44" t="s">
        <v>73</v>
      </c>
      <c r="D475" s="10"/>
      <c r="F475" s="48">
        <v>3000000</v>
      </c>
      <c r="G475" s="10" t="s">
        <v>206</v>
      </c>
      <c r="H475" s="10"/>
      <c r="I475" s="10"/>
      <c r="J475" s="10"/>
      <c r="K475" s="66"/>
    </row>
    <row r="476" spans="2:11" ht="17.25" customHeight="1">
      <c r="B476" s="10"/>
      <c r="C476" s="61" t="s">
        <v>237</v>
      </c>
      <c r="D476" s="10"/>
      <c r="F476" s="48">
        <v>2000000</v>
      </c>
      <c r="G476" s="10" t="s">
        <v>206</v>
      </c>
      <c r="H476" s="10"/>
      <c r="I476" s="10"/>
      <c r="J476" s="10"/>
      <c r="K476" s="66"/>
    </row>
    <row r="477" spans="2:11" ht="17.25" customHeight="1">
      <c r="B477" s="10"/>
      <c r="C477" s="61" t="s">
        <v>238</v>
      </c>
      <c r="D477" s="10"/>
      <c r="F477" s="48">
        <v>2000000</v>
      </c>
      <c r="G477" s="10" t="s">
        <v>206</v>
      </c>
      <c r="H477" s="10"/>
      <c r="I477" s="10"/>
      <c r="J477" s="10"/>
      <c r="K477" s="66"/>
    </row>
    <row r="478" spans="2:11" ht="17.25" customHeight="1">
      <c r="B478" s="10"/>
      <c r="C478" s="61" t="s">
        <v>239</v>
      </c>
      <c r="D478" s="10"/>
      <c r="F478" s="48">
        <v>1500000</v>
      </c>
      <c r="G478" s="10" t="s">
        <v>206</v>
      </c>
      <c r="H478" s="10"/>
      <c r="I478" s="10"/>
      <c r="J478" s="10"/>
      <c r="K478" s="66"/>
    </row>
    <row r="479" spans="2:11" ht="17.25" customHeight="1">
      <c r="B479" s="52"/>
      <c r="C479" s="10" t="s">
        <v>821</v>
      </c>
      <c r="D479" s="10"/>
      <c r="F479" s="48"/>
      <c r="G479" s="10"/>
      <c r="H479" s="10"/>
      <c r="I479" s="10"/>
      <c r="J479" s="10"/>
      <c r="K479" s="66"/>
    </row>
    <row r="480" spans="2:11" s="10" customFormat="1" ht="17.25" customHeight="1">
      <c r="B480" s="60"/>
      <c r="C480" s="179" t="s">
        <v>822</v>
      </c>
      <c r="D480" s="132"/>
      <c r="E480" s="132"/>
      <c r="F480" s="132"/>
      <c r="G480" s="132"/>
      <c r="H480" s="132"/>
      <c r="I480" s="132"/>
      <c r="K480" s="278"/>
    </row>
    <row r="481" spans="2:11" s="132" customFormat="1" ht="17.25" customHeight="1">
      <c r="C481" s="175" t="s">
        <v>432</v>
      </c>
      <c r="D481" s="132" t="s">
        <v>368</v>
      </c>
      <c r="K481" s="279"/>
    </row>
    <row r="482" spans="2:11" s="132" customFormat="1" ht="17.25" customHeight="1">
      <c r="C482" s="175" t="s">
        <v>892</v>
      </c>
      <c r="D482" s="132" t="s">
        <v>363</v>
      </c>
      <c r="K482" s="279"/>
    </row>
    <row r="483" spans="2:11" s="132" customFormat="1" ht="17.25" customHeight="1">
      <c r="C483" s="175" t="s">
        <v>891</v>
      </c>
      <c r="D483" s="132" t="s">
        <v>364</v>
      </c>
      <c r="K483" s="279"/>
    </row>
    <row r="484" spans="2:11" s="132" customFormat="1" ht="17.25" customHeight="1">
      <c r="C484" s="175" t="s">
        <v>365</v>
      </c>
      <c r="D484" s="132" t="s">
        <v>367</v>
      </c>
      <c r="K484" s="279"/>
    </row>
    <row r="485" spans="2:11" s="132" customFormat="1" ht="17.25" customHeight="1">
      <c r="C485" s="175" t="s">
        <v>366</v>
      </c>
      <c r="D485" s="132" t="s">
        <v>369</v>
      </c>
      <c r="K485" s="279"/>
    </row>
    <row r="486" spans="2:11" ht="17.25" customHeight="1">
      <c r="B486" s="104"/>
      <c r="C486" s="179" t="s">
        <v>823</v>
      </c>
      <c r="D486" s="132"/>
      <c r="E486" s="132"/>
      <c r="F486" s="132" t="s">
        <v>880</v>
      </c>
      <c r="G486" s="132"/>
      <c r="H486" s="132"/>
      <c r="I486" s="132"/>
      <c r="J486" s="10"/>
    </row>
    <row r="487" spans="2:11" s="60" customFormat="1" ht="17.25" customHeight="1">
      <c r="B487" s="104"/>
      <c r="C487" s="60" t="s">
        <v>824</v>
      </c>
    </row>
    <row r="488" spans="2:11" ht="7.5" customHeight="1">
      <c r="B488" s="159"/>
      <c r="C488" s="330"/>
      <c r="D488" s="330"/>
      <c r="E488" s="330"/>
      <c r="F488" s="330"/>
      <c r="G488" s="330"/>
      <c r="H488" s="330"/>
      <c r="I488" s="10"/>
      <c r="J488" s="10"/>
    </row>
    <row r="489" spans="2:11" ht="18.75" customHeight="1">
      <c r="B489" s="16" t="s">
        <v>883</v>
      </c>
      <c r="C489" s="19" t="s">
        <v>257</v>
      </c>
      <c r="D489" s="10"/>
      <c r="E489" s="10"/>
      <c r="F489" s="10"/>
      <c r="G489" s="10"/>
      <c r="H489" s="10"/>
      <c r="I489" s="10"/>
      <c r="J489" s="10"/>
    </row>
    <row r="490" spans="2:11" ht="15" customHeight="1">
      <c r="B490" s="180" t="s">
        <v>345</v>
      </c>
      <c r="C490" s="181" t="s">
        <v>884</v>
      </c>
      <c r="D490" s="10"/>
      <c r="E490" s="10"/>
      <c r="F490" s="10"/>
      <c r="G490" s="10"/>
      <c r="H490" s="10"/>
      <c r="I490" s="10"/>
      <c r="J490" s="10"/>
    </row>
    <row r="491" spans="2:11" ht="15" customHeight="1">
      <c r="B491" s="10"/>
      <c r="C491" s="10" t="s">
        <v>186</v>
      </c>
      <c r="D491" s="10"/>
      <c r="E491" s="10"/>
      <c r="F491" s="10"/>
      <c r="G491" s="10"/>
      <c r="H491" s="10"/>
      <c r="I491" s="10"/>
      <c r="J491" s="10"/>
    </row>
    <row r="492" spans="2:11" ht="15" customHeight="1">
      <c r="B492" s="10"/>
      <c r="C492" s="47" t="s">
        <v>869</v>
      </c>
      <c r="D492" s="10"/>
      <c r="E492" s="10"/>
      <c r="F492" s="10"/>
      <c r="G492" s="10"/>
      <c r="H492" s="10"/>
      <c r="I492" s="10"/>
      <c r="J492" s="10"/>
    </row>
    <row r="493" spans="2:11" ht="15" customHeight="1">
      <c r="B493" s="10"/>
      <c r="C493" s="47" t="s">
        <v>870</v>
      </c>
      <c r="D493" s="10"/>
      <c r="E493" s="10"/>
      <c r="F493" s="10"/>
      <c r="G493" s="10"/>
      <c r="H493" s="10"/>
      <c r="I493" s="10"/>
      <c r="J493" s="10"/>
    </row>
    <row r="494" spans="2:11" ht="15" customHeight="1">
      <c r="B494" s="10"/>
      <c r="C494" s="10" t="s">
        <v>187</v>
      </c>
      <c r="D494" s="10"/>
      <c r="E494" s="10"/>
      <c r="F494" s="10"/>
      <c r="G494" s="10"/>
      <c r="H494" s="10"/>
      <c r="I494" s="10"/>
      <c r="J494" s="10"/>
    </row>
    <row r="495" spans="2:11" ht="76.5" customHeight="1">
      <c r="B495" s="10"/>
      <c r="C495" s="438" t="s">
        <v>68</v>
      </c>
      <c r="D495" s="436"/>
      <c r="E495" s="436"/>
      <c r="F495" s="436"/>
      <c r="G495" s="436"/>
      <c r="H495" s="436"/>
      <c r="I495" s="436"/>
      <c r="J495" s="436"/>
    </row>
    <row r="496" spans="2:11" ht="7.5" customHeight="1">
      <c r="B496" s="60"/>
      <c r="C496" s="60"/>
      <c r="D496" s="10"/>
      <c r="E496" s="10"/>
      <c r="F496" s="10"/>
      <c r="G496" s="10"/>
      <c r="H496" s="10"/>
      <c r="I496" s="10"/>
      <c r="J496" s="10"/>
    </row>
    <row r="497" spans="2:10" ht="15.75" customHeight="1">
      <c r="B497" s="60" t="s">
        <v>347</v>
      </c>
      <c r="C497" s="60" t="s">
        <v>885</v>
      </c>
      <c r="D497" s="10"/>
      <c r="E497" s="10"/>
      <c r="F497" s="10"/>
      <c r="G497" s="10"/>
      <c r="H497" s="10"/>
      <c r="I497" s="10"/>
      <c r="J497" s="10"/>
    </row>
    <row r="498" spans="2:10" ht="15.75" customHeight="1">
      <c r="B498" s="10"/>
      <c r="C498" s="10" t="s">
        <v>477</v>
      </c>
      <c r="D498" s="10"/>
      <c r="E498" s="10"/>
      <c r="F498" s="10"/>
      <c r="G498" s="10"/>
      <c r="H498" s="10"/>
      <c r="I498" s="10"/>
      <c r="J498" s="10"/>
    </row>
    <row r="499" spans="2:10" ht="15.75" customHeight="1">
      <c r="B499" s="10"/>
      <c r="C499" s="454" t="s">
        <v>67</v>
      </c>
      <c r="D499" s="394"/>
      <c r="E499" s="394"/>
      <c r="F499" s="394"/>
      <c r="G499" s="394"/>
      <c r="H499" s="394"/>
      <c r="I499" s="394"/>
      <c r="J499" s="394"/>
    </row>
    <row r="500" spans="2:10" ht="17.25" customHeight="1">
      <c r="B500" s="10"/>
      <c r="C500" s="69"/>
      <c r="D500" s="69"/>
      <c r="E500" s="69"/>
      <c r="F500" s="69"/>
      <c r="G500" s="69"/>
      <c r="H500" s="69"/>
      <c r="I500" s="69"/>
      <c r="J500" s="69"/>
    </row>
    <row r="501" spans="2:10" ht="17.25" customHeight="1">
      <c r="B501" s="10"/>
      <c r="C501" s="69"/>
      <c r="D501" s="69"/>
      <c r="E501" s="69"/>
      <c r="F501" s="69"/>
      <c r="G501" s="69"/>
      <c r="H501" s="69"/>
      <c r="I501" s="69"/>
      <c r="J501" s="69"/>
    </row>
    <row r="502" spans="2:10" ht="17.25" customHeight="1">
      <c r="B502" s="10"/>
      <c r="C502" s="69"/>
      <c r="D502" s="69"/>
      <c r="E502" s="69"/>
      <c r="F502" s="69"/>
      <c r="G502" s="69"/>
      <c r="H502" s="69"/>
      <c r="I502" s="69"/>
      <c r="J502" s="69"/>
    </row>
    <row r="503" spans="2:10" ht="17.25" customHeight="1">
      <c r="B503" s="10"/>
      <c r="C503" s="69"/>
      <c r="D503" s="69"/>
      <c r="E503" s="69"/>
      <c r="F503" s="69"/>
      <c r="G503" s="69"/>
      <c r="H503" s="69"/>
      <c r="I503" s="69"/>
      <c r="J503" s="69"/>
    </row>
    <row r="504" spans="2:10" ht="17.25" customHeight="1">
      <c r="B504" s="10"/>
      <c r="C504" s="69"/>
      <c r="D504" s="69"/>
      <c r="E504" s="69"/>
      <c r="F504" s="69"/>
      <c r="G504" s="69"/>
      <c r="H504" s="69"/>
      <c r="I504" s="69"/>
      <c r="J504" s="69"/>
    </row>
    <row r="505" spans="2:10" ht="17.25" customHeight="1">
      <c r="B505" s="10"/>
      <c r="C505" s="69"/>
      <c r="D505" s="69"/>
      <c r="E505" s="69"/>
      <c r="F505" s="69"/>
      <c r="G505" s="69"/>
      <c r="H505" s="69"/>
      <c r="I505" s="69"/>
      <c r="J505" s="69"/>
    </row>
    <row r="506" spans="2:10" ht="17.25" customHeight="1">
      <c r="B506" s="10"/>
      <c r="C506" s="69"/>
      <c r="D506" s="69"/>
      <c r="E506" s="69"/>
      <c r="F506" s="69"/>
      <c r="G506" s="69"/>
      <c r="H506" s="69"/>
      <c r="I506" s="69"/>
      <c r="J506" s="69"/>
    </row>
    <row r="507" spans="2:10" ht="17.25" customHeight="1">
      <c r="B507" s="10"/>
      <c r="C507" s="69"/>
      <c r="D507" s="69"/>
      <c r="E507" s="69"/>
      <c r="F507" s="69"/>
      <c r="G507" s="69"/>
      <c r="H507" s="69"/>
      <c r="I507" s="69"/>
      <c r="J507" s="69"/>
    </row>
    <row r="508" spans="2:10" ht="17.25" customHeight="1">
      <c r="B508" s="10"/>
      <c r="C508" s="69"/>
      <c r="D508" s="69"/>
      <c r="E508" s="69"/>
      <c r="F508" s="69"/>
      <c r="G508" s="69"/>
      <c r="H508" s="69"/>
      <c r="I508" s="69"/>
      <c r="J508" s="69"/>
    </row>
    <row r="509" spans="2:10" ht="17.25" customHeight="1">
      <c r="B509" s="10"/>
      <c r="C509" s="69"/>
      <c r="D509" s="69"/>
      <c r="E509" s="69"/>
      <c r="F509" s="69"/>
      <c r="G509" s="69"/>
      <c r="H509" s="69"/>
      <c r="I509" s="69"/>
      <c r="J509" s="69"/>
    </row>
    <row r="510" spans="2:10" ht="17.25" customHeight="1">
      <c r="B510" s="10"/>
      <c r="C510" s="69"/>
      <c r="D510" s="69"/>
      <c r="E510" s="69"/>
      <c r="F510" s="69"/>
      <c r="G510" s="69"/>
      <c r="H510" s="69"/>
      <c r="I510" s="69"/>
      <c r="J510" s="69"/>
    </row>
    <row r="511" spans="2:10" ht="17.25" customHeight="1">
      <c r="B511" s="10"/>
      <c r="C511" s="69"/>
      <c r="D511" s="69"/>
      <c r="E511" s="69"/>
      <c r="F511" s="69"/>
      <c r="G511" s="69"/>
      <c r="H511" s="69"/>
      <c r="I511" s="69"/>
      <c r="J511" s="69"/>
    </row>
    <row r="512" spans="2:10" ht="17.25" customHeight="1">
      <c r="B512" s="10"/>
      <c r="C512" s="69"/>
      <c r="D512" s="69"/>
      <c r="E512" s="69"/>
      <c r="F512" s="69"/>
      <c r="G512" s="69"/>
      <c r="H512" s="69"/>
      <c r="I512" s="69"/>
      <c r="J512" s="69"/>
    </row>
    <row r="513" spans="2:10" ht="17.25" customHeight="1">
      <c r="B513" s="10"/>
      <c r="C513" s="69"/>
      <c r="D513" s="69"/>
      <c r="E513" s="69"/>
      <c r="F513" s="69"/>
      <c r="G513" s="69"/>
      <c r="H513" s="69"/>
      <c r="I513" s="69"/>
      <c r="J513" s="69"/>
    </row>
    <row r="514" spans="2:10" ht="17.25" customHeight="1">
      <c r="B514" s="10"/>
      <c r="C514" s="69"/>
      <c r="D514" s="69"/>
      <c r="E514" s="69"/>
      <c r="F514" s="69"/>
      <c r="G514" s="69"/>
      <c r="H514" s="69"/>
      <c r="I514" s="69"/>
      <c r="J514" s="69"/>
    </row>
    <row r="515" spans="2:10" ht="17.25" customHeight="1">
      <c r="B515" s="10"/>
      <c r="C515" s="69"/>
      <c r="D515" s="69"/>
      <c r="E515" s="69"/>
      <c r="F515" s="69"/>
      <c r="G515" s="69"/>
      <c r="H515" s="69"/>
      <c r="I515" s="69"/>
      <c r="J515" s="69"/>
    </row>
    <row r="516" spans="2:10" ht="15.75" customHeight="1">
      <c r="B516" s="54" t="s">
        <v>877</v>
      </c>
      <c r="C516" s="49" t="s">
        <v>485</v>
      </c>
      <c r="D516" s="132"/>
      <c r="E516" s="10"/>
      <c r="F516" s="10"/>
      <c r="G516" s="10"/>
      <c r="H516" s="10"/>
      <c r="I516" s="10"/>
      <c r="J516" s="10"/>
    </row>
    <row r="517" spans="2:10" ht="15.75" customHeight="1">
      <c r="B517" s="132"/>
      <c r="C517" s="179" t="s">
        <v>354</v>
      </c>
      <c r="D517" s="159"/>
      <c r="E517" s="10"/>
      <c r="F517" s="10"/>
      <c r="G517" s="10"/>
      <c r="H517" s="10"/>
      <c r="I517" s="10"/>
      <c r="J517" s="10"/>
    </row>
    <row r="518" spans="2:10" ht="14.25" customHeight="1">
      <c r="B518" s="10"/>
      <c r="C518" s="52"/>
      <c r="D518" s="52"/>
      <c r="E518" s="10"/>
      <c r="F518" s="104"/>
      <c r="G518" s="10"/>
      <c r="H518" s="10"/>
      <c r="I518" s="390" t="s">
        <v>486</v>
      </c>
      <c r="J518" s="390"/>
    </row>
    <row r="519" spans="2:10" ht="15" customHeight="1">
      <c r="B519" s="105"/>
      <c r="C519" s="106" t="s">
        <v>256</v>
      </c>
      <c r="D519" s="107"/>
      <c r="E519" s="108" t="s">
        <v>258</v>
      </c>
      <c r="F519" s="108" t="s">
        <v>959</v>
      </c>
      <c r="G519" s="424" t="s">
        <v>259</v>
      </c>
      <c r="H519" s="425"/>
      <c r="I519" s="439" t="s">
        <v>260</v>
      </c>
      <c r="J519" s="439"/>
    </row>
    <row r="520" spans="2:10" ht="13.5" customHeight="1">
      <c r="B520" s="185" t="s">
        <v>692</v>
      </c>
      <c r="C520" s="143"/>
      <c r="D520" s="144"/>
      <c r="E520" s="145" t="s">
        <v>487</v>
      </c>
      <c r="F520" s="146"/>
      <c r="G520" s="455">
        <v>176100464832</v>
      </c>
      <c r="H520" s="456"/>
      <c r="I520" s="455">
        <v>149919758191</v>
      </c>
      <c r="J520" s="456"/>
    </row>
    <row r="521" spans="2:10" ht="13.5" customHeight="1">
      <c r="B521" s="137" t="s">
        <v>488</v>
      </c>
      <c r="C521" s="147"/>
      <c r="D521" s="148"/>
      <c r="E521" s="137" t="s">
        <v>489</v>
      </c>
      <c r="F521" s="140"/>
      <c r="G521" s="429">
        <v>21596524765</v>
      </c>
      <c r="H521" s="430"/>
      <c r="I521" s="422">
        <v>8183518989</v>
      </c>
      <c r="J521" s="422"/>
    </row>
    <row r="522" spans="2:10" ht="13.5" customHeight="1">
      <c r="B522" s="139" t="s">
        <v>490</v>
      </c>
      <c r="C522" s="149"/>
      <c r="D522" s="149"/>
      <c r="E522" s="139" t="s">
        <v>491</v>
      </c>
      <c r="F522" s="141" t="s">
        <v>492</v>
      </c>
      <c r="G522" s="431">
        <v>21596524765</v>
      </c>
      <c r="H522" s="432"/>
      <c r="I522" s="428">
        <v>8183518989</v>
      </c>
      <c r="J522" s="428"/>
    </row>
    <row r="523" spans="2:10" ht="13.5" customHeight="1">
      <c r="B523" s="139" t="s">
        <v>493</v>
      </c>
      <c r="C523" s="149"/>
      <c r="D523" s="149"/>
      <c r="E523" s="139" t="s">
        <v>494</v>
      </c>
      <c r="F523" s="141" t="s">
        <v>409</v>
      </c>
      <c r="G523" s="431">
        <v>0</v>
      </c>
      <c r="H523" s="432"/>
      <c r="I523" s="428">
        <v>0</v>
      </c>
      <c r="J523" s="428"/>
    </row>
    <row r="524" spans="2:10" ht="13.5" customHeight="1">
      <c r="B524" s="137" t="s">
        <v>505</v>
      </c>
      <c r="C524" s="147"/>
      <c r="D524" s="149"/>
      <c r="E524" s="137" t="s">
        <v>506</v>
      </c>
      <c r="F524" s="142" t="s">
        <v>507</v>
      </c>
      <c r="G524" s="429">
        <v>0</v>
      </c>
      <c r="H524" s="430"/>
      <c r="I524" s="422">
        <v>0</v>
      </c>
      <c r="J524" s="422"/>
    </row>
    <row r="525" spans="2:10" ht="13.5" customHeight="1">
      <c r="B525" s="139" t="s">
        <v>508</v>
      </c>
      <c r="C525" s="149"/>
      <c r="D525" s="149"/>
      <c r="E525" s="139" t="s">
        <v>509</v>
      </c>
      <c r="F525" s="141" t="s">
        <v>409</v>
      </c>
      <c r="G525" s="431">
        <v>0</v>
      </c>
      <c r="H525" s="432"/>
      <c r="I525" s="428">
        <v>0</v>
      </c>
      <c r="J525" s="428"/>
    </row>
    <row r="526" spans="2:10" ht="13.5" customHeight="1">
      <c r="B526" s="139" t="s">
        <v>709</v>
      </c>
      <c r="C526" s="149"/>
      <c r="D526" s="149"/>
      <c r="E526" s="139" t="s">
        <v>510</v>
      </c>
      <c r="F526" s="141" t="s">
        <v>409</v>
      </c>
      <c r="G526" s="431">
        <v>0</v>
      </c>
      <c r="H526" s="432"/>
      <c r="I526" s="428">
        <v>0</v>
      </c>
      <c r="J526" s="428"/>
    </row>
    <row r="527" spans="2:10" ht="13.5" customHeight="1">
      <c r="B527" s="137" t="s">
        <v>511</v>
      </c>
      <c r="C527" s="147"/>
      <c r="D527" s="148"/>
      <c r="E527" s="137" t="s">
        <v>512</v>
      </c>
      <c r="F527" s="140"/>
      <c r="G527" s="429">
        <v>119716873724</v>
      </c>
      <c r="H527" s="430"/>
      <c r="I527" s="422">
        <v>125347359334</v>
      </c>
      <c r="J527" s="422"/>
    </row>
    <row r="528" spans="2:10" ht="13.5" customHeight="1">
      <c r="B528" s="139" t="s">
        <v>513</v>
      </c>
      <c r="C528" s="149"/>
      <c r="D528" s="149"/>
      <c r="E528" s="139" t="s">
        <v>514</v>
      </c>
      <c r="F528" s="141" t="s">
        <v>409</v>
      </c>
      <c r="G528" s="431">
        <v>124495968843</v>
      </c>
      <c r="H528" s="432"/>
      <c r="I528" s="428">
        <v>126930326227</v>
      </c>
      <c r="J528" s="428"/>
    </row>
    <row r="529" spans="2:10" ht="13.5" customHeight="1">
      <c r="B529" s="139" t="s">
        <v>515</v>
      </c>
      <c r="C529" s="149"/>
      <c r="D529" s="149"/>
      <c r="E529" s="139" t="s">
        <v>516</v>
      </c>
      <c r="F529" s="141" t="s">
        <v>409</v>
      </c>
      <c r="G529" s="431">
        <v>31925500</v>
      </c>
      <c r="H529" s="432"/>
      <c r="I529" s="428">
        <v>58600000</v>
      </c>
      <c r="J529" s="428"/>
    </row>
    <row r="530" spans="2:10" ht="13.5" customHeight="1">
      <c r="B530" s="139" t="s">
        <v>517</v>
      </c>
      <c r="C530" s="149"/>
      <c r="D530" s="149"/>
      <c r="E530" s="139" t="s">
        <v>518</v>
      </c>
      <c r="F530" s="141" t="s">
        <v>409</v>
      </c>
      <c r="G530" s="431">
        <v>0</v>
      </c>
      <c r="H530" s="432"/>
      <c r="I530" s="428">
        <v>0</v>
      </c>
      <c r="J530" s="428"/>
    </row>
    <row r="531" spans="2:10" ht="13.5" customHeight="1">
      <c r="B531" s="139" t="s">
        <v>711</v>
      </c>
      <c r="C531" s="149"/>
      <c r="D531" s="149"/>
      <c r="E531" s="139" t="s">
        <v>519</v>
      </c>
      <c r="F531" s="141" t="s">
        <v>409</v>
      </c>
      <c r="G531" s="431">
        <v>0</v>
      </c>
      <c r="H531" s="432"/>
      <c r="I531" s="428">
        <v>0</v>
      </c>
      <c r="J531" s="428"/>
    </row>
    <row r="532" spans="2:10" ht="13.5" customHeight="1">
      <c r="B532" s="139" t="s">
        <v>520</v>
      </c>
      <c r="C532" s="149"/>
      <c r="D532" s="149"/>
      <c r="E532" s="139" t="s">
        <v>521</v>
      </c>
      <c r="F532" s="141" t="s">
        <v>522</v>
      </c>
      <c r="G532" s="431">
        <v>17189400</v>
      </c>
      <c r="H532" s="432"/>
      <c r="I532" s="428">
        <v>1685286</v>
      </c>
      <c r="J532" s="428"/>
    </row>
    <row r="533" spans="2:10" ht="13.5" customHeight="1">
      <c r="B533" s="139" t="s">
        <v>710</v>
      </c>
      <c r="C533" s="149"/>
      <c r="D533" s="149"/>
      <c r="E533" s="139" t="s">
        <v>523</v>
      </c>
      <c r="F533" s="141" t="s">
        <v>409</v>
      </c>
      <c r="G533" s="434">
        <v>-4828210019</v>
      </c>
      <c r="H533" s="435"/>
      <c r="I533" s="428">
        <v>-1643252179</v>
      </c>
      <c r="J533" s="428"/>
    </row>
    <row r="534" spans="2:10" ht="13.5" customHeight="1">
      <c r="B534" s="137" t="s">
        <v>524</v>
      </c>
      <c r="C534" s="147"/>
      <c r="D534" s="148"/>
      <c r="E534" s="137" t="s">
        <v>525</v>
      </c>
      <c r="F534" s="140"/>
      <c r="G534" s="429">
        <v>34460033106</v>
      </c>
      <c r="H534" s="430"/>
      <c r="I534" s="422">
        <v>16290687933</v>
      </c>
      <c r="J534" s="422"/>
    </row>
    <row r="535" spans="2:10" ht="13.5" customHeight="1">
      <c r="B535" s="139" t="s">
        <v>526</v>
      </c>
      <c r="C535" s="149"/>
      <c r="D535" s="149"/>
      <c r="E535" s="139" t="s">
        <v>527</v>
      </c>
      <c r="F535" s="141" t="s">
        <v>528</v>
      </c>
      <c r="G535" s="431">
        <v>34460033106</v>
      </c>
      <c r="H535" s="432"/>
      <c r="I535" s="428">
        <v>16290687933</v>
      </c>
      <c r="J535" s="428"/>
    </row>
    <row r="536" spans="2:10" ht="13.5" customHeight="1">
      <c r="B536" s="139" t="s">
        <v>712</v>
      </c>
      <c r="C536" s="149"/>
      <c r="D536" s="149"/>
      <c r="E536" s="139" t="s">
        <v>529</v>
      </c>
      <c r="F536" s="141" t="s">
        <v>409</v>
      </c>
      <c r="G536" s="431">
        <v>0</v>
      </c>
      <c r="H536" s="432"/>
      <c r="I536" s="428">
        <v>0</v>
      </c>
      <c r="J536" s="428"/>
    </row>
    <row r="537" spans="2:10" ht="13.5" customHeight="1">
      <c r="B537" s="137" t="s">
        <v>530</v>
      </c>
      <c r="C537" s="147"/>
      <c r="D537" s="148"/>
      <c r="E537" s="137" t="s">
        <v>531</v>
      </c>
      <c r="F537" s="140"/>
      <c r="G537" s="429">
        <v>327033237</v>
      </c>
      <c r="H537" s="430"/>
      <c r="I537" s="422">
        <v>98191935</v>
      </c>
      <c r="J537" s="422"/>
    </row>
    <row r="538" spans="2:10" ht="13.5" customHeight="1">
      <c r="B538" s="139" t="s">
        <v>532</v>
      </c>
      <c r="C538" s="149"/>
      <c r="D538" s="149"/>
      <c r="E538" s="139" t="s">
        <v>533</v>
      </c>
      <c r="F538" s="141" t="s">
        <v>409</v>
      </c>
      <c r="G538" s="431">
        <v>76734390</v>
      </c>
      <c r="H538" s="432"/>
      <c r="I538" s="428">
        <v>47858402</v>
      </c>
      <c r="J538" s="428"/>
    </row>
    <row r="539" spans="2:10" ht="13.5" customHeight="1">
      <c r="B539" s="139" t="s">
        <v>534</v>
      </c>
      <c r="C539" s="149"/>
      <c r="D539" s="149"/>
      <c r="E539" s="139" t="s">
        <v>535</v>
      </c>
      <c r="F539" s="141" t="s">
        <v>409</v>
      </c>
      <c r="G539" s="431">
        <v>0</v>
      </c>
      <c r="H539" s="432"/>
      <c r="I539" s="428">
        <v>50333533</v>
      </c>
      <c r="J539" s="428"/>
    </row>
    <row r="540" spans="2:10" ht="13.5" customHeight="1">
      <c r="B540" s="139" t="s">
        <v>718</v>
      </c>
      <c r="C540" s="149"/>
      <c r="D540" s="149"/>
      <c r="E540" s="139" t="s">
        <v>536</v>
      </c>
      <c r="F540" s="141" t="s">
        <v>537</v>
      </c>
      <c r="G540" s="431">
        <v>298847</v>
      </c>
      <c r="H540" s="432"/>
      <c r="I540" s="428">
        <v>0</v>
      </c>
      <c r="J540" s="428"/>
    </row>
    <row r="541" spans="2:10" ht="13.5" customHeight="1">
      <c r="B541" s="139" t="s">
        <v>538</v>
      </c>
      <c r="C541" s="149"/>
      <c r="D541" s="149"/>
      <c r="E541" s="139" t="s">
        <v>539</v>
      </c>
      <c r="F541" s="141" t="s">
        <v>409</v>
      </c>
      <c r="G541" s="431">
        <v>250000000</v>
      </c>
      <c r="H541" s="432"/>
      <c r="I541" s="428">
        <v>0</v>
      </c>
      <c r="J541" s="428"/>
    </row>
    <row r="542" spans="2:10" ht="13.5" customHeight="1">
      <c r="B542" s="185" t="s">
        <v>693</v>
      </c>
      <c r="C542" s="147"/>
      <c r="D542" s="148"/>
      <c r="E542" s="137" t="s">
        <v>540</v>
      </c>
      <c r="F542" s="140"/>
      <c r="G542" s="429">
        <v>41155940411</v>
      </c>
      <c r="H542" s="430"/>
      <c r="I542" s="429">
        <v>28522431573</v>
      </c>
      <c r="J542" s="430"/>
    </row>
    <row r="543" spans="2:10" ht="13.5" customHeight="1">
      <c r="B543" s="137" t="s">
        <v>541</v>
      </c>
      <c r="C543" s="147"/>
      <c r="D543" s="148"/>
      <c r="E543" s="137" t="s">
        <v>542</v>
      </c>
      <c r="F543" s="140"/>
      <c r="G543" s="429">
        <v>0</v>
      </c>
      <c r="H543" s="430"/>
      <c r="I543" s="422">
        <v>0</v>
      </c>
      <c r="J543" s="422"/>
    </row>
    <row r="544" spans="2:10" ht="13.5" customHeight="1">
      <c r="B544" s="139" t="s">
        <v>543</v>
      </c>
      <c r="C544" s="149"/>
      <c r="D544" s="149"/>
      <c r="E544" s="139" t="s">
        <v>544</v>
      </c>
      <c r="F544" s="141" t="s">
        <v>409</v>
      </c>
      <c r="G544" s="431">
        <v>0</v>
      </c>
      <c r="H544" s="432"/>
      <c r="I544" s="428">
        <v>0</v>
      </c>
      <c r="J544" s="428"/>
    </row>
    <row r="545" spans="2:10" ht="13.5" customHeight="1">
      <c r="B545" s="139" t="s">
        <v>545</v>
      </c>
      <c r="C545" s="149"/>
      <c r="D545" s="149"/>
      <c r="E545" s="139" t="s">
        <v>546</v>
      </c>
      <c r="F545" s="141" t="s">
        <v>409</v>
      </c>
      <c r="G545" s="431">
        <v>0</v>
      </c>
      <c r="H545" s="432"/>
      <c r="I545" s="428">
        <v>0</v>
      </c>
      <c r="J545" s="428"/>
    </row>
    <row r="546" spans="2:10" ht="13.5" customHeight="1">
      <c r="B546" s="139" t="s">
        <v>547</v>
      </c>
      <c r="C546" s="149"/>
      <c r="D546" s="149"/>
      <c r="E546" s="139" t="s">
        <v>548</v>
      </c>
      <c r="F546" s="141" t="s">
        <v>549</v>
      </c>
      <c r="G546" s="431">
        <v>0</v>
      </c>
      <c r="H546" s="432"/>
      <c r="I546" s="428">
        <v>0</v>
      </c>
      <c r="J546" s="428"/>
    </row>
    <row r="547" spans="2:10" ht="13.5" customHeight="1">
      <c r="B547" s="139" t="s">
        <v>550</v>
      </c>
      <c r="C547" s="149"/>
      <c r="D547" s="149"/>
      <c r="E547" s="139" t="s">
        <v>551</v>
      </c>
      <c r="F547" s="141" t="s">
        <v>552</v>
      </c>
      <c r="G547" s="431">
        <v>0</v>
      </c>
      <c r="H547" s="432"/>
      <c r="I547" s="428">
        <v>0</v>
      </c>
      <c r="J547" s="428"/>
    </row>
    <row r="548" spans="2:10" ht="13.5" customHeight="1">
      <c r="B548" s="139" t="s">
        <v>717</v>
      </c>
      <c r="C548" s="149"/>
      <c r="D548" s="149"/>
      <c r="E548" s="139" t="s">
        <v>553</v>
      </c>
      <c r="F548" s="141" t="s">
        <v>409</v>
      </c>
      <c r="G548" s="431">
        <v>0</v>
      </c>
      <c r="H548" s="432"/>
      <c r="I548" s="428">
        <v>0</v>
      </c>
      <c r="J548" s="428"/>
    </row>
    <row r="549" spans="2:10" ht="13.5" customHeight="1">
      <c r="B549" s="137" t="s">
        <v>554</v>
      </c>
      <c r="C549" s="147"/>
      <c r="D549" s="148"/>
      <c r="E549" s="137" t="s">
        <v>555</v>
      </c>
      <c r="F549" s="140"/>
      <c r="G549" s="429">
        <v>39360832989</v>
      </c>
      <c r="H549" s="430"/>
      <c r="I549" s="422">
        <v>27108699597</v>
      </c>
      <c r="J549" s="422"/>
    </row>
    <row r="550" spans="2:10" ht="13.5" customHeight="1">
      <c r="B550" s="139" t="s">
        <v>556</v>
      </c>
      <c r="C550" s="149"/>
      <c r="D550" s="149"/>
      <c r="E550" s="139" t="s">
        <v>557</v>
      </c>
      <c r="F550" s="141" t="s">
        <v>558</v>
      </c>
      <c r="G550" s="431">
        <v>39213595044</v>
      </c>
      <c r="H550" s="432"/>
      <c r="I550" s="428">
        <v>27051228392</v>
      </c>
      <c r="J550" s="428"/>
    </row>
    <row r="551" spans="2:10" ht="13.5" customHeight="1">
      <c r="B551" s="139" t="s">
        <v>559</v>
      </c>
      <c r="C551" s="149"/>
      <c r="D551" s="149"/>
      <c r="E551" s="139" t="s">
        <v>560</v>
      </c>
      <c r="F551" s="141" t="s">
        <v>409</v>
      </c>
      <c r="G551" s="431">
        <v>111630380723</v>
      </c>
      <c r="H551" s="432"/>
      <c r="I551" s="428">
        <v>94627784086</v>
      </c>
      <c r="J551" s="428"/>
    </row>
    <row r="552" spans="2:10" ht="13.5" customHeight="1">
      <c r="B552" s="139" t="s">
        <v>716</v>
      </c>
      <c r="C552" s="149"/>
      <c r="D552" s="149"/>
      <c r="E552" s="139" t="s">
        <v>561</v>
      </c>
      <c r="F552" s="141" t="s">
        <v>409</v>
      </c>
      <c r="G552" s="434">
        <v>-72416785679</v>
      </c>
      <c r="H552" s="435"/>
      <c r="I552" s="433">
        <v>-67576555694</v>
      </c>
      <c r="J552" s="433"/>
    </row>
    <row r="553" spans="2:10" ht="13.5" customHeight="1">
      <c r="B553" s="139" t="s">
        <v>562</v>
      </c>
      <c r="C553" s="149"/>
      <c r="D553" s="149"/>
      <c r="E553" s="139" t="s">
        <v>563</v>
      </c>
      <c r="F553" s="141" t="s">
        <v>564</v>
      </c>
      <c r="G553" s="431">
        <v>0</v>
      </c>
      <c r="H553" s="432"/>
      <c r="I553" s="428">
        <v>0</v>
      </c>
      <c r="J553" s="428"/>
    </row>
    <row r="554" spans="2:10" ht="13.5" customHeight="1">
      <c r="B554" s="139" t="s">
        <v>559</v>
      </c>
      <c r="C554" s="149"/>
      <c r="D554" s="149"/>
      <c r="E554" s="139" t="s">
        <v>565</v>
      </c>
      <c r="F554" s="141" t="s">
        <v>409</v>
      </c>
      <c r="G554" s="431">
        <v>0</v>
      </c>
      <c r="H554" s="432"/>
      <c r="I554" s="428">
        <v>0</v>
      </c>
      <c r="J554" s="428"/>
    </row>
    <row r="555" spans="2:10" ht="13.5" customHeight="1">
      <c r="B555" s="139" t="s">
        <v>715</v>
      </c>
      <c r="C555" s="149"/>
      <c r="D555" s="149"/>
      <c r="E555" s="139" t="s">
        <v>566</v>
      </c>
      <c r="F555" s="141" t="s">
        <v>409</v>
      </c>
      <c r="G555" s="431">
        <v>0</v>
      </c>
      <c r="H555" s="432"/>
      <c r="I555" s="428">
        <v>0</v>
      </c>
      <c r="J555" s="428"/>
    </row>
    <row r="556" spans="2:10" ht="13.5" customHeight="1">
      <c r="B556" s="139" t="s">
        <v>567</v>
      </c>
      <c r="C556" s="149"/>
      <c r="D556" s="149"/>
      <c r="E556" s="139" t="s">
        <v>568</v>
      </c>
      <c r="F556" s="141" t="s">
        <v>569</v>
      </c>
      <c r="G556" s="431">
        <v>33066657</v>
      </c>
      <c r="H556" s="432"/>
      <c r="I556" s="428">
        <v>45866661</v>
      </c>
      <c r="J556" s="428"/>
    </row>
    <row r="557" spans="2:10" ht="13.5" customHeight="1">
      <c r="B557" s="139" t="s">
        <v>559</v>
      </c>
      <c r="C557" s="149"/>
      <c r="D557" s="149"/>
      <c r="E557" s="139" t="s">
        <v>678</v>
      </c>
      <c r="F557" s="141" t="s">
        <v>409</v>
      </c>
      <c r="G557" s="431">
        <v>124800000</v>
      </c>
      <c r="H557" s="432"/>
      <c r="I557" s="428">
        <v>147300000</v>
      </c>
      <c r="J557" s="428"/>
    </row>
    <row r="558" spans="2:10" ht="13.5" customHeight="1">
      <c r="B558" s="139" t="s">
        <v>714</v>
      </c>
      <c r="C558" s="149"/>
      <c r="D558" s="149"/>
      <c r="E558" s="139" t="s">
        <v>679</v>
      </c>
      <c r="F558" s="141" t="s">
        <v>409</v>
      </c>
      <c r="G558" s="434">
        <v>-91733343</v>
      </c>
      <c r="H558" s="435"/>
      <c r="I558" s="433">
        <v>-101433339</v>
      </c>
      <c r="J558" s="433"/>
    </row>
    <row r="559" spans="2:10" ht="13.5" customHeight="1">
      <c r="B559" s="139" t="s">
        <v>680</v>
      </c>
      <c r="C559" s="149"/>
      <c r="D559" s="149"/>
      <c r="E559" s="139" t="s">
        <v>681</v>
      </c>
      <c r="F559" s="141" t="s">
        <v>682</v>
      </c>
      <c r="G559" s="431">
        <v>114171288</v>
      </c>
      <c r="H559" s="432"/>
      <c r="I559" s="428">
        <v>11604544</v>
      </c>
      <c r="J559" s="428"/>
    </row>
    <row r="560" spans="2:10" ht="13.5" customHeight="1">
      <c r="B560" s="137" t="s">
        <v>683</v>
      </c>
      <c r="C560" s="147"/>
      <c r="D560" s="149"/>
      <c r="E560" s="137" t="s">
        <v>684</v>
      </c>
      <c r="F560" s="142" t="s">
        <v>685</v>
      </c>
      <c r="G560" s="429">
        <v>0</v>
      </c>
      <c r="H560" s="430"/>
      <c r="I560" s="422">
        <v>0</v>
      </c>
      <c r="J560" s="422"/>
    </row>
    <row r="561" spans="2:10" ht="13.5" customHeight="1">
      <c r="B561" s="139" t="s">
        <v>559</v>
      </c>
      <c r="C561" s="149"/>
      <c r="D561" s="149"/>
      <c r="E561" s="139" t="s">
        <v>686</v>
      </c>
      <c r="F561" s="141" t="s">
        <v>409</v>
      </c>
      <c r="G561" s="431">
        <v>0</v>
      </c>
      <c r="H561" s="432"/>
      <c r="I561" s="428">
        <v>0</v>
      </c>
      <c r="J561" s="428"/>
    </row>
    <row r="562" spans="2:10" ht="13.5" customHeight="1">
      <c r="B562" s="139" t="s">
        <v>722</v>
      </c>
      <c r="C562" s="149"/>
      <c r="D562" s="149"/>
      <c r="E562" s="139" t="s">
        <v>723</v>
      </c>
      <c r="F562" s="141" t="s">
        <v>409</v>
      </c>
      <c r="G562" s="431">
        <v>0</v>
      </c>
      <c r="H562" s="432"/>
      <c r="I562" s="428">
        <v>0</v>
      </c>
      <c r="J562" s="428"/>
    </row>
    <row r="563" spans="2:10" ht="13.5" customHeight="1">
      <c r="B563" s="137" t="s">
        <v>724</v>
      </c>
      <c r="C563" s="147"/>
      <c r="D563" s="148"/>
      <c r="E563" s="137" t="s">
        <v>725</v>
      </c>
      <c r="F563" s="140"/>
      <c r="G563" s="429">
        <v>0</v>
      </c>
      <c r="H563" s="430"/>
      <c r="I563" s="422">
        <v>0</v>
      </c>
      <c r="J563" s="422"/>
    </row>
    <row r="564" spans="2:10" ht="13.5" customHeight="1">
      <c r="B564" s="139" t="s">
        <v>727</v>
      </c>
      <c r="C564" s="149"/>
      <c r="D564" s="149"/>
      <c r="E564" s="139" t="s">
        <v>728</v>
      </c>
      <c r="F564" s="141" t="s">
        <v>409</v>
      </c>
      <c r="G564" s="431">
        <v>0</v>
      </c>
      <c r="H564" s="432"/>
      <c r="I564" s="428">
        <v>0</v>
      </c>
      <c r="J564" s="428"/>
    </row>
    <row r="565" spans="2:10" ht="13.5" customHeight="1">
      <c r="B565" s="139" t="s">
        <v>729</v>
      </c>
      <c r="C565" s="149"/>
      <c r="D565" s="149"/>
      <c r="E565" s="139" t="s">
        <v>730</v>
      </c>
      <c r="F565" s="141" t="s">
        <v>409</v>
      </c>
      <c r="G565" s="431">
        <v>0</v>
      </c>
      <c r="H565" s="432"/>
      <c r="I565" s="428">
        <v>0</v>
      </c>
      <c r="J565" s="428"/>
    </row>
    <row r="566" spans="2:10" ht="13.5" customHeight="1">
      <c r="B566" s="139" t="s">
        <v>731</v>
      </c>
      <c r="C566" s="149"/>
      <c r="D566" s="149"/>
      <c r="E566" s="139" t="s">
        <v>732</v>
      </c>
      <c r="F566" s="141" t="s">
        <v>733</v>
      </c>
      <c r="G566" s="431">
        <v>0</v>
      </c>
      <c r="H566" s="432"/>
      <c r="I566" s="428">
        <v>0</v>
      </c>
      <c r="J566" s="428"/>
    </row>
    <row r="567" spans="2:10" ht="13.5" customHeight="1">
      <c r="B567" s="139" t="s">
        <v>719</v>
      </c>
      <c r="C567" s="149"/>
      <c r="D567" s="149"/>
      <c r="E567" s="139" t="s">
        <v>734</v>
      </c>
      <c r="F567" s="141" t="s">
        <v>409</v>
      </c>
      <c r="G567" s="431">
        <v>0</v>
      </c>
      <c r="H567" s="432"/>
      <c r="I567" s="428">
        <v>0</v>
      </c>
      <c r="J567" s="428"/>
    </row>
    <row r="568" spans="2:10" ht="13.5" customHeight="1">
      <c r="B568" s="137" t="s">
        <v>735</v>
      </c>
      <c r="C568" s="147"/>
      <c r="D568" s="148"/>
      <c r="E568" s="137" t="s">
        <v>736</v>
      </c>
      <c r="F568" s="140"/>
      <c r="G568" s="429">
        <v>1795107422</v>
      </c>
      <c r="H568" s="430"/>
      <c r="I568" s="422">
        <v>1413731976</v>
      </c>
      <c r="J568" s="422"/>
    </row>
    <row r="569" spans="2:10" ht="13.5" customHeight="1">
      <c r="B569" s="139" t="s">
        <v>287</v>
      </c>
      <c r="C569" s="149"/>
      <c r="D569" s="149"/>
      <c r="E569" s="139" t="s">
        <v>288</v>
      </c>
      <c r="F569" s="141" t="s">
        <v>289</v>
      </c>
      <c r="G569" s="431">
        <v>464074089</v>
      </c>
      <c r="H569" s="432"/>
      <c r="I569" s="428">
        <v>82698643</v>
      </c>
      <c r="J569" s="428"/>
    </row>
    <row r="570" spans="2:10" ht="13.5" customHeight="1">
      <c r="B570" s="139" t="s">
        <v>291</v>
      </c>
      <c r="C570" s="149"/>
      <c r="D570" s="149"/>
      <c r="E570" s="139" t="s">
        <v>292</v>
      </c>
      <c r="F570" s="141" t="s">
        <v>409</v>
      </c>
      <c r="G570" s="431">
        <v>1331033333</v>
      </c>
      <c r="H570" s="432"/>
      <c r="I570" s="428">
        <v>1331033333</v>
      </c>
      <c r="J570" s="428"/>
    </row>
    <row r="571" spans="2:10" ht="13.5" customHeight="1">
      <c r="B571" s="137" t="s">
        <v>293</v>
      </c>
      <c r="C571" s="147"/>
      <c r="D571" s="148"/>
      <c r="E571" s="137" t="s">
        <v>294</v>
      </c>
      <c r="F571" s="140"/>
      <c r="G571" s="429">
        <v>217256405243</v>
      </c>
      <c r="H571" s="430"/>
      <c r="I571" s="422">
        <v>178442189764</v>
      </c>
      <c r="J571" s="422"/>
    </row>
    <row r="572" spans="2:10" ht="15" customHeight="1">
      <c r="B572" s="137" t="s">
        <v>825</v>
      </c>
      <c r="C572" s="147"/>
      <c r="D572" s="148"/>
      <c r="E572" s="137" t="s">
        <v>826</v>
      </c>
      <c r="F572" s="140"/>
      <c r="G572" s="429">
        <v>140545226660</v>
      </c>
      <c r="H572" s="430"/>
      <c r="I572" s="422">
        <v>103799354175</v>
      </c>
      <c r="J572" s="422"/>
    </row>
    <row r="573" spans="2:10" ht="15" customHeight="1">
      <c r="B573" s="137" t="s">
        <v>827</v>
      </c>
      <c r="C573" s="147"/>
      <c r="D573" s="148"/>
      <c r="E573" s="137" t="s">
        <v>828</v>
      </c>
      <c r="F573" s="140"/>
      <c r="G573" s="429">
        <v>128310438359</v>
      </c>
      <c r="H573" s="430"/>
      <c r="I573" s="422">
        <v>103799354175</v>
      </c>
      <c r="J573" s="422"/>
    </row>
    <row r="574" spans="2:10" ht="15" customHeight="1">
      <c r="B574" s="139" t="s">
        <v>829</v>
      </c>
      <c r="C574" s="149"/>
      <c r="D574" s="149"/>
      <c r="E574" s="139" t="s">
        <v>830</v>
      </c>
      <c r="F574" s="141" t="s">
        <v>831</v>
      </c>
      <c r="G574" s="431">
        <v>81650616788</v>
      </c>
      <c r="H574" s="432"/>
      <c r="I574" s="428">
        <v>58994699503</v>
      </c>
      <c r="J574" s="428"/>
    </row>
    <row r="575" spans="2:10" ht="15" customHeight="1">
      <c r="B575" s="139" t="s">
        <v>832</v>
      </c>
      <c r="C575" s="149"/>
      <c r="D575" s="149"/>
      <c r="E575" s="139" t="s">
        <v>833</v>
      </c>
      <c r="F575" s="141" t="s">
        <v>409</v>
      </c>
      <c r="G575" s="431">
        <v>35733244584</v>
      </c>
      <c r="H575" s="432"/>
      <c r="I575" s="428">
        <v>33995244959</v>
      </c>
      <c r="J575" s="428"/>
    </row>
    <row r="576" spans="2:10" ht="15" customHeight="1">
      <c r="B576" s="139" t="s">
        <v>694</v>
      </c>
      <c r="C576" s="149"/>
      <c r="D576" s="149"/>
      <c r="E576" s="139" t="s">
        <v>834</v>
      </c>
      <c r="F576" s="141" t="s">
        <v>409</v>
      </c>
      <c r="G576" s="431">
        <v>119174740</v>
      </c>
      <c r="H576" s="432"/>
      <c r="I576" s="428">
        <v>238830840</v>
      </c>
      <c r="J576" s="428"/>
    </row>
    <row r="577" spans="2:10" ht="15" customHeight="1">
      <c r="B577" s="139" t="s">
        <v>835</v>
      </c>
      <c r="C577" s="149"/>
      <c r="D577" s="149"/>
      <c r="E577" s="139" t="s">
        <v>836</v>
      </c>
      <c r="F577" s="141" t="s">
        <v>837</v>
      </c>
      <c r="G577" s="431">
        <v>1375046548</v>
      </c>
      <c r="H577" s="432"/>
      <c r="I577" s="428">
        <v>2397867258</v>
      </c>
      <c r="J577" s="428"/>
    </row>
    <row r="578" spans="2:10" ht="15" customHeight="1">
      <c r="B578" s="139" t="s">
        <v>838</v>
      </c>
      <c r="C578" s="149"/>
      <c r="D578" s="149"/>
      <c r="E578" s="139" t="s">
        <v>839</v>
      </c>
      <c r="F578" s="141" t="s">
        <v>409</v>
      </c>
      <c r="G578" s="431">
        <v>7371283869</v>
      </c>
      <c r="H578" s="432"/>
      <c r="I578" s="428">
        <v>5335853003</v>
      </c>
      <c r="J578" s="428"/>
    </row>
    <row r="579" spans="2:10" ht="15" customHeight="1">
      <c r="B579" s="139" t="s">
        <v>840</v>
      </c>
      <c r="C579" s="149"/>
      <c r="D579" s="149"/>
      <c r="E579" s="139" t="s">
        <v>841</v>
      </c>
      <c r="F579" s="141" t="s">
        <v>842</v>
      </c>
      <c r="G579" s="431">
        <v>598899500</v>
      </c>
      <c r="H579" s="432"/>
      <c r="I579" s="428">
        <v>752068426</v>
      </c>
      <c r="J579" s="428"/>
    </row>
    <row r="580" spans="2:10" ht="15" customHeight="1">
      <c r="B580" s="139" t="s">
        <v>843</v>
      </c>
      <c r="C580" s="149"/>
      <c r="D580" s="149"/>
      <c r="E580" s="139" t="s">
        <v>844</v>
      </c>
      <c r="F580" s="141" t="s">
        <v>409</v>
      </c>
      <c r="G580" s="431"/>
      <c r="H580" s="432"/>
      <c r="I580" s="428"/>
      <c r="J580" s="428"/>
    </row>
    <row r="581" spans="2:10" ht="15" customHeight="1">
      <c r="B581" s="139" t="s">
        <v>720</v>
      </c>
      <c r="C581" s="149"/>
      <c r="D581" s="149"/>
      <c r="E581" s="139" t="s">
        <v>845</v>
      </c>
      <c r="F581" s="141" t="s">
        <v>409</v>
      </c>
      <c r="G581" s="431">
        <v>0</v>
      </c>
      <c r="H581" s="432"/>
      <c r="I581" s="428">
        <v>0</v>
      </c>
      <c r="J581" s="428"/>
    </row>
    <row r="582" spans="2:10" ht="15" customHeight="1">
      <c r="B582" s="139" t="s">
        <v>896</v>
      </c>
      <c r="C582" s="149"/>
      <c r="D582" s="149"/>
      <c r="E582" s="139" t="s">
        <v>897</v>
      </c>
      <c r="F582" s="141" t="s">
        <v>898</v>
      </c>
      <c r="G582" s="431">
        <v>176712661</v>
      </c>
      <c r="H582" s="432"/>
      <c r="I582" s="428">
        <v>623495517</v>
      </c>
      <c r="J582" s="428"/>
    </row>
    <row r="583" spans="2:10" ht="15" customHeight="1">
      <c r="B583" s="139" t="s">
        <v>899</v>
      </c>
      <c r="C583" s="149"/>
      <c r="D583" s="149"/>
      <c r="E583" s="139" t="s">
        <v>900</v>
      </c>
      <c r="F583" s="141" t="s">
        <v>409</v>
      </c>
      <c r="G583" s="431"/>
      <c r="H583" s="432"/>
      <c r="I583" s="428"/>
      <c r="J583" s="428"/>
    </row>
    <row r="584" spans="2:10" ht="15" customHeight="1">
      <c r="B584" s="139" t="s">
        <v>695</v>
      </c>
      <c r="C584" s="149"/>
      <c r="D584" s="149"/>
      <c r="E584" s="139" t="s">
        <v>696</v>
      </c>
      <c r="F584" s="141" t="s">
        <v>409</v>
      </c>
      <c r="G584" s="431">
        <v>1285459669</v>
      </c>
      <c r="H584" s="432"/>
      <c r="I584" s="428">
        <v>1461294669</v>
      </c>
      <c r="J584" s="428"/>
    </row>
    <row r="585" spans="2:10" ht="15" customHeight="1">
      <c r="B585" s="137" t="s">
        <v>901</v>
      </c>
      <c r="C585" s="147"/>
      <c r="D585" s="148"/>
      <c r="E585" s="137" t="s">
        <v>902</v>
      </c>
      <c r="F585" s="140"/>
      <c r="G585" s="429">
        <v>12234788301</v>
      </c>
      <c r="H585" s="430"/>
      <c r="I585" s="422">
        <v>0</v>
      </c>
      <c r="J585" s="422"/>
    </row>
    <row r="586" spans="2:10" ht="15" customHeight="1">
      <c r="B586" s="139" t="s">
        <v>903</v>
      </c>
      <c r="C586" s="149"/>
      <c r="D586" s="149"/>
      <c r="E586" s="139" t="s">
        <v>904</v>
      </c>
      <c r="F586" s="141" t="s">
        <v>409</v>
      </c>
      <c r="G586" s="431">
        <v>12234788301</v>
      </c>
      <c r="H586" s="432"/>
      <c r="I586" s="428">
        <v>0</v>
      </c>
      <c r="J586" s="428"/>
    </row>
    <row r="587" spans="2:10" ht="15" customHeight="1">
      <c r="B587" s="139" t="s">
        <v>905</v>
      </c>
      <c r="C587" s="149"/>
      <c r="D587" s="149"/>
      <c r="E587" s="139" t="s">
        <v>906</v>
      </c>
      <c r="F587" s="141" t="s">
        <v>907</v>
      </c>
      <c r="G587" s="431">
        <v>0</v>
      </c>
      <c r="H587" s="432"/>
      <c r="I587" s="428">
        <v>0</v>
      </c>
      <c r="J587" s="428"/>
    </row>
    <row r="588" spans="2:10" ht="15" customHeight="1">
      <c r="B588" s="139" t="s">
        <v>908</v>
      </c>
      <c r="C588" s="149"/>
      <c r="D588" s="149"/>
      <c r="E588" s="139" t="s">
        <v>909</v>
      </c>
      <c r="F588" s="141" t="s">
        <v>409</v>
      </c>
      <c r="G588" s="431">
        <v>0</v>
      </c>
      <c r="H588" s="432"/>
      <c r="I588" s="428">
        <v>0</v>
      </c>
      <c r="J588" s="428"/>
    </row>
    <row r="589" spans="2:10" ht="15" customHeight="1">
      <c r="B589" s="139" t="s">
        <v>910</v>
      </c>
      <c r="C589" s="149"/>
      <c r="D589" s="149"/>
      <c r="E589" s="139" t="s">
        <v>911</v>
      </c>
      <c r="F589" s="141" t="s">
        <v>912</v>
      </c>
      <c r="G589" s="431">
        <v>0</v>
      </c>
      <c r="H589" s="432"/>
      <c r="I589" s="428">
        <v>0</v>
      </c>
      <c r="J589" s="428"/>
    </row>
    <row r="590" spans="2:10" ht="15" customHeight="1">
      <c r="B590" s="139" t="s">
        <v>913</v>
      </c>
      <c r="C590" s="149"/>
      <c r="D590" s="149"/>
      <c r="E590" s="139" t="s">
        <v>914</v>
      </c>
      <c r="F590" s="141" t="s">
        <v>290</v>
      </c>
      <c r="G590" s="431">
        <v>0</v>
      </c>
      <c r="H590" s="432"/>
      <c r="I590" s="428">
        <v>0</v>
      </c>
      <c r="J590" s="428"/>
    </row>
    <row r="591" spans="2:10" ht="15" customHeight="1">
      <c r="B591" s="139" t="s">
        <v>915</v>
      </c>
      <c r="C591" s="149"/>
      <c r="D591" s="149"/>
      <c r="E591" s="139" t="s">
        <v>916</v>
      </c>
      <c r="F591" s="141" t="s">
        <v>409</v>
      </c>
      <c r="G591" s="431">
        <v>0</v>
      </c>
      <c r="H591" s="432"/>
      <c r="I591" s="428">
        <v>0</v>
      </c>
      <c r="J591" s="428"/>
    </row>
    <row r="592" spans="2:10" ht="15" customHeight="1">
      <c r="B592" s="139" t="s">
        <v>917</v>
      </c>
      <c r="C592" s="149"/>
      <c r="D592" s="149"/>
      <c r="E592" s="139" t="s">
        <v>918</v>
      </c>
      <c r="F592" s="141" t="s">
        <v>409</v>
      </c>
      <c r="G592" s="431">
        <v>0</v>
      </c>
      <c r="H592" s="432"/>
      <c r="I592" s="428">
        <v>0</v>
      </c>
      <c r="J592" s="428"/>
    </row>
    <row r="593" spans="2:10" ht="15" customHeight="1">
      <c r="B593" s="139" t="s">
        <v>697</v>
      </c>
      <c r="C593" s="149"/>
      <c r="D593" s="149"/>
      <c r="E593" s="139" t="s">
        <v>698</v>
      </c>
      <c r="F593" s="141" t="s">
        <v>409</v>
      </c>
      <c r="G593" s="431">
        <v>0</v>
      </c>
      <c r="H593" s="432"/>
      <c r="I593" s="428">
        <v>0</v>
      </c>
      <c r="J593" s="428"/>
    </row>
    <row r="594" spans="2:10" ht="15" customHeight="1">
      <c r="B594" s="139" t="s">
        <v>699</v>
      </c>
      <c r="C594" s="149"/>
      <c r="D594" s="149"/>
      <c r="E594" s="139" t="s">
        <v>700</v>
      </c>
      <c r="F594" s="141" t="s">
        <v>409</v>
      </c>
      <c r="G594" s="431">
        <v>0</v>
      </c>
      <c r="H594" s="432"/>
      <c r="I594" s="428">
        <v>0</v>
      </c>
      <c r="J594" s="428"/>
    </row>
    <row r="595" spans="2:10" ht="15" customHeight="1">
      <c r="B595" s="137" t="s">
        <v>919</v>
      </c>
      <c r="C595" s="147"/>
      <c r="D595" s="148"/>
      <c r="E595" s="137" t="s">
        <v>920</v>
      </c>
      <c r="F595" s="140"/>
      <c r="G595" s="429">
        <v>76711178583</v>
      </c>
      <c r="H595" s="430"/>
      <c r="I595" s="429">
        <v>74642835589</v>
      </c>
      <c r="J595" s="430"/>
    </row>
    <row r="596" spans="2:10" ht="15" customHeight="1">
      <c r="B596" s="137" t="s">
        <v>921</v>
      </c>
      <c r="C596" s="147"/>
      <c r="D596" s="149"/>
      <c r="E596" s="137" t="s">
        <v>922</v>
      </c>
      <c r="F596" s="142" t="s">
        <v>923</v>
      </c>
      <c r="G596" s="429">
        <v>76711178583</v>
      </c>
      <c r="H596" s="430"/>
      <c r="I596" s="429">
        <v>74642835589</v>
      </c>
      <c r="J596" s="430"/>
    </row>
    <row r="597" spans="2:10" ht="15" customHeight="1">
      <c r="B597" s="139" t="s">
        <v>924</v>
      </c>
      <c r="C597" s="149"/>
      <c r="D597" s="149"/>
      <c r="E597" s="139" t="s">
        <v>925</v>
      </c>
      <c r="F597" s="141" t="s">
        <v>409</v>
      </c>
      <c r="G597" s="431">
        <v>40000000000</v>
      </c>
      <c r="H597" s="432"/>
      <c r="I597" s="431">
        <v>40000000000</v>
      </c>
      <c r="J597" s="432"/>
    </row>
    <row r="598" spans="2:10" ht="15" customHeight="1">
      <c r="B598" s="139" t="s">
        <v>926</v>
      </c>
      <c r="C598" s="149"/>
      <c r="D598" s="149"/>
      <c r="E598" s="139" t="s">
        <v>927</v>
      </c>
      <c r="F598" s="141" t="s">
        <v>409</v>
      </c>
      <c r="G598" s="428">
        <v>3889809091</v>
      </c>
      <c r="H598" s="428"/>
      <c r="I598" s="428">
        <v>3889809091</v>
      </c>
      <c r="J598" s="428"/>
    </row>
    <row r="599" spans="2:10" ht="15" customHeight="1">
      <c r="B599" s="139" t="s">
        <v>928</v>
      </c>
      <c r="C599" s="149"/>
      <c r="D599" s="149"/>
      <c r="E599" s="139" t="s">
        <v>929</v>
      </c>
      <c r="F599" s="141" t="s">
        <v>409</v>
      </c>
      <c r="G599" s="428">
        <v>12170249838</v>
      </c>
      <c r="H599" s="428"/>
      <c r="I599" s="428">
        <v>12070249838</v>
      </c>
      <c r="J599" s="428"/>
    </row>
    <row r="600" spans="2:10" ht="15" customHeight="1">
      <c r="B600" s="139" t="s">
        <v>713</v>
      </c>
      <c r="C600" s="149"/>
      <c r="D600" s="149"/>
      <c r="E600" s="139" t="s">
        <v>930</v>
      </c>
      <c r="F600" s="141" t="s">
        <v>409</v>
      </c>
      <c r="G600" s="431">
        <v>0</v>
      </c>
      <c r="H600" s="432"/>
      <c r="I600" s="428">
        <v>0</v>
      </c>
      <c r="J600" s="428"/>
    </row>
    <row r="601" spans="2:10" ht="15" customHeight="1">
      <c r="B601" s="139" t="s">
        <v>931</v>
      </c>
      <c r="C601" s="149"/>
      <c r="D601" s="149"/>
      <c r="E601" s="139" t="s">
        <v>932</v>
      </c>
      <c r="F601" s="141" t="s">
        <v>409</v>
      </c>
      <c r="G601" s="431">
        <v>0</v>
      </c>
      <c r="H601" s="432"/>
      <c r="I601" s="428">
        <v>0</v>
      </c>
      <c r="J601" s="428"/>
    </row>
    <row r="602" spans="2:10" ht="15" customHeight="1">
      <c r="B602" s="139" t="s">
        <v>933</v>
      </c>
      <c r="C602" s="149"/>
      <c r="D602" s="149"/>
      <c r="E602" s="139" t="s">
        <v>934</v>
      </c>
      <c r="F602" s="141" t="s">
        <v>409</v>
      </c>
      <c r="G602" s="431">
        <v>0</v>
      </c>
      <c r="H602" s="432"/>
      <c r="I602" s="428">
        <v>0</v>
      </c>
      <c r="J602" s="428"/>
    </row>
    <row r="603" spans="2:10" ht="15" customHeight="1">
      <c r="B603" s="139" t="s">
        <v>935</v>
      </c>
      <c r="C603" s="149"/>
      <c r="D603" s="149"/>
      <c r="E603" s="139" t="s">
        <v>936</v>
      </c>
      <c r="F603" s="141" t="s">
        <v>409</v>
      </c>
      <c r="G603" s="431">
        <v>10326242347</v>
      </c>
      <c r="H603" s="432"/>
      <c r="I603" s="428">
        <v>8826242347</v>
      </c>
      <c r="J603" s="428"/>
    </row>
    <row r="604" spans="2:10" ht="15" customHeight="1">
      <c r="B604" s="139" t="s">
        <v>937</v>
      </c>
      <c r="C604" s="149"/>
      <c r="D604" s="149"/>
      <c r="E604" s="139" t="s">
        <v>938</v>
      </c>
      <c r="F604" s="141" t="s">
        <v>409</v>
      </c>
      <c r="G604" s="431">
        <v>2201000000</v>
      </c>
      <c r="H604" s="432"/>
      <c r="I604" s="428">
        <v>1901000000</v>
      </c>
      <c r="J604" s="428"/>
    </row>
    <row r="605" spans="2:10" ht="15" customHeight="1">
      <c r="B605" s="139" t="s">
        <v>939</v>
      </c>
      <c r="C605" s="149"/>
      <c r="D605" s="149"/>
      <c r="E605" s="139" t="s">
        <v>940</v>
      </c>
      <c r="F605" s="141" t="s">
        <v>409</v>
      </c>
      <c r="G605" s="431">
        <v>0</v>
      </c>
      <c r="H605" s="432"/>
      <c r="I605" s="428">
        <v>0</v>
      </c>
      <c r="J605" s="428"/>
    </row>
    <row r="606" spans="2:10" ht="15" customHeight="1">
      <c r="B606" s="139" t="s">
        <v>701</v>
      </c>
      <c r="C606" s="149"/>
      <c r="D606" s="149"/>
      <c r="E606" s="139" t="s">
        <v>941</v>
      </c>
      <c r="F606" s="141" t="s">
        <v>409</v>
      </c>
      <c r="G606" s="431">
        <v>8123877307</v>
      </c>
      <c r="H606" s="432"/>
      <c r="I606" s="428">
        <v>7955534313</v>
      </c>
      <c r="J606" s="428"/>
    </row>
    <row r="607" spans="2:10" ht="15" customHeight="1">
      <c r="B607" s="139" t="s">
        <v>942</v>
      </c>
      <c r="C607" s="149"/>
      <c r="D607" s="149"/>
      <c r="E607" s="139" t="s">
        <v>943</v>
      </c>
      <c r="F607" s="141" t="s">
        <v>409</v>
      </c>
      <c r="G607" s="431">
        <v>0</v>
      </c>
      <c r="H607" s="432"/>
      <c r="I607" s="428">
        <v>0</v>
      </c>
      <c r="J607" s="428"/>
    </row>
    <row r="608" spans="2:10" ht="15" customHeight="1">
      <c r="B608" s="139" t="s">
        <v>702</v>
      </c>
      <c r="C608" s="147"/>
      <c r="D608" s="148"/>
      <c r="E608" s="139" t="s">
        <v>703</v>
      </c>
      <c r="F608" s="141" t="s">
        <v>409</v>
      </c>
      <c r="G608" s="431">
        <v>0</v>
      </c>
      <c r="H608" s="432"/>
      <c r="I608" s="428">
        <v>0</v>
      </c>
      <c r="J608" s="428"/>
    </row>
    <row r="609" spans="2:10" ht="15" customHeight="1">
      <c r="B609" s="137" t="s">
        <v>944</v>
      </c>
      <c r="C609" s="149"/>
      <c r="D609" s="149"/>
      <c r="E609" s="137" t="s">
        <v>945</v>
      </c>
      <c r="F609" s="140"/>
      <c r="G609" s="429">
        <v>0</v>
      </c>
      <c r="H609" s="430"/>
      <c r="I609" s="422">
        <v>0</v>
      </c>
      <c r="J609" s="422"/>
    </row>
    <row r="610" spans="2:10" ht="15" customHeight="1">
      <c r="B610" s="139" t="s">
        <v>704</v>
      </c>
      <c r="C610" s="149"/>
      <c r="D610" s="149"/>
      <c r="E610" s="139" t="s">
        <v>946</v>
      </c>
      <c r="F610" s="141" t="s">
        <v>947</v>
      </c>
      <c r="G610" s="431">
        <v>0</v>
      </c>
      <c r="H610" s="432"/>
      <c r="I610" s="428">
        <v>0</v>
      </c>
      <c r="J610" s="428"/>
    </row>
    <row r="611" spans="2:10" ht="15" customHeight="1">
      <c r="B611" s="139" t="s">
        <v>705</v>
      </c>
      <c r="C611" s="149"/>
      <c r="D611" s="149"/>
      <c r="E611" s="139" t="s">
        <v>948</v>
      </c>
      <c r="F611" s="141" t="s">
        <v>409</v>
      </c>
      <c r="G611" s="431">
        <v>0</v>
      </c>
      <c r="H611" s="432"/>
      <c r="I611" s="428">
        <v>0</v>
      </c>
      <c r="J611" s="428"/>
    </row>
    <row r="612" spans="2:10" ht="15" customHeight="1">
      <c r="B612" s="137" t="s">
        <v>949</v>
      </c>
      <c r="C612" s="147"/>
      <c r="D612" s="148"/>
      <c r="E612" s="137" t="s">
        <v>950</v>
      </c>
      <c r="F612" s="140"/>
      <c r="G612" s="429">
        <v>217256405243</v>
      </c>
      <c r="H612" s="430"/>
      <c r="I612" s="429">
        <v>178442189764</v>
      </c>
      <c r="J612" s="430"/>
    </row>
    <row r="613" spans="2:10" ht="15" customHeight="1">
      <c r="B613" s="137" t="s">
        <v>706</v>
      </c>
      <c r="C613" s="148"/>
      <c r="D613" s="148"/>
      <c r="E613" s="138"/>
      <c r="F613" s="138"/>
      <c r="G613" s="429" t="s">
        <v>205</v>
      </c>
      <c r="H613" s="430"/>
      <c r="I613" s="422" t="s">
        <v>205</v>
      </c>
      <c r="J613" s="422"/>
    </row>
    <row r="614" spans="2:10" ht="15" customHeight="1">
      <c r="B614" s="139" t="s">
        <v>951</v>
      </c>
      <c r="C614" s="149"/>
      <c r="D614" s="149"/>
      <c r="E614" s="139" t="s">
        <v>952</v>
      </c>
      <c r="F614" s="139"/>
      <c r="G614" s="422" t="s">
        <v>205</v>
      </c>
      <c r="H614" s="422"/>
      <c r="I614" s="422" t="s">
        <v>205</v>
      </c>
      <c r="J614" s="422"/>
    </row>
    <row r="615" spans="2:10" ht="15" customHeight="1">
      <c r="B615" s="139" t="s">
        <v>953</v>
      </c>
      <c r="C615" s="149"/>
      <c r="D615" s="149"/>
      <c r="E615" s="139" t="s">
        <v>952</v>
      </c>
      <c r="F615" s="139" t="s">
        <v>409</v>
      </c>
      <c r="G615" s="422" t="s">
        <v>205</v>
      </c>
      <c r="H615" s="422"/>
      <c r="I615" s="422" t="s">
        <v>205</v>
      </c>
      <c r="J615" s="422"/>
    </row>
    <row r="616" spans="2:10" ht="15" customHeight="1">
      <c r="B616" s="139" t="s">
        <v>707</v>
      </c>
      <c r="C616" s="149"/>
      <c r="D616" s="149"/>
      <c r="E616" s="139" t="s">
        <v>952</v>
      </c>
      <c r="F616" s="139" t="s">
        <v>409</v>
      </c>
      <c r="G616" s="422" t="s">
        <v>205</v>
      </c>
      <c r="H616" s="422"/>
      <c r="I616" s="422" t="s">
        <v>205</v>
      </c>
      <c r="J616" s="422"/>
    </row>
    <row r="617" spans="2:10" ht="15" customHeight="1">
      <c r="B617" s="139" t="s">
        <v>954</v>
      </c>
      <c r="C617" s="149"/>
      <c r="D617" s="149"/>
      <c r="E617" s="139" t="s">
        <v>952</v>
      </c>
      <c r="F617" s="139" t="s">
        <v>409</v>
      </c>
      <c r="G617" s="422" t="s">
        <v>205</v>
      </c>
      <c r="H617" s="422"/>
      <c r="I617" s="422" t="s">
        <v>205</v>
      </c>
      <c r="J617" s="422"/>
    </row>
    <row r="618" spans="2:10" ht="15" customHeight="1">
      <c r="B618" s="139" t="s">
        <v>955</v>
      </c>
      <c r="C618" s="149"/>
      <c r="D618" s="149"/>
      <c r="E618" s="139" t="s">
        <v>952</v>
      </c>
      <c r="F618" s="139" t="s">
        <v>409</v>
      </c>
      <c r="G618" s="422" t="s">
        <v>205</v>
      </c>
      <c r="H618" s="422"/>
      <c r="I618" s="422" t="s">
        <v>205</v>
      </c>
      <c r="J618" s="422"/>
    </row>
    <row r="619" spans="2:10" ht="15" customHeight="1">
      <c r="B619" s="139" t="s">
        <v>956</v>
      </c>
      <c r="C619" s="149"/>
      <c r="D619" s="149"/>
      <c r="E619" s="139" t="s">
        <v>952</v>
      </c>
      <c r="F619" s="139" t="s">
        <v>409</v>
      </c>
      <c r="G619" s="422" t="s">
        <v>205</v>
      </c>
      <c r="H619" s="422"/>
      <c r="I619" s="422" t="s">
        <v>205</v>
      </c>
      <c r="J619" s="422"/>
    </row>
    <row r="620" spans="2:10" ht="15" customHeight="1">
      <c r="B620" s="150" t="s">
        <v>708</v>
      </c>
      <c r="C620" s="151"/>
      <c r="D620" s="151"/>
      <c r="E620" s="150" t="s">
        <v>952</v>
      </c>
      <c r="F620" s="150" t="s">
        <v>409</v>
      </c>
      <c r="G620" s="423" t="s">
        <v>205</v>
      </c>
      <c r="H620" s="423"/>
      <c r="I620" s="423" t="s">
        <v>205</v>
      </c>
      <c r="J620" s="423"/>
    </row>
    <row r="621" spans="2:10" ht="12" customHeight="1">
      <c r="B621" s="10"/>
      <c r="C621" s="10"/>
      <c r="D621" s="10"/>
      <c r="E621" s="10"/>
      <c r="F621" s="10"/>
      <c r="G621" s="10"/>
      <c r="H621" s="10"/>
      <c r="I621" s="10"/>
      <c r="J621" s="10"/>
    </row>
    <row r="622" spans="2:10" ht="12" customHeight="1">
      <c r="B622" s="10"/>
      <c r="C622" s="10"/>
      <c r="D622" s="10"/>
      <c r="E622" s="10"/>
      <c r="F622" s="10"/>
      <c r="G622" s="10"/>
      <c r="H622" s="10"/>
      <c r="I622" s="10"/>
      <c r="J622" s="10"/>
    </row>
    <row r="623" spans="2:10" s="10" customFormat="1" ht="15" customHeight="1">
      <c r="B623" s="92" t="s">
        <v>879</v>
      </c>
      <c r="C623" s="92" t="s">
        <v>957</v>
      </c>
      <c r="D623" s="92"/>
      <c r="E623" s="115"/>
      <c r="F623" s="114"/>
    </row>
    <row r="624" spans="2:10" ht="15" customHeight="1">
      <c r="B624" s="92"/>
      <c r="C624" s="179" t="s">
        <v>354</v>
      </c>
      <c r="D624" s="92"/>
      <c r="E624" s="115"/>
      <c r="F624" s="114"/>
      <c r="G624" s="10"/>
      <c r="H624" s="10"/>
      <c r="I624" s="10"/>
      <c r="J624" s="10"/>
    </row>
    <row r="625" spans="2:10" ht="15" customHeight="1">
      <c r="B625" s="10"/>
      <c r="C625" s="10"/>
      <c r="D625" s="10"/>
      <c r="E625" s="10"/>
      <c r="F625" s="10"/>
      <c r="G625" s="10"/>
      <c r="H625" s="10"/>
      <c r="I625" s="390" t="s">
        <v>486</v>
      </c>
      <c r="J625" s="390"/>
    </row>
    <row r="626" spans="2:10" ht="17.100000000000001" customHeight="1">
      <c r="B626" s="105"/>
      <c r="C626" s="106" t="s">
        <v>256</v>
      </c>
      <c r="D626" s="107"/>
      <c r="E626" s="108" t="s">
        <v>958</v>
      </c>
      <c r="F626" s="108" t="s">
        <v>959</v>
      </c>
      <c r="G626" s="424" t="s">
        <v>36</v>
      </c>
      <c r="H626" s="425"/>
      <c r="I626" s="424" t="s">
        <v>571</v>
      </c>
      <c r="J626" s="425"/>
    </row>
    <row r="627" spans="2:10" ht="14.25" customHeight="1">
      <c r="B627" s="186" t="s">
        <v>404</v>
      </c>
      <c r="C627" s="187"/>
      <c r="D627" s="188"/>
      <c r="E627" s="130" t="s">
        <v>405</v>
      </c>
      <c r="F627" s="130" t="s">
        <v>406</v>
      </c>
      <c r="G627" s="427">
        <v>419003633152</v>
      </c>
      <c r="H627" s="427"/>
      <c r="I627" s="427">
        <v>335958231049</v>
      </c>
      <c r="J627" s="427"/>
    </row>
    <row r="628" spans="2:10" ht="14.25" customHeight="1">
      <c r="B628" s="110" t="s">
        <v>407</v>
      </c>
      <c r="C628" s="111"/>
      <c r="D628" s="112"/>
      <c r="E628" s="113" t="s">
        <v>408</v>
      </c>
      <c r="F628" s="113" t="s">
        <v>409</v>
      </c>
      <c r="G628" s="426"/>
      <c r="H628" s="426"/>
      <c r="I628" s="391"/>
      <c r="J628" s="391"/>
    </row>
    <row r="629" spans="2:10" s="2" customFormat="1" ht="14.25" customHeight="1">
      <c r="B629" s="189" t="s">
        <v>435</v>
      </c>
      <c r="C629" s="190"/>
      <c r="D629" s="191"/>
      <c r="E629" s="109" t="s">
        <v>410</v>
      </c>
      <c r="F629" s="109" t="s">
        <v>409</v>
      </c>
      <c r="G629" s="392">
        <f>G627-G628</f>
        <v>419003633152</v>
      </c>
      <c r="H629" s="392"/>
      <c r="I629" s="392">
        <f>I627-I628</f>
        <v>335958231049</v>
      </c>
      <c r="J629" s="392"/>
    </row>
    <row r="630" spans="2:10" ht="14.25" customHeight="1">
      <c r="B630" s="110" t="s">
        <v>411</v>
      </c>
      <c r="C630" s="111"/>
      <c r="D630" s="112"/>
      <c r="E630" s="113" t="s">
        <v>412</v>
      </c>
      <c r="F630" s="113" t="s">
        <v>413</v>
      </c>
      <c r="G630" s="391">
        <v>378940065677</v>
      </c>
      <c r="H630" s="391"/>
      <c r="I630" s="391">
        <v>297639690249</v>
      </c>
      <c r="J630" s="391"/>
    </row>
    <row r="631" spans="2:10" s="2" customFormat="1" ht="14.25" customHeight="1">
      <c r="B631" s="189" t="s">
        <v>414</v>
      </c>
      <c r="C631" s="190"/>
      <c r="D631" s="191"/>
      <c r="E631" s="109" t="s">
        <v>415</v>
      </c>
      <c r="F631" s="109" t="s">
        <v>409</v>
      </c>
      <c r="G631" s="392">
        <f>G629-G630</f>
        <v>40063567475</v>
      </c>
      <c r="H631" s="392"/>
      <c r="I631" s="392">
        <f>I629-I630</f>
        <v>38318540800</v>
      </c>
      <c r="J631" s="392"/>
    </row>
    <row r="632" spans="2:10" ht="14.25" customHeight="1">
      <c r="B632" s="110" t="s">
        <v>416</v>
      </c>
      <c r="C632" s="111"/>
      <c r="D632" s="112"/>
      <c r="E632" s="113" t="s">
        <v>417</v>
      </c>
      <c r="F632" s="113" t="s">
        <v>418</v>
      </c>
      <c r="G632" s="391">
        <v>300176799</v>
      </c>
      <c r="H632" s="391"/>
      <c r="I632" s="391">
        <v>71006033</v>
      </c>
      <c r="J632" s="391"/>
    </row>
    <row r="633" spans="2:10" ht="14.25" customHeight="1">
      <c r="B633" s="110" t="s">
        <v>419</v>
      </c>
      <c r="C633" s="111"/>
      <c r="D633" s="112"/>
      <c r="E633" s="113" t="s">
        <v>420</v>
      </c>
      <c r="F633" s="113" t="s">
        <v>421</v>
      </c>
      <c r="G633" s="391">
        <v>8022168920</v>
      </c>
      <c r="H633" s="391"/>
      <c r="I633" s="391">
        <v>9593362289</v>
      </c>
      <c r="J633" s="391"/>
    </row>
    <row r="634" spans="2:10" s="6" customFormat="1" ht="14.25" customHeight="1">
      <c r="B634" s="192" t="s">
        <v>352</v>
      </c>
      <c r="C634" s="193"/>
      <c r="D634" s="194"/>
      <c r="E634" s="195" t="s">
        <v>422</v>
      </c>
      <c r="F634" s="195" t="s">
        <v>409</v>
      </c>
      <c r="G634" s="421">
        <v>8022168920</v>
      </c>
      <c r="H634" s="421"/>
      <c r="I634" s="421">
        <v>9593362289</v>
      </c>
      <c r="J634" s="421"/>
    </row>
    <row r="635" spans="2:10" ht="14.25" customHeight="1">
      <c r="B635" s="110" t="s">
        <v>455</v>
      </c>
      <c r="C635" s="111"/>
      <c r="D635" s="112"/>
      <c r="E635" s="113" t="s">
        <v>456</v>
      </c>
      <c r="F635" s="113" t="s">
        <v>409</v>
      </c>
      <c r="G635" s="391">
        <v>8313208543</v>
      </c>
      <c r="H635" s="391"/>
      <c r="I635" s="391">
        <v>6717576218</v>
      </c>
      <c r="J635" s="391"/>
    </row>
    <row r="636" spans="2:10" ht="14.25" customHeight="1">
      <c r="B636" s="110" t="s">
        <v>457</v>
      </c>
      <c r="C636" s="111"/>
      <c r="D636" s="112"/>
      <c r="E636" s="113" t="s">
        <v>458</v>
      </c>
      <c r="F636" s="113" t="s">
        <v>409</v>
      </c>
      <c r="G636" s="391">
        <v>14104688341</v>
      </c>
      <c r="H636" s="391"/>
      <c r="I636" s="391">
        <v>11366419261</v>
      </c>
      <c r="J636" s="391"/>
    </row>
    <row r="637" spans="2:10" s="2" customFormat="1" ht="14.25" customHeight="1">
      <c r="B637" s="189" t="s">
        <v>436</v>
      </c>
      <c r="C637" s="190"/>
      <c r="D637" s="191"/>
      <c r="E637" s="109" t="s">
        <v>459</v>
      </c>
      <c r="F637" s="109" t="s">
        <v>409</v>
      </c>
      <c r="G637" s="392">
        <f>G631+G632-G633-G635-G636</f>
        <v>9923678470</v>
      </c>
      <c r="H637" s="392"/>
      <c r="I637" s="392">
        <f>I631+I632-I633-I635-I636</f>
        <v>10712189065</v>
      </c>
      <c r="J637" s="392"/>
    </row>
    <row r="638" spans="2:10" ht="14.25" customHeight="1">
      <c r="B638" s="110" t="s">
        <v>460</v>
      </c>
      <c r="C638" s="111"/>
      <c r="D638" s="112"/>
      <c r="E638" s="113" t="s">
        <v>461</v>
      </c>
      <c r="F638" s="113" t="s">
        <v>409</v>
      </c>
      <c r="G638" s="391">
        <v>746233498</v>
      </c>
      <c r="H638" s="391"/>
      <c r="I638" s="391">
        <v>487072441</v>
      </c>
      <c r="J638" s="391"/>
    </row>
    <row r="639" spans="2:10" ht="14.25" customHeight="1">
      <c r="B639" s="110" t="s">
        <v>462</v>
      </c>
      <c r="C639" s="111"/>
      <c r="D639" s="112"/>
      <c r="E639" s="113" t="s">
        <v>463</v>
      </c>
      <c r="F639" s="113" t="s">
        <v>409</v>
      </c>
      <c r="G639" s="391">
        <v>62878245</v>
      </c>
      <c r="H639" s="391"/>
      <c r="I639" s="391">
        <v>737636248</v>
      </c>
      <c r="J639" s="391"/>
    </row>
    <row r="640" spans="2:10" s="2" customFormat="1" ht="14.25" customHeight="1">
      <c r="B640" s="189" t="s">
        <v>464</v>
      </c>
      <c r="C640" s="190"/>
      <c r="D640" s="191"/>
      <c r="E640" s="109" t="s">
        <v>465</v>
      </c>
      <c r="F640" s="109" t="s">
        <v>409</v>
      </c>
      <c r="G640" s="420">
        <f>G638-G639</f>
        <v>683355253</v>
      </c>
      <c r="H640" s="420"/>
      <c r="I640" s="392">
        <f>I638-I639</f>
        <v>-250563807</v>
      </c>
      <c r="J640" s="392"/>
    </row>
    <row r="641" spans="1:10" s="2" customFormat="1" ht="14.25" customHeight="1">
      <c r="B641" s="189" t="s">
        <v>437</v>
      </c>
      <c r="C641" s="190"/>
      <c r="D641" s="191"/>
      <c r="E641" s="109" t="s">
        <v>466</v>
      </c>
      <c r="F641" s="109" t="s">
        <v>409</v>
      </c>
      <c r="G641" s="392">
        <f>G637+G640</f>
        <v>10607033723</v>
      </c>
      <c r="H641" s="392"/>
      <c r="I641" s="392">
        <f>I637+I640</f>
        <v>10461625258</v>
      </c>
      <c r="J641" s="392"/>
    </row>
    <row r="642" spans="1:10" ht="14.25" customHeight="1">
      <c r="B642" s="110" t="s">
        <v>467</v>
      </c>
      <c r="C642" s="111"/>
      <c r="D642" s="112"/>
      <c r="E642" s="113" t="s">
        <v>468</v>
      </c>
      <c r="F642" s="113" t="s">
        <v>469</v>
      </c>
      <c r="G642" s="391">
        <v>2670690729</v>
      </c>
      <c r="H642" s="391"/>
      <c r="I642" s="391">
        <v>1884880007</v>
      </c>
      <c r="J642" s="391"/>
    </row>
    <row r="643" spans="1:10" ht="14.25" customHeight="1">
      <c r="B643" s="110" t="s">
        <v>470</v>
      </c>
      <c r="C643" s="111"/>
      <c r="D643" s="112"/>
      <c r="E643" s="113" t="s">
        <v>471</v>
      </c>
      <c r="F643" s="113" t="s">
        <v>469</v>
      </c>
      <c r="G643" s="391"/>
      <c r="H643" s="391"/>
      <c r="I643" s="391" t="s">
        <v>205</v>
      </c>
      <c r="J643" s="391"/>
    </row>
    <row r="644" spans="1:10" s="2" customFormat="1" ht="14.25" customHeight="1">
      <c r="B644" s="189" t="s">
        <v>438</v>
      </c>
      <c r="C644" s="190"/>
      <c r="D644" s="191"/>
      <c r="E644" s="109" t="s">
        <v>472</v>
      </c>
      <c r="F644" s="109" t="s">
        <v>409</v>
      </c>
      <c r="G644" s="392">
        <f>G641-G642</f>
        <v>7936342994</v>
      </c>
      <c r="H644" s="392"/>
      <c r="I644" s="392">
        <f>I641-I642</f>
        <v>8576745251</v>
      </c>
      <c r="J644" s="392"/>
    </row>
    <row r="645" spans="1:10" s="2" customFormat="1" ht="14.25" customHeight="1">
      <c r="B645" s="280" t="s">
        <v>473</v>
      </c>
      <c r="C645" s="281"/>
      <c r="D645" s="282"/>
      <c r="E645" s="131" t="s">
        <v>474</v>
      </c>
      <c r="F645" s="131"/>
      <c r="G645" s="388">
        <f>G644/4000000</f>
        <v>1984.0857484999999</v>
      </c>
      <c r="H645" s="388"/>
      <c r="I645" s="388">
        <f>I644/4000000</f>
        <v>2144.1863127500001</v>
      </c>
      <c r="J645" s="388"/>
    </row>
    <row r="646" spans="1:10" ht="9.75" customHeight="1">
      <c r="B646" s="116"/>
      <c r="C646" s="117"/>
      <c r="D646" s="118"/>
      <c r="E646" s="117"/>
      <c r="F646" s="118"/>
      <c r="G646" s="119"/>
      <c r="H646" s="119"/>
      <c r="I646" s="119"/>
      <c r="J646" s="119"/>
    </row>
    <row r="647" spans="1:10" ht="14.25" customHeight="1">
      <c r="B647" s="92" t="s">
        <v>219</v>
      </c>
      <c r="C647" s="92" t="s">
        <v>309</v>
      </c>
      <c r="D647" s="132"/>
      <c r="E647" s="132"/>
      <c r="F647" s="132"/>
      <c r="G647" s="10"/>
      <c r="H647" s="10"/>
      <c r="I647" s="10"/>
      <c r="J647" s="10"/>
    </row>
    <row r="648" spans="1:10" ht="14.25" customHeight="1">
      <c r="A648" s="10"/>
      <c r="B648" s="92"/>
      <c r="C648" s="179" t="s">
        <v>354</v>
      </c>
      <c r="D648" s="132"/>
      <c r="E648" s="132"/>
      <c r="F648" s="132"/>
      <c r="G648" s="10"/>
      <c r="H648" s="10"/>
      <c r="I648" s="10"/>
      <c r="J648" s="10"/>
    </row>
    <row r="649" spans="1:10" ht="14.25" customHeight="1">
      <c r="A649" s="10"/>
      <c r="B649" s="114"/>
      <c r="C649" s="103"/>
      <c r="D649" s="10"/>
      <c r="E649" s="10"/>
      <c r="F649" s="10"/>
      <c r="G649" s="10"/>
      <c r="H649" s="10"/>
      <c r="I649" s="390" t="s">
        <v>486</v>
      </c>
      <c r="J649" s="390"/>
    </row>
    <row r="650" spans="1:10" ht="14.25" customHeight="1">
      <c r="A650" s="10"/>
      <c r="B650" s="120"/>
      <c r="C650" s="121" t="s">
        <v>256</v>
      </c>
      <c r="D650" s="122"/>
      <c r="E650" s="123"/>
      <c r="F650" s="124" t="s">
        <v>960</v>
      </c>
      <c r="G650" s="389" t="s">
        <v>355</v>
      </c>
      <c r="H650" s="389"/>
      <c r="I650" s="389"/>
      <c r="J650" s="389"/>
    </row>
    <row r="651" spans="1:10" ht="14.25" customHeight="1">
      <c r="A651" s="10"/>
      <c r="B651" s="125"/>
      <c r="C651" s="126"/>
      <c r="D651" s="126"/>
      <c r="E651" s="127"/>
      <c r="F651" s="128" t="s">
        <v>961</v>
      </c>
      <c r="G651" s="386" t="s">
        <v>36</v>
      </c>
      <c r="H651" s="387"/>
      <c r="I651" s="386" t="s">
        <v>571</v>
      </c>
      <c r="J651" s="387"/>
    </row>
    <row r="652" spans="1:10" ht="14.25" customHeight="1">
      <c r="A652" s="10"/>
      <c r="B652" s="475">
        <v>1</v>
      </c>
      <c r="C652" s="476"/>
      <c r="D652" s="476"/>
      <c r="E652" s="477"/>
      <c r="F652" s="129">
        <v>2</v>
      </c>
      <c r="G652" s="417">
        <v>3</v>
      </c>
      <c r="H652" s="418"/>
      <c r="I652" s="417">
        <v>4</v>
      </c>
      <c r="J652" s="418"/>
    </row>
    <row r="653" spans="1:10" ht="14.25" customHeight="1">
      <c r="A653" s="10"/>
      <c r="B653" s="306" t="s">
        <v>962</v>
      </c>
      <c r="C653" s="130"/>
      <c r="D653" s="307"/>
      <c r="E653" s="308"/>
      <c r="F653" s="130" t="s">
        <v>952</v>
      </c>
      <c r="G653" s="412" t="s">
        <v>205</v>
      </c>
      <c r="H653" s="412"/>
      <c r="I653" s="412" t="s">
        <v>205</v>
      </c>
      <c r="J653" s="412"/>
    </row>
    <row r="654" spans="1:10" ht="14.25" customHeight="1">
      <c r="A654" s="10"/>
      <c r="B654" s="309" t="s">
        <v>963</v>
      </c>
      <c r="C654" s="113"/>
      <c r="D654" s="310"/>
      <c r="E654" s="112"/>
      <c r="F654" s="113" t="s">
        <v>405</v>
      </c>
      <c r="G654" s="408">
        <v>399154853881</v>
      </c>
      <c r="H654" s="408"/>
      <c r="I654" s="408">
        <v>306346028415</v>
      </c>
      <c r="J654" s="408"/>
    </row>
    <row r="655" spans="1:10" ht="14.25" customHeight="1">
      <c r="A655" s="10"/>
      <c r="B655" s="309" t="s">
        <v>964</v>
      </c>
      <c r="C655" s="113"/>
      <c r="D655" s="310"/>
      <c r="E655" s="112"/>
      <c r="F655" s="113" t="s">
        <v>408</v>
      </c>
      <c r="G655" s="413">
        <v>-358066993884</v>
      </c>
      <c r="H655" s="413"/>
      <c r="I655" s="413">
        <v>-267059739723</v>
      </c>
      <c r="J655" s="413"/>
    </row>
    <row r="656" spans="1:10" ht="14.25" customHeight="1">
      <c r="A656" s="10"/>
      <c r="B656" s="309" t="s">
        <v>965</v>
      </c>
      <c r="C656" s="113"/>
      <c r="D656" s="310"/>
      <c r="E656" s="112"/>
      <c r="F656" s="113" t="s">
        <v>966</v>
      </c>
      <c r="G656" s="413">
        <v>-22602508772</v>
      </c>
      <c r="H656" s="413"/>
      <c r="I656" s="413">
        <v>-28048673700</v>
      </c>
      <c r="J656" s="413"/>
    </row>
    <row r="657" spans="1:10" ht="14.25" customHeight="1">
      <c r="A657" s="10"/>
      <c r="B657" s="309" t="s">
        <v>967</v>
      </c>
      <c r="C657" s="113"/>
      <c r="D657" s="310"/>
      <c r="E657" s="112"/>
      <c r="F657" s="113" t="s">
        <v>968</v>
      </c>
      <c r="G657" s="413">
        <v>-8048890785</v>
      </c>
      <c r="H657" s="413"/>
      <c r="I657" s="413">
        <v>-9429948546</v>
      </c>
      <c r="J657" s="413"/>
    </row>
    <row r="658" spans="1:10" ht="14.25" customHeight="1">
      <c r="A658" s="10"/>
      <c r="B658" s="309" t="s">
        <v>969</v>
      </c>
      <c r="C658" s="113"/>
      <c r="D658" s="310"/>
      <c r="E658" s="112"/>
      <c r="F658" s="113" t="s">
        <v>970</v>
      </c>
      <c r="G658" s="413">
        <v>-2784880007</v>
      </c>
      <c r="H658" s="413"/>
      <c r="I658" s="413">
        <v>-2472494435</v>
      </c>
      <c r="J658" s="413"/>
    </row>
    <row r="659" spans="1:10" ht="14.25" customHeight="1">
      <c r="A659" s="10"/>
      <c r="B659" s="309" t="s">
        <v>0</v>
      </c>
      <c r="C659" s="113"/>
      <c r="D659" s="310"/>
      <c r="E659" s="112"/>
      <c r="F659" s="113" t="s">
        <v>1</v>
      </c>
      <c r="G659" s="408">
        <v>1719586616</v>
      </c>
      <c r="H659" s="408"/>
      <c r="I659" s="408">
        <v>271290094</v>
      </c>
      <c r="J659" s="408"/>
    </row>
    <row r="660" spans="1:10" ht="14.25" customHeight="1">
      <c r="A660" s="10"/>
      <c r="B660" s="309" t="s">
        <v>3</v>
      </c>
      <c r="C660" s="113"/>
      <c r="D660" s="310"/>
      <c r="E660" s="112"/>
      <c r="F660" s="113" t="s">
        <v>4</v>
      </c>
      <c r="G660" s="413">
        <v>-9397977500</v>
      </c>
      <c r="H660" s="413"/>
      <c r="I660" s="413">
        <v>-11449635607</v>
      </c>
      <c r="J660" s="413"/>
    </row>
    <row r="661" spans="1:10" ht="14.25" customHeight="1">
      <c r="A661" s="10"/>
      <c r="B661" s="311" t="s">
        <v>5</v>
      </c>
      <c r="C661" s="109"/>
      <c r="D661" s="312"/>
      <c r="E661" s="191"/>
      <c r="F661" s="109" t="s">
        <v>415</v>
      </c>
      <c r="G661" s="414">
        <f>SUM(G654:G660)</f>
        <v>-26810451</v>
      </c>
      <c r="H661" s="414"/>
      <c r="I661" s="414">
        <f>SUM(I654:I660)</f>
        <v>-11843173502</v>
      </c>
      <c r="J661" s="414"/>
    </row>
    <row r="662" spans="1:10" ht="14.25" customHeight="1">
      <c r="A662" s="10"/>
      <c r="B662" s="311" t="s">
        <v>7</v>
      </c>
      <c r="C662" s="109"/>
      <c r="D662" s="312"/>
      <c r="E662" s="191"/>
      <c r="F662" s="109" t="s">
        <v>952</v>
      </c>
      <c r="G662" s="419"/>
      <c r="H662" s="419"/>
      <c r="I662" s="415"/>
      <c r="J662" s="416"/>
    </row>
    <row r="663" spans="1:10" ht="14.25" customHeight="1">
      <c r="A663" s="10"/>
      <c r="B663" s="309" t="s">
        <v>8</v>
      </c>
      <c r="C663" s="113"/>
      <c r="D663" s="310"/>
      <c r="E663" s="112"/>
      <c r="F663" s="113" t="s">
        <v>417</v>
      </c>
      <c r="G663" s="413">
        <v>-4729885130</v>
      </c>
      <c r="H663" s="413"/>
      <c r="I663" s="413">
        <v>-2261918854</v>
      </c>
      <c r="J663" s="413"/>
    </row>
    <row r="664" spans="1:10" ht="14.25" customHeight="1">
      <c r="A664" s="10"/>
      <c r="B664" s="309" t="s">
        <v>9</v>
      </c>
      <c r="C664" s="113"/>
      <c r="D664" s="310"/>
      <c r="E664" s="112"/>
      <c r="F664" s="113" t="s">
        <v>420</v>
      </c>
      <c r="G664" s="408">
        <v>13607273</v>
      </c>
      <c r="H664" s="408"/>
      <c r="I664" s="408">
        <v>34545455</v>
      </c>
      <c r="J664" s="408"/>
    </row>
    <row r="665" spans="1:10" ht="14.25" customHeight="1">
      <c r="A665" s="10"/>
      <c r="B665" s="309" t="s">
        <v>10</v>
      </c>
      <c r="C665" s="113"/>
      <c r="D665" s="310"/>
      <c r="E665" s="112"/>
      <c r="F665" s="113" t="s">
        <v>422</v>
      </c>
      <c r="G665" s="408"/>
      <c r="H665" s="408"/>
      <c r="I665" s="408"/>
      <c r="J665" s="408"/>
    </row>
    <row r="666" spans="1:10" ht="14.25" customHeight="1">
      <c r="A666" s="10"/>
      <c r="B666" s="309" t="s">
        <v>11</v>
      </c>
      <c r="C666" s="113"/>
      <c r="D666" s="310"/>
      <c r="E666" s="112"/>
      <c r="F666" s="113" t="s">
        <v>456</v>
      </c>
      <c r="G666" s="408"/>
      <c r="H666" s="408"/>
      <c r="I666" s="408"/>
      <c r="J666" s="408"/>
    </row>
    <row r="667" spans="1:10" ht="14.25" customHeight="1">
      <c r="A667" s="10"/>
      <c r="B667" s="309" t="s">
        <v>164</v>
      </c>
      <c r="C667" s="113"/>
      <c r="D667" s="310"/>
      <c r="E667" s="112"/>
      <c r="F667" s="113" t="s">
        <v>458</v>
      </c>
      <c r="G667" s="408"/>
      <c r="H667" s="408"/>
      <c r="I667" s="408"/>
      <c r="J667" s="408"/>
    </row>
    <row r="668" spans="1:10" ht="14.25" customHeight="1">
      <c r="A668" s="10"/>
      <c r="B668" s="309" t="s">
        <v>165</v>
      </c>
      <c r="C668" s="113"/>
      <c r="D668" s="310"/>
      <c r="E668" s="112"/>
      <c r="F668" s="113" t="s">
        <v>166</v>
      </c>
      <c r="G668" s="408"/>
      <c r="H668" s="408"/>
      <c r="I668" s="408"/>
      <c r="J668" s="408"/>
    </row>
    <row r="669" spans="1:10" ht="14.25" customHeight="1">
      <c r="A669" s="10"/>
      <c r="B669" s="309" t="s">
        <v>167</v>
      </c>
      <c r="C669" s="113"/>
      <c r="D669" s="310"/>
      <c r="E669" s="112"/>
      <c r="F669" s="113" t="s">
        <v>168</v>
      </c>
      <c r="G669" s="408">
        <v>300176799</v>
      </c>
      <c r="H669" s="408"/>
      <c r="I669" s="408">
        <v>71006033</v>
      </c>
      <c r="J669" s="408"/>
    </row>
    <row r="670" spans="1:10" ht="14.25" customHeight="1">
      <c r="A670" s="10"/>
      <c r="B670" s="311" t="s">
        <v>169</v>
      </c>
      <c r="C670" s="109"/>
      <c r="D670" s="312"/>
      <c r="E670" s="191"/>
      <c r="F670" s="109" t="s">
        <v>459</v>
      </c>
      <c r="G670" s="414">
        <f>SUM(G663:G669)</f>
        <v>-4416101058</v>
      </c>
      <c r="H670" s="414"/>
      <c r="I670" s="414">
        <f>SUM(I663:I669)</f>
        <v>-2156367366</v>
      </c>
      <c r="J670" s="414"/>
    </row>
    <row r="671" spans="1:10" ht="14.25" customHeight="1">
      <c r="A671" s="10"/>
      <c r="B671" s="311" t="s">
        <v>170</v>
      </c>
      <c r="C671" s="109"/>
      <c r="D671" s="312"/>
      <c r="E671" s="191"/>
      <c r="F671" s="109" t="s">
        <v>952</v>
      </c>
      <c r="G671" s="408"/>
      <c r="H671" s="408"/>
      <c r="I671" s="408"/>
      <c r="J671" s="408"/>
    </row>
    <row r="672" spans="1:10" ht="14.25" customHeight="1">
      <c r="A672" s="10"/>
      <c r="B672" s="309" t="s">
        <v>171</v>
      </c>
      <c r="C672" s="113"/>
      <c r="D672" s="310"/>
      <c r="E672" s="112"/>
      <c r="F672" s="113" t="s">
        <v>461</v>
      </c>
      <c r="G672" s="408"/>
      <c r="H672" s="408"/>
      <c r="I672" s="408"/>
      <c r="J672" s="408"/>
    </row>
    <row r="673" spans="1:10" ht="14.25" customHeight="1">
      <c r="A673" s="10"/>
      <c r="B673" s="309" t="s">
        <v>726</v>
      </c>
      <c r="C673" s="113"/>
      <c r="D673" s="310"/>
      <c r="E673" s="112"/>
      <c r="F673" s="113" t="s">
        <v>463</v>
      </c>
      <c r="G673" s="408"/>
      <c r="H673" s="408"/>
      <c r="I673" s="408"/>
      <c r="J673" s="408"/>
    </row>
    <row r="674" spans="1:10" ht="14.25" customHeight="1">
      <c r="A674" s="10"/>
      <c r="B674" s="309" t="s">
        <v>172</v>
      </c>
      <c r="C674" s="113"/>
      <c r="D674" s="310"/>
      <c r="E674" s="112"/>
      <c r="F674" s="113" t="s">
        <v>173</v>
      </c>
      <c r="G674" s="408">
        <v>239631639860</v>
      </c>
      <c r="H674" s="408"/>
      <c r="I674" s="408">
        <v>194312439046</v>
      </c>
      <c r="J674" s="408"/>
    </row>
    <row r="675" spans="1:10" ht="14.25" customHeight="1">
      <c r="A675" s="10"/>
      <c r="B675" s="309" t="s">
        <v>174</v>
      </c>
      <c r="C675" s="113"/>
      <c r="D675" s="310"/>
      <c r="E675" s="112"/>
      <c r="F675" s="113" t="s">
        <v>175</v>
      </c>
      <c r="G675" s="413">
        <v>-216975722575</v>
      </c>
      <c r="H675" s="413"/>
      <c r="I675" s="413">
        <v>-172418584233</v>
      </c>
      <c r="J675" s="413"/>
    </row>
    <row r="676" spans="1:10" ht="14.25" customHeight="1">
      <c r="A676" s="10"/>
      <c r="B676" s="309" t="s">
        <v>176</v>
      </c>
      <c r="C676" s="113"/>
      <c r="D676" s="310"/>
      <c r="E676" s="112"/>
      <c r="F676" s="113" t="s">
        <v>177</v>
      </c>
      <c r="G676" s="408"/>
      <c r="H676" s="408"/>
      <c r="I676" s="408"/>
      <c r="J676" s="408"/>
    </row>
    <row r="677" spans="1:10" ht="14.25" customHeight="1">
      <c r="A677" s="10"/>
      <c r="B677" s="309" t="s">
        <v>178</v>
      </c>
      <c r="C677" s="113"/>
      <c r="D677" s="310"/>
      <c r="E677" s="112"/>
      <c r="F677" s="113" t="s">
        <v>179</v>
      </c>
      <c r="G677" s="413">
        <v>-4800000000</v>
      </c>
      <c r="H677" s="413"/>
      <c r="I677" s="413">
        <v>-4800000000</v>
      </c>
      <c r="J677" s="413"/>
    </row>
    <row r="678" spans="1:10" ht="14.25" customHeight="1">
      <c r="A678" s="10"/>
      <c r="B678" s="311" t="s">
        <v>180</v>
      </c>
      <c r="C678" s="109"/>
      <c r="D678" s="312"/>
      <c r="E678" s="191"/>
      <c r="F678" s="109" t="s">
        <v>465</v>
      </c>
      <c r="G678" s="419">
        <f>SUM(G672:G677)</f>
        <v>17855917285</v>
      </c>
      <c r="H678" s="419"/>
      <c r="I678" s="414">
        <f>SUM(I672:I677)</f>
        <v>17093854813</v>
      </c>
      <c r="J678" s="414"/>
    </row>
    <row r="679" spans="1:10" ht="14.25" customHeight="1">
      <c r="A679" s="10"/>
      <c r="B679" s="311" t="s">
        <v>181</v>
      </c>
      <c r="C679" s="109"/>
      <c r="D679" s="312"/>
      <c r="E679" s="191"/>
      <c r="F679" s="109" t="s">
        <v>466</v>
      </c>
      <c r="G679" s="419">
        <f>G661+G670+G678</f>
        <v>13413005776</v>
      </c>
      <c r="H679" s="419"/>
      <c r="I679" s="414">
        <f>I661+I670+I678</f>
        <v>3094313945</v>
      </c>
      <c r="J679" s="414"/>
    </row>
    <row r="680" spans="1:10" ht="14.25" customHeight="1">
      <c r="A680" s="10"/>
      <c r="B680" s="311" t="s">
        <v>182</v>
      </c>
      <c r="C680" s="109"/>
      <c r="D680" s="312"/>
      <c r="E680" s="191"/>
      <c r="F680" s="109" t="s">
        <v>472</v>
      </c>
      <c r="G680" s="419">
        <v>8183518989</v>
      </c>
      <c r="H680" s="419"/>
      <c r="I680" s="419">
        <v>5089205044</v>
      </c>
      <c r="J680" s="419"/>
    </row>
    <row r="681" spans="1:10" ht="14.25" customHeight="1">
      <c r="A681" s="10"/>
      <c r="B681" s="309" t="s">
        <v>183</v>
      </c>
      <c r="C681" s="113"/>
      <c r="D681" s="310"/>
      <c r="E681" s="112"/>
      <c r="F681" s="113" t="s">
        <v>184</v>
      </c>
      <c r="G681" s="408"/>
      <c r="H681" s="408"/>
      <c r="I681" s="408"/>
      <c r="J681" s="408"/>
    </row>
    <row r="682" spans="1:10" ht="14.25" customHeight="1">
      <c r="A682" s="10"/>
      <c r="B682" s="313" t="s">
        <v>185</v>
      </c>
      <c r="C682" s="131"/>
      <c r="D682" s="314"/>
      <c r="E682" s="282"/>
      <c r="F682" s="131" t="s">
        <v>474</v>
      </c>
      <c r="G682" s="407">
        <f>G679+G680+G681</f>
        <v>21596524765</v>
      </c>
      <c r="H682" s="407"/>
      <c r="I682" s="407">
        <f>I679+I680+I681</f>
        <v>8183518989</v>
      </c>
      <c r="J682" s="407"/>
    </row>
    <row r="683" spans="1:10" ht="12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</row>
    <row r="684" spans="1:10" ht="17.100000000000001" customHeight="1">
      <c r="A684" s="10"/>
      <c r="B684" s="196" t="s">
        <v>220</v>
      </c>
      <c r="C684" s="49" t="s">
        <v>427</v>
      </c>
      <c r="D684" s="49"/>
      <c r="E684" s="10"/>
      <c r="F684" s="10"/>
      <c r="G684" s="10"/>
      <c r="H684" s="10"/>
      <c r="I684" s="10"/>
      <c r="J684" s="10"/>
    </row>
    <row r="685" spans="1:10" ht="16.5" customHeight="1">
      <c r="B685" s="94"/>
      <c r="C685" s="95" t="s">
        <v>263</v>
      </c>
      <c r="D685" s="95"/>
      <c r="E685" s="70"/>
      <c r="F685" s="70"/>
      <c r="G685" s="70"/>
      <c r="H685" s="70"/>
      <c r="I685" s="70"/>
      <c r="J685" s="70"/>
    </row>
    <row r="686" spans="1:10" ht="45" customHeight="1">
      <c r="B686" s="96"/>
      <c r="C686" s="394" t="s">
        <v>241</v>
      </c>
      <c r="D686" s="394"/>
      <c r="E686" s="394"/>
      <c r="F686" s="394"/>
      <c r="G686" s="394"/>
      <c r="H686" s="394"/>
      <c r="I686" s="394"/>
      <c r="J686" s="394"/>
    </row>
    <row r="687" spans="1:10" ht="15.75" customHeight="1">
      <c r="B687" s="96"/>
      <c r="C687" s="97" t="s">
        <v>242</v>
      </c>
      <c r="D687" s="70"/>
      <c r="E687" s="70"/>
      <c r="F687" s="70"/>
      <c r="G687" s="70"/>
      <c r="H687" s="70"/>
      <c r="I687" s="70"/>
      <c r="J687" s="70"/>
    </row>
    <row r="688" spans="1:10" ht="15.75" customHeight="1">
      <c r="B688" s="96"/>
      <c r="C688" s="70" t="s">
        <v>6</v>
      </c>
      <c r="D688" s="70"/>
      <c r="E688" s="70"/>
      <c r="F688" s="70"/>
      <c r="G688" s="70"/>
      <c r="H688" s="70"/>
      <c r="I688" s="70"/>
      <c r="J688" s="70"/>
    </row>
    <row r="689" spans="2:10" ht="18" customHeight="1">
      <c r="B689" s="96"/>
      <c r="C689" s="49" t="s">
        <v>14</v>
      </c>
      <c r="D689" s="49"/>
      <c r="E689" s="49"/>
      <c r="F689" s="49"/>
      <c r="G689" s="49"/>
      <c r="H689" s="49"/>
      <c r="I689" s="49"/>
      <c r="J689" s="49"/>
    </row>
    <row r="690" spans="2:10" ht="60" customHeight="1">
      <c r="B690" s="96"/>
      <c r="C690" s="394" t="s">
        <v>12</v>
      </c>
      <c r="D690" s="394"/>
      <c r="E690" s="394"/>
      <c r="F690" s="394"/>
      <c r="G690" s="394"/>
      <c r="H690" s="394"/>
      <c r="I690" s="394"/>
      <c r="J690" s="394"/>
    </row>
    <row r="691" spans="2:10" ht="18" customHeight="1">
      <c r="B691" s="96"/>
      <c r="C691" s="49" t="s">
        <v>15</v>
      </c>
      <c r="D691" s="49"/>
      <c r="E691" s="49"/>
      <c r="F691" s="49"/>
      <c r="G691" s="49"/>
      <c r="H691" s="49"/>
      <c r="I691" s="49"/>
      <c r="J691" s="49"/>
    </row>
    <row r="692" spans="2:10" ht="74.25" customHeight="1">
      <c r="B692" s="96"/>
      <c r="C692" s="394" t="s">
        <v>13</v>
      </c>
      <c r="D692" s="394"/>
      <c r="E692" s="394"/>
      <c r="F692" s="394"/>
      <c r="G692" s="394"/>
      <c r="H692" s="394"/>
      <c r="I692" s="394"/>
      <c r="J692" s="394"/>
    </row>
    <row r="693" spans="2:10" ht="17.25" customHeight="1">
      <c r="B693" s="98"/>
      <c r="C693" s="49" t="s">
        <v>16</v>
      </c>
      <c r="D693" s="49"/>
      <c r="E693" s="49"/>
      <c r="F693" s="49"/>
      <c r="G693" s="49"/>
      <c r="H693" s="49"/>
      <c r="I693" s="49"/>
      <c r="J693" s="49"/>
    </row>
    <row r="694" spans="2:10" ht="75.75" customHeight="1">
      <c r="B694" s="96"/>
      <c r="C694" s="436" t="s">
        <v>501</v>
      </c>
      <c r="D694" s="436"/>
      <c r="E694" s="436"/>
      <c r="F694" s="436"/>
      <c r="G694" s="436"/>
      <c r="H694" s="436"/>
      <c r="I694" s="436"/>
      <c r="J694" s="436"/>
    </row>
    <row r="695" spans="2:10" ht="17.25" customHeight="1">
      <c r="B695" s="94"/>
      <c r="C695" s="95" t="s">
        <v>264</v>
      </c>
      <c r="D695" s="95"/>
      <c r="E695" s="70"/>
      <c r="F695" s="70"/>
      <c r="G695" s="70"/>
      <c r="H695" s="70"/>
      <c r="I695" s="70"/>
      <c r="J695" s="70"/>
    </row>
    <row r="696" spans="2:10" ht="15.95" customHeight="1">
      <c r="B696" s="96"/>
      <c r="C696" s="70" t="s">
        <v>479</v>
      </c>
      <c r="D696" s="70"/>
      <c r="E696" s="70"/>
      <c r="F696" s="70"/>
      <c r="G696" s="70"/>
      <c r="H696" s="70"/>
      <c r="I696" s="70"/>
      <c r="J696" s="70"/>
    </row>
    <row r="697" spans="2:10" ht="31.5" customHeight="1">
      <c r="B697" s="96"/>
      <c r="C697" s="394" t="s">
        <v>500</v>
      </c>
      <c r="D697" s="394"/>
      <c r="E697" s="394"/>
      <c r="F697" s="394"/>
      <c r="G697" s="394"/>
      <c r="H697" s="394"/>
      <c r="I697" s="394"/>
      <c r="J697" s="394"/>
    </row>
    <row r="698" spans="2:10" ht="31.5" customHeight="1">
      <c r="B698" s="95"/>
      <c r="C698" s="394" t="s">
        <v>356</v>
      </c>
      <c r="D698" s="394"/>
      <c r="E698" s="394"/>
      <c r="F698" s="394"/>
      <c r="G698" s="394"/>
      <c r="H698" s="394"/>
      <c r="I698" s="394"/>
      <c r="J698" s="394"/>
    </row>
    <row r="699" spans="2:10" ht="15.95" customHeight="1">
      <c r="B699" s="95"/>
      <c r="C699" s="99" t="s">
        <v>502</v>
      </c>
      <c r="D699" s="99"/>
      <c r="E699" s="99"/>
      <c r="F699" s="100" t="s">
        <v>480</v>
      </c>
      <c r="G699" s="70"/>
      <c r="H699" s="70"/>
      <c r="I699" s="70"/>
      <c r="J699" s="70"/>
    </row>
    <row r="700" spans="2:10" ht="15.95" customHeight="1">
      <c r="B700" s="96"/>
      <c r="D700" s="70" t="s">
        <v>265</v>
      </c>
      <c r="F700" s="101" t="s">
        <v>481</v>
      </c>
      <c r="G700" s="70"/>
      <c r="H700" s="70"/>
      <c r="I700" s="70"/>
      <c r="J700" s="102"/>
    </row>
    <row r="701" spans="2:10" ht="15.95" customHeight="1">
      <c r="B701" s="96"/>
      <c r="D701" s="70" t="s">
        <v>266</v>
      </c>
      <c r="F701" s="101" t="s">
        <v>482</v>
      </c>
      <c r="G701" s="70"/>
      <c r="H701" s="70"/>
      <c r="I701" s="70"/>
      <c r="J701" s="70"/>
    </row>
    <row r="702" spans="2:10" ht="15.95" customHeight="1">
      <c r="B702" s="96"/>
      <c r="D702" s="70" t="s">
        <v>267</v>
      </c>
      <c r="F702" s="101" t="s">
        <v>357</v>
      </c>
      <c r="G702" s="70"/>
      <c r="H702" s="70"/>
      <c r="I702" s="70"/>
      <c r="J702" s="70"/>
    </row>
    <row r="703" spans="2:10" ht="15.95" customHeight="1">
      <c r="B703" s="95"/>
      <c r="D703" s="70" t="s">
        <v>268</v>
      </c>
      <c r="F703" s="101" t="s">
        <v>358</v>
      </c>
      <c r="G703" s="70"/>
      <c r="H703" s="70"/>
      <c r="I703" s="70"/>
      <c r="J703" s="70"/>
    </row>
    <row r="704" spans="2:10" ht="15.95" customHeight="1">
      <c r="B704" s="95"/>
      <c r="C704" s="70" t="s">
        <v>483</v>
      </c>
      <c r="D704" s="70"/>
      <c r="E704" s="70"/>
      <c r="F704" s="70"/>
      <c r="G704" s="70"/>
      <c r="H704" s="70"/>
      <c r="I704" s="70"/>
      <c r="J704" s="70"/>
    </row>
    <row r="705" spans="2:10" ht="16.5" customHeight="1">
      <c r="B705" s="95"/>
      <c r="C705" s="95" t="s">
        <v>17</v>
      </c>
      <c r="D705" s="70"/>
      <c r="E705" s="70"/>
      <c r="F705" s="70"/>
      <c r="G705" s="70"/>
      <c r="H705" s="70"/>
      <c r="I705" s="70"/>
      <c r="J705" s="70"/>
    </row>
    <row r="706" spans="2:10" ht="60.75" customHeight="1">
      <c r="B706" s="95"/>
      <c r="C706" s="394" t="s">
        <v>18</v>
      </c>
      <c r="D706" s="394"/>
      <c r="E706" s="394"/>
      <c r="F706" s="394"/>
      <c r="G706" s="394"/>
      <c r="H706" s="394"/>
      <c r="I706" s="394"/>
      <c r="J706" s="394"/>
    </row>
    <row r="707" spans="2:10" ht="15.75" customHeight="1">
      <c r="B707" s="95"/>
      <c r="C707" s="394" t="s">
        <v>19</v>
      </c>
      <c r="D707" s="394"/>
      <c r="E707" s="394"/>
      <c r="F707" s="394"/>
      <c r="G707" s="394"/>
      <c r="H707" s="394"/>
      <c r="I707" s="394"/>
      <c r="J707" s="394"/>
    </row>
    <row r="708" spans="2:10" ht="15.75" customHeight="1">
      <c r="B708" s="95"/>
      <c r="C708" s="69"/>
      <c r="D708" s="69"/>
      <c r="E708" s="69"/>
      <c r="F708" s="69"/>
      <c r="G708" s="69"/>
      <c r="H708" s="69"/>
      <c r="I708" s="69"/>
      <c r="J708" s="69"/>
    </row>
    <row r="709" spans="2:10" ht="15.75" customHeight="1">
      <c r="B709" s="94"/>
      <c r="C709" s="95" t="s">
        <v>269</v>
      </c>
      <c r="D709" s="95"/>
      <c r="E709" s="70"/>
      <c r="F709" s="70"/>
      <c r="G709" s="70"/>
      <c r="H709" s="70"/>
      <c r="I709" s="70"/>
      <c r="J709" s="70"/>
    </row>
    <row r="710" spans="2:10" ht="60" customHeight="1">
      <c r="B710" s="70"/>
      <c r="C710" s="436" t="s">
        <v>665</v>
      </c>
      <c r="D710" s="436"/>
      <c r="E710" s="436"/>
      <c r="F710" s="436"/>
      <c r="G710" s="436"/>
      <c r="H710" s="436"/>
      <c r="I710" s="436"/>
      <c r="J710" s="436"/>
    </row>
    <row r="711" spans="2:10" ht="15" customHeight="1">
      <c r="B711" s="94"/>
      <c r="C711" s="95" t="s">
        <v>270</v>
      </c>
      <c r="D711" s="70"/>
      <c r="E711" s="70"/>
      <c r="F711" s="70"/>
      <c r="G711" s="70"/>
      <c r="H711" s="70"/>
      <c r="I711" s="70"/>
      <c r="J711" s="70"/>
    </row>
    <row r="712" spans="2:10" ht="15.75" customHeight="1">
      <c r="B712" s="70"/>
      <c r="C712" s="394" t="s">
        <v>691</v>
      </c>
      <c r="D712" s="394"/>
      <c r="E712" s="394"/>
      <c r="F712" s="394"/>
      <c r="G712" s="394"/>
      <c r="H712" s="394"/>
      <c r="I712" s="394"/>
      <c r="J712" s="394"/>
    </row>
    <row r="713" spans="2:10" ht="45.75" customHeight="1">
      <c r="B713" s="70"/>
      <c r="C713" s="436" t="s">
        <v>359</v>
      </c>
      <c r="D713" s="436"/>
      <c r="E713" s="436"/>
      <c r="F713" s="436"/>
      <c r="G713" s="436"/>
      <c r="H713" s="436"/>
      <c r="I713" s="436"/>
      <c r="J713" s="436"/>
    </row>
    <row r="714" spans="2:10" ht="77.25" customHeight="1">
      <c r="B714" s="70"/>
      <c r="C714" s="394" t="s">
        <v>20</v>
      </c>
      <c r="D714" s="394"/>
      <c r="E714" s="394"/>
      <c r="F714" s="394"/>
      <c r="G714" s="394"/>
      <c r="H714" s="394"/>
      <c r="I714" s="394"/>
      <c r="J714" s="394"/>
    </row>
    <row r="715" spans="2:10" ht="15.95" customHeight="1">
      <c r="B715" s="70"/>
      <c r="C715" s="70" t="s">
        <v>484</v>
      </c>
      <c r="D715" s="70"/>
      <c r="E715" s="70"/>
      <c r="F715" s="70"/>
      <c r="G715" s="70"/>
      <c r="H715" s="70"/>
      <c r="I715" s="70"/>
      <c r="J715" s="70"/>
    </row>
    <row r="716" spans="2:10" ht="8.25" customHeight="1">
      <c r="B716" s="10"/>
      <c r="C716" s="10"/>
      <c r="D716" s="10"/>
      <c r="E716" s="10"/>
      <c r="F716" s="10"/>
      <c r="G716" s="10"/>
      <c r="H716" s="10"/>
      <c r="I716" s="10"/>
      <c r="J716" s="10"/>
    </row>
    <row r="717" spans="2:10" ht="14.25" customHeight="1">
      <c r="B717" s="8"/>
      <c r="C717" s="8"/>
      <c r="D717" s="8"/>
      <c r="E717" s="8"/>
      <c r="F717" s="8"/>
      <c r="H717" s="481" t="s">
        <v>486</v>
      </c>
      <c r="I717" s="481"/>
      <c r="J717" s="10"/>
    </row>
    <row r="718" spans="2:10" ht="13.5" customHeight="1">
      <c r="B718" s="197"/>
      <c r="C718" s="16"/>
      <c r="D718" s="16"/>
      <c r="E718" s="16"/>
      <c r="F718" s="478" t="s">
        <v>361</v>
      </c>
      <c r="G718" s="478"/>
      <c r="H718" s="479" t="s">
        <v>360</v>
      </c>
      <c r="I718" s="479"/>
      <c r="J718" s="10"/>
    </row>
    <row r="719" spans="2:10" ht="6.75" customHeight="1">
      <c r="B719" s="197"/>
      <c r="C719" s="16"/>
      <c r="D719" s="16"/>
      <c r="E719" s="16"/>
      <c r="F719" s="198"/>
      <c r="G719" s="198"/>
      <c r="H719" s="198"/>
      <c r="I719" s="10"/>
      <c r="J719" s="10"/>
    </row>
    <row r="720" spans="2:10" ht="14.25" customHeight="1">
      <c r="B720" s="197" t="s">
        <v>299</v>
      </c>
      <c r="C720" s="16" t="s">
        <v>625</v>
      </c>
      <c r="D720" s="16"/>
      <c r="E720" s="16"/>
      <c r="F720" s="482">
        <f>SUM(F721:F722)</f>
        <v>21596524765</v>
      </c>
      <c r="G720" s="482"/>
      <c r="H720" s="482">
        <f>SUM(H721:H722)</f>
        <v>8183518989</v>
      </c>
      <c r="I720" s="482"/>
      <c r="J720" s="10"/>
    </row>
    <row r="721" spans="2:10" ht="14.25" customHeight="1">
      <c r="B721" s="199"/>
      <c r="C721" s="200" t="s">
        <v>21</v>
      </c>
      <c r="D721" s="200"/>
      <c r="E721" s="200"/>
      <c r="F721" s="406">
        <v>58504402</v>
      </c>
      <c r="G721" s="406"/>
      <c r="H721" s="406">
        <v>191596981</v>
      </c>
      <c r="I721" s="406"/>
      <c r="J721" s="10"/>
    </row>
    <row r="722" spans="2:10" ht="14.25" customHeight="1">
      <c r="B722" s="199"/>
      <c r="C722" s="200" t="s">
        <v>22</v>
      </c>
      <c r="D722" s="200"/>
      <c r="E722" s="200"/>
      <c r="F722" s="406">
        <v>21538020363</v>
      </c>
      <c r="G722" s="406"/>
      <c r="H722" s="406">
        <v>7991922008</v>
      </c>
      <c r="I722" s="406"/>
      <c r="J722" s="10"/>
    </row>
    <row r="723" spans="2:10" ht="7.5" customHeight="1">
      <c r="B723" s="199"/>
      <c r="C723" s="200"/>
      <c r="D723" s="16"/>
      <c r="E723" s="200"/>
      <c r="F723" s="480"/>
      <c r="G723" s="480"/>
      <c r="H723" s="480"/>
      <c r="I723" s="480"/>
      <c r="J723" s="10"/>
    </row>
    <row r="724" spans="2:10" ht="14.25" customHeight="1">
      <c r="B724" s="197" t="s">
        <v>299</v>
      </c>
      <c r="C724" s="16" t="s">
        <v>261</v>
      </c>
      <c r="D724" s="200"/>
      <c r="E724" s="200"/>
      <c r="F724" s="482">
        <f>SUM(F725:F729)</f>
        <v>34460033106</v>
      </c>
      <c r="G724" s="482"/>
      <c r="H724" s="482">
        <f>SUM(H725:H729)</f>
        <v>16290687933</v>
      </c>
      <c r="I724" s="482"/>
      <c r="J724" s="10"/>
    </row>
    <row r="725" spans="2:10" ht="14.25" customHeight="1">
      <c r="B725" s="199"/>
      <c r="C725" s="200" t="s">
        <v>23</v>
      </c>
      <c r="D725" s="200"/>
      <c r="E725" s="200"/>
      <c r="F725" s="406">
        <v>15260938841</v>
      </c>
      <c r="G725" s="406"/>
      <c r="H725" s="406">
        <v>10114025887</v>
      </c>
      <c r="I725" s="406"/>
      <c r="J725" s="10"/>
    </row>
    <row r="726" spans="2:10" ht="14.25" customHeight="1">
      <c r="B726" s="199"/>
      <c r="C726" s="200" t="s">
        <v>24</v>
      </c>
      <c r="D726" s="200"/>
      <c r="E726" s="200"/>
      <c r="F726" s="406">
        <v>10584414</v>
      </c>
      <c r="G726" s="406"/>
      <c r="H726" s="406">
        <v>23779554</v>
      </c>
      <c r="I726" s="406"/>
      <c r="J726" s="10"/>
    </row>
    <row r="727" spans="2:10" ht="14.25" customHeight="1">
      <c r="B727" s="199"/>
      <c r="C727" s="200" t="s">
        <v>25</v>
      </c>
      <c r="D727" s="200"/>
      <c r="E727" s="200"/>
      <c r="F727" s="483">
        <v>0</v>
      </c>
      <c r="G727" s="483"/>
      <c r="H727" s="483">
        <v>0</v>
      </c>
      <c r="I727" s="483"/>
      <c r="J727" s="10"/>
    </row>
    <row r="728" spans="2:10" ht="14.25" customHeight="1">
      <c r="B728" s="199"/>
      <c r="C728" s="200" t="s">
        <v>26</v>
      </c>
      <c r="D728" s="200"/>
      <c r="E728" s="200"/>
      <c r="F728" s="406">
        <v>19188509851</v>
      </c>
      <c r="G728" s="406"/>
      <c r="H728" s="406">
        <v>4781711558</v>
      </c>
      <c r="I728" s="406"/>
      <c r="J728" s="10"/>
    </row>
    <row r="729" spans="2:10" ht="14.25" customHeight="1">
      <c r="B729" s="199"/>
      <c r="C729" s="200" t="s">
        <v>27</v>
      </c>
      <c r="D729" s="200"/>
      <c r="E729" s="200"/>
      <c r="F729" s="483">
        <v>0</v>
      </c>
      <c r="G729" s="483"/>
      <c r="H729" s="406">
        <v>1371170934</v>
      </c>
      <c r="I729" s="406"/>
      <c r="J729" s="10"/>
    </row>
    <row r="730" spans="2:10" ht="9" customHeight="1">
      <c r="B730" s="199"/>
      <c r="C730" s="200"/>
      <c r="D730" s="200"/>
      <c r="E730" s="200"/>
      <c r="F730" s="205"/>
      <c r="G730" s="205"/>
      <c r="H730" s="205"/>
      <c r="I730" s="205"/>
      <c r="J730" s="10"/>
    </row>
    <row r="731" spans="2:10" s="2" customFormat="1" ht="14.25" customHeight="1">
      <c r="B731" s="272" t="s">
        <v>299</v>
      </c>
      <c r="C731" s="16" t="s">
        <v>624</v>
      </c>
      <c r="D731" s="16"/>
      <c r="E731" s="16"/>
      <c r="F731" s="482">
        <f>SUM(F732:G738)</f>
        <v>124495968843</v>
      </c>
      <c r="G731" s="482"/>
      <c r="H731" s="482">
        <f>SUM(H732:I738)</f>
        <v>126930326227</v>
      </c>
      <c r="I731" s="482"/>
      <c r="J731" s="49"/>
    </row>
    <row r="732" spans="2:10" ht="14.25" customHeight="1">
      <c r="B732" s="199"/>
      <c r="C732" s="200" t="s">
        <v>626</v>
      </c>
      <c r="D732" s="200"/>
      <c r="E732" s="200"/>
      <c r="F732" s="406">
        <v>33977373165</v>
      </c>
      <c r="G732" s="406"/>
      <c r="H732" s="406">
        <v>59151828000</v>
      </c>
      <c r="I732" s="406"/>
      <c r="J732" s="10"/>
    </row>
    <row r="733" spans="2:10" ht="14.25" customHeight="1">
      <c r="B733" s="199"/>
      <c r="C733" s="200" t="s">
        <v>627</v>
      </c>
      <c r="D733" s="200"/>
      <c r="E733" s="200"/>
      <c r="F733" s="406">
        <v>20156470521</v>
      </c>
      <c r="G733" s="406"/>
      <c r="H733" s="406">
        <v>18127212950</v>
      </c>
      <c r="I733" s="406"/>
      <c r="J733" s="10"/>
    </row>
    <row r="734" spans="2:10" ht="14.25" customHeight="1">
      <c r="B734" s="199"/>
      <c r="C734" s="200" t="s">
        <v>628</v>
      </c>
      <c r="D734" s="200"/>
      <c r="E734" s="200"/>
      <c r="F734" s="406">
        <v>13853448618</v>
      </c>
      <c r="G734" s="406"/>
      <c r="H734" s="406">
        <v>12486317313</v>
      </c>
      <c r="I734" s="406"/>
      <c r="J734" s="10"/>
    </row>
    <row r="735" spans="2:10" ht="14.25" customHeight="1">
      <c r="B735" s="199"/>
      <c r="C735" s="200" t="s">
        <v>629</v>
      </c>
      <c r="D735" s="200"/>
      <c r="E735" s="200"/>
      <c r="F735" s="406">
        <v>5508028100</v>
      </c>
      <c r="G735" s="406"/>
      <c r="H735" s="406">
        <v>4917184000</v>
      </c>
      <c r="I735" s="406"/>
      <c r="J735" s="10"/>
    </row>
    <row r="736" spans="2:10" ht="14.25" customHeight="1">
      <c r="B736" s="199"/>
      <c r="C736" s="200" t="s">
        <v>630</v>
      </c>
      <c r="D736" s="200"/>
      <c r="E736" s="200"/>
      <c r="F736" s="406">
        <v>0</v>
      </c>
      <c r="G736" s="406"/>
      <c r="H736" s="406">
        <v>686400000</v>
      </c>
      <c r="I736" s="406"/>
      <c r="J736" s="10"/>
    </row>
    <row r="737" spans="2:10" ht="14.25" customHeight="1">
      <c r="B737" s="199"/>
      <c r="C737" s="200" t="s">
        <v>631</v>
      </c>
      <c r="D737" s="200"/>
      <c r="E737" s="200"/>
      <c r="F737" s="406">
        <v>26417474963</v>
      </c>
      <c r="G737" s="406"/>
      <c r="H737" s="406">
        <v>22966813764</v>
      </c>
      <c r="I737" s="406"/>
      <c r="J737" s="10"/>
    </row>
    <row r="738" spans="2:10" ht="14.25" customHeight="1">
      <c r="B738" s="199"/>
      <c r="C738" s="200" t="s">
        <v>632</v>
      </c>
      <c r="D738" s="200"/>
      <c r="E738" s="200"/>
      <c r="F738" s="406">
        <v>24583173476</v>
      </c>
      <c r="G738" s="406"/>
      <c r="H738" s="406">
        <v>8594570200</v>
      </c>
      <c r="I738" s="406"/>
      <c r="J738" s="10"/>
    </row>
    <row r="739" spans="2:10" ht="7.5" customHeight="1">
      <c r="B739" s="199"/>
      <c r="C739" s="200"/>
      <c r="D739" s="200"/>
      <c r="E739" s="200"/>
      <c r="F739" s="205"/>
      <c r="G739" s="205"/>
      <c r="H739" s="205"/>
      <c r="I739" s="205"/>
      <c r="J739" s="10"/>
    </row>
    <row r="740" spans="2:10" ht="14.25" customHeight="1">
      <c r="B740" s="197" t="s">
        <v>299</v>
      </c>
      <c r="C740" s="16" t="s">
        <v>28</v>
      </c>
      <c r="D740" s="203"/>
      <c r="E740" s="201"/>
      <c r="F740" s="482"/>
      <c r="G740" s="482"/>
      <c r="H740" s="482"/>
      <c r="I740" s="482"/>
      <c r="J740" s="10"/>
    </row>
    <row r="741" spans="2:10" s="2" customFormat="1" ht="14.25" customHeight="1">
      <c r="B741" s="16"/>
      <c r="C741" s="16" t="s">
        <v>29</v>
      </c>
      <c r="D741" s="203"/>
      <c r="E741" s="203"/>
      <c r="F741" s="482">
        <f>SUM(F742:G748)</f>
        <v>81650616788</v>
      </c>
      <c r="G741" s="482"/>
      <c r="H741" s="482">
        <f>SUM(H742:I748)</f>
        <v>58994699503</v>
      </c>
      <c r="I741" s="482"/>
      <c r="J741" s="49"/>
    </row>
    <row r="742" spans="2:10" ht="14.25" customHeight="1">
      <c r="B742" s="8"/>
      <c r="C742" s="200" t="s">
        <v>633</v>
      </c>
      <c r="D742" s="201"/>
      <c r="E742" s="201"/>
      <c r="F742" s="406">
        <v>0</v>
      </c>
      <c r="G742" s="406"/>
      <c r="H742" s="406">
        <v>13740417187</v>
      </c>
      <c r="I742" s="406"/>
      <c r="J742" s="10"/>
    </row>
    <row r="743" spans="2:10" ht="14.25" customHeight="1">
      <c r="B743" s="8"/>
      <c r="C743" s="200" t="s">
        <v>634</v>
      </c>
      <c r="D743" s="201"/>
      <c r="E743" s="201"/>
      <c r="F743" s="406">
        <v>37991196325</v>
      </c>
      <c r="G743" s="406"/>
      <c r="H743" s="406">
        <v>19947046200</v>
      </c>
      <c r="I743" s="406"/>
      <c r="J743" s="10"/>
    </row>
    <row r="744" spans="2:10" ht="14.25" customHeight="1">
      <c r="B744" s="8"/>
      <c r="C744" s="200" t="s">
        <v>635</v>
      </c>
      <c r="D744" s="201"/>
      <c r="E744" s="201"/>
      <c r="F744" s="406">
        <v>10700155945</v>
      </c>
      <c r="G744" s="406"/>
      <c r="H744" s="406">
        <v>7913000000</v>
      </c>
      <c r="I744" s="406"/>
      <c r="J744" s="10"/>
    </row>
    <row r="745" spans="2:10" ht="14.25" customHeight="1">
      <c r="B745" s="8"/>
      <c r="C745" s="200" t="s">
        <v>636</v>
      </c>
      <c r="D745" s="201"/>
      <c r="E745" s="201"/>
      <c r="F745" s="406">
        <v>5800000000</v>
      </c>
      <c r="G745" s="406"/>
      <c r="H745" s="406">
        <v>1394236116</v>
      </c>
      <c r="I745" s="406"/>
      <c r="J745" s="10"/>
    </row>
    <row r="746" spans="2:10" ht="14.25" customHeight="1">
      <c r="B746" s="8"/>
      <c r="C746" s="200" t="s">
        <v>637</v>
      </c>
      <c r="D746" s="201"/>
      <c r="E746" s="201"/>
      <c r="F746" s="406">
        <v>15784933398</v>
      </c>
      <c r="G746" s="406"/>
      <c r="H746" s="406">
        <v>10000000000</v>
      </c>
      <c r="I746" s="406"/>
      <c r="J746" s="10"/>
    </row>
    <row r="747" spans="2:10" ht="14.25" customHeight="1">
      <c r="B747" s="8"/>
      <c r="C747" s="200" t="s">
        <v>638</v>
      </c>
      <c r="D747" s="201"/>
      <c r="E747" s="201"/>
      <c r="F747" s="406">
        <v>5134315660</v>
      </c>
      <c r="G747" s="406"/>
      <c r="H747" s="406">
        <v>6000000000</v>
      </c>
      <c r="I747" s="406"/>
      <c r="J747" s="10"/>
    </row>
    <row r="748" spans="2:10" ht="14.25" customHeight="1">
      <c r="B748" s="8"/>
      <c r="C748" s="200" t="s">
        <v>362</v>
      </c>
      <c r="D748" s="201"/>
      <c r="E748" s="201"/>
      <c r="F748" s="406">
        <v>6240015460</v>
      </c>
      <c r="G748" s="406"/>
      <c r="H748" s="485">
        <v>0</v>
      </c>
      <c r="I748" s="485"/>
      <c r="J748" s="10"/>
    </row>
    <row r="749" spans="2:10" s="2" customFormat="1" ht="14.25" customHeight="1">
      <c r="B749" s="16"/>
      <c r="C749" s="16" t="s">
        <v>30</v>
      </c>
      <c r="D749" s="16"/>
      <c r="E749" s="203"/>
      <c r="F749" s="484">
        <v>0</v>
      </c>
      <c r="G749" s="484"/>
      <c r="H749" s="484">
        <v>0</v>
      </c>
      <c r="I749" s="484"/>
      <c r="J749" s="49"/>
    </row>
    <row r="750" spans="2:10" s="2" customFormat="1" ht="14.25" customHeight="1">
      <c r="B750" s="16"/>
      <c r="C750" s="16"/>
      <c r="D750" s="16"/>
      <c r="E750" s="203"/>
      <c r="F750" s="273"/>
      <c r="G750" s="273"/>
      <c r="H750" s="206"/>
      <c r="I750" s="206"/>
      <c r="J750" s="49"/>
    </row>
    <row r="751" spans="2:10" s="2" customFormat="1" ht="14.25" customHeight="1">
      <c r="B751" s="16"/>
      <c r="C751" s="16"/>
      <c r="D751" s="16"/>
      <c r="E751" s="203"/>
      <c r="F751" s="273"/>
      <c r="G751" s="273"/>
      <c r="H751" s="206"/>
      <c r="I751" s="206"/>
      <c r="J751" s="49"/>
    </row>
    <row r="752" spans="2:10" s="2" customFormat="1" ht="14.25" customHeight="1">
      <c r="B752" s="16"/>
      <c r="C752" s="16"/>
      <c r="D752" s="16"/>
      <c r="E752" s="203"/>
      <c r="F752" s="273"/>
      <c r="G752" s="273"/>
      <c r="H752" s="206"/>
      <c r="I752" s="206"/>
      <c r="J752" s="49"/>
    </row>
    <row r="753" spans="2:10" s="2" customFormat="1" ht="14.25" customHeight="1">
      <c r="B753" s="16"/>
      <c r="C753" s="16"/>
      <c r="D753" s="16"/>
      <c r="E753" s="203"/>
      <c r="F753" s="273"/>
      <c r="G753" s="273"/>
      <c r="H753" s="206"/>
      <c r="I753" s="206"/>
      <c r="J753" s="49"/>
    </row>
    <row r="754" spans="2:10" s="2" customFormat="1" ht="14.25" customHeight="1">
      <c r="B754" s="16"/>
      <c r="C754" s="16"/>
      <c r="D754" s="16"/>
      <c r="E754" s="203"/>
      <c r="F754" s="273"/>
      <c r="G754" s="273"/>
      <c r="H754" s="206"/>
      <c r="I754" s="206"/>
      <c r="J754" s="49"/>
    </row>
    <row r="755" spans="2:10" s="2" customFormat="1" ht="14.25" customHeight="1">
      <c r="B755" s="16"/>
      <c r="C755" s="16"/>
      <c r="D755" s="16"/>
      <c r="E755" s="203"/>
      <c r="F755" s="273"/>
      <c r="G755" s="273"/>
      <c r="H755" s="206"/>
      <c r="I755" s="206"/>
      <c r="J755" s="49"/>
    </row>
    <row r="756" spans="2:10" s="2" customFormat="1" ht="14.25" customHeight="1">
      <c r="B756" s="16"/>
      <c r="C756" s="16"/>
      <c r="D756" s="16"/>
      <c r="E756" s="203"/>
      <c r="F756" s="273"/>
      <c r="G756" s="273"/>
      <c r="H756" s="206"/>
      <c r="I756" s="206"/>
      <c r="J756" s="49"/>
    </row>
    <row r="757" spans="2:10" s="2" customFormat="1" ht="14.25" customHeight="1">
      <c r="B757" s="16"/>
      <c r="C757" s="16"/>
      <c r="D757" s="16"/>
      <c r="E757" s="203"/>
      <c r="F757" s="273"/>
      <c r="G757" s="273"/>
      <c r="H757" s="206"/>
      <c r="I757" s="206"/>
      <c r="J757" s="49"/>
    </row>
    <row r="758" spans="2:10" s="2" customFormat="1" ht="14.25" customHeight="1">
      <c r="B758" s="16"/>
      <c r="C758" s="16"/>
      <c r="D758" s="16"/>
      <c r="E758" s="203"/>
      <c r="F758" s="273"/>
      <c r="G758" s="273"/>
      <c r="H758" s="206"/>
      <c r="I758" s="206"/>
      <c r="J758" s="49"/>
    </row>
    <row r="759" spans="2:10" s="2" customFormat="1" ht="14.25" customHeight="1">
      <c r="B759" s="16"/>
      <c r="C759" s="16"/>
      <c r="D759" s="16"/>
      <c r="E759" s="203"/>
      <c r="F759" s="273"/>
      <c r="G759" s="273"/>
      <c r="H759" s="206"/>
      <c r="I759" s="206"/>
      <c r="J759" s="49"/>
    </row>
    <row r="760" spans="2:10" s="2" customFormat="1" ht="14.25" customHeight="1">
      <c r="B760" s="16"/>
      <c r="C760" s="16"/>
      <c r="D760" s="16"/>
      <c r="E760" s="203"/>
      <c r="F760" s="273"/>
      <c r="G760" s="273"/>
      <c r="H760" s="206"/>
      <c r="I760" s="206"/>
      <c r="J760" s="49"/>
    </row>
    <row r="761" spans="2:10" s="2" customFormat="1" ht="14.25" customHeight="1">
      <c r="B761" s="16"/>
      <c r="C761" s="16"/>
      <c r="D761" s="16"/>
      <c r="E761" s="203"/>
      <c r="F761" s="273"/>
      <c r="G761" s="273"/>
      <c r="H761" s="206"/>
      <c r="I761" s="206"/>
      <c r="J761" s="49"/>
    </row>
    <row r="762" spans="2:10" s="2" customFormat="1" ht="14.25" customHeight="1">
      <c r="B762" s="16"/>
      <c r="C762" s="16"/>
      <c r="D762" s="16"/>
      <c r="E762" s="203"/>
      <c r="F762" s="273"/>
      <c r="G762" s="273"/>
      <c r="H762" s="206"/>
      <c r="I762" s="206"/>
      <c r="J762" s="49"/>
    </row>
    <row r="763" spans="2:10" s="2" customFormat="1" ht="14.25" customHeight="1">
      <c r="B763" s="16"/>
      <c r="C763" s="16"/>
      <c r="D763" s="16"/>
      <c r="E763" s="203"/>
      <c r="F763" s="273"/>
      <c r="G763" s="273"/>
      <c r="H763" s="206"/>
      <c r="I763" s="206"/>
      <c r="J763" s="49"/>
    </row>
    <row r="764" spans="2:10" s="2" customFormat="1" ht="14.25" customHeight="1">
      <c r="B764" s="16"/>
      <c r="C764" s="16"/>
      <c r="D764" s="16"/>
      <c r="E764" s="203"/>
      <c r="F764" s="273"/>
      <c r="G764" s="273"/>
      <c r="H764" s="206"/>
      <c r="I764" s="206"/>
      <c r="J764" s="49"/>
    </row>
    <row r="765" spans="2:10" s="2" customFormat="1" ht="14.25" customHeight="1">
      <c r="B765" s="16"/>
      <c r="C765" s="16"/>
      <c r="D765" s="16"/>
      <c r="E765" s="203"/>
      <c r="F765" s="273"/>
      <c r="G765" s="273"/>
      <c r="H765" s="206"/>
      <c r="I765" s="206"/>
      <c r="J765" s="49"/>
    </row>
    <row r="766" spans="2:10" s="2" customFormat="1" ht="14.25" customHeight="1">
      <c r="B766" s="16"/>
      <c r="C766" s="16"/>
      <c r="D766" s="16"/>
      <c r="E766" s="203"/>
      <c r="F766" s="273"/>
      <c r="G766" s="273"/>
      <c r="H766" s="206"/>
      <c r="I766" s="206"/>
      <c r="J766" s="49"/>
    </row>
    <row r="767" spans="2:10" s="2" customFormat="1" ht="14.25" customHeight="1">
      <c r="B767" s="16"/>
      <c r="C767" s="16"/>
      <c r="D767" s="16"/>
      <c r="E767" s="203"/>
      <c r="F767" s="273"/>
      <c r="G767" s="273"/>
      <c r="H767" s="206"/>
      <c r="I767" s="206"/>
      <c r="J767" s="49"/>
    </row>
    <row r="768" spans="2:10" s="2" customFormat="1" ht="14.25" customHeight="1">
      <c r="B768" s="16"/>
      <c r="C768" s="16"/>
      <c r="D768" s="16"/>
      <c r="E768" s="203"/>
      <c r="F768" s="273"/>
      <c r="G768" s="273"/>
      <c r="H768" s="206"/>
      <c r="I768" s="206"/>
      <c r="J768" s="49"/>
    </row>
    <row r="769" spans="2:10" s="2" customFormat="1" ht="14.25" customHeight="1">
      <c r="B769" s="16"/>
      <c r="C769" s="16"/>
      <c r="D769" s="16"/>
      <c r="E769" s="203"/>
      <c r="F769" s="273"/>
      <c r="G769" s="273"/>
      <c r="H769" s="206"/>
      <c r="I769" s="206"/>
      <c r="J769" s="49"/>
    </row>
    <row r="770" spans="2:10" s="2" customFormat="1" ht="14.25" customHeight="1">
      <c r="B770" s="16"/>
      <c r="C770" s="16"/>
      <c r="D770" s="16"/>
      <c r="E770" s="203"/>
      <c r="F770" s="273"/>
      <c r="G770" s="273"/>
      <c r="H770" s="206"/>
      <c r="I770" s="206"/>
      <c r="J770" s="49"/>
    </row>
    <row r="771" spans="2:10" s="2" customFormat="1" ht="14.25" customHeight="1">
      <c r="B771" s="16"/>
      <c r="C771" s="16"/>
      <c r="D771" s="16"/>
      <c r="E771" s="203"/>
      <c r="F771" s="273"/>
      <c r="G771" s="273"/>
      <c r="H771" s="206"/>
      <c r="I771" s="206"/>
      <c r="J771" s="49"/>
    </row>
    <row r="772" spans="2:10" s="2" customFormat="1" ht="14.25" customHeight="1">
      <c r="B772" s="16"/>
      <c r="C772" s="16"/>
      <c r="D772" s="16"/>
      <c r="E772" s="203"/>
      <c r="F772" s="273"/>
      <c r="G772" s="273"/>
      <c r="H772" s="206"/>
      <c r="I772" s="206"/>
      <c r="J772" s="49"/>
    </row>
    <row r="773" spans="2:10" s="2" customFormat="1" ht="14.25" customHeight="1">
      <c r="B773" s="16"/>
      <c r="C773" s="16"/>
      <c r="D773" s="16"/>
      <c r="E773" s="203"/>
      <c r="F773" s="273"/>
      <c r="G773" s="273"/>
      <c r="H773" s="206"/>
      <c r="I773" s="206"/>
      <c r="J773" s="49"/>
    </row>
    <row r="774" spans="2:10" s="2" customFormat="1" ht="14.25" customHeight="1">
      <c r="B774" s="16"/>
      <c r="C774" s="16"/>
      <c r="D774" s="16"/>
      <c r="E774" s="203"/>
      <c r="F774" s="273"/>
      <c r="G774" s="273"/>
      <c r="H774" s="206"/>
      <c r="I774" s="206"/>
      <c r="J774" s="49"/>
    </row>
    <row r="775" spans="2:10" s="2" customFormat="1" ht="14.25" customHeight="1">
      <c r="B775" s="16"/>
      <c r="C775" s="16"/>
      <c r="D775" s="16"/>
      <c r="E775" s="203"/>
      <c r="F775" s="273"/>
      <c r="G775" s="273"/>
      <c r="H775" s="206"/>
      <c r="I775" s="206"/>
      <c r="J775" s="49"/>
    </row>
    <row r="776" spans="2:10" s="2" customFormat="1" ht="14.25" customHeight="1">
      <c r="B776" s="16"/>
      <c r="C776" s="16"/>
      <c r="D776" s="16"/>
      <c r="E776" s="203"/>
      <c r="F776" s="273"/>
      <c r="G776" s="273"/>
      <c r="H776" s="206"/>
      <c r="I776" s="206"/>
      <c r="J776" s="49"/>
    </row>
    <row r="777" spans="2:10" s="2" customFormat="1" ht="14.25" customHeight="1">
      <c r="B777" s="16"/>
      <c r="C777" s="16"/>
      <c r="D777" s="16"/>
      <c r="E777" s="203"/>
      <c r="F777" s="273"/>
      <c r="G777" s="273"/>
      <c r="H777" s="206"/>
      <c r="I777" s="206"/>
      <c r="J777" s="49"/>
    </row>
    <row r="778" spans="2:10" s="2" customFormat="1" ht="14.25" customHeight="1">
      <c r="B778" s="16"/>
      <c r="C778" s="16"/>
      <c r="D778" s="16"/>
      <c r="E778" s="203"/>
      <c r="F778" s="273"/>
      <c r="G778" s="273"/>
      <c r="H778" s="206"/>
      <c r="I778" s="206"/>
      <c r="J778" s="49"/>
    </row>
    <row r="779" spans="2:10" s="2" customFormat="1" ht="14.25" customHeight="1">
      <c r="B779" s="16"/>
      <c r="C779" s="16"/>
      <c r="D779" s="16"/>
      <c r="E779" s="203"/>
      <c r="F779" s="273"/>
      <c r="G779" s="273"/>
      <c r="H779" s="206"/>
      <c r="I779" s="206"/>
      <c r="J779" s="49"/>
    </row>
    <row r="780" spans="2:10" s="2" customFormat="1" ht="14.25" customHeight="1">
      <c r="B780" s="16"/>
      <c r="C780" s="16"/>
      <c r="D780" s="16"/>
      <c r="E780" s="203"/>
      <c r="F780" s="273"/>
      <c r="G780" s="273"/>
      <c r="H780" s="206"/>
      <c r="I780" s="206"/>
      <c r="J780" s="49"/>
    </row>
    <row r="781" spans="2:10" s="2" customFormat="1" ht="14.25" customHeight="1">
      <c r="B781" s="16"/>
      <c r="C781" s="16"/>
      <c r="D781" s="16"/>
      <c r="E781" s="203"/>
      <c r="F781" s="273"/>
      <c r="G781" s="273"/>
      <c r="H781" s="206"/>
      <c r="I781" s="206"/>
      <c r="J781" s="49"/>
    </row>
    <row r="782" spans="2:10" s="2" customFormat="1" ht="14.25" customHeight="1">
      <c r="B782" s="16"/>
      <c r="C782" s="16"/>
      <c r="D782" s="16"/>
      <c r="E782" s="203"/>
      <c r="F782" s="273"/>
      <c r="G782" s="273"/>
      <c r="H782" s="206"/>
      <c r="I782" s="206"/>
      <c r="J782" s="49"/>
    </row>
    <row r="783" spans="2:10" s="2" customFormat="1" ht="14.25" customHeight="1">
      <c r="B783" s="16"/>
      <c r="C783" s="16"/>
      <c r="D783" s="16"/>
      <c r="E783" s="203"/>
      <c r="F783" s="273"/>
      <c r="G783" s="273"/>
      <c r="H783" s="206"/>
      <c r="I783" s="206"/>
      <c r="J783" s="49"/>
    </row>
    <row r="784" spans="2:10" s="2" customFormat="1" ht="14.25" customHeight="1">
      <c r="B784" s="16"/>
      <c r="C784" s="16"/>
      <c r="D784" s="16"/>
      <c r="E784" s="203"/>
      <c r="F784" s="273"/>
      <c r="G784" s="273"/>
      <c r="H784" s="206"/>
      <c r="I784" s="206"/>
      <c r="J784" s="49"/>
    </row>
    <row r="785" spans="2:10" s="2" customFormat="1" ht="14.25" customHeight="1">
      <c r="B785" s="16"/>
      <c r="C785" s="16"/>
      <c r="D785" s="16"/>
      <c r="E785" s="203"/>
      <c r="F785" s="273"/>
      <c r="G785" s="273"/>
      <c r="H785" s="206"/>
      <c r="I785" s="206"/>
      <c r="J785" s="49"/>
    </row>
    <row r="786" spans="2:10" s="2" customFormat="1" ht="14.25" customHeight="1">
      <c r="B786" s="16"/>
      <c r="C786" s="16"/>
      <c r="D786" s="16"/>
      <c r="E786" s="203"/>
      <c r="F786" s="273"/>
      <c r="G786" s="273"/>
      <c r="H786" s="206"/>
      <c r="I786" s="206"/>
      <c r="J786" s="49"/>
    </row>
    <row r="787" spans="2:10" s="2" customFormat="1" ht="14.25" customHeight="1">
      <c r="B787" s="16"/>
      <c r="C787" s="16"/>
      <c r="D787" s="16"/>
      <c r="E787" s="203"/>
      <c r="F787" s="273"/>
      <c r="G787" s="273"/>
      <c r="H787" s="206"/>
      <c r="I787" s="206"/>
      <c r="J787" s="49"/>
    </row>
    <row r="788" spans="2:10" s="2" customFormat="1" ht="14.25" customHeight="1">
      <c r="B788" s="16"/>
      <c r="C788" s="16"/>
      <c r="D788" s="16"/>
      <c r="E788" s="203"/>
      <c r="F788" s="273"/>
      <c r="G788" s="273"/>
      <c r="H788" s="206"/>
      <c r="I788" s="206"/>
      <c r="J788" s="49"/>
    </row>
    <row r="789" spans="2:10" s="2" customFormat="1" ht="14.25" customHeight="1">
      <c r="B789" s="16"/>
      <c r="C789" s="16"/>
      <c r="D789" s="16"/>
      <c r="E789" s="203"/>
      <c r="F789" s="273"/>
      <c r="G789" s="273"/>
      <c r="H789" s="206"/>
      <c r="I789" s="206"/>
      <c r="J789" s="49"/>
    </row>
    <row r="790" spans="2:10" s="2" customFormat="1" ht="14.25" customHeight="1">
      <c r="B790" s="16"/>
      <c r="C790" s="16"/>
      <c r="D790" s="16"/>
      <c r="E790" s="203"/>
      <c r="F790" s="273"/>
      <c r="G790" s="273"/>
      <c r="H790" s="206"/>
      <c r="I790" s="206"/>
      <c r="J790" s="49"/>
    </row>
    <row r="791" spans="2:10" s="2" customFormat="1" ht="14.25" customHeight="1">
      <c r="B791" s="16"/>
      <c r="C791" s="16"/>
      <c r="D791" s="16"/>
      <c r="E791" s="203"/>
      <c r="F791" s="273"/>
      <c r="G791" s="273"/>
      <c r="H791" s="206"/>
      <c r="I791" s="206"/>
      <c r="J791" s="49"/>
    </row>
    <row r="792" spans="2:10" s="2" customFormat="1" ht="14.25" customHeight="1">
      <c r="B792" s="16"/>
      <c r="C792" s="16"/>
      <c r="D792" s="16"/>
      <c r="E792" s="203"/>
      <c r="F792" s="273"/>
      <c r="G792" s="273"/>
      <c r="H792" s="206"/>
      <c r="I792" s="206"/>
      <c r="J792" s="49"/>
    </row>
    <row r="793" spans="2:10" s="2" customFormat="1" ht="14.25" customHeight="1">
      <c r="B793" s="16"/>
      <c r="C793" s="16"/>
      <c r="D793" s="16"/>
      <c r="E793" s="203"/>
      <c r="F793" s="273"/>
      <c r="G793" s="273"/>
      <c r="H793" s="206"/>
      <c r="I793" s="206"/>
      <c r="J793" s="49"/>
    </row>
    <row r="794" spans="2:10" s="2" customFormat="1" ht="14.25" customHeight="1">
      <c r="B794" s="16"/>
      <c r="C794" s="16"/>
      <c r="D794" s="16"/>
      <c r="E794" s="203"/>
      <c r="F794" s="273"/>
      <c r="G794" s="273"/>
      <c r="H794" s="206"/>
      <c r="I794" s="206"/>
      <c r="J794" s="49"/>
    </row>
    <row r="795" spans="2:10" s="2" customFormat="1" ht="14.25" customHeight="1">
      <c r="B795" s="16"/>
      <c r="C795" s="16"/>
      <c r="D795" s="16"/>
      <c r="E795" s="203"/>
      <c r="F795" s="273"/>
      <c r="G795" s="273"/>
      <c r="H795" s="206"/>
      <c r="I795" s="206"/>
      <c r="J795" s="49"/>
    </row>
    <row r="796" spans="2:10" s="2" customFormat="1" ht="14.25" customHeight="1">
      <c r="B796" s="16"/>
      <c r="C796" s="16"/>
      <c r="D796" s="16"/>
      <c r="E796" s="203"/>
      <c r="F796" s="273"/>
      <c r="G796" s="273"/>
      <c r="H796" s="206"/>
      <c r="I796" s="206"/>
      <c r="J796" s="49"/>
    </row>
    <row r="797" spans="2:10" s="2" customFormat="1" ht="14.25" customHeight="1">
      <c r="B797" s="16"/>
      <c r="C797" s="16"/>
      <c r="D797" s="16"/>
      <c r="E797" s="203"/>
      <c r="F797" s="273"/>
      <c r="G797" s="273"/>
      <c r="H797" s="206"/>
      <c r="I797" s="206"/>
      <c r="J797" s="49"/>
    </row>
    <row r="798" spans="2:10" s="2" customFormat="1" ht="14.25" customHeight="1">
      <c r="B798" s="16"/>
      <c r="C798" s="16"/>
      <c r="D798" s="16"/>
      <c r="E798" s="203"/>
      <c r="F798" s="273"/>
      <c r="G798" s="273"/>
      <c r="H798" s="206"/>
      <c r="I798" s="206"/>
      <c r="J798" s="49"/>
    </row>
    <row r="799" spans="2:10" s="2" customFormat="1" ht="14.25" customHeight="1">
      <c r="B799" s="16"/>
      <c r="C799" s="16"/>
      <c r="D799" s="16"/>
      <c r="E799" s="203"/>
      <c r="F799" s="273"/>
      <c r="G799" s="273"/>
      <c r="H799" s="206"/>
      <c r="I799" s="206"/>
      <c r="J799" s="49"/>
    </row>
    <row r="800" spans="2:10" s="2" customFormat="1" ht="14.25" customHeight="1">
      <c r="B800" s="16"/>
      <c r="C800" s="16"/>
      <c r="D800" s="16"/>
      <c r="E800" s="203"/>
      <c r="F800" s="273"/>
      <c r="G800" s="273"/>
      <c r="H800" s="206"/>
      <c r="I800" s="206"/>
      <c r="J800" s="49"/>
    </row>
    <row r="801" spans="2:10" s="2" customFormat="1" ht="14.25" customHeight="1">
      <c r="B801" s="16"/>
      <c r="C801" s="16"/>
      <c r="D801" s="16"/>
      <c r="E801" s="203"/>
      <c r="F801" s="273"/>
      <c r="G801" s="273"/>
      <c r="H801" s="206"/>
      <c r="I801" s="206"/>
      <c r="J801" s="49"/>
    </row>
    <row r="802" spans="2:10" s="2" customFormat="1" ht="14.25" customHeight="1">
      <c r="B802" s="16"/>
      <c r="C802" s="16"/>
      <c r="D802" s="16"/>
      <c r="E802" s="203"/>
      <c r="F802" s="273"/>
      <c r="G802" s="273"/>
      <c r="H802" s="206"/>
      <c r="I802" s="206"/>
      <c r="J802" s="49"/>
    </row>
    <row r="803" spans="2:10" s="2" customFormat="1" ht="14.25" customHeight="1">
      <c r="B803" s="16"/>
      <c r="C803" s="16"/>
      <c r="D803" s="16"/>
      <c r="E803" s="203"/>
      <c r="F803" s="273"/>
      <c r="G803" s="273"/>
      <c r="H803" s="206"/>
      <c r="I803" s="206"/>
      <c r="J803" s="49"/>
    </row>
    <row r="804" spans="2:10" s="2" customFormat="1" ht="14.25" customHeight="1">
      <c r="B804" s="16"/>
      <c r="C804" s="16"/>
      <c r="D804" s="16"/>
      <c r="E804" s="203"/>
      <c r="F804" s="273"/>
      <c r="G804" s="273"/>
      <c r="H804" s="206"/>
      <c r="I804" s="206"/>
      <c r="J804" s="49"/>
    </row>
    <row r="805" spans="2:10" s="2" customFormat="1" ht="14.25" customHeight="1">
      <c r="B805" s="16"/>
      <c r="C805" s="16"/>
      <c r="D805" s="16"/>
      <c r="E805" s="203"/>
      <c r="F805" s="273"/>
      <c r="G805" s="273"/>
      <c r="H805" s="206"/>
      <c r="I805" s="206"/>
      <c r="J805" s="49"/>
    </row>
    <row r="806" spans="2:10" s="2" customFormat="1" ht="14.25" customHeight="1">
      <c r="B806" s="16"/>
      <c r="C806" s="16"/>
      <c r="D806" s="16"/>
      <c r="E806" s="203"/>
      <c r="F806" s="273"/>
      <c r="G806" s="273"/>
      <c r="H806" s="206"/>
      <c r="I806" s="206"/>
      <c r="J806" s="49"/>
    </row>
    <row r="807" spans="2:10" s="2" customFormat="1" ht="14.25" customHeight="1">
      <c r="B807" s="16"/>
      <c r="C807" s="16"/>
      <c r="D807" s="16"/>
      <c r="E807" s="203"/>
      <c r="F807" s="273"/>
      <c r="G807" s="273"/>
      <c r="H807" s="206"/>
      <c r="I807" s="206"/>
      <c r="J807" s="49"/>
    </row>
    <row r="808" spans="2:10" s="2" customFormat="1" ht="14.25" customHeight="1">
      <c r="B808" s="16"/>
      <c r="C808" s="16"/>
      <c r="D808" s="16"/>
      <c r="E808" s="203"/>
      <c r="F808" s="273"/>
      <c r="G808" s="273"/>
      <c r="H808" s="206"/>
      <c r="I808" s="206"/>
      <c r="J808" s="49"/>
    </row>
    <row r="809" spans="2:10" s="2" customFormat="1" ht="14.25" customHeight="1">
      <c r="B809" s="16"/>
      <c r="C809" s="16"/>
      <c r="D809" s="16"/>
      <c r="E809" s="203"/>
      <c r="F809" s="273"/>
      <c r="G809" s="273"/>
      <c r="H809" s="206"/>
      <c r="I809" s="206"/>
      <c r="J809" s="49"/>
    </row>
    <row r="810" spans="2:10" s="2" customFormat="1" ht="14.25" customHeight="1">
      <c r="B810" s="16"/>
      <c r="C810" s="16"/>
      <c r="D810" s="16"/>
      <c r="E810" s="203"/>
      <c r="F810" s="273"/>
      <c r="G810" s="273"/>
      <c r="H810" s="206"/>
      <c r="I810" s="206"/>
      <c r="J810" s="49"/>
    </row>
    <row r="811" spans="2:10" s="2" customFormat="1" ht="14.25" customHeight="1">
      <c r="B811" s="16"/>
      <c r="C811" s="16"/>
      <c r="D811" s="16"/>
      <c r="E811" s="203"/>
      <c r="F811" s="273"/>
      <c r="G811" s="273"/>
      <c r="H811" s="206"/>
      <c r="I811" s="206"/>
      <c r="J811" s="49"/>
    </row>
    <row r="812" spans="2:10" s="2" customFormat="1" ht="14.25" customHeight="1">
      <c r="B812" s="16"/>
      <c r="C812" s="16"/>
      <c r="D812" s="16"/>
      <c r="E812" s="203"/>
      <c r="F812" s="273"/>
      <c r="G812" s="273"/>
      <c r="H812" s="206"/>
      <c r="I812" s="206"/>
      <c r="J812" s="49"/>
    </row>
    <row r="813" spans="2:10" s="2" customFormat="1" ht="14.25" customHeight="1">
      <c r="B813" s="16"/>
      <c r="C813" s="16"/>
      <c r="D813" s="16"/>
      <c r="E813" s="203"/>
      <c r="F813" s="273"/>
      <c r="G813" s="273"/>
      <c r="H813" s="206"/>
      <c r="I813" s="206"/>
      <c r="J813" s="49"/>
    </row>
    <row r="814" spans="2:10" s="2" customFormat="1" ht="14.25" customHeight="1">
      <c r="B814" s="16"/>
      <c r="C814" s="16"/>
      <c r="D814" s="16"/>
      <c r="E814" s="203"/>
      <c r="F814" s="273"/>
      <c r="G814" s="273"/>
      <c r="H814" s="206"/>
      <c r="I814" s="206"/>
      <c r="J814" s="49"/>
    </row>
    <row r="815" spans="2:10" s="2" customFormat="1" ht="14.25" customHeight="1">
      <c r="B815" s="16"/>
      <c r="C815" s="16"/>
      <c r="D815" s="16"/>
      <c r="E815" s="203"/>
      <c r="F815" s="273"/>
      <c r="G815" s="273"/>
      <c r="H815" s="206"/>
      <c r="I815" s="206"/>
      <c r="J815" s="49"/>
    </row>
    <row r="816" spans="2:10" s="2" customFormat="1" ht="14.25" customHeight="1">
      <c r="B816" s="16"/>
      <c r="C816" s="16"/>
      <c r="D816" s="16"/>
      <c r="E816" s="203"/>
      <c r="F816" s="273"/>
      <c r="G816" s="273"/>
      <c r="H816" s="206"/>
      <c r="I816" s="206"/>
      <c r="J816" s="49"/>
    </row>
    <row r="817" spans="2:10" s="2" customFormat="1" ht="14.25" customHeight="1">
      <c r="B817" s="16"/>
      <c r="C817" s="16"/>
      <c r="D817" s="16"/>
      <c r="E817" s="203"/>
      <c r="F817" s="273"/>
      <c r="G817" s="273"/>
      <c r="H817" s="206"/>
      <c r="I817" s="206"/>
      <c r="J817" s="49"/>
    </row>
    <row r="818" spans="2:10" s="2" customFormat="1" ht="14.25" customHeight="1">
      <c r="B818" s="16"/>
      <c r="C818" s="16"/>
      <c r="D818" s="16"/>
      <c r="E818" s="203"/>
      <c r="F818" s="273"/>
      <c r="G818" s="273"/>
      <c r="H818" s="206"/>
      <c r="I818" s="206"/>
      <c r="J818" s="49"/>
    </row>
    <row r="819" spans="2:10" s="2" customFormat="1" ht="14.25" customHeight="1">
      <c r="B819" s="16"/>
      <c r="C819" s="16"/>
      <c r="D819" s="16"/>
      <c r="E819" s="203"/>
      <c r="F819" s="273"/>
      <c r="G819" s="273"/>
      <c r="H819" s="206"/>
      <c r="I819" s="206"/>
      <c r="J819" s="49"/>
    </row>
    <row r="820" spans="2:10" s="2" customFormat="1" ht="14.25" customHeight="1">
      <c r="B820" s="16"/>
      <c r="C820" s="16"/>
      <c r="D820" s="16"/>
      <c r="E820" s="203"/>
      <c r="F820" s="273"/>
      <c r="G820" s="273"/>
      <c r="H820" s="206"/>
      <c r="I820" s="206"/>
      <c r="J820" s="49"/>
    </row>
    <row r="821" spans="2:10" s="2" customFormat="1" ht="14.25" customHeight="1">
      <c r="B821" s="16"/>
      <c r="C821" s="16"/>
      <c r="D821" s="16"/>
      <c r="E821" s="203"/>
      <c r="F821" s="273"/>
      <c r="G821" s="273"/>
      <c r="H821" s="206"/>
      <c r="I821" s="206"/>
      <c r="J821" s="49"/>
    </row>
    <row r="822" spans="2:10" s="2" customFormat="1" ht="14.25" customHeight="1">
      <c r="B822" s="16"/>
      <c r="C822" s="16"/>
      <c r="D822" s="16"/>
      <c r="E822" s="203"/>
      <c r="F822" s="273"/>
      <c r="G822" s="273"/>
      <c r="H822" s="206"/>
      <c r="I822" s="206"/>
      <c r="J822" s="49"/>
    </row>
    <row r="823" spans="2:10" s="2" customFormat="1" ht="14.25" customHeight="1">
      <c r="B823" s="16"/>
      <c r="C823" s="16"/>
      <c r="D823" s="16"/>
      <c r="E823" s="203"/>
      <c r="F823" s="273"/>
      <c r="G823" s="273"/>
      <c r="H823" s="206"/>
      <c r="I823" s="206"/>
      <c r="J823" s="49"/>
    </row>
    <row r="824" spans="2:10" s="2" customFormat="1" ht="14.25" customHeight="1">
      <c r="B824" s="16"/>
      <c r="C824" s="16"/>
      <c r="D824" s="16"/>
      <c r="E824" s="203"/>
      <c r="F824" s="273"/>
      <c r="G824" s="273"/>
      <c r="H824" s="206"/>
      <c r="I824" s="206"/>
      <c r="J824" s="49"/>
    </row>
    <row r="825" spans="2:10" s="2" customFormat="1" ht="14.25" customHeight="1">
      <c r="B825" s="16"/>
      <c r="C825" s="16"/>
      <c r="D825" s="16"/>
      <c r="E825" s="203"/>
      <c r="F825" s="273"/>
      <c r="G825" s="273"/>
      <c r="H825" s="206"/>
      <c r="I825" s="206"/>
      <c r="J825" s="49"/>
    </row>
    <row r="826" spans="2:10" s="2" customFormat="1" ht="14.25" customHeight="1">
      <c r="B826" s="16"/>
      <c r="C826" s="16"/>
      <c r="D826" s="16"/>
      <c r="E826" s="203"/>
      <c r="F826" s="273"/>
      <c r="G826" s="273"/>
      <c r="H826" s="206"/>
      <c r="I826" s="206"/>
      <c r="J826" s="49"/>
    </row>
    <row r="827" spans="2:10" s="2" customFormat="1" ht="14.25" customHeight="1">
      <c r="B827" s="16"/>
      <c r="C827" s="16"/>
      <c r="D827" s="16"/>
      <c r="E827" s="203"/>
      <c r="F827" s="273"/>
      <c r="G827" s="273"/>
      <c r="H827" s="206"/>
      <c r="I827" s="206"/>
      <c r="J827" s="49"/>
    </row>
    <row r="828" spans="2:10" s="2" customFormat="1" ht="14.25" customHeight="1">
      <c r="B828" s="16"/>
      <c r="C828" s="16"/>
      <c r="D828" s="16"/>
      <c r="E828" s="203"/>
      <c r="F828" s="273"/>
      <c r="G828" s="273"/>
      <c r="H828" s="206"/>
      <c r="I828" s="206"/>
      <c r="J828" s="49"/>
    </row>
    <row r="829" spans="2:10" s="2" customFormat="1" ht="14.25" customHeight="1">
      <c r="B829" s="16"/>
      <c r="C829" s="16"/>
      <c r="D829" s="16"/>
      <c r="E829" s="203"/>
      <c r="F829" s="273"/>
      <c r="G829" s="273"/>
      <c r="H829" s="206"/>
      <c r="I829" s="206"/>
      <c r="J829" s="49"/>
    </row>
    <row r="830" spans="2:10" s="2" customFormat="1" ht="14.25" customHeight="1">
      <c r="B830" s="16"/>
      <c r="C830" s="16"/>
      <c r="D830" s="16"/>
      <c r="E830" s="203"/>
      <c r="F830" s="273"/>
      <c r="G830" s="273"/>
      <c r="H830" s="206"/>
      <c r="I830" s="206"/>
      <c r="J830" s="49"/>
    </row>
    <row r="831" spans="2:10" s="2" customFormat="1" ht="14.25" customHeight="1">
      <c r="B831" s="16"/>
      <c r="C831" s="16"/>
      <c r="D831" s="16"/>
      <c r="E831" s="203"/>
      <c r="F831" s="273"/>
      <c r="G831" s="273"/>
      <c r="H831" s="206"/>
      <c r="I831" s="206"/>
      <c r="J831" s="49"/>
    </row>
    <row r="832" spans="2:10" s="2" customFormat="1" ht="14.25" customHeight="1">
      <c r="B832" s="16"/>
      <c r="C832" s="16"/>
      <c r="D832" s="16"/>
      <c r="E832" s="203"/>
      <c r="F832" s="273"/>
      <c r="G832" s="273"/>
      <c r="H832" s="206"/>
      <c r="I832" s="206"/>
      <c r="J832" s="49"/>
    </row>
    <row r="833" spans="2:10" s="2" customFormat="1" ht="14.25" customHeight="1">
      <c r="B833" s="16"/>
      <c r="C833" s="16"/>
      <c r="D833" s="16"/>
      <c r="E833" s="203"/>
      <c r="F833" s="273"/>
      <c r="G833" s="273"/>
      <c r="H833" s="206"/>
      <c r="I833" s="206"/>
      <c r="J833" s="49"/>
    </row>
    <row r="834" spans="2:10" s="2" customFormat="1" ht="14.25" customHeight="1">
      <c r="B834" s="16"/>
      <c r="C834" s="16"/>
      <c r="D834" s="16"/>
      <c r="E834" s="203"/>
      <c r="F834" s="273"/>
      <c r="G834" s="273"/>
      <c r="H834" s="206"/>
      <c r="I834" s="206"/>
      <c r="J834" s="49"/>
    </row>
    <row r="835" spans="2:10" s="2" customFormat="1" ht="14.25" customHeight="1">
      <c r="B835" s="16"/>
      <c r="C835" s="16"/>
      <c r="D835" s="16"/>
      <c r="E835" s="203"/>
      <c r="F835" s="273"/>
      <c r="G835" s="273"/>
      <c r="H835" s="206"/>
      <c r="I835" s="206"/>
      <c r="J835" s="49"/>
    </row>
    <row r="836" spans="2:10" s="2" customFormat="1" ht="14.25" customHeight="1">
      <c r="B836" s="16"/>
      <c r="C836" s="16"/>
      <c r="D836" s="16"/>
      <c r="E836" s="203"/>
      <c r="F836" s="273"/>
      <c r="G836" s="273"/>
      <c r="H836" s="206"/>
      <c r="I836" s="206"/>
      <c r="J836" s="49"/>
    </row>
    <row r="837" spans="2:10" s="2" customFormat="1" ht="14.25" customHeight="1">
      <c r="B837" s="16"/>
      <c r="C837" s="16"/>
      <c r="D837" s="16"/>
      <c r="E837" s="203"/>
      <c r="F837" s="273"/>
      <c r="G837" s="273"/>
      <c r="H837" s="206"/>
      <c r="I837" s="206"/>
      <c r="J837" s="49"/>
    </row>
    <row r="838" spans="2:10" s="2" customFormat="1" ht="14.25" customHeight="1">
      <c r="B838" s="16"/>
      <c r="C838" s="16"/>
      <c r="D838" s="16"/>
      <c r="E838" s="203"/>
      <c r="F838" s="273"/>
      <c r="G838" s="273"/>
      <c r="H838" s="206"/>
      <c r="I838" s="206"/>
      <c r="J838" s="49"/>
    </row>
    <row r="839" spans="2:10" s="2" customFormat="1" ht="14.25" customHeight="1">
      <c r="B839" s="16"/>
      <c r="C839" s="16"/>
      <c r="D839" s="16"/>
      <c r="E839" s="203"/>
      <c r="F839" s="273"/>
      <c r="G839" s="273"/>
      <c r="H839" s="206"/>
      <c r="I839" s="206"/>
      <c r="J839" s="49"/>
    </row>
    <row r="840" spans="2:10" s="2" customFormat="1" ht="14.25" customHeight="1">
      <c r="B840" s="16"/>
      <c r="C840" s="16"/>
      <c r="D840" s="16"/>
      <c r="E840" s="203"/>
      <c r="F840" s="273"/>
      <c r="G840" s="273"/>
      <c r="H840" s="206"/>
      <c r="I840" s="206"/>
      <c r="J840" s="49"/>
    </row>
    <row r="841" spans="2:10" s="2" customFormat="1" ht="14.25" customHeight="1">
      <c r="B841" s="16"/>
      <c r="C841" s="16"/>
      <c r="D841" s="16"/>
      <c r="E841" s="203"/>
      <c r="F841" s="273"/>
      <c r="G841" s="273"/>
      <c r="H841" s="206"/>
      <c r="I841" s="206"/>
      <c r="J841" s="49"/>
    </row>
    <row r="842" spans="2:10" s="2" customFormat="1" ht="14.25" customHeight="1">
      <c r="B842" s="16"/>
      <c r="C842" s="16"/>
      <c r="D842" s="16"/>
      <c r="E842" s="203"/>
      <c r="F842" s="273"/>
      <c r="G842" s="273"/>
      <c r="H842" s="206"/>
      <c r="I842" s="206"/>
      <c r="J842" s="49"/>
    </row>
    <row r="843" spans="2:10" s="2" customFormat="1" ht="14.25" customHeight="1">
      <c r="B843" s="16"/>
      <c r="C843" s="16"/>
      <c r="D843" s="16"/>
      <c r="E843" s="203"/>
      <c r="F843" s="273"/>
      <c r="G843" s="273"/>
      <c r="H843" s="206"/>
      <c r="I843" s="206"/>
      <c r="J843" s="49"/>
    </row>
    <row r="844" spans="2:10" s="2" customFormat="1" ht="14.25" customHeight="1">
      <c r="B844" s="16"/>
      <c r="C844" s="16"/>
      <c r="D844" s="16"/>
      <c r="E844" s="203"/>
      <c r="F844" s="273"/>
      <c r="G844" s="273"/>
      <c r="H844" s="206"/>
      <c r="I844" s="206"/>
      <c r="J844" s="49"/>
    </row>
    <row r="845" spans="2:10" s="2" customFormat="1" ht="14.25" customHeight="1">
      <c r="B845" s="16"/>
      <c r="C845" s="16"/>
      <c r="D845" s="16"/>
      <c r="E845" s="203"/>
      <c r="F845" s="273"/>
      <c r="G845" s="273"/>
      <c r="H845" s="206"/>
      <c r="I845" s="206"/>
      <c r="J845" s="49"/>
    </row>
    <row r="846" spans="2:10" s="2" customFormat="1" ht="14.25" customHeight="1">
      <c r="B846" s="16"/>
      <c r="C846" s="16"/>
      <c r="D846" s="16"/>
      <c r="E846" s="203"/>
      <c r="F846" s="273"/>
      <c r="G846" s="273"/>
      <c r="H846" s="206"/>
      <c r="I846" s="206"/>
      <c r="J846" s="49"/>
    </row>
    <row r="847" spans="2:10" s="2" customFormat="1" ht="14.25" customHeight="1">
      <c r="B847" s="16"/>
      <c r="C847" s="16"/>
      <c r="D847" s="16"/>
      <c r="E847" s="203"/>
      <c r="F847" s="273"/>
      <c r="G847" s="273"/>
      <c r="H847" s="206"/>
      <c r="I847" s="206"/>
      <c r="J847" s="49"/>
    </row>
    <row r="848" spans="2:10" s="2" customFormat="1" ht="14.25" customHeight="1">
      <c r="B848" s="16"/>
      <c r="C848" s="16"/>
      <c r="D848" s="16"/>
      <c r="E848" s="203"/>
      <c r="F848" s="273"/>
      <c r="G848" s="273"/>
      <c r="H848" s="206"/>
      <c r="I848" s="206"/>
      <c r="J848" s="49"/>
    </row>
    <row r="849" spans="2:10" s="2" customFormat="1" ht="14.25" customHeight="1">
      <c r="B849" s="16"/>
      <c r="C849" s="16"/>
      <c r="D849" s="16"/>
      <c r="E849" s="203"/>
      <c r="F849" s="273"/>
      <c r="G849" s="273"/>
      <c r="H849" s="206"/>
      <c r="I849" s="206"/>
      <c r="J849" s="49"/>
    </row>
    <row r="850" spans="2:10" s="2" customFormat="1" ht="14.25" customHeight="1">
      <c r="B850" s="16"/>
      <c r="C850" s="16"/>
      <c r="D850" s="16"/>
      <c r="E850" s="203"/>
      <c r="F850" s="273"/>
      <c r="G850" s="273"/>
      <c r="H850" s="206"/>
      <c r="I850" s="206"/>
      <c r="J850" s="49"/>
    </row>
    <row r="851" spans="2:10" s="2" customFormat="1" ht="14.25" customHeight="1">
      <c r="B851" s="16"/>
      <c r="C851" s="16"/>
      <c r="D851" s="16"/>
      <c r="E851" s="203"/>
      <c r="F851" s="273"/>
      <c r="G851" s="273"/>
      <c r="H851" s="206"/>
      <c r="I851" s="206"/>
      <c r="J851" s="49"/>
    </row>
    <row r="852" spans="2:10" s="2" customFormat="1" ht="14.25" customHeight="1">
      <c r="B852" s="16"/>
      <c r="C852" s="16"/>
      <c r="D852" s="16"/>
      <c r="E852" s="203"/>
      <c r="F852" s="273"/>
      <c r="G852" s="273"/>
      <c r="H852" s="206"/>
      <c r="I852" s="206"/>
      <c r="J852" s="49"/>
    </row>
    <row r="853" spans="2:10" s="2" customFormat="1" ht="14.25" customHeight="1">
      <c r="B853" s="16"/>
      <c r="C853" s="16"/>
      <c r="D853" s="16"/>
      <c r="E853" s="203"/>
      <c r="F853" s="273"/>
      <c r="G853" s="273"/>
      <c r="H853" s="206"/>
      <c r="I853" s="206"/>
      <c r="J853" s="49"/>
    </row>
    <row r="854" spans="2:10" s="2" customFormat="1" ht="14.25" customHeight="1">
      <c r="B854" s="16"/>
      <c r="C854" s="16"/>
      <c r="D854" s="16"/>
      <c r="E854" s="203"/>
      <c r="F854" s="273"/>
      <c r="G854" s="273"/>
      <c r="H854" s="206"/>
      <c r="I854" s="206"/>
      <c r="J854" s="49"/>
    </row>
    <row r="855" spans="2:10" s="2" customFormat="1" ht="14.25" customHeight="1">
      <c r="B855" s="16"/>
      <c r="C855" s="16"/>
      <c r="D855" s="16"/>
      <c r="E855" s="203"/>
      <c r="F855" s="273"/>
      <c r="G855" s="273"/>
      <c r="H855" s="206"/>
      <c r="I855" s="206"/>
      <c r="J855" s="49"/>
    </row>
    <row r="856" spans="2:10" s="2" customFormat="1" ht="14.25" customHeight="1">
      <c r="B856" s="16"/>
      <c r="C856" s="16"/>
      <c r="D856" s="16"/>
      <c r="E856" s="203"/>
      <c r="F856" s="273"/>
      <c r="G856" s="273"/>
      <c r="H856" s="206"/>
      <c r="I856" s="206"/>
      <c r="J856" s="49"/>
    </row>
    <row r="857" spans="2:10" s="2" customFormat="1" ht="14.25" customHeight="1">
      <c r="B857" s="16"/>
      <c r="C857" s="16"/>
      <c r="D857" s="16"/>
      <c r="E857" s="203"/>
      <c r="F857" s="273"/>
      <c r="G857" s="273"/>
      <c r="H857" s="206"/>
      <c r="I857" s="206"/>
      <c r="J857" s="49"/>
    </row>
    <row r="858" spans="2:10" ht="14.25" customHeight="1">
      <c r="B858" s="197" t="s">
        <v>299</v>
      </c>
      <c r="C858" s="16" t="s">
        <v>31</v>
      </c>
      <c r="E858" s="204"/>
      <c r="F858" s="482">
        <f>SUM(F859:F862)</f>
        <v>1375046548</v>
      </c>
      <c r="G858" s="482"/>
      <c r="H858" s="482">
        <f>SUM(H859:H862)</f>
        <v>2397867258</v>
      </c>
      <c r="I858" s="482"/>
      <c r="J858" s="10"/>
    </row>
    <row r="859" spans="2:10" ht="14.25" customHeight="1">
      <c r="B859" s="8"/>
      <c r="C859" s="200" t="s">
        <v>32</v>
      </c>
      <c r="E859" s="200"/>
      <c r="F859" s="406">
        <v>204355819</v>
      </c>
      <c r="G859" s="406"/>
      <c r="H859" s="406">
        <v>821514298</v>
      </c>
      <c r="I859" s="406"/>
      <c r="J859" s="10"/>
    </row>
    <row r="860" spans="2:10" ht="14.25" customHeight="1">
      <c r="B860" s="8"/>
      <c r="C860" s="200" t="s">
        <v>33</v>
      </c>
      <c r="E860" s="200"/>
      <c r="F860" s="406">
        <v>1170690729</v>
      </c>
      <c r="G860" s="406"/>
      <c r="H860" s="406">
        <v>1284880007</v>
      </c>
      <c r="I860" s="406"/>
      <c r="J860" s="10"/>
    </row>
    <row r="861" spans="2:10" ht="14.25" customHeight="1">
      <c r="B861" s="8"/>
      <c r="C861" s="200" t="s">
        <v>34</v>
      </c>
      <c r="E861" s="200"/>
      <c r="F861" s="406"/>
      <c r="G861" s="406"/>
      <c r="H861" s="406">
        <v>288172953</v>
      </c>
      <c r="I861" s="406"/>
      <c r="J861" s="10"/>
    </row>
    <row r="862" spans="2:10" ht="14.25" customHeight="1">
      <c r="B862" s="8"/>
      <c r="C862" s="200" t="s">
        <v>35</v>
      </c>
      <c r="E862" s="200"/>
      <c r="F862" s="406"/>
      <c r="G862" s="406"/>
      <c r="H862" s="406">
        <v>3300000</v>
      </c>
      <c r="I862" s="406"/>
      <c r="J862" s="10"/>
    </row>
    <row r="863" spans="2:10" ht="9.75" customHeight="1">
      <c r="B863" s="8"/>
      <c r="C863" s="200"/>
      <c r="E863" s="16"/>
      <c r="F863" s="480"/>
      <c r="G863" s="480"/>
      <c r="H863" s="480"/>
      <c r="I863" s="480"/>
      <c r="J863" s="10"/>
    </row>
    <row r="864" spans="2:10" s="2" customFormat="1" ht="14.25" customHeight="1">
      <c r="B864" s="197" t="s">
        <v>299</v>
      </c>
      <c r="C864" s="16" t="s">
        <v>639</v>
      </c>
      <c r="E864" s="16"/>
      <c r="F864" s="482">
        <f>SUM(F865:G866)</f>
        <v>598899500</v>
      </c>
      <c r="G864" s="482"/>
      <c r="H864" s="482">
        <f>SUM(H865:I866)</f>
        <v>752068426</v>
      </c>
      <c r="I864" s="482"/>
      <c r="J864" s="49"/>
    </row>
    <row r="865" spans="2:10" ht="14.25" customHeight="1">
      <c r="B865" s="8"/>
      <c r="C865" s="200" t="s">
        <v>640</v>
      </c>
      <c r="E865" s="16"/>
      <c r="F865" s="406">
        <v>317701755</v>
      </c>
      <c r="G865" s="406"/>
      <c r="H865" s="406">
        <v>423247771</v>
      </c>
      <c r="I865" s="406"/>
      <c r="J865" s="10"/>
    </row>
    <row r="866" spans="2:10" ht="14.25" customHeight="1">
      <c r="B866" s="8"/>
      <c r="C866" s="200" t="s">
        <v>641</v>
      </c>
      <c r="E866" s="16"/>
      <c r="F866" s="406">
        <v>281197745</v>
      </c>
      <c r="G866" s="406"/>
      <c r="H866" s="406">
        <v>328820655</v>
      </c>
      <c r="I866" s="406"/>
      <c r="J866" s="10"/>
    </row>
    <row r="867" spans="2:10" ht="9" customHeight="1">
      <c r="B867" s="8"/>
      <c r="C867" s="200"/>
      <c r="E867" s="16"/>
      <c r="F867" s="406"/>
      <c r="G867" s="406"/>
      <c r="H867" s="406"/>
      <c r="I867" s="406"/>
      <c r="J867" s="10"/>
    </row>
    <row r="868" spans="2:10" ht="14.25" customHeight="1">
      <c r="B868" s="197" t="s">
        <v>299</v>
      </c>
      <c r="C868" s="16" t="s">
        <v>77</v>
      </c>
      <c r="E868" s="204"/>
      <c r="F868" s="482">
        <f>SUM(F869:F872)</f>
        <v>176712661</v>
      </c>
      <c r="G868" s="482"/>
      <c r="H868" s="482">
        <f>SUM(H869:H872)</f>
        <v>623495517</v>
      </c>
      <c r="I868" s="482"/>
      <c r="J868" s="10"/>
    </row>
    <row r="869" spans="2:10" ht="14.25" customHeight="1">
      <c r="B869" s="204"/>
      <c r="C869" s="200" t="s">
        <v>78</v>
      </c>
      <c r="E869" s="204"/>
      <c r="F869" s="406">
        <v>176712661</v>
      </c>
      <c r="G869" s="406"/>
      <c r="H869" s="406">
        <v>386794157</v>
      </c>
      <c r="I869" s="406"/>
      <c r="J869" s="10"/>
    </row>
    <row r="870" spans="2:10" ht="14.25" customHeight="1">
      <c r="B870" s="8"/>
      <c r="C870" s="200" t="s">
        <v>642</v>
      </c>
      <c r="E870" s="200"/>
      <c r="F870" s="485">
        <v>0</v>
      </c>
      <c r="G870" s="485"/>
      <c r="H870" s="406">
        <v>236701360</v>
      </c>
      <c r="I870" s="406"/>
      <c r="J870" s="10"/>
    </row>
    <row r="871" spans="2:10" ht="14.25" customHeight="1">
      <c r="B871" s="8"/>
      <c r="C871" s="200" t="s">
        <v>79</v>
      </c>
      <c r="E871" s="200"/>
      <c r="F871" s="485">
        <v>0</v>
      </c>
      <c r="G871" s="485"/>
      <c r="H871" s="485">
        <v>0</v>
      </c>
      <c r="I871" s="485"/>
      <c r="J871" s="10"/>
    </row>
    <row r="872" spans="2:10" ht="14.25" customHeight="1">
      <c r="B872" s="8"/>
      <c r="C872" s="200" t="s">
        <v>80</v>
      </c>
      <c r="E872" s="200"/>
      <c r="F872" s="485">
        <v>0</v>
      </c>
      <c r="G872" s="485"/>
      <c r="H872" s="485">
        <v>0</v>
      </c>
      <c r="I872" s="485"/>
      <c r="J872" s="10"/>
    </row>
    <row r="873" spans="2:10" ht="9" customHeight="1">
      <c r="B873" s="8"/>
      <c r="C873" s="200"/>
      <c r="E873" s="200"/>
      <c r="F873" s="205"/>
      <c r="G873" s="205"/>
      <c r="H873" s="205"/>
      <c r="I873" s="205"/>
      <c r="J873" s="10"/>
    </row>
    <row r="874" spans="2:10" ht="14.25" customHeight="1">
      <c r="B874" s="197" t="s">
        <v>299</v>
      </c>
      <c r="C874" s="16" t="s">
        <v>81</v>
      </c>
      <c r="D874" s="16"/>
      <c r="E874" s="201"/>
      <c r="F874" s="482">
        <f>SUM(F875:F876)</f>
        <v>40000000000</v>
      </c>
      <c r="G874" s="482"/>
      <c r="H874" s="482">
        <f>SUM(H875:H876)</f>
        <v>40000000000</v>
      </c>
      <c r="I874" s="482"/>
      <c r="J874" s="10"/>
    </row>
    <row r="875" spans="2:10" ht="14.25" customHeight="1">
      <c r="B875" s="202"/>
      <c r="C875" s="8" t="s">
        <v>82</v>
      </c>
      <c r="D875" s="8"/>
      <c r="E875" s="201"/>
      <c r="F875" s="406">
        <v>22246660000</v>
      </c>
      <c r="G875" s="406"/>
      <c r="H875" s="406">
        <v>22246660000</v>
      </c>
      <c r="I875" s="406"/>
      <c r="J875" s="10"/>
    </row>
    <row r="876" spans="2:10" ht="14.25" customHeight="1">
      <c r="B876" s="202"/>
      <c r="C876" s="8" t="s">
        <v>83</v>
      </c>
      <c r="D876" s="8"/>
      <c r="E876" s="201"/>
      <c r="F876" s="406">
        <v>17753340000</v>
      </c>
      <c r="G876" s="406"/>
      <c r="H876" s="406">
        <v>17753340000</v>
      </c>
      <c r="I876" s="406"/>
      <c r="J876" s="10"/>
    </row>
    <row r="877" spans="2:10" ht="8.25" customHeight="1">
      <c r="B877" s="202"/>
      <c r="C877" s="8"/>
      <c r="D877" s="8"/>
      <c r="E877" s="201"/>
      <c r="F877" s="205"/>
      <c r="G877" s="205"/>
      <c r="H877" s="205"/>
      <c r="I877" s="205"/>
      <c r="J877" s="10"/>
    </row>
    <row r="878" spans="2:10" ht="14.25" customHeight="1">
      <c r="B878" s="197" t="s">
        <v>299</v>
      </c>
      <c r="C878" s="16" t="s">
        <v>144</v>
      </c>
      <c r="E878" s="258"/>
      <c r="F878" s="488">
        <f>F881+F882</f>
        <v>4000000</v>
      </c>
      <c r="G878" s="488"/>
      <c r="H878" s="488">
        <f>H881+H882</f>
        <v>4000000</v>
      </c>
      <c r="I878" s="488"/>
      <c r="J878" s="10"/>
    </row>
    <row r="879" spans="2:10" ht="14.25" customHeight="1">
      <c r="B879" s="8"/>
      <c r="C879" s="8" t="s">
        <v>145</v>
      </c>
      <c r="E879" s="8"/>
      <c r="F879" s="486">
        <v>4000000</v>
      </c>
      <c r="G879" s="486"/>
      <c r="H879" s="486">
        <v>4000000</v>
      </c>
      <c r="I879" s="486"/>
      <c r="J879" s="10"/>
    </row>
    <row r="880" spans="2:10" ht="14.25" customHeight="1">
      <c r="B880" s="8"/>
      <c r="C880" s="8" t="s">
        <v>146</v>
      </c>
      <c r="E880" s="8"/>
      <c r="F880" s="486">
        <v>4000000</v>
      </c>
      <c r="G880" s="486"/>
      <c r="H880" s="486">
        <v>4000000</v>
      </c>
      <c r="I880" s="486"/>
      <c r="J880" s="10"/>
    </row>
    <row r="881" spans="2:10" ht="14.25" customHeight="1">
      <c r="B881" s="8"/>
      <c r="C881" s="8" t="s">
        <v>147</v>
      </c>
      <c r="E881" s="8"/>
      <c r="F881" s="486">
        <v>4000000</v>
      </c>
      <c r="G881" s="486"/>
      <c r="H881" s="486">
        <v>4000000</v>
      </c>
      <c r="I881" s="486"/>
      <c r="J881" s="10"/>
    </row>
    <row r="882" spans="2:10" ht="14.25" customHeight="1">
      <c r="B882" s="8"/>
      <c r="C882" s="8" t="s">
        <v>148</v>
      </c>
      <c r="E882" s="8"/>
      <c r="F882" s="491">
        <v>0</v>
      </c>
      <c r="G882" s="491"/>
      <c r="H882" s="491">
        <v>0</v>
      </c>
      <c r="I882" s="491"/>
      <c r="J882" s="10"/>
    </row>
    <row r="883" spans="2:10" ht="8.25" customHeight="1">
      <c r="F883" s="486"/>
      <c r="G883" s="486"/>
      <c r="H883" s="486"/>
      <c r="I883" s="486"/>
      <c r="J883" s="10"/>
    </row>
    <row r="884" spans="2:10" ht="14.25" customHeight="1">
      <c r="B884" s="197" t="s">
        <v>299</v>
      </c>
      <c r="C884" s="259" t="s">
        <v>149</v>
      </c>
      <c r="E884" s="259"/>
      <c r="F884" s="488">
        <f>F885+F886+F887</f>
        <v>419003633152</v>
      </c>
      <c r="G884" s="488"/>
      <c r="H884" s="488">
        <f>H885+H886+H887</f>
        <v>335958231049</v>
      </c>
      <c r="I884" s="488"/>
      <c r="J884" s="10"/>
    </row>
    <row r="885" spans="2:10" ht="14.25" customHeight="1">
      <c r="B885" s="260"/>
      <c r="C885" s="261" t="s">
        <v>162</v>
      </c>
      <c r="F885" s="486">
        <v>348781882001</v>
      </c>
      <c r="G885" s="486"/>
      <c r="H885" s="486">
        <v>315713390309</v>
      </c>
      <c r="I885" s="486"/>
      <c r="J885" s="10"/>
    </row>
    <row r="886" spans="2:10" ht="14.25" customHeight="1">
      <c r="B886" s="260"/>
      <c r="C886" s="261" t="s">
        <v>163</v>
      </c>
      <c r="F886" s="486">
        <v>70049385446</v>
      </c>
      <c r="G886" s="486"/>
      <c r="H886" s="486">
        <v>20244840740</v>
      </c>
      <c r="I886" s="486"/>
    </row>
    <row r="887" spans="2:10" ht="14.25" customHeight="1">
      <c r="B887" s="260"/>
      <c r="C887" s="261" t="s">
        <v>370</v>
      </c>
      <c r="F887" s="486">
        <v>172365705</v>
      </c>
      <c r="G887" s="486"/>
      <c r="H887" s="486"/>
      <c r="I887" s="486"/>
    </row>
    <row r="888" spans="2:10" ht="9" customHeight="1">
      <c r="C888" s="263"/>
      <c r="F888" s="486"/>
      <c r="G888" s="486"/>
      <c r="H888" s="486"/>
      <c r="I888" s="486"/>
    </row>
    <row r="889" spans="2:10" ht="14.25" customHeight="1">
      <c r="B889" s="197" t="s">
        <v>299</v>
      </c>
      <c r="C889" s="259" t="s">
        <v>152</v>
      </c>
      <c r="E889" s="262"/>
      <c r="F889" s="488">
        <f>F890+F891</f>
        <v>378940065677</v>
      </c>
      <c r="G889" s="488"/>
      <c r="H889" s="488">
        <f>H890+H891</f>
        <v>297639690249</v>
      </c>
      <c r="I889" s="488"/>
    </row>
    <row r="890" spans="2:10" ht="14.25" customHeight="1">
      <c r="B890" s="260"/>
      <c r="C890" s="262" t="s">
        <v>153</v>
      </c>
      <c r="E890" s="262"/>
      <c r="F890" s="486">
        <v>309501741893</v>
      </c>
      <c r="G890" s="486"/>
      <c r="H890" s="486">
        <v>277425615825</v>
      </c>
      <c r="I890" s="486"/>
    </row>
    <row r="891" spans="2:10" ht="14.25" customHeight="1">
      <c r="B891" s="260"/>
      <c r="C891" s="262" t="s">
        <v>154</v>
      </c>
      <c r="E891" s="262"/>
      <c r="F891" s="486">
        <v>69438323784</v>
      </c>
      <c r="G891" s="486"/>
      <c r="H891" s="486">
        <v>20214074424</v>
      </c>
      <c r="I891" s="486"/>
    </row>
    <row r="892" spans="2:10" ht="8.25" customHeight="1">
      <c r="B892" s="265"/>
      <c r="C892" s="266"/>
      <c r="E892" s="267"/>
      <c r="F892" s="486"/>
      <c r="G892" s="486"/>
      <c r="H892" s="486"/>
      <c r="I892" s="486"/>
    </row>
    <row r="893" spans="2:10" ht="14.25" customHeight="1">
      <c r="B893" s="197" t="s">
        <v>299</v>
      </c>
      <c r="C893" s="259" t="s">
        <v>156</v>
      </c>
      <c r="E893" s="267"/>
      <c r="F893" s="489">
        <f>SUM(F894:F898)</f>
        <v>333095831854</v>
      </c>
      <c r="G893" s="489"/>
      <c r="H893" s="489">
        <f>SUM(H894:H898)</f>
        <v>279585857559</v>
      </c>
      <c r="I893" s="489"/>
    </row>
    <row r="894" spans="2:10" ht="14.25" customHeight="1">
      <c r="B894" s="260"/>
      <c r="C894" s="262" t="s">
        <v>157</v>
      </c>
      <c r="E894" s="262"/>
      <c r="F894" s="487">
        <v>272758665067</v>
      </c>
      <c r="G894" s="487"/>
      <c r="H894" s="487">
        <v>226839602026</v>
      </c>
      <c r="I894" s="487"/>
    </row>
    <row r="895" spans="2:10" ht="14.25" customHeight="1">
      <c r="B895" s="260"/>
      <c r="C895" s="262" t="s">
        <v>158</v>
      </c>
      <c r="E895" s="262"/>
      <c r="F895" s="487">
        <v>31901756496</v>
      </c>
      <c r="G895" s="487"/>
      <c r="H895" s="487">
        <v>28824198962</v>
      </c>
      <c r="I895" s="487"/>
    </row>
    <row r="896" spans="2:10" ht="14.25" customHeight="1">
      <c r="B896" s="260"/>
      <c r="C896" s="262" t="s">
        <v>159</v>
      </c>
      <c r="E896" s="262"/>
      <c r="F896" s="487">
        <v>5332136475</v>
      </c>
      <c r="G896" s="487"/>
      <c r="H896" s="487">
        <v>6649948268</v>
      </c>
      <c r="I896" s="487"/>
    </row>
    <row r="897" spans="2:10" ht="14.25" customHeight="1">
      <c r="B897" s="260"/>
      <c r="C897" s="262" t="s">
        <v>160</v>
      </c>
      <c r="E897" s="262"/>
      <c r="F897" s="487">
        <v>14733774260</v>
      </c>
      <c r="G897" s="487"/>
      <c r="H897" s="487">
        <v>11624156362</v>
      </c>
      <c r="I897" s="487"/>
    </row>
    <row r="898" spans="2:10" ht="14.25" customHeight="1">
      <c r="B898" s="260"/>
      <c r="C898" s="262" t="s">
        <v>161</v>
      </c>
      <c r="E898" s="262"/>
      <c r="F898" s="487">
        <v>8369499556</v>
      </c>
      <c r="G898" s="487"/>
      <c r="H898" s="487">
        <v>5647951941</v>
      </c>
      <c r="I898" s="487"/>
    </row>
    <row r="899" spans="2:10" ht="8.25" customHeight="1">
      <c r="B899" s="10"/>
      <c r="C899" s="10"/>
      <c r="D899" s="10"/>
      <c r="E899" s="10"/>
      <c r="F899" s="10"/>
      <c r="G899" s="10"/>
      <c r="H899" s="10"/>
      <c r="I899" s="10"/>
      <c r="J899" s="10"/>
    </row>
    <row r="900" spans="2:10" ht="14.25" customHeight="1">
      <c r="B900" s="197" t="s">
        <v>299</v>
      </c>
      <c r="C900" s="259" t="s">
        <v>243</v>
      </c>
      <c r="E900" s="264"/>
      <c r="F900" s="488">
        <f>F901+F902</f>
        <v>8022168920</v>
      </c>
      <c r="G900" s="488"/>
      <c r="H900" s="488">
        <f>H901+H902</f>
        <v>9593362289</v>
      </c>
      <c r="I900" s="488"/>
    </row>
    <row r="901" spans="2:10" ht="14.25" customHeight="1">
      <c r="B901" s="260"/>
      <c r="C901" s="261" t="s">
        <v>150</v>
      </c>
      <c r="E901" s="264"/>
      <c r="F901" s="486">
        <v>8022168920</v>
      </c>
      <c r="G901" s="486"/>
      <c r="H901" s="486">
        <v>9593362289</v>
      </c>
      <c r="I901" s="486"/>
    </row>
    <row r="902" spans="2:10" ht="14.25" customHeight="1">
      <c r="B902" s="260"/>
      <c r="C902" s="261" t="s">
        <v>151</v>
      </c>
      <c r="E902" s="264"/>
      <c r="F902" s="486"/>
      <c r="G902" s="486"/>
      <c r="H902" s="486"/>
      <c r="I902" s="486"/>
    </row>
    <row r="903" spans="2:10" ht="9.75" customHeight="1">
      <c r="B903" s="260"/>
      <c r="C903" s="261"/>
      <c r="E903" s="264"/>
      <c r="F903" s="486"/>
      <c r="G903" s="486"/>
      <c r="H903" s="486"/>
      <c r="I903" s="486"/>
    </row>
    <row r="904" spans="2:10" s="2" customFormat="1" ht="14.25" customHeight="1">
      <c r="B904" s="197" t="s">
        <v>299</v>
      </c>
      <c r="C904" s="274" t="s">
        <v>643</v>
      </c>
      <c r="E904" s="275"/>
      <c r="F904" s="489">
        <f>SUM(F905:G908)</f>
        <v>8313208543</v>
      </c>
      <c r="G904" s="489"/>
      <c r="H904" s="489">
        <f>SUM(H905:I908)</f>
        <v>6717576218</v>
      </c>
      <c r="I904" s="489"/>
    </row>
    <row r="905" spans="2:10" ht="14.25" customHeight="1">
      <c r="B905" s="260"/>
      <c r="C905" s="261" t="s">
        <v>645</v>
      </c>
      <c r="E905" s="264"/>
      <c r="F905" s="487">
        <v>1114730855</v>
      </c>
      <c r="G905" s="487"/>
      <c r="H905" s="487">
        <v>455609751</v>
      </c>
      <c r="I905" s="487"/>
    </row>
    <row r="906" spans="2:10" ht="14.25" customHeight="1">
      <c r="B906" s="260"/>
      <c r="C906" s="261" t="s">
        <v>646</v>
      </c>
      <c r="E906" s="264"/>
      <c r="F906" s="487">
        <v>4349604020</v>
      </c>
      <c r="G906" s="487"/>
      <c r="H906" s="487">
        <v>4181334280</v>
      </c>
      <c r="I906" s="487"/>
    </row>
    <row r="907" spans="2:10" ht="14.25" customHeight="1">
      <c r="B907" s="260"/>
      <c r="C907" s="261" t="s">
        <v>647</v>
      </c>
      <c r="E907" s="264"/>
      <c r="F907" s="487">
        <v>710602985</v>
      </c>
      <c r="G907" s="487"/>
      <c r="H907" s="487">
        <v>502289120</v>
      </c>
      <c r="I907" s="487"/>
    </row>
    <row r="908" spans="2:10" ht="14.25" customHeight="1">
      <c r="B908" s="260"/>
      <c r="C908" s="261" t="s">
        <v>648</v>
      </c>
      <c r="E908" s="264"/>
      <c r="F908" s="487">
        <v>2138270683</v>
      </c>
      <c r="G908" s="487"/>
      <c r="H908" s="487">
        <v>1578343067</v>
      </c>
      <c r="I908" s="487"/>
    </row>
    <row r="909" spans="2:10" ht="9.75" customHeight="1">
      <c r="B909" s="260"/>
      <c r="C909" s="261"/>
      <c r="E909" s="264"/>
      <c r="F909" s="268"/>
      <c r="G909" s="268"/>
      <c r="H909" s="268"/>
      <c r="I909" s="268"/>
    </row>
    <row r="910" spans="2:10" s="2" customFormat="1" ht="14.25" customHeight="1">
      <c r="B910" s="197" t="s">
        <v>299</v>
      </c>
      <c r="C910" s="274" t="s">
        <v>644</v>
      </c>
      <c r="E910" s="275"/>
      <c r="F910" s="489">
        <f>SUM(F911:G919)</f>
        <v>14104688341</v>
      </c>
      <c r="G910" s="489"/>
      <c r="H910" s="489">
        <f>SUM(H911:I919)</f>
        <v>11366419261</v>
      </c>
      <c r="I910" s="489"/>
    </row>
    <row r="911" spans="2:10" ht="14.25" customHeight="1">
      <c r="B911" s="260"/>
      <c r="C911" s="261" t="s">
        <v>645</v>
      </c>
      <c r="E911" s="264"/>
      <c r="F911" s="487">
        <v>6823231596</v>
      </c>
      <c r="G911" s="487"/>
      <c r="H911" s="487">
        <v>6200607994</v>
      </c>
      <c r="I911" s="487"/>
    </row>
    <row r="912" spans="2:10" ht="14.25" customHeight="1">
      <c r="B912" s="260"/>
      <c r="C912" s="261" t="s">
        <v>649</v>
      </c>
      <c r="E912" s="264"/>
      <c r="F912" s="487">
        <v>407797204</v>
      </c>
      <c r="G912" s="487"/>
      <c r="H912" s="487">
        <v>366390090</v>
      </c>
      <c r="I912" s="487"/>
    </row>
    <row r="913" spans="2:9" ht="14.25" customHeight="1">
      <c r="B913" s="260"/>
      <c r="C913" s="261" t="s">
        <v>650</v>
      </c>
      <c r="E913" s="264"/>
      <c r="F913" s="487">
        <v>372051209</v>
      </c>
      <c r="G913" s="487"/>
      <c r="H913" s="487">
        <v>244697109</v>
      </c>
      <c r="I913" s="487"/>
    </row>
    <row r="914" spans="2:9" ht="14.25" customHeight="1">
      <c r="B914" s="260"/>
      <c r="C914" s="261" t="s">
        <v>651</v>
      </c>
      <c r="E914" s="264"/>
      <c r="F914" s="487">
        <v>514191975</v>
      </c>
      <c r="G914" s="487"/>
      <c r="H914" s="487">
        <v>423889656</v>
      </c>
      <c r="I914" s="487"/>
    </row>
    <row r="915" spans="2:9" ht="14.25" customHeight="1">
      <c r="B915" s="260"/>
      <c r="C915" s="261" t="s">
        <v>652</v>
      </c>
      <c r="E915" s="264"/>
      <c r="F915" s="487">
        <v>422178914</v>
      </c>
      <c r="G915" s="487"/>
      <c r="H915" s="487">
        <v>421365296</v>
      </c>
      <c r="I915" s="487"/>
    </row>
    <row r="916" spans="2:9" ht="14.25" customHeight="1">
      <c r="B916" s="260"/>
      <c r="C916" s="261" t="s">
        <v>653</v>
      </c>
      <c r="E916" s="264"/>
      <c r="F916" s="490">
        <v>0</v>
      </c>
      <c r="G916" s="490"/>
      <c r="H916" s="490">
        <v>0</v>
      </c>
      <c r="I916" s="490"/>
    </row>
    <row r="917" spans="2:9" ht="14.25" customHeight="1">
      <c r="B917" s="260"/>
      <c r="C917" s="261" t="s">
        <v>654</v>
      </c>
      <c r="E917" s="264"/>
      <c r="F917" s="487">
        <v>158695400</v>
      </c>
      <c r="G917" s="487"/>
      <c r="H917" s="487">
        <v>139285875</v>
      </c>
      <c r="I917" s="487"/>
    </row>
    <row r="918" spans="2:9" ht="14.25" customHeight="1">
      <c r="B918" s="260"/>
      <c r="C918" s="261" t="s">
        <v>648</v>
      </c>
      <c r="E918" s="264"/>
      <c r="F918" s="487">
        <v>2221584203</v>
      </c>
      <c r="G918" s="487"/>
      <c r="H918" s="487">
        <v>1926931062</v>
      </c>
      <c r="I918" s="487"/>
    </row>
    <row r="919" spans="2:9" ht="14.25" customHeight="1">
      <c r="B919" s="260"/>
      <c r="C919" s="261" t="s">
        <v>655</v>
      </c>
      <c r="E919" s="264"/>
      <c r="F919" s="487">
        <v>3184957840</v>
      </c>
      <c r="G919" s="487"/>
      <c r="H919" s="487">
        <v>1643252179</v>
      </c>
      <c r="I919" s="487"/>
    </row>
    <row r="920" spans="2:9" ht="9.75" customHeight="1">
      <c r="B920" s="265"/>
      <c r="C920" s="266"/>
      <c r="E920" s="267"/>
      <c r="F920" s="269"/>
      <c r="G920" s="269"/>
      <c r="H920" s="269"/>
      <c r="I920" s="269"/>
    </row>
    <row r="921" spans="2:9" ht="14.25" customHeight="1">
      <c r="B921" s="197" t="s">
        <v>299</v>
      </c>
      <c r="C921" s="259" t="s">
        <v>656</v>
      </c>
      <c r="E921" s="267"/>
      <c r="F921" s="489">
        <f>SUM(F922:G925)</f>
        <v>746233498</v>
      </c>
      <c r="G921" s="489"/>
      <c r="H921" s="489">
        <f>SUM(H922:I925)</f>
        <v>487072441</v>
      </c>
      <c r="I921" s="489"/>
    </row>
    <row r="922" spans="2:9" s="154" customFormat="1" ht="14.25" customHeight="1">
      <c r="B922" s="277"/>
      <c r="C922" s="262" t="s">
        <v>657</v>
      </c>
      <c r="E922" s="276"/>
      <c r="F922" s="490">
        <v>0</v>
      </c>
      <c r="G922" s="490"/>
      <c r="H922" s="487">
        <v>34545455</v>
      </c>
      <c r="I922" s="487"/>
    </row>
    <row r="923" spans="2:9" s="154" customFormat="1" ht="14.25" customHeight="1">
      <c r="B923" s="277"/>
      <c r="C923" s="262" t="s">
        <v>371</v>
      </c>
      <c r="E923" s="276"/>
      <c r="F923" s="487">
        <v>74075430</v>
      </c>
      <c r="G923" s="487"/>
      <c r="H923" s="490">
        <v>0</v>
      </c>
      <c r="I923" s="490"/>
    </row>
    <row r="924" spans="2:9" s="154" customFormat="1" ht="14.25" customHeight="1">
      <c r="B924" s="277"/>
      <c r="C924" s="262" t="s">
        <v>658</v>
      </c>
      <c r="E924" s="276"/>
      <c r="F924" s="490">
        <v>0</v>
      </c>
      <c r="G924" s="490"/>
      <c r="H924" s="487">
        <v>218172595</v>
      </c>
      <c r="I924" s="487"/>
    </row>
    <row r="925" spans="2:9" s="154" customFormat="1" ht="14.25" customHeight="1">
      <c r="B925" s="277"/>
      <c r="C925" s="262" t="s">
        <v>656</v>
      </c>
      <c r="E925" s="276"/>
      <c r="F925" s="487">
        <v>672158068</v>
      </c>
      <c r="G925" s="487"/>
      <c r="H925" s="487">
        <v>234354391</v>
      </c>
      <c r="I925" s="487"/>
    </row>
    <row r="926" spans="2:9" s="154" customFormat="1" ht="9" customHeight="1">
      <c r="B926" s="277"/>
      <c r="C926" s="262"/>
      <c r="E926" s="276"/>
      <c r="F926" s="269"/>
      <c r="G926" s="269"/>
      <c r="H926" s="269"/>
      <c r="I926" s="269"/>
    </row>
    <row r="927" spans="2:9" s="154" customFormat="1" ht="14.25" customHeight="1">
      <c r="B927" s="197" t="s">
        <v>299</v>
      </c>
      <c r="C927" s="259" t="s">
        <v>659</v>
      </c>
      <c r="D927"/>
      <c r="E927" s="267"/>
      <c r="F927" s="489">
        <f>SUM(F928:G930)</f>
        <v>62878245</v>
      </c>
      <c r="G927" s="489"/>
      <c r="H927" s="489">
        <f>SUM(H928:I930)</f>
        <v>737636248</v>
      </c>
      <c r="I927" s="489"/>
    </row>
    <row r="928" spans="2:9" s="154" customFormat="1" ht="14.25" customHeight="1">
      <c r="B928" s="277"/>
      <c r="C928" s="262" t="s">
        <v>660</v>
      </c>
      <c r="E928" s="276"/>
      <c r="F928" s="487">
        <v>40792287</v>
      </c>
      <c r="G928" s="487"/>
      <c r="H928" s="487">
        <v>27104041</v>
      </c>
      <c r="I928" s="487"/>
    </row>
    <row r="929" spans="1:10" s="154" customFormat="1" ht="14.25" customHeight="1">
      <c r="B929" s="277"/>
      <c r="C929" s="262" t="s">
        <v>657</v>
      </c>
      <c r="E929" s="276"/>
      <c r="F929" s="487">
        <v>0</v>
      </c>
      <c r="G929" s="487"/>
      <c r="H929" s="487">
        <v>535667179</v>
      </c>
      <c r="I929" s="487"/>
    </row>
    <row r="930" spans="1:10" s="154" customFormat="1" ht="14.25" customHeight="1">
      <c r="B930" s="277"/>
      <c r="C930" s="262" t="s">
        <v>659</v>
      </c>
      <c r="E930" s="276"/>
      <c r="F930" s="487">
        <v>22085958</v>
      </c>
      <c r="G930" s="487"/>
      <c r="H930" s="487">
        <v>174865028</v>
      </c>
      <c r="I930" s="487"/>
    </row>
    <row r="931" spans="1:10" s="154" customFormat="1" ht="11.25" customHeight="1">
      <c r="B931" s="277"/>
      <c r="C931" s="262"/>
      <c r="E931" s="276"/>
      <c r="F931" s="268"/>
      <c r="G931" s="268"/>
      <c r="H931" s="268"/>
      <c r="I931" s="268"/>
    </row>
    <row r="932" spans="1:10" ht="14.25" customHeight="1">
      <c r="B932" s="197" t="s">
        <v>299</v>
      </c>
      <c r="C932" s="259" t="s">
        <v>155</v>
      </c>
      <c r="D932" s="262"/>
      <c r="E932" s="262"/>
      <c r="F932" s="488">
        <f>F933</f>
        <v>2670690729</v>
      </c>
      <c r="G932" s="488"/>
      <c r="H932" s="488">
        <f>H933</f>
        <v>1884880007</v>
      </c>
      <c r="I932" s="488"/>
    </row>
    <row r="933" spans="1:10" ht="14.25" customHeight="1">
      <c r="B933" s="260"/>
      <c r="C933" s="262" t="s">
        <v>661</v>
      </c>
      <c r="D933" s="262"/>
      <c r="E933" s="262"/>
      <c r="F933" s="486">
        <v>2670690729</v>
      </c>
      <c r="G933" s="486"/>
      <c r="H933" s="486">
        <v>1884880007</v>
      </c>
      <c r="I933" s="486"/>
    </row>
    <row r="934" spans="1:10" ht="15.9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</row>
    <row r="935" spans="1:10" ht="17.100000000000001" customHeight="1">
      <c r="G935" s="17" t="s">
        <v>372</v>
      </c>
    </row>
    <row r="936" spans="1:10" ht="22.5" customHeight="1">
      <c r="G936" s="41" t="s">
        <v>890</v>
      </c>
    </row>
    <row r="937" spans="1:10" ht="17.100000000000001" customHeight="1">
      <c r="G937" s="41" t="s">
        <v>439</v>
      </c>
    </row>
    <row r="938" spans="1:10" ht="17.100000000000001" customHeight="1"/>
    <row r="939" spans="1:10" ht="17.100000000000001" customHeight="1"/>
    <row r="940" spans="1:10" ht="17.100000000000001" customHeight="1"/>
    <row r="941" spans="1:10" ht="17.100000000000001" customHeight="1"/>
    <row r="942" spans="1:10" ht="17.100000000000001" customHeight="1"/>
    <row r="943" spans="1:10" ht="17.100000000000001" customHeight="1">
      <c r="G943" s="197" t="s">
        <v>495</v>
      </c>
    </row>
    <row r="944" spans="1:10" ht="17.100000000000001" customHeight="1"/>
    <row r="945" ht="17.100000000000001" customHeight="1"/>
    <row r="946" ht="17.100000000000001" customHeight="1"/>
  </sheetData>
  <mergeCells count="716">
    <mergeCell ref="C100:J100"/>
    <mergeCell ref="C104:J104"/>
    <mergeCell ref="C107:J107"/>
    <mergeCell ref="E14:F14"/>
    <mergeCell ref="E15:F15"/>
    <mergeCell ref="C99:J99"/>
    <mergeCell ref="C98:J98"/>
    <mergeCell ref="C101:J101"/>
    <mergeCell ref="C26:J26"/>
    <mergeCell ref="C24:J24"/>
    <mergeCell ref="C34:J34"/>
    <mergeCell ref="C23:J23"/>
    <mergeCell ref="C146:D146"/>
    <mergeCell ref="C192:C193"/>
    <mergeCell ref="C114:D114"/>
    <mergeCell ref="C143:J143"/>
    <mergeCell ref="E148:G148"/>
    <mergeCell ref="E149:G149"/>
    <mergeCell ref="E150:G150"/>
    <mergeCell ref="E173:F173"/>
    <mergeCell ref="C148:D148"/>
    <mergeCell ref="C149:D149"/>
    <mergeCell ref="C150:D150"/>
    <mergeCell ref="E172:F172"/>
    <mergeCell ref="E171:F171"/>
    <mergeCell ref="C171:D171"/>
    <mergeCell ref="D165:J165"/>
    <mergeCell ref="C172:D172"/>
    <mergeCell ref="C412:J412"/>
    <mergeCell ref="C419:J419"/>
    <mergeCell ref="C420:J420"/>
    <mergeCell ref="C421:J421"/>
    <mergeCell ref="C422:J422"/>
    <mergeCell ref="C415:J415"/>
    <mergeCell ref="C417:J417"/>
    <mergeCell ref="C416:J416"/>
    <mergeCell ref="C413:J413"/>
    <mergeCell ref="C414:J414"/>
    <mergeCell ref="H889:I889"/>
    <mergeCell ref="F892:G892"/>
    <mergeCell ref="F885:G885"/>
    <mergeCell ref="F886:G886"/>
    <mergeCell ref="F890:G890"/>
    <mergeCell ref="H892:I892"/>
    <mergeCell ref="H878:I878"/>
    <mergeCell ref="F736:G736"/>
    <mergeCell ref="F871:G871"/>
    <mergeCell ref="F859:G859"/>
    <mergeCell ref="F860:G860"/>
    <mergeCell ref="F861:G861"/>
    <mergeCell ref="F862:G862"/>
    <mergeCell ref="F863:G863"/>
    <mergeCell ref="F876:G876"/>
    <mergeCell ref="F864:G864"/>
    <mergeCell ref="F923:G923"/>
    <mergeCell ref="F924:G924"/>
    <mergeCell ref="H927:I927"/>
    <mergeCell ref="F925:G925"/>
    <mergeCell ref="H923:I923"/>
    <mergeCell ref="H924:I924"/>
    <mergeCell ref="H925:I925"/>
    <mergeCell ref="F927:G927"/>
    <mergeCell ref="H912:I912"/>
    <mergeCell ref="F903:G903"/>
    <mergeCell ref="H903:I903"/>
    <mergeCell ref="H906:I906"/>
    <mergeCell ref="H907:I907"/>
    <mergeCell ref="H913:I913"/>
    <mergeCell ref="H883:I883"/>
    <mergeCell ref="H894:I894"/>
    <mergeCell ref="F893:G893"/>
    <mergeCell ref="F894:G894"/>
    <mergeCell ref="H887:I887"/>
    <mergeCell ref="F889:G889"/>
    <mergeCell ref="H893:I893"/>
    <mergeCell ref="H884:I884"/>
    <mergeCell ref="H885:I885"/>
    <mergeCell ref="H886:I886"/>
    <mergeCell ref="H902:I902"/>
    <mergeCell ref="H904:I904"/>
    <mergeCell ref="H905:I905"/>
    <mergeCell ref="H919:I919"/>
    <mergeCell ref="H917:I917"/>
    <mergeCell ref="F904:G904"/>
    <mergeCell ref="H908:I908"/>
    <mergeCell ref="H916:I916"/>
    <mergeCell ref="H910:I910"/>
    <mergeCell ref="H911:I911"/>
    <mergeCell ref="H896:I896"/>
    <mergeCell ref="H897:I897"/>
    <mergeCell ref="H900:I900"/>
    <mergeCell ref="F900:G900"/>
    <mergeCell ref="F901:G901"/>
    <mergeCell ref="F896:G896"/>
    <mergeCell ref="F897:G897"/>
    <mergeCell ref="F898:G898"/>
    <mergeCell ref="H898:I898"/>
    <mergeCell ref="H901:I901"/>
    <mergeCell ref="H932:I932"/>
    <mergeCell ref="F912:G912"/>
    <mergeCell ref="F913:G913"/>
    <mergeCell ref="F914:G914"/>
    <mergeCell ref="F915:G915"/>
    <mergeCell ref="F917:G917"/>
    <mergeCell ref="F916:G916"/>
    <mergeCell ref="F918:G918"/>
    <mergeCell ref="F919:G919"/>
    <mergeCell ref="H918:I918"/>
    <mergeCell ref="F928:G928"/>
    <mergeCell ref="H928:I928"/>
    <mergeCell ref="F929:G929"/>
    <mergeCell ref="H929:I929"/>
    <mergeCell ref="H881:I881"/>
    <mergeCell ref="F887:G887"/>
    <mergeCell ref="H882:I882"/>
    <mergeCell ref="F882:G882"/>
    <mergeCell ref="F884:G884"/>
    <mergeCell ref="H895:I895"/>
    <mergeCell ref="H879:I879"/>
    <mergeCell ref="H880:I880"/>
    <mergeCell ref="F895:G895"/>
    <mergeCell ref="F905:G905"/>
    <mergeCell ref="H922:I922"/>
    <mergeCell ref="H921:I921"/>
    <mergeCell ref="F922:G922"/>
    <mergeCell ref="F910:G910"/>
    <mergeCell ref="F911:G911"/>
    <mergeCell ref="H914:I914"/>
    <mergeCell ref="F865:G865"/>
    <mergeCell ref="F868:G868"/>
    <mergeCell ref="H888:I888"/>
    <mergeCell ref="F888:G888"/>
    <mergeCell ref="F874:G874"/>
    <mergeCell ref="F880:G880"/>
    <mergeCell ref="F881:G881"/>
    <mergeCell ref="F866:G866"/>
    <mergeCell ref="F867:G867"/>
    <mergeCell ref="F869:G869"/>
    <mergeCell ref="H933:I933"/>
    <mergeCell ref="F932:G932"/>
    <mergeCell ref="F933:G933"/>
    <mergeCell ref="H890:I890"/>
    <mergeCell ref="F891:G891"/>
    <mergeCell ref="H891:I891"/>
    <mergeCell ref="H915:I915"/>
    <mergeCell ref="F921:G921"/>
    <mergeCell ref="F930:G930"/>
    <mergeCell ref="H930:I930"/>
    <mergeCell ref="F870:G870"/>
    <mergeCell ref="F902:G902"/>
    <mergeCell ref="F908:G908"/>
    <mergeCell ref="F906:G906"/>
    <mergeCell ref="F907:G907"/>
    <mergeCell ref="F872:G872"/>
    <mergeCell ref="F879:G879"/>
    <mergeCell ref="F875:G875"/>
    <mergeCell ref="F878:G878"/>
    <mergeCell ref="F883:G883"/>
    <mergeCell ref="F724:G724"/>
    <mergeCell ref="F748:G748"/>
    <mergeCell ref="F742:G742"/>
    <mergeCell ref="F743:G743"/>
    <mergeCell ref="F726:G726"/>
    <mergeCell ref="F727:G727"/>
    <mergeCell ref="F728:G728"/>
    <mergeCell ref="F746:G746"/>
    <mergeCell ref="F747:G747"/>
    <mergeCell ref="F737:G737"/>
    <mergeCell ref="F738:G738"/>
    <mergeCell ref="F741:G741"/>
    <mergeCell ref="H737:I737"/>
    <mergeCell ref="H742:I742"/>
    <mergeCell ref="H741:I741"/>
    <mergeCell ref="F858:G858"/>
    <mergeCell ref="F744:G744"/>
    <mergeCell ref="F745:G745"/>
    <mergeCell ref="F740:G740"/>
    <mergeCell ref="H743:I743"/>
    <mergeCell ref="H874:I874"/>
    <mergeCell ref="H745:I745"/>
    <mergeCell ref="H861:I861"/>
    <mergeCell ref="H862:I862"/>
    <mergeCell ref="H868:I868"/>
    <mergeCell ref="H867:I867"/>
    <mergeCell ref="H859:I859"/>
    <mergeCell ref="H866:I866"/>
    <mergeCell ref="H860:I860"/>
    <mergeCell ref="H875:I875"/>
    <mergeCell ref="H876:I876"/>
    <mergeCell ref="H726:I726"/>
    <mergeCell ref="H729:I729"/>
    <mergeCell ref="H740:I740"/>
    <mergeCell ref="H736:I736"/>
    <mergeCell ref="H746:I746"/>
    <mergeCell ref="H747:I747"/>
    <mergeCell ref="H748:I748"/>
    <mergeCell ref="H872:I872"/>
    <mergeCell ref="H724:I724"/>
    <mergeCell ref="H863:I863"/>
    <mergeCell ref="H869:I869"/>
    <mergeCell ref="H870:I870"/>
    <mergeCell ref="H871:I871"/>
    <mergeCell ref="H864:I864"/>
    <mergeCell ref="H865:I865"/>
    <mergeCell ref="H858:I858"/>
    <mergeCell ref="H738:I738"/>
    <mergeCell ref="H749:I749"/>
    <mergeCell ref="F729:G729"/>
    <mergeCell ref="F749:G749"/>
    <mergeCell ref="H728:I728"/>
    <mergeCell ref="H727:I727"/>
    <mergeCell ref="H744:I744"/>
    <mergeCell ref="H733:I733"/>
    <mergeCell ref="H734:I734"/>
    <mergeCell ref="H735:I735"/>
    <mergeCell ref="F731:G731"/>
    <mergeCell ref="H731:I731"/>
    <mergeCell ref="F725:G725"/>
    <mergeCell ref="H723:I723"/>
    <mergeCell ref="H717:I717"/>
    <mergeCell ref="H722:I722"/>
    <mergeCell ref="F720:G720"/>
    <mergeCell ref="F721:G721"/>
    <mergeCell ref="F722:G722"/>
    <mergeCell ref="F723:G723"/>
    <mergeCell ref="H720:I720"/>
    <mergeCell ref="H725:I725"/>
    <mergeCell ref="C398:J398"/>
    <mergeCell ref="C400:J400"/>
    <mergeCell ref="C466:J466"/>
    <mergeCell ref="C467:J467"/>
    <mergeCell ref="C469:J469"/>
    <mergeCell ref="C706:J706"/>
    <mergeCell ref="C686:J686"/>
    <mergeCell ref="C424:J424"/>
    <mergeCell ref="C426:J426"/>
    <mergeCell ref="C427:J427"/>
    <mergeCell ref="G528:H528"/>
    <mergeCell ref="C692:J692"/>
    <mergeCell ref="H721:I721"/>
    <mergeCell ref="B652:E652"/>
    <mergeCell ref="F718:G718"/>
    <mergeCell ref="H718:I718"/>
    <mergeCell ref="G529:H529"/>
    <mergeCell ref="G530:H530"/>
    <mergeCell ref="G537:H537"/>
    <mergeCell ref="G538:H538"/>
    <mergeCell ref="G523:H523"/>
    <mergeCell ref="G539:H539"/>
    <mergeCell ref="G534:H534"/>
    <mergeCell ref="G535:H535"/>
    <mergeCell ref="G536:H536"/>
    <mergeCell ref="G532:H532"/>
    <mergeCell ref="G533:H533"/>
    <mergeCell ref="G525:H525"/>
    <mergeCell ref="G526:H526"/>
    <mergeCell ref="G527:H527"/>
    <mergeCell ref="G328:H328"/>
    <mergeCell ref="I316:J316"/>
    <mergeCell ref="C470:J470"/>
    <mergeCell ref="C710:J710"/>
    <mergeCell ref="C712:J712"/>
    <mergeCell ref="C713:J713"/>
    <mergeCell ref="C707:J707"/>
    <mergeCell ref="I520:J520"/>
    <mergeCell ref="I521:J521"/>
    <mergeCell ref="I522:J522"/>
    <mergeCell ref="H309:I309"/>
    <mergeCell ref="F309:G309"/>
    <mergeCell ref="I324:J324"/>
    <mergeCell ref="I325:J325"/>
    <mergeCell ref="I326:J326"/>
    <mergeCell ref="I327:J327"/>
    <mergeCell ref="G327:H327"/>
    <mergeCell ref="G322:H322"/>
    <mergeCell ref="G317:H317"/>
    <mergeCell ref="G318:H318"/>
    <mergeCell ref="I328:J328"/>
    <mergeCell ref="I321:J321"/>
    <mergeCell ref="I322:J322"/>
    <mergeCell ref="I323:J323"/>
    <mergeCell ref="G323:H323"/>
    <mergeCell ref="I317:J317"/>
    <mergeCell ref="I318:J318"/>
    <mergeCell ref="I319:J319"/>
    <mergeCell ref="I320:J320"/>
    <mergeCell ref="G320:H320"/>
    <mergeCell ref="F284:G284"/>
    <mergeCell ref="F285:G285"/>
    <mergeCell ref="C283:J283"/>
    <mergeCell ref="C277:J277"/>
    <mergeCell ref="C279:J279"/>
    <mergeCell ref="F288:G288"/>
    <mergeCell ref="E253:F253"/>
    <mergeCell ref="H306:I306"/>
    <mergeCell ref="H307:I307"/>
    <mergeCell ref="H308:I308"/>
    <mergeCell ref="F304:G304"/>
    <mergeCell ref="F305:G305"/>
    <mergeCell ref="F306:G306"/>
    <mergeCell ref="F302:G302"/>
    <mergeCell ref="H302:I302"/>
    <mergeCell ref="C275:J275"/>
    <mergeCell ref="F381:G381"/>
    <mergeCell ref="C198:J198"/>
    <mergeCell ref="E199:F199"/>
    <mergeCell ref="C273:J273"/>
    <mergeCell ref="E200:F200"/>
    <mergeCell ref="E201:F201"/>
    <mergeCell ref="E227:F227"/>
    <mergeCell ref="C227:D227"/>
    <mergeCell ref="E251:F251"/>
    <mergeCell ref="D218:J218"/>
    <mergeCell ref="F287:G287"/>
    <mergeCell ref="C302:D302"/>
    <mergeCell ref="C303:D303"/>
    <mergeCell ref="F307:G307"/>
    <mergeCell ref="C304:D304"/>
    <mergeCell ref="F295:G295"/>
    <mergeCell ref="F303:G303"/>
    <mergeCell ref="F291:G291"/>
    <mergeCell ref="C445:J445"/>
    <mergeCell ref="C448:J448"/>
    <mergeCell ref="F308:G308"/>
    <mergeCell ref="H303:I303"/>
    <mergeCell ref="H304:I304"/>
    <mergeCell ref="H305:I305"/>
    <mergeCell ref="C411:J411"/>
    <mergeCell ref="C443:J443"/>
    <mergeCell ref="G319:H319"/>
    <mergeCell ref="C307:D307"/>
    <mergeCell ref="C694:J694"/>
    <mergeCell ref="G540:H540"/>
    <mergeCell ref="G541:H541"/>
    <mergeCell ref="G542:H542"/>
    <mergeCell ref="G543:H543"/>
    <mergeCell ref="C690:J690"/>
    <mergeCell ref="G548:H548"/>
    <mergeCell ref="G556:H556"/>
    <mergeCell ref="G557:H557"/>
    <mergeCell ref="G558:H558"/>
    <mergeCell ref="G520:H520"/>
    <mergeCell ref="G521:H521"/>
    <mergeCell ref="G522:H522"/>
    <mergeCell ref="C393:J393"/>
    <mergeCell ref="C394:J394"/>
    <mergeCell ref="F378:G378"/>
    <mergeCell ref="F379:G379"/>
    <mergeCell ref="F389:G389"/>
    <mergeCell ref="F390:G390"/>
    <mergeCell ref="C391:J391"/>
    <mergeCell ref="F382:G382"/>
    <mergeCell ref="F380:G380"/>
    <mergeCell ref="G524:H524"/>
    <mergeCell ref="G531:H531"/>
    <mergeCell ref="C108:J108"/>
    <mergeCell ref="C258:F258"/>
    <mergeCell ref="C201:D201"/>
    <mergeCell ref="C404:J404"/>
    <mergeCell ref="C499:J499"/>
    <mergeCell ref="C403:J403"/>
    <mergeCell ref="C95:J95"/>
    <mergeCell ref="C97:J97"/>
    <mergeCell ref="C142:J142"/>
    <mergeCell ref="C309:D309"/>
    <mergeCell ref="C305:D305"/>
    <mergeCell ref="C306:D306"/>
    <mergeCell ref="C308:D308"/>
    <mergeCell ref="E248:F248"/>
    <mergeCell ref="E256:F256"/>
    <mergeCell ref="F286:G286"/>
    <mergeCell ref="C173:D173"/>
    <mergeCell ref="C199:D199"/>
    <mergeCell ref="E244:F244"/>
    <mergeCell ref="E249:F249"/>
    <mergeCell ref="D193:J193"/>
    <mergeCell ref="D191:J191"/>
    <mergeCell ref="D192:J192"/>
    <mergeCell ref="C200:D200"/>
    <mergeCell ref="E233:F233"/>
    <mergeCell ref="E235:F235"/>
    <mergeCell ref="B354:B355"/>
    <mergeCell ref="C354:D355"/>
    <mergeCell ref="E354:E355"/>
    <mergeCell ref="F354:F355"/>
    <mergeCell ref="H354:H355"/>
    <mergeCell ref="E236:F236"/>
    <mergeCell ref="E246:F246"/>
    <mergeCell ref="E250:F250"/>
    <mergeCell ref="E254:F254"/>
    <mergeCell ref="E255:F255"/>
    <mergeCell ref="G519:H519"/>
    <mergeCell ref="C425:J425"/>
    <mergeCell ref="F388:G388"/>
    <mergeCell ref="C373:J373"/>
    <mergeCell ref="G325:H325"/>
    <mergeCell ref="G326:H326"/>
    <mergeCell ref="C495:J495"/>
    <mergeCell ref="I519:J519"/>
    <mergeCell ref="C441:J441"/>
    <mergeCell ref="C442:J442"/>
    <mergeCell ref="I529:J529"/>
    <mergeCell ref="G549:H549"/>
    <mergeCell ref="G550:H550"/>
    <mergeCell ref="G551:H551"/>
    <mergeCell ref="G544:H544"/>
    <mergeCell ref="G545:H545"/>
    <mergeCell ref="G546:H546"/>
    <mergeCell ref="G547:H547"/>
    <mergeCell ref="I530:J530"/>
    <mergeCell ref="I531:J531"/>
    <mergeCell ref="G559:H559"/>
    <mergeCell ref="G552:H552"/>
    <mergeCell ref="G553:H553"/>
    <mergeCell ref="G554:H554"/>
    <mergeCell ref="G555:H555"/>
    <mergeCell ref="G564:H564"/>
    <mergeCell ref="G565:H565"/>
    <mergeCell ref="G566:H566"/>
    <mergeCell ref="G567:H567"/>
    <mergeCell ref="G560:H560"/>
    <mergeCell ref="G561:H561"/>
    <mergeCell ref="G562:H562"/>
    <mergeCell ref="G563:H563"/>
    <mergeCell ref="G572:H572"/>
    <mergeCell ref="G573:H573"/>
    <mergeCell ref="G574:H574"/>
    <mergeCell ref="G575:H575"/>
    <mergeCell ref="G568:H568"/>
    <mergeCell ref="G569:H569"/>
    <mergeCell ref="G570:H570"/>
    <mergeCell ref="G571:H571"/>
    <mergeCell ref="G580:H580"/>
    <mergeCell ref="G581:H581"/>
    <mergeCell ref="G582:H582"/>
    <mergeCell ref="G583:H583"/>
    <mergeCell ref="G576:H576"/>
    <mergeCell ref="G577:H577"/>
    <mergeCell ref="G578:H578"/>
    <mergeCell ref="G579:H579"/>
    <mergeCell ref="G588:H588"/>
    <mergeCell ref="G589:H589"/>
    <mergeCell ref="G590:H590"/>
    <mergeCell ref="G591:H591"/>
    <mergeCell ref="G584:H584"/>
    <mergeCell ref="G585:H585"/>
    <mergeCell ref="G586:H586"/>
    <mergeCell ref="G587:H587"/>
    <mergeCell ref="G596:H596"/>
    <mergeCell ref="G597:H597"/>
    <mergeCell ref="G598:H598"/>
    <mergeCell ref="G599:H599"/>
    <mergeCell ref="G592:H592"/>
    <mergeCell ref="G593:H593"/>
    <mergeCell ref="G594:H594"/>
    <mergeCell ref="G595:H595"/>
    <mergeCell ref="G604:H604"/>
    <mergeCell ref="G605:H605"/>
    <mergeCell ref="G606:H606"/>
    <mergeCell ref="G607:H607"/>
    <mergeCell ref="G600:H600"/>
    <mergeCell ref="G601:H601"/>
    <mergeCell ref="G602:H602"/>
    <mergeCell ref="G603:H603"/>
    <mergeCell ref="G616:H616"/>
    <mergeCell ref="G617:H617"/>
    <mergeCell ref="G618:H618"/>
    <mergeCell ref="G619:H619"/>
    <mergeCell ref="G612:H612"/>
    <mergeCell ref="G613:H613"/>
    <mergeCell ref="G614:H614"/>
    <mergeCell ref="G615:H615"/>
    <mergeCell ref="I523:J523"/>
    <mergeCell ref="I524:J524"/>
    <mergeCell ref="I525:J525"/>
    <mergeCell ref="I526:J526"/>
    <mergeCell ref="I527:J527"/>
    <mergeCell ref="I528:J528"/>
    <mergeCell ref="I532:J532"/>
    <mergeCell ref="I533:J533"/>
    <mergeCell ref="I534:J534"/>
    <mergeCell ref="G620:H620"/>
    <mergeCell ref="G626:H626"/>
    <mergeCell ref="G608:H608"/>
    <mergeCell ref="G609:H609"/>
    <mergeCell ref="G610:H610"/>
    <mergeCell ref="G611:H611"/>
    <mergeCell ref="I539:J539"/>
    <mergeCell ref="I540:J540"/>
    <mergeCell ref="I541:J541"/>
    <mergeCell ref="I542:J542"/>
    <mergeCell ref="I535:J535"/>
    <mergeCell ref="I536:J536"/>
    <mergeCell ref="I537:J537"/>
    <mergeCell ref="I538:J538"/>
    <mergeCell ref="I547:J547"/>
    <mergeCell ref="I548:J548"/>
    <mergeCell ref="I549:J549"/>
    <mergeCell ref="I550:J550"/>
    <mergeCell ref="I543:J543"/>
    <mergeCell ref="I544:J544"/>
    <mergeCell ref="I545:J545"/>
    <mergeCell ref="I546:J546"/>
    <mergeCell ref="I555:J555"/>
    <mergeCell ref="I556:J556"/>
    <mergeCell ref="I557:J557"/>
    <mergeCell ref="I558:J558"/>
    <mergeCell ref="I551:J551"/>
    <mergeCell ref="I552:J552"/>
    <mergeCell ref="I553:J553"/>
    <mergeCell ref="I554:J554"/>
    <mergeCell ref="I563:J563"/>
    <mergeCell ref="I564:J564"/>
    <mergeCell ref="I565:J565"/>
    <mergeCell ref="I566:J566"/>
    <mergeCell ref="I559:J559"/>
    <mergeCell ref="I560:J560"/>
    <mergeCell ref="I561:J561"/>
    <mergeCell ref="I562:J562"/>
    <mergeCell ref="I571:J571"/>
    <mergeCell ref="I572:J572"/>
    <mergeCell ref="I573:J573"/>
    <mergeCell ref="I574:J574"/>
    <mergeCell ref="I567:J567"/>
    <mergeCell ref="I568:J568"/>
    <mergeCell ref="I569:J569"/>
    <mergeCell ref="I570:J570"/>
    <mergeCell ref="I588:J588"/>
    <mergeCell ref="I579:J579"/>
    <mergeCell ref="I580:J580"/>
    <mergeCell ref="I581:J581"/>
    <mergeCell ref="I582:J582"/>
    <mergeCell ref="I575:J575"/>
    <mergeCell ref="I576:J576"/>
    <mergeCell ref="I577:J577"/>
    <mergeCell ref="I578:J578"/>
    <mergeCell ref="I595:J595"/>
    <mergeCell ref="I604:J604"/>
    <mergeCell ref="I605:J605"/>
    <mergeCell ref="I583:J583"/>
    <mergeCell ref="I584:J584"/>
    <mergeCell ref="I585:J585"/>
    <mergeCell ref="I586:J586"/>
    <mergeCell ref="I596:J596"/>
    <mergeCell ref="I597:J597"/>
    <mergeCell ref="I587:J587"/>
    <mergeCell ref="I589:J589"/>
    <mergeCell ref="I590:J590"/>
    <mergeCell ref="I591:J591"/>
    <mergeCell ref="I592:J592"/>
    <mergeCell ref="I593:J593"/>
    <mergeCell ref="I594:J594"/>
    <mergeCell ref="I615:J615"/>
    <mergeCell ref="I598:J598"/>
    <mergeCell ref="I599:J599"/>
    <mergeCell ref="I600:J600"/>
    <mergeCell ref="I601:J601"/>
    <mergeCell ref="I602:J602"/>
    <mergeCell ref="I603:J603"/>
    <mergeCell ref="I606:J606"/>
    <mergeCell ref="I607:J607"/>
    <mergeCell ref="I608:J608"/>
    <mergeCell ref="I609:J609"/>
    <mergeCell ref="I610:J610"/>
    <mergeCell ref="I618:J618"/>
    <mergeCell ref="I616:J616"/>
    <mergeCell ref="I617:J617"/>
    <mergeCell ref="I611:J611"/>
    <mergeCell ref="I612:J612"/>
    <mergeCell ref="I613:J613"/>
    <mergeCell ref="I614:J614"/>
    <mergeCell ref="I619:J619"/>
    <mergeCell ref="I620:J620"/>
    <mergeCell ref="I626:J626"/>
    <mergeCell ref="I625:J625"/>
    <mergeCell ref="G628:H628"/>
    <mergeCell ref="G629:H629"/>
    <mergeCell ref="I627:J627"/>
    <mergeCell ref="I628:J628"/>
    <mergeCell ref="I629:J629"/>
    <mergeCell ref="G627:H627"/>
    <mergeCell ref="I630:J630"/>
    <mergeCell ref="G643:H643"/>
    <mergeCell ref="I633:J633"/>
    <mergeCell ref="I634:J634"/>
    <mergeCell ref="I635:J635"/>
    <mergeCell ref="I639:J639"/>
    <mergeCell ref="I640:J640"/>
    <mergeCell ref="G634:H634"/>
    <mergeCell ref="G630:H630"/>
    <mergeCell ref="G631:H631"/>
    <mergeCell ref="G642:H642"/>
    <mergeCell ref="I644:J644"/>
    <mergeCell ref="I631:J631"/>
    <mergeCell ref="I632:J632"/>
    <mergeCell ref="G632:H632"/>
    <mergeCell ref="G633:H633"/>
    <mergeCell ref="G654:H654"/>
    <mergeCell ref="G655:H655"/>
    <mergeCell ref="G656:H656"/>
    <mergeCell ref="G657:H657"/>
    <mergeCell ref="G635:H635"/>
    <mergeCell ref="G636:H636"/>
    <mergeCell ref="G637:H637"/>
    <mergeCell ref="G652:H652"/>
    <mergeCell ref="G644:H644"/>
    <mergeCell ref="G638:H638"/>
    <mergeCell ref="G662:H662"/>
    <mergeCell ref="G663:H663"/>
    <mergeCell ref="G664:H664"/>
    <mergeCell ref="G665:H665"/>
    <mergeCell ref="G658:H658"/>
    <mergeCell ref="G659:H659"/>
    <mergeCell ref="G660:H660"/>
    <mergeCell ref="G661:H661"/>
    <mergeCell ref="G678:H678"/>
    <mergeCell ref="G666:H666"/>
    <mergeCell ref="G667:H667"/>
    <mergeCell ref="G668:H668"/>
    <mergeCell ref="G669:H669"/>
    <mergeCell ref="G675:H675"/>
    <mergeCell ref="G676:H676"/>
    <mergeCell ref="G670:H670"/>
    <mergeCell ref="G671:H671"/>
    <mergeCell ref="I670:J670"/>
    <mergeCell ref="I679:J679"/>
    <mergeCell ref="I671:J671"/>
    <mergeCell ref="G680:H680"/>
    <mergeCell ref="I672:J672"/>
    <mergeCell ref="I673:J673"/>
    <mergeCell ref="I674:J674"/>
    <mergeCell ref="I677:J677"/>
    <mergeCell ref="I678:J678"/>
    <mergeCell ref="G677:H677"/>
    <mergeCell ref="I681:J681"/>
    <mergeCell ref="G679:H679"/>
    <mergeCell ref="I675:J675"/>
    <mergeCell ref="I667:J667"/>
    <mergeCell ref="I668:J668"/>
    <mergeCell ref="I680:J680"/>
    <mergeCell ref="G672:H672"/>
    <mergeCell ref="G673:H673"/>
    <mergeCell ref="G674:H674"/>
    <mergeCell ref="I676:J676"/>
    <mergeCell ref="I660:J660"/>
    <mergeCell ref="I661:J661"/>
    <mergeCell ref="I662:J662"/>
    <mergeCell ref="I652:J652"/>
    <mergeCell ref="G681:H681"/>
    <mergeCell ref="I663:J663"/>
    <mergeCell ref="I664:J664"/>
    <mergeCell ref="I665:J665"/>
    <mergeCell ref="I666:J666"/>
    <mergeCell ref="G653:H653"/>
    <mergeCell ref="I654:J654"/>
    <mergeCell ref="I655:J655"/>
    <mergeCell ref="I656:J656"/>
    <mergeCell ref="I657:J657"/>
    <mergeCell ref="I658:J658"/>
    <mergeCell ref="I659:J659"/>
    <mergeCell ref="E243:F243"/>
    <mergeCell ref="F289:G289"/>
    <mergeCell ref="F290:G290"/>
    <mergeCell ref="I653:J653"/>
    <mergeCell ref="E245:F245"/>
    <mergeCell ref="G321:H321"/>
    <mergeCell ref="G324:H324"/>
    <mergeCell ref="I636:J636"/>
    <mergeCell ref="I641:J641"/>
    <mergeCell ref="I643:J643"/>
    <mergeCell ref="E225:F225"/>
    <mergeCell ref="E226:F226"/>
    <mergeCell ref="C225:D225"/>
    <mergeCell ref="C226:D226"/>
    <mergeCell ref="E238:F238"/>
    <mergeCell ref="E239:F239"/>
    <mergeCell ref="I669:J669"/>
    <mergeCell ref="I645:J645"/>
    <mergeCell ref="G651:H651"/>
    <mergeCell ref="E240:F240"/>
    <mergeCell ref="E241:F241"/>
    <mergeCell ref="I518:J518"/>
    <mergeCell ref="C446:I446"/>
    <mergeCell ref="C447:H447"/>
    <mergeCell ref="I314:J314"/>
    <mergeCell ref="G315:H315"/>
    <mergeCell ref="F735:G735"/>
    <mergeCell ref="H732:I732"/>
    <mergeCell ref="F732:G732"/>
    <mergeCell ref="F733:G733"/>
    <mergeCell ref="F734:G734"/>
    <mergeCell ref="I682:J682"/>
    <mergeCell ref="G682:H682"/>
    <mergeCell ref="C698:J698"/>
    <mergeCell ref="C697:J697"/>
    <mergeCell ref="C714:J714"/>
    <mergeCell ref="F292:G292"/>
    <mergeCell ref="F293:G293"/>
    <mergeCell ref="F294:G294"/>
    <mergeCell ref="C405:J405"/>
    <mergeCell ref="F296:G296"/>
    <mergeCell ref="I315:J315"/>
    <mergeCell ref="G316:H316"/>
    <mergeCell ref="G354:G355"/>
    <mergeCell ref="I354:J354"/>
    <mergeCell ref="G314:H314"/>
    <mergeCell ref="I651:J651"/>
    <mergeCell ref="G645:H645"/>
    <mergeCell ref="G650:J650"/>
    <mergeCell ref="I649:J649"/>
    <mergeCell ref="I642:J642"/>
    <mergeCell ref="I637:J637"/>
    <mergeCell ref="I638:J638"/>
    <mergeCell ref="G639:H639"/>
    <mergeCell ref="G640:H640"/>
    <mergeCell ref="G641:H641"/>
  </mergeCells>
  <phoneticPr fontId="2" type="noConversion"/>
  <pageMargins left="0.44" right="0.19" top="0.37" bottom="0.42" header="0.2" footer="0.22"/>
  <pageSetup orientation="portrait" r:id="rId1"/>
  <headerFooter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"/>
  <sheetViews>
    <sheetView workbookViewId="0">
      <selection activeCell="AE10" sqref="AE10"/>
    </sheetView>
  </sheetViews>
  <sheetFormatPr defaultRowHeight="15"/>
  <cols>
    <col min="1" max="32" width="2.875" customWidth="1"/>
  </cols>
  <sheetData>
    <row r="1" spans="1:30" ht="20.100000000000001" customHeight="1">
      <c r="A1" s="19"/>
      <c r="B1" s="19"/>
      <c r="C1" s="19"/>
      <c r="D1" s="1"/>
      <c r="E1" s="1"/>
      <c r="F1" s="1"/>
      <c r="G1" s="1"/>
      <c r="H1" s="1"/>
    </row>
    <row r="2" spans="1:30" ht="20.100000000000001" customHeight="1">
      <c r="A2" s="20"/>
      <c r="B2" s="21"/>
      <c r="C2" s="2" t="s">
        <v>343</v>
      </c>
      <c r="D2" s="3"/>
      <c r="E2" s="3"/>
      <c r="F2" s="3"/>
      <c r="G2" s="3"/>
      <c r="H2" s="50"/>
    </row>
    <row r="3" spans="1:30" ht="20.100000000000001" customHeight="1" thickBot="1">
      <c r="B3" s="50"/>
      <c r="C3" s="50"/>
      <c r="D3" s="50"/>
      <c r="E3" s="50"/>
      <c r="F3" s="50"/>
      <c r="G3" s="50"/>
      <c r="H3" s="50"/>
    </row>
    <row r="4" spans="1:30" ht="38.25" customHeight="1" thickTop="1" thickBot="1">
      <c r="A4" s="50"/>
      <c r="B4" s="22"/>
      <c r="C4" s="22"/>
      <c r="D4" s="2"/>
      <c r="E4" s="2"/>
      <c r="F4" s="2"/>
      <c r="G4" s="2"/>
      <c r="H4" s="504" t="s">
        <v>812</v>
      </c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6"/>
    </row>
    <row r="5" spans="1:30" ht="39.950000000000003" customHeight="1" thickTop="1" thickBot="1">
      <c r="E5" s="153"/>
      <c r="F5" s="153"/>
      <c r="G5" s="153"/>
      <c r="H5" s="153"/>
      <c r="I5" s="153"/>
      <c r="J5" s="153"/>
      <c r="K5" s="153"/>
      <c r="L5" s="153"/>
      <c r="M5" s="13"/>
      <c r="T5" s="153"/>
      <c r="U5" s="153"/>
    </row>
    <row r="6" spans="1:30" ht="39.950000000000003" customHeight="1" thickTop="1" thickBot="1">
      <c r="D6" s="13"/>
      <c r="E6" s="13"/>
      <c r="F6" s="13"/>
      <c r="G6" s="13"/>
      <c r="H6" s="13"/>
      <c r="I6" s="504" t="s">
        <v>351</v>
      </c>
      <c r="J6" s="505"/>
      <c r="K6" s="505"/>
      <c r="L6" s="505"/>
      <c r="M6" s="505"/>
      <c r="N6" s="505"/>
      <c r="O6" s="505"/>
      <c r="P6" s="505"/>
      <c r="Q6" s="505"/>
      <c r="R6" s="506"/>
      <c r="T6" s="13"/>
      <c r="U6" s="13"/>
      <c r="V6" s="13"/>
    </row>
    <row r="7" spans="1:30" ht="39.950000000000003" customHeight="1" thickTop="1" thickBot="1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ht="39.950000000000003" customHeight="1" thickTop="1" thickBot="1">
      <c r="D8" s="13"/>
      <c r="I8" s="504" t="s">
        <v>813</v>
      </c>
      <c r="J8" s="505"/>
      <c r="K8" s="505"/>
      <c r="L8" s="505"/>
      <c r="M8" s="505"/>
      <c r="N8" s="505"/>
      <c r="O8" s="505"/>
      <c r="P8" s="505"/>
      <c r="Q8" s="505"/>
      <c r="R8" s="506"/>
      <c r="V8" s="504" t="s">
        <v>342</v>
      </c>
      <c r="W8" s="505"/>
      <c r="X8" s="505"/>
      <c r="Y8" s="505"/>
      <c r="Z8" s="505"/>
      <c r="AA8" s="506"/>
      <c r="AD8" s="13"/>
    </row>
    <row r="9" spans="1:30" ht="39.950000000000003" customHeight="1" thickTop="1">
      <c r="D9" s="13"/>
      <c r="E9" s="13"/>
      <c r="F9" s="328"/>
      <c r="G9" s="328"/>
      <c r="H9" s="328"/>
      <c r="I9" s="328"/>
      <c r="J9" s="328"/>
      <c r="K9" s="328"/>
      <c r="L9" s="328"/>
      <c r="M9" s="328"/>
      <c r="N9" s="347"/>
      <c r="O9" s="328"/>
      <c r="P9" s="328"/>
      <c r="Q9" s="328"/>
      <c r="R9" s="328"/>
      <c r="S9" s="328"/>
      <c r="T9" s="328"/>
      <c r="U9" s="328"/>
      <c r="V9" s="328"/>
      <c r="W9" s="328"/>
    </row>
    <row r="10" spans="1:30" ht="39.950000000000003" customHeight="1" thickBot="1"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348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30" ht="39.950000000000003" customHeight="1" thickTop="1" thickBot="1">
      <c r="B11" s="501" t="s">
        <v>973</v>
      </c>
      <c r="C11" s="502"/>
      <c r="D11" s="502"/>
      <c r="E11" s="502"/>
      <c r="F11" s="502"/>
      <c r="G11" s="502"/>
      <c r="H11" s="502"/>
      <c r="I11" s="503"/>
      <c r="N11" s="348"/>
      <c r="T11" s="501" t="s">
        <v>809</v>
      </c>
      <c r="U11" s="502"/>
      <c r="V11" s="502"/>
      <c r="W11" s="502"/>
      <c r="X11" s="502"/>
      <c r="Y11" s="502"/>
      <c r="Z11" s="503"/>
    </row>
    <row r="12" spans="1:30" ht="39.950000000000003" customHeight="1" thickTop="1">
      <c r="B12" s="328"/>
      <c r="G12" s="328"/>
      <c r="H12" s="328"/>
      <c r="I12" s="328"/>
      <c r="J12" s="328"/>
      <c r="K12" s="13"/>
      <c r="L12" s="13"/>
      <c r="M12" s="13"/>
      <c r="N12" s="348"/>
      <c r="O12" s="13"/>
      <c r="P12" s="13"/>
      <c r="Q12" s="13"/>
      <c r="R12" s="13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</row>
    <row r="13" spans="1:30" ht="39.950000000000003" customHeight="1" thickBot="1">
      <c r="C13" s="51"/>
      <c r="D13" s="51"/>
      <c r="E13" s="51"/>
      <c r="F13" s="51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30" ht="51.75" customHeight="1" thickTop="1" thickBot="1">
      <c r="A14" s="501" t="s">
        <v>74</v>
      </c>
      <c r="B14" s="502"/>
      <c r="C14" s="502"/>
      <c r="D14" s="327"/>
      <c r="E14" s="501" t="s">
        <v>75</v>
      </c>
      <c r="F14" s="502"/>
      <c r="G14" s="503"/>
      <c r="H14" s="327"/>
      <c r="I14" s="501" t="s">
        <v>76</v>
      </c>
      <c r="J14" s="502"/>
      <c r="K14" s="503"/>
      <c r="L14" s="326"/>
      <c r="M14" s="501" t="s">
        <v>808</v>
      </c>
      <c r="N14" s="502"/>
      <c r="O14" s="503"/>
      <c r="Q14" s="501" t="s">
        <v>866</v>
      </c>
      <c r="R14" s="502"/>
      <c r="S14" s="502"/>
      <c r="T14" s="503"/>
      <c r="V14" s="501" t="s">
        <v>810</v>
      </c>
      <c r="W14" s="502"/>
      <c r="X14" s="502"/>
      <c r="Y14" s="503"/>
      <c r="AA14" s="501" t="s">
        <v>811</v>
      </c>
      <c r="AB14" s="502"/>
      <c r="AC14" s="502"/>
      <c r="AD14" s="503"/>
    </row>
    <row r="15" spans="1:30" ht="39.950000000000003" customHeight="1" thickTop="1"/>
    <row r="16" spans="1:30" ht="30" customHeight="1">
      <c r="K16" s="3"/>
    </row>
    <row r="17" spans="16:16" ht="39.950000000000003" customHeight="1"/>
    <row r="18" spans="16:16" ht="39.950000000000003" customHeight="1"/>
    <row r="19" spans="16:16" ht="58.5" customHeight="1"/>
    <row r="20" spans="16:16" ht="39.950000000000003" customHeight="1">
      <c r="P20">
        <v>2</v>
      </c>
    </row>
    <row r="21" spans="16:16" ht="39.950000000000003" customHeight="1"/>
    <row r="22" spans="16:16" ht="39.950000000000003" customHeight="1"/>
    <row r="23" spans="16:16" ht="39.950000000000003" customHeight="1"/>
    <row r="24" spans="16:16" ht="39.950000000000003" customHeight="1"/>
    <row r="25" spans="16:16" ht="39.950000000000003" customHeight="1"/>
    <row r="26" spans="16:16" ht="39.950000000000003" customHeight="1"/>
    <row r="27" spans="16:16" ht="39.950000000000003" customHeight="1"/>
    <row r="28" spans="16:16" ht="39.950000000000003" customHeight="1"/>
    <row r="29" spans="16:16" ht="39.950000000000003" customHeight="1"/>
    <row r="30" spans="16:16" ht="39.950000000000003" customHeight="1"/>
    <row r="31" spans="16:16" ht="39.950000000000003" customHeight="1"/>
  </sheetData>
  <mergeCells count="13">
    <mergeCell ref="T11:Z11"/>
    <mergeCell ref="V8:AA8"/>
    <mergeCell ref="H4:S4"/>
    <mergeCell ref="B11:I11"/>
    <mergeCell ref="I8:R8"/>
    <mergeCell ref="I6:R6"/>
    <mergeCell ref="A14:C14"/>
    <mergeCell ref="E14:G14"/>
    <mergeCell ref="I14:K14"/>
    <mergeCell ref="AA14:AD14"/>
    <mergeCell ref="Q14:T14"/>
    <mergeCell ref="V14:Y14"/>
    <mergeCell ref="M14:O14"/>
  </mergeCells>
  <phoneticPr fontId="2" type="noConversion"/>
  <pageMargins left="0.75" right="0.25" top="0.59" bottom="0.23" header="0.5" footer="0.2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topLeftCell="A37" workbookViewId="0">
      <selection activeCell="J10" sqref="J10"/>
    </sheetView>
  </sheetViews>
  <sheetFormatPr defaultRowHeight="15"/>
  <cols>
    <col min="1" max="1" width="14.875" style="18" customWidth="1"/>
    <col min="2" max="2" width="7.375" style="18" customWidth="1"/>
    <col min="3" max="3" width="13.875" style="18" customWidth="1"/>
    <col min="4" max="4" width="14.375" style="18" customWidth="1"/>
    <col min="5" max="5" width="13.125" style="18" customWidth="1"/>
    <col min="6" max="6" width="12.625" style="18" customWidth="1"/>
    <col min="7" max="7" width="15" style="18" bestFit="1" customWidth="1"/>
    <col min="8" max="16384" width="9" style="18"/>
  </cols>
  <sheetData>
    <row r="1" spans="1:8" ht="11.25" customHeight="1"/>
    <row r="2" spans="1:8" ht="15.75">
      <c r="A2" s="2" t="s">
        <v>662</v>
      </c>
      <c r="D2" s="219"/>
      <c r="E2" s="219"/>
      <c r="F2" s="219"/>
      <c r="G2" s="219"/>
      <c r="H2" s="220"/>
    </row>
    <row r="3" spans="1:8" ht="12" customHeight="1">
      <c r="A3" s="220"/>
      <c r="B3" s="218"/>
      <c r="C3" s="218"/>
      <c r="D3" s="219"/>
      <c r="E3" s="219"/>
      <c r="F3" s="219"/>
      <c r="G3" s="219"/>
      <c r="H3" s="220"/>
    </row>
    <row r="4" spans="1:8" ht="15.75">
      <c r="A4" s="512" t="s">
        <v>84</v>
      </c>
      <c r="B4" s="512"/>
      <c r="C4" s="221" t="s">
        <v>85</v>
      </c>
      <c r="D4" s="232" t="s">
        <v>86</v>
      </c>
      <c r="E4" s="221" t="s">
        <v>110</v>
      </c>
      <c r="F4" s="221" t="s">
        <v>109</v>
      </c>
      <c r="G4" s="221" t="s">
        <v>87</v>
      </c>
    </row>
    <row r="5" spans="1:8" ht="15.75">
      <c r="A5" s="513"/>
      <c r="B5" s="513"/>
      <c r="C5" s="222" t="s">
        <v>88</v>
      </c>
      <c r="D5" s="233" t="s">
        <v>89</v>
      </c>
      <c r="E5" s="222" t="s">
        <v>90</v>
      </c>
      <c r="F5" s="222" t="s">
        <v>91</v>
      </c>
      <c r="G5" s="222"/>
    </row>
    <row r="6" spans="1:8" ht="17.25" customHeight="1">
      <c r="A6" s="514" t="s">
        <v>92</v>
      </c>
      <c r="B6" s="515"/>
      <c r="C6" s="223">
        <v>0</v>
      </c>
      <c r="D6" s="224">
        <v>0</v>
      </c>
      <c r="E6" s="224">
        <v>0</v>
      </c>
      <c r="F6" s="223">
        <v>0</v>
      </c>
      <c r="G6" s="231">
        <v>0</v>
      </c>
    </row>
    <row r="7" spans="1:8" ht="17.25" customHeight="1">
      <c r="A7" s="226" t="s">
        <v>93</v>
      </c>
      <c r="B7" s="226"/>
      <c r="C7" s="213">
        <v>12297009855</v>
      </c>
      <c r="D7" s="227">
        <v>75805020329</v>
      </c>
      <c r="E7" s="214">
        <v>6173888709</v>
      </c>
      <c r="F7" s="213">
        <v>351865193</v>
      </c>
      <c r="G7" s="227">
        <f t="shared" ref="G7:G13" si="0">SUM(C7:F7)</f>
        <v>94627784086</v>
      </c>
    </row>
    <row r="8" spans="1:8" ht="17.25" customHeight="1">
      <c r="A8" s="525" t="s">
        <v>94</v>
      </c>
      <c r="B8" s="525"/>
      <c r="C8" s="213">
        <v>2092986364</v>
      </c>
      <c r="D8" s="227">
        <v>12339954819</v>
      </c>
      <c r="E8" s="214">
        <v>418090910</v>
      </c>
      <c r="F8" s="213"/>
      <c r="G8" s="227">
        <f t="shared" si="0"/>
        <v>14851032093</v>
      </c>
    </row>
    <row r="9" spans="1:8" ht="17.25" customHeight="1">
      <c r="A9" s="525" t="s">
        <v>96</v>
      </c>
      <c r="B9" s="525"/>
      <c r="C9" s="213">
        <v>2552944303</v>
      </c>
      <c r="D9" s="227">
        <v>77726727</v>
      </c>
      <c r="E9" s="214" t="s">
        <v>95</v>
      </c>
      <c r="F9" s="213" t="s">
        <v>95</v>
      </c>
      <c r="G9" s="227">
        <f t="shared" si="0"/>
        <v>2630671030</v>
      </c>
    </row>
    <row r="10" spans="1:8" ht="17.25" customHeight="1">
      <c r="A10" s="525" t="s">
        <v>97</v>
      </c>
      <c r="B10" s="525"/>
      <c r="C10" s="213"/>
      <c r="D10" s="227" t="s">
        <v>95</v>
      </c>
      <c r="E10" s="214"/>
      <c r="F10" s="213" t="s">
        <v>95</v>
      </c>
      <c r="G10" s="227">
        <f t="shared" si="0"/>
        <v>0</v>
      </c>
    </row>
    <row r="11" spans="1:8" ht="17.25" customHeight="1">
      <c r="A11" s="525" t="s">
        <v>98</v>
      </c>
      <c r="B11" s="525"/>
      <c r="C11" s="213" t="s">
        <v>95</v>
      </c>
      <c r="D11" s="227" t="s">
        <v>95</v>
      </c>
      <c r="E11" s="214" t="s">
        <v>95</v>
      </c>
      <c r="F11" s="213" t="s">
        <v>95</v>
      </c>
      <c r="G11" s="227">
        <f t="shared" si="0"/>
        <v>0</v>
      </c>
    </row>
    <row r="12" spans="1:8" ht="17.25" customHeight="1">
      <c r="A12" s="525" t="s">
        <v>99</v>
      </c>
      <c r="B12" s="525"/>
      <c r="C12" s="215"/>
      <c r="D12" s="227"/>
      <c r="E12" s="214" t="s">
        <v>95</v>
      </c>
      <c r="F12" s="213" t="s">
        <v>95</v>
      </c>
      <c r="G12" s="227">
        <f t="shared" si="0"/>
        <v>0</v>
      </c>
    </row>
    <row r="13" spans="1:8" ht="17.25" customHeight="1">
      <c r="A13" s="525" t="s">
        <v>100</v>
      </c>
      <c r="B13" s="525"/>
      <c r="C13" s="213">
        <v>168605746</v>
      </c>
      <c r="D13" s="227">
        <v>146077448</v>
      </c>
      <c r="E13" s="214">
        <v>26911464</v>
      </c>
      <c r="F13" s="213">
        <v>137511828</v>
      </c>
      <c r="G13" s="227">
        <f t="shared" si="0"/>
        <v>479106486</v>
      </c>
    </row>
    <row r="14" spans="1:8" ht="17.25" customHeight="1">
      <c r="A14" s="525" t="s">
        <v>101</v>
      </c>
      <c r="B14" s="525"/>
      <c r="C14" s="213">
        <f>SUM(C7:C12)-C13</f>
        <v>16774334776</v>
      </c>
      <c r="D14" s="213">
        <f>SUM(D7:D12)-D13</f>
        <v>88076624427</v>
      </c>
      <c r="E14" s="213">
        <f>SUM(E7:E12)-E13</f>
        <v>6565068155</v>
      </c>
      <c r="F14" s="213">
        <f>SUM(F7:F12)-F13</f>
        <v>214353365</v>
      </c>
      <c r="G14" s="213">
        <f>SUM(G7:G12)-G13</f>
        <v>111630380723</v>
      </c>
    </row>
    <row r="15" spans="1:8" ht="17.25" customHeight="1">
      <c r="A15" s="526" t="s">
        <v>102</v>
      </c>
      <c r="B15" s="526"/>
      <c r="C15" s="216"/>
      <c r="D15" s="227"/>
      <c r="E15" s="214"/>
      <c r="F15" s="216"/>
      <c r="G15" s="227"/>
    </row>
    <row r="16" spans="1:8" ht="17.25" customHeight="1">
      <c r="A16" s="525" t="s">
        <v>93</v>
      </c>
      <c r="B16" s="525"/>
      <c r="C16" s="213">
        <v>4424810875</v>
      </c>
      <c r="D16" s="227">
        <v>58354458754</v>
      </c>
      <c r="E16" s="214">
        <v>4608702561</v>
      </c>
      <c r="F16" s="213">
        <v>188583504</v>
      </c>
      <c r="G16" s="227">
        <f>C16+D16+E16+F16</f>
        <v>67576555694</v>
      </c>
    </row>
    <row r="17" spans="1:7" ht="17.25" customHeight="1">
      <c r="A17" s="525" t="s">
        <v>103</v>
      </c>
      <c r="B17" s="525"/>
      <c r="C17" s="213">
        <v>907161093</v>
      </c>
      <c r="D17" s="227">
        <v>3970857858</v>
      </c>
      <c r="E17" s="214">
        <v>343304718</v>
      </c>
      <c r="F17" s="213">
        <v>98012802</v>
      </c>
      <c r="G17" s="227">
        <f>SUM(C17:F17)</f>
        <v>5319336471</v>
      </c>
    </row>
    <row r="18" spans="1:7" ht="17.25" customHeight="1">
      <c r="A18" s="525" t="s">
        <v>97</v>
      </c>
      <c r="B18" s="525"/>
      <c r="C18" s="213">
        <v>0</v>
      </c>
      <c r="D18" s="227"/>
      <c r="E18" s="214">
        <v>0</v>
      </c>
      <c r="F18" s="213">
        <v>0</v>
      </c>
      <c r="G18" s="227">
        <f>SUM(C18:F18)</f>
        <v>0</v>
      </c>
    </row>
    <row r="19" spans="1:7" ht="17.25" customHeight="1">
      <c r="A19" s="525" t="s">
        <v>98</v>
      </c>
      <c r="B19" s="525"/>
      <c r="C19" s="213">
        <v>0</v>
      </c>
      <c r="D19" s="227">
        <v>0</v>
      </c>
      <c r="E19" s="214"/>
      <c r="F19" s="213">
        <v>0</v>
      </c>
      <c r="G19" s="227"/>
    </row>
    <row r="20" spans="1:7" ht="17.25" customHeight="1">
      <c r="A20" s="525" t="s">
        <v>99</v>
      </c>
      <c r="B20" s="525"/>
      <c r="C20" s="215"/>
      <c r="D20" s="227"/>
      <c r="E20" s="214">
        <v>0</v>
      </c>
      <c r="F20" s="213"/>
      <c r="G20" s="227">
        <f>SUM(C20:F20)</f>
        <v>0</v>
      </c>
    </row>
    <row r="21" spans="1:7" ht="17.25" customHeight="1">
      <c r="A21" s="525" t="s">
        <v>104</v>
      </c>
      <c r="B21" s="525"/>
      <c r="C21" s="213">
        <v>168605746</v>
      </c>
      <c r="D21" s="227">
        <v>146077448</v>
      </c>
      <c r="E21" s="214">
        <v>26911464</v>
      </c>
      <c r="F21" s="213">
        <v>137511828</v>
      </c>
      <c r="G21" s="227">
        <f>SUM(C21:F21)</f>
        <v>479106486</v>
      </c>
    </row>
    <row r="22" spans="1:7" ht="17.25" customHeight="1">
      <c r="A22" s="525" t="s">
        <v>105</v>
      </c>
      <c r="B22" s="525"/>
      <c r="C22" s="213">
        <f>SUM(C16:C20)-C21</f>
        <v>5163366222</v>
      </c>
      <c r="D22" s="213">
        <f>SUM(D16:D20)-D21</f>
        <v>62179239164</v>
      </c>
      <c r="E22" s="213">
        <f>SUM(E16:E20)-E21</f>
        <v>4925095815</v>
      </c>
      <c r="F22" s="213">
        <f>SUM(F16:F20)-F21</f>
        <v>149084478</v>
      </c>
      <c r="G22" s="213">
        <f>SUM(G16:G20)-G21</f>
        <v>72416785679</v>
      </c>
    </row>
    <row r="23" spans="1:7" ht="17.25" customHeight="1">
      <c r="A23" s="526" t="s">
        <v>106</v>
      </c>
      <c r="B23" s="526"/>
      <c r="C23" s="216"/>
      <c r="D23" s="227"/>
      <c r="E23" s="214"/>
      <c r="F23" s="216"/>
      <c r="G23" s="227"/>
    </row>
    <row r="24" spans="1:7" ht="17.25" customHeight="1">
      <c r="A24" s="525" t="s">
        <v>107</v>
      </c>
      <c r="B24" s="525"/>
      <c r="C24" s="213">
        <f>C7-C16</f>
        <v>7872198980</v>
      </c>
      <c r="D24" s="227">
        <f>D7-D16</f>
        <v>17450561575</v>
      </c>
      <c r="E24" s="214">
        <f>E7-E16</f>
        <v>1565186148</v>
      </c>
      <c r="F24" s="213">
        <f>F7-F16</f>
        <v>163281689</v>
      </c>
      <c r="G24" s="227">
        <f>C24+D24+E24+F24</f>
        <v>27051228392</v>
      </c>
    </row>
    <row r="25" spans="1:7" ht="17.25" customHeight="1">
      <c r="A25" s="527" t="s">
        <v>108</v>
      </c>
      <c r="B25" s="527"/>
      <c r="C25" s="217">
        <f>C14-C22</f>
        <v>11610968554</v>
      </c>
      <c r="D25" s="230">
        <f>D14-D22</f>
        <v>25897385263</v>
      </c>
      <c r="E25" s="225">
        <f>E14-E22</f>
        <v>1639972340</v>
      </c>
      <c r="F25" s="217">
        <f>F14-F22</f>
        <v>65268887</v>
      </c>
      <c r="G25" s="230">
        <f>G14-G22</f>
        <v>39213595044</v>
      </c>
    </row>
    <row r="26" spans="1:7">
      <c r="A26" s="518"/>
      <c r="B26" s="518"/>
    </row>
    <row r="27" spans="1:7" s="22" customFormat="1" ht="15.75">
      <c r="A27" s="2" t="s">
        <v>663</v>
      </c>
      <c r="B27" s="316"/>
      <c r="C27" s="317"/>
      <c r="D27" s="317"/>
      <c r="E27" s="317"/>
      <c r="F27" s="317"/>
    </row>
    <row r="28" spans="1:7" ht="10.5" customHeight="1">
      <c r="A28" s="207"/>
      <c r="B28" s="212"/>
      <c r="C28" s="211"/>
      <c r="D28" s="211"/>
      <c r="E28" s="211"/>
      <c r="F28" s="211"/>
    </row>
    <row r="29" spans="1:7">
      <c r="A29" s="519" t="s">
        <v>84</v>
      </c>
      <c r="B29" s="520"/>
      <c r="C29" s="208" t="s">
        <v>111</v>
      </c>
      <c r="D29" s="208" t="s">
        <v>112</v>
      </c>
      <c r="E29" s="208" t="s">
        <v>113</v>
      </c>
      <c r="F29" s="208" t="s">
        <v>114</v>
      </c>
      <c r="G29" s="208" t="s">
        <v>87</v>
      </c>
    </row>
    <row r="30" spans="1:7">
      <c r="A30" s="521"/>
      <c r="B30" s="522"/>
      <c r="C30" s="209" t="s">
        <v>115</v>
      </c>
      <c r="D30" s="234" t="s">
        <v>116</v>
      </c>
      <c r="E30" s="209" t="s">
        <v>117</v>
      </c>
      <c r="F30" s="209" t="s">
        <v>118</v>
      </c>
      <c r="G30" s="209"/>
    </row>
    <row r="31" spans="1:7">
      <c r="A31" s="523" t="s">
        <v>119</v>
      </c>
      <c r="B31" s="524"/>
      <c r="C31" s="235">
        <v>0</v>
      </c>
      <c r="D31" s="235">
        <v>0</v>
      </c>
      <c r="E31" s="235">
        <v>0</v>
      </c>
      <c r="F31" s="235">
        <v>0</v>
      </c>
      <c r="G31" s="236"/>
    </row>
    <row r="32" spans="1:7">
      <c r="A32" s="507" t="s">
        <v>93</v>
      </c>
      <c r="B32" s="508"/>
      <c r="C32" s="237">
        <v>0</v>
      </c>
      <c r="D32" s="237">
        <v>0</v>
      </c>
      <c r="E32" s="237">
        <v>116500000</v>
      </c>
      <c r="F32" s="237">
        <v>30800000</v>
      </c>
      <c r="G32" s="210">
        <f t="shared" ref="G32:G37" si="1">SUM(C32:F32)</f>
        <v>147300000</v>
      </c>
    </row>
    <row r="33" spans="1:7">
      <c r="A33" s="507" t="s">
        <v>120</v>
      </c>
      <c r="B33" s="508"/>
      <c r="C33" s="237">
        <v>0</v>
      </c>
      <c r="D33" s="237">
        <v>0</v>
      </c>
      <c r="E33" s="237"/>
      <c r="F33" s="237"/>
      <c r="G33" s="210">
        <f t="shared" si="1"/>
        <v>0</v>
      </c>
    </row>
    <row r="34" spans="1:7">
      <c r="A34" s="507" t="s">
        <v>121</v>
      </c>
      <c r="B34" s="508"/>
      <c r="C34" s="237">
        <v>0</v>
      </c>
      <c r="D34" s="237">
        <v>0</v>
      </c>
      <c r="E34" s="237"/>
      <c r="F34" s="237"/>
      <c r="G34" s="210">
        <f t="shared" si="1"/>
        <v>0</v>
      </c>
    </row>
    <row r="35" spans="1:7">
      <c r="A35" s="507" t="s">
        <v>122</v>
      </c>
      <c r="B35" s="508"/>
      <c r="C35" s="237">
        <v>0</v>
      </c>
      <c r="D35" s="237">
        <v>0</v>
      </c>
      <c r="E35" s="237">
        <v>0</v>
      </c>
      <c r="F35" s="237">
        <v>0</v>
      </c>
      <c r="G35" s="210">
        <f t="shared" si="1"/>
        <v>0</v>
      </c>
    </row>
    <row r="36" spans="1:7">
      <c r="A36" s="507" t="s">
        <v>123</v>
      </c>
      <c r="B36" s="508"/>
      <c r="C36" s="237">
        <v>0</v>
      </c>
      <c r="D36" s="237">
        <v>0</v>
      </c>
      <c r="E36" s="237">
        <v>0</v>
      </c>
      <c r="F36" s="237">
        <v>0</v>
      </c>
      <c r="G36" s="210">
        <f t="shared" si="1"/>
        <v>0</v>
      </c>
    </row>
    <row r="37" spans="1:7">
      <c r="A37" s="507" t="s">
        <v>124</v>
      </c>
      <c r="B37" s="508"/>
      <c r="C37" s="237">
        <v>0</v>
      </c>
      <c r="D37" s="237">
        <v>0</v>
      </c>
      <c r="E37" s="237">
        <v>0</v>
      </c>
      <c r="F37" s="237">
        <v>0</v>
      </c>
      <c r="G37" s="210">
        <f t="shared" si="1"/>
        <v>0</v>
      </c>
    </row>
    <row r="38" spans="1:7">
      <c r="A38" s="507" t="s">
        <v>125</v>
      </c>
      <c r="B38" s="508"/>
      <c r="C38" s="237">
        <v>0</v>
      </c>
      <c r="D38" s="237">
        <v>0</v>
      </c>
      <c r="E38" s="237">
        <v>22500000</v>
      </c>
      <c r="F38" s="237">
        <v>0</v>
      </c>
      <c r="G38" s="237">
        <v>22500000</v>
      </c>
    </row>
    <row r="39" spans="1:7">
      <c r="A39" s="507" t="s">
        <v>105</v>
      </c>
      <c r="B39" s="508"/>
      <c r="C39" s="237">
        <v>0</v>
      </c>
      <c r="D39" s="237">
        <v>0</v>
      </c>
      <c r="E39" s="237">
        <f>SUM(E32:E37)-E38</f>
        <v>94000000</v>
      </c>
      <c r="F39" s="237">
        <f>SUM(F32:F37)-F38</f>
        <v>30800000</v>
      </c>
      <c r="G39" s="237">
        <f>SUM(G32:G37)-G38</f>
        <v>124800000</v>
      </c>
    </row>
    <row r="40" spans="1:7">
      <c r="A40" s="509" t="s">
        <v>126</v>
      </c>
      <c r="B40" s="510"/>
      <c r="C40" s="238">
        <v>0</v>
      </c>
      <c r="D40" s="238">
        <v>0</v>
      </c>
      <c r="E40" s="238">
        <v>0</v>
      </c>
      <c r="F40" s="238">
        <v>0</v>
      </c>
      <c r="G40" s="210">
        <f>SUM(C40:F40)</f>
        <v>0</v>
      </c>
    </row>
    <row r="41" spans="1:7">
      <c r="A41" s="507" t="s">
        <v>93</v>
      </c>
      <c r="B41" s="508"/>
      <c r="C41" s="237">
        <v>0</v>
      </c>
      <c r="D41" s="237">
        <v>0</v>
      </c>
      <c r="E41" s="237">
        <v>70633339</v>
      </c>
      <c r="F41" s="237">
        <v>30800000</v>
      </c>
      <c r="G41" s="210">
        <v>101433339</v>
      </c>
    </row>
    <row r="42" spans="1:7">
      <c r="A42" s="507" t="s">
        <v>127</v>
      </c>
      <c r="B42" s="508"/>
      <c r="C42" s="237">
        <v>0</v>
      </c>
      <c r="D42" s="237">
        <v>0</v>
      </c>
      <c r="E42" s="237">
        <v>12800004</v>
      </c>
      <c r="F42" s="237"/>
      <c r="G42" s="210">
        <f>SUM(C42:F42)</f>
        <v>12800004</v>
      </c>
    </row>
    <row r="43" spans="1:7">
      <c r="A43" s="507" t="s">
        <v>123</v>
      </c>
      <c r="B43" s="508"/>
      <c r="C43" s="237">
        <v>0</v>
      </c>
      <c r="D43" s="237">
        <v>0</v>
      </c>
      <c r="E43" s="237"/>
      <c r="F43" s="237"/>
      <c r="G43" s="210">
        <f>SUM(C43:F43)</f>
        <v>0</v>
      </c>
    </row>
    <row r="44" spans="1:7">
      <c r="A44" s="507" t="s">
        <v>124</v>
      </c>
      <c r="B44" s="508"/>
      <c r="C44" s="237">
        <v>0</v>
      </c>
      <c r="D44" s="237">
        <v>0</v>
      </c>
      <c r="E44" s="237"/>
      <c r="F44" s="237"/>
      <c r="G44" s="210"/>
    </row>
    <row r="45" spans="1:7">
      <c r="A45" s="507" t="s">
        <v>125</v>
      </c>
      <c r="B45" s="508"/>
      <c r="C45" s="237">
        <v>0</v>
      </c>
      <c r="D45" s="237">
        <v>0</v>
      </c>
      <c r="E45" s="237">
        <v>22500000</v>
      </c>
      <c r="F45" s="237"/>
      <c r="G45" s="210">
        <f>SUM(C45:F45)</f>
        <v>22500000</v>
      </c>
    </row>
    <row r="46" spans="1:7">
      <c r="A46" s="509" t="s">
        <v>105</v>
      </c>
      <c r="B46" s="510"/>
      <c r="C46" s="237">
        <v>0</v>
      </c>
      <c r="D46" s="237">
        <v>0</v>
      </c>
      <c r="E46" s="237">
        <f>SUM(E41:E44)-E45</f>
        <v>60933343</v>
      </c>
      <c r="F46" s="237">
        <f>SUM(F41:F44)-F45</f>
        <v>30800000</v>
      </c>
      <c r="G46" s="237">
        <f>SUM(G41:G44)-G45</f>
        <v>91733343</v>
      </c>
    </row>
    <row r="47" spans="1:7">
      <c r="A47" s="507" t="s">
        <v>106</v>
      </c>
      <c r="B47" s="508"/>
      <c r="C47" s="238">
        <v>0</v>
      </c>
      <c r="D47" s="238">
        <v>0</v>
      </c>
      <c r="E47" s="238">
        <v>0</v>
      </c>
      <c r="F47" s="238">
        <v>0</v>
      </c>
      <c r="G47" s="239"/>
    </row>
    <row r="48" spans="1:7">
      <c r="A48" s="507" t="s">
        <v>107</v>
      </c>
      <c r="B48" s="508"/>
      <c r="C48" s="237">
        <v>0</v>
      </c>
      <c r="D48" s="237">
        <v>0</v>
      </c>
      <c r="E48" s="237">
        <f>E32-E41</f>
        <v>45866661</v>
      </c>
      <c r="F48" s="237">
        <f>F32-F41</f>
        <v>0</v>
      </c>
      <c r="G48" s="237">
        <f>G32-G41</f>
        <v>45866661</v>
      </c>
    </row>
    <row r="49" spans="1:7">
      <c r="A49" s="516" t="s">
        <v>108</v>
      </c>
      <c r="B49" s="517"/>
      <c r="C49" s="240">
        <v>0</v>
      </c>
      <c r="D49" s="240">
        <v>0</v>
      </c>
      <c r="E49" s="240">
        <f>E39-E46</f>
        <v>33066657</v>
      </c>
      <c r="F49" s="240">
        <f>F39-F46</f>
        <v>0</v>
      </c>
      <c r="G49" s="240">
        <f>G39-G46</f>
        <v>33066657</v>
      </c>
    </row>
    <row r="50" spans="1:7">
      <c r="A50" s="511">
        <v>18</v>
      </c>
      <c r="B50" s="511"/>
      <c r="C50" s="511"/>
      <c r="D50" s="511"/>
      <c r="E50" s="511"/>
      <c r="F50" s="511"/>
      <c r="G50" s="511"/>
    </row>
  </sheetData>
  <mergeCells count="44">
    <mergeCell ref="A25:B25"/>
    <mergeCell ref="A20:B20"/>
    <mergeCell ref="A19:B19"/>
    <mergeCell ref="A8:B8"/>
    <mergeCell ref="A9:B9"/>
    <mergeCell ref="A10:B10"/>
    <mergeCell ref="A15:B15"/>
    <mergeCell ref="A16:B16"/>
    <mergeCell ref="A17:B17"/>
    <mergeCell ref="A18:B18"/>
    <mergeCell ref="A21:B21"/>
    <mergeCell ref="A22:B22"/>
    <mergeCell ref="A23:B23"/>
    <mergeCell ref="A24:B24"/>
    <mergeCell ref="A11:B11"/>
    <mergeCell ref="A12:B12"/>
    <mergeCell ref="A13:B13"/>
    <mergeCell ref="A14:B14"/>
    <mergeCell ref="A34:B34"/>
    <mergeCell ref="A35:B35"/>
    <mergeCell ref="A36:B36"/>
    <mergeCell ref="A26:B26"/>
    <mergeCell ref="A29:B29"/>
    <mergeCell ref="A30:B30"/>
    <mergeCell ref="A31:B31"/>
    <mergeCell ref="A32:B32"/>
    <mergeCell ref="A33:B33"/>
    <mergeCell ref="A50:G50"/>
    <mergeCell ref="A4:B4"/>
    <mergeCell ref="A5:B5"/>
    <mergeCell ref="A6:B6"/>
    <mergeCell ref="A46:B46"/>
    <mergeCell ref="A47:B47"/>
    <mergeCell ref="A48:B48"/>
    <mergeCell ref="A49:B49"/>
    <mergeCell ref="A42:B42"/>
    <mergeCell ref="A43:B43"/>
    <mergeCell ref="A37:B37"/>
    <mergeCell ref="A44:B44"/>
    <mergeCell ref="A45:B45"/>
    <mergeCell ref="A38:B38"/>
    <mergeCell ref="A39:B39"/>
    <mergeCell ref="A40:B40"/>
    <mergeCell ref="A41:B41"/>
  </mergeCells>
  <phoneticPr fontId="2" type="noConversion"/>
  <pageMargins left="0.55000000000000004" right="0.28000000000000003" top="0.28999999999999998" bottom="0.18" header="0.18" footer="0.17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1"/>
  <sheetViews>
    <sheetView workbookViewId="0">
      <selection activeCell="H14" sqref="H14"/>
    </sheetView>
  </sheetViews>
  <sheetFormatPr defaultRowHeight="15"/>
  <cols>
    <col min="1" max="1" width="20.375" customWidth="1"/>
    <col min="2" max="2" width="15.375" customWidth="1"/>
    <col min="3" max="3" width="14.75" customWidth="1"/>
    <col min="4" max="4" width="15.375" customWidth="1"/>
    <col min="5" max="5" width="15.5" bestFit="1" customWidth="1"/>
    <col min="6" max="6" width="14.25" customWidth="1"/>
    <col min="7" max="7" width="15.25" customWidth="1"/>
    <col min="8" max="8" width="15.375" customWidth="1"/>
  </cols>
  <sheetData>
    <row r="2" spans="1:8" ht="17.25" customHeight="1">
      <c r="A2" s="114" t="s">
        <v>664</v>
      </c>
      <c r="B2" s="95"/>
      <c r="C2" s="241"/>
      <c r="D2" s="241"/>
      <c r="E2" s="241"/>
      <c r="F2" s="241"/>
      <c r="G2" s="241"/>
      <c r="H2" s="241"/>
    </row>
    <row r="3" spans="1:8" ht="15.75">
      <c r="A3" s="242"/>
      <c r="B3" s="242"/>
      <c r="C3" s="241"/>
      <c r="D3" s="241"/>
      <c r="E3" s="241"/>
      <c r="F3" s="241"/>
      <c r="G3" s="241"/>
      <c r="H3" s="241"/>
    </row>
    <row r="4" spans="1:8" ht="55.5" customHeight="1">
      <c r="A4" s="184" t="s">
        <v>256</v>
      </c>
      <c r="B4" s="251" t="s">
        <v>128</v>
      </c>
      <c r="C4" s="251" t="s">
        <v>129</v>
      </c>
      <c r="D4" s="251" t="s">
        <v>130</v>
      </c>
      <c r="E4" s="251" t="s">
        <v>131</v>
      </c>
      <c r="F4" s="251" t="s">
        <v>132</v>
      </c>
      <c r="G4" s="251" t="s">
        <v>133</v>
      </c>
      <c r="H4" s="251" t="s">
        <v>87</v>
      </c>
    </row>
    <row r="5" spans="1:8" ht="22.5" customHeight="1">
      <c r="A5" s="252" t="s">
        <v>134</v>
      </c>
      <c r="B5" s="253">
        <v>40000000000</v>
      </c>
      <c r="C5" s="253">
        <v>3889809091</v>
      </c>
      <c r="D5" s="253">
        <v>12070249838</v>
      </c>
      <c r="E5" s="253">
        <v>8826242347</v>
      </c>
      <c r="F5" s="253">
        <v>1901000000</v>
      </c>
      <c r="G5" s="253">
        <v>7955534313</v>
      </c>
      <c r="H5" s="253">
        <f>SUM(B5:G5)</f>
        <v>74642835589</v>
      </c>
    </row>
    <row r="6" spans="1:8" ht="22.5" customHeight="1">
      <c r="A6" s="250" t="s">
        <v>141</v>
      </c>
      <c r="B6" s="255">
        <f t="shared" ref="B6:H6" si="0">SUM(B7:B10)</f>
        <v>0</v>
      </c>
      <c r="C6" s="255">
        <f t="shared" si="0"/>
        <v>0</v>
      </c>
      <c r="D6" s="255">
        <f t="shared" si="0"/>
        <v>100000000</v>
      </c>
      <c r="E6" s="255">
        <f t="shared" si="0"/>
        <v>1500000000</v>
      </c>
      <c r="F6" s="255">
        <f t="shared" si="0"/>
        <v>300000000</v>
      </c>
      <c r="G6" s="255">
        <f t="shared" si="0"/>
        <v>7936342994</v>
      </c>
      <c r="H6" s="255">
        <f t="shared" si="0"/>
        <v>9836342994</v>
      </c>
    </row>
    <row r="7" spans="1:8" ht="22.5" customHeight="1">
      <c r="A7" s="228" t="s">
        <v>135</v>
      </c>
      <c r="B7" s="249">
        <v>0</v>
      </c>
      <c r="C7" s="249">
        <v>0</v>
      </c>
      <c r="D7" s="249">
        <v>100000000</v>
      </c>
      <c r="E7" s="249">
        <v>0</v>
      </c>
      <c r="F7" s="249">
        <v>0</v>
      </c>
      <c r="G7" s="249">
        <v>0</v>
      </c>
      <c r="H7" s="249">
        <f t="shared" ref="H7:H14" si="1">SUM(B7:G7)</f>
        <v>100000000</v>
      </c>
    </row>
    <row r="8" spans="1:8" ht="22.5" customHeight="1">
      <c r="A8" s="228" t="s">
        <v>136</v>
      </c>
      <c r="B8" s="249">
        <v>0</v>
      </c>
      <c r="C8" s="249">
        <v>0</v>
      </c>
      <c r="D8" s="249"/>
      <c r="E8" s="249">
        <v>0</v>
      </c>
      <c r="F8" s="249">
        <v>0</v>
      </c>
      <c r="G8" s="249">
        <v>7936342994</v>
      </c>
      <c r="H8" s="249">
        <f t="shared" si="1"/>
        <v>7936342994</v>
      </c>
    </row>
    <row r="9" spans="1:8" ht="22.5" customHeight="1">
      <c r="A9" s="228" t="s">
        <v>140</v>
      </c>
      <c r="B9" s="249">
        <v>0</v>
      </c>
      <c r="C9" s="249">
        <v>0</v>
      </c>
      <c r="D9" s="249"/>
      <c r="E9" s="249">
        <v>1500000000</v>
      </c>
      <c r="F9" s="249">
        <v>300000000</v>
      </c>
      <c r="G9" s="249">
        <v>0</v>
      </c>
      <c r="H9" s="249">
        <f t="shared" si="1"/>
        <v>1800000000</v>
      </c>
    </row>
    <row r="10" spans="1:8" ht="22.5" customHeight="1">
      <c r="A10" s="228" t="s">
        <v>137</v>
      </c>
      <c r="B10" s="249">
        <v>0</v>
      </c>
      <c r="C10" s="249">
        <v>0</v>
      </c>
      <c r="D10" s="249"/>
      <c r="E10" s="249">
        <v>0</v>
      </c>
      <c r="F10" s="249">
        <v>0</v>
      </c>
      <c r="G10" s="249">
        <v>0</v>
      </c>
      <c r="H10" s="249">
        <f t="shared" si="1"/>
        <v>0</v>
      </c>
    </row>
    <row r="11" spans="1:8" s="2" customFormat="1" ht="22.5" customHeight="1">
      <c r="A11" s="229" t="s">
        <v>138</v>
      </c>
      <c r="B11" s="256">
        <f t="shared" ref="B11:G11" si="2">SUM(B12:B13)</f>
        <v>0</v>
      </c>
      <c r="C11" s="256">
        <f t="shared" si="2"/>
        <v>0</v>
      </c>
      <c r="D11" s="256">
        <f t="shared" si="2"/>
        <v>0</v>
      </c>
      <c r="E11" s="256">
        <f t="shared" si="2"/>
        <v>0</v>
      </c>
      <c r="F11" s="256">
        <f t="shared" si="2"/>
        <v>0</v>
      </c>
      <c r="G11" s="256">
        <f t="shared" si="2"/>
        <v>7768000000</v>
      </c>
      <c r="H11" s="256">
        <f t="shared" si="1"/>
        <v>7768000000</v>
      </c>
    </row>
    <row r="12" spans="1:8" ht="22.5" customHeight="1">
      <c r="A12" s="228" t="s">
        <v>142</v>
      </c>
      <c r="B12" s="249">
        <v>0</v>
      </c>
      <c r="C12" s="249">
        <v>0</v>
      </c>
      <c r="D12" s="249">
        <v>0</v>
      </c>
      <c r="E12" s="249">
        <v>0</v>
      </c>
      <c r="F12" s="249">
        <v>0</v>
      </c>
      <c r="G12" s="249">
        <v>4800000000</v>
      </c>
      <c r="H12" s="249">
        <f t="shared" si="1"/>
        <v>4800000000</v>
      </c>
    </row>
    <row r="13" spans="1:8" ht="22.5" customHeight="1">
      <c r="A13" s="228" t="s">
        <v>143</v>
      </c>
      <c r="B13" s="249">
        <v>0</v>
      </c>
      <c r="C13" s="249">
        <v>0</v>
      </c>
      <c r="D13" s="249">
        <v>0</v>
      </c>
      <c r="E13" s="249">
        <v>0</v>
      </c>
      <c r="F13" s="249">
        <v>0</v>
      </c>
      <c r="G13" s="249">
        <v>2968000000</v>
      </c>
      <c r="H13" s="249">
        <f t="shared" si="1"/>
        <v>2968000000</v>
      </c>
    </row>
    <row r="14" spans="1:8" ht="22.5" customHeight="1">
      <c r="A14" s="248" t="s">
        <v>139</v>
      </c>
      <c r="B14" s="254">
        <f t="shared" ref="B14:G14" si="3">B5+B6-B11</f>
        <v>40000000000</v>
      </c>
      <c r="C14" s="254">
        <f t="shared" si="3"/>
        <v>3889809091</v>
      </c>
      <c r="D14" s="254">
        <f t="shared" si="3"/>
        <v>12170249838</v>
      </c>
      <c r="E14" s="254">
        <f t="shared" si="3"/>
        <v>10326242347</v>
      </c>
      <c r="F14" s="254">
        <f t="shared" si="3"/>
        <v>2201000000</v>
      </c>
      <c r="G14" s="254">
        <f t="shared" si="3"/>
        <v>8123877307</v>
      </c>
      <c r="H14" s="254">
        <f t="shared" si="1"/>
        <v>76711178583</v>
      </c>
    </row>
    <row r="15" spans="1:8">
      <c r="A15" s="243"/>
      <c r="B15" s="244"/>
      <c r="C15" s="244"/>
      <c r="D15" s="244"/>
      <c r="E15" s="244"/>
      <c r="F15" s="244"/>
      <c r="G15" s="244"/>
      <c r="H15" s="244"/>
    </row>
    <row r="16" spans="1:8">
      <c r="A16" s="245"/>
      <c r="B16" s="244"/>
      <c r="C16" s="244"/>
      <c r="D16" s="244"/>
      <c r="E16" s="244"/>
      <c r="F16" s="244"/>
      <c r="G16" s="246"/>
      <c r="H16" s="247"/>
    </row>
    <row r="30" spans="1:8">
      <c r="A30" s="528">
        <v>19</v>
      </c>
      <c r="B30" s="528"/>
      <c r="C30" s="528"/>
      <c r="D30" s="528"/>
      <c r="E30" s="528"/>
      <c r="F30" s="528"/>
      <c r="G30" s="528"/>
      <c r="H30" s="528"/>
    </row>
    <row r="31" spans="1:8">
      <c r="A31" s="257"/>
      <c r="B31" s="257"/>
      <c r="C31" s="257"/>
      <c r="D31" s="257"/>
      <c r="E31" s="257"/>
      <c r="F31" s="257"/>
      <c r="G31" s="257"/>
      <c r="H31" s="257"/>
    </row>
  </sheetData>
  <mergeCells count="1">
    <mergeCell ref="A30:H30"/>
  </mergeCells>
  <phoneticPr fontId="2" type="noConversion"/>
  <pageMargins left="0.28000000000000003" right="0.22" top="0.64" bottom="0.31" header="0.31" footer="0.21"/>
  <pageSetup orientation="landscape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xLRyeiHsW/kNnCV+F750bXv9mo8=</DigestValue>
    </Reference>
    <Reference URI="#idOfficeObject" Type="http://www.w3.org/2000/09/xmldsig#Object">
      <DigestMethod Algorithm="http://www.w3.org/2000/09/xmldsig#sha1"/>
      <DigestValue>fWg+cfYRvRVu8zt2UQDweumSvQ8=</DigestValue>
    </Reference>
  </SignedInfo>
  <SignatureValue>
    GUKUicDZawoRZlTyw9p0xJ38iJoL9yRGlSIFGYHM9NdyaUqYSGLreI65ot37YSQ6kMVFTduF
    9xMoXq7cns+28JOle6sfDKxbWkqjrBiMDrweGu83sCsl6HeCnNDVCXhQ/0Nj7jtIvLJ/xdlg
    OE9Kj2G2ySJqJznHpyIsOKWZwpY=
  </SignatureValue>
  <KeyInfo>
    <KeyValue>
      <RSAKeyValue>
        <Modulus>
            3+sc37mY0dcHfMP4GVYZSDGvjQcR4zpBYyK2UF2rV3HcgC5EWgXsuLElBzykZK+YYCwEKpDi
            sC5L6U29zZpPq4fWeLQpp1MD0KGUC3GCX8TSuV+Cl89exeyJvlma4gGuXAWte7FWQp2i5vaR
            wIyRkqGnsC/AiqaFDnlQkpuUWCM=
          </Modulus>
        <Exponent>AQAB</Exponent>
      </RSAKeyValue>
    </KeyValue>
    <X509Data>
      <X509Certificate>
          MIIGMTCCBBmgAwIBAgIQVAH6SZ9f/u2deAd2e6pRTTANBgkqhkiG9w0BAQUFADBpMQswCQYD
          VQQGEwJWTjETMBEGA1UEChMKVk5QVCBHcm91cDEeMBwGA1UECxMVVk5QVC1DQSBUcnVzdCBO
          ZXR3b3JrMSUwIwYDVQQDExxWTlBUIENlcnRpZmljYXRpb24gQXV0aG9yaXR5MB4XDTEzMTAy
          MTA3NDAzM1oXDTE1MDMwNzA5MDkwMFowgfMxCzAJBgNVBAYTAlZOMRQwEgYDVQQIDAtOYW0g
          xJDhu4tuaDEUMBIGA1UEBwwLTmFtIMSQ4buLbmgxEzARBgNVBAsMCkvhur4gVE/DgU4xSjBI
          BgNVBAsMQUPDlE5HIFRZIEPhu5QgUEjhuqZOIEJBTyBCw4wgWEkgTcSCTkcgQsOaVCBTxqBO
          IChCQlM6IDA2MDAzMTIwNzEpMR0wGwYDVQQMDBRL4bq+IFRPw4FOIFRSxq/hu55ORzEYMBYG
          A1UEAwwPQsOZSSBIVVkgSOG7kk5HMR4wHAYKCZImiZPyLGQBAQwOQ01ORDoxNjIwOTg2MTIw
          gZ8wDQYJKoZIhvcNAQEBBQADgY0AMIGJAoGBAN/rHN+5mNHXB3zD+BlWGUgxr40HEeM6QWMi
          tlBdq1dx3IAuRFoF7LixJQc8pGSvmGAsBCqQ4rAuS+lNvc2aT6uH1ni0KadTA9ChlAtxgl/E
          0rlfgpfPXsXsib5ZmuIBrlwFrXuxVkKdoub2kcCMkZKhp7AvwIqmhQ55UJKblFgjAgMBAAGj
          ggHMMIIByDBwBggrBgEFBQcBAQRkMGIwMgYIKwYBBQUHMAKGJmh0dHA6Ly9wdWIudm5wdC1j
          YS52bi9jZXJ0cy92bnB0Y2EuY2VyMCwGCCsGAQUFBzABhiBodHRwOi8vb2NzcC52bnB0LWNh
          LnZuL3Jlc3BvbmRlcjAdBgNVHQ4EFgQUD6pMpxT+YyT19ene8R/nDI+p/vQwDAYDVR0TAQH/
          BAIwADAfBgNVHSMEGDAWgBQGacDV1QKKFY1Gfel84mgKVaxqrzBuBgNVHSAEZzBlMGMGDisG
          AQQBge0DAQEDAQMCMFEwKAYIKwYBBQUHAgIwHB4aAFMASQBEAC0AUAAxAC4AMAAtADQAMgBt
          AG8wJQYIKwYBBQUHAgEWGWh0dHA6Ly9wdWIudm5wdC1jYS52bi9ycGEwMQYDVR0fBCowKDAm
          oCSgIoYgaHR0cDovL2NybC52bnB0LWNhLnZuL3ZucHRjYS5jcmwwDgYDVR0PAQH/BAQDAgTw
          MDQGA1UdJQQtMCsGCCsGAQUFBwMCBggrBgEFBQcDBAYKKwYBBAGCNwoDDAYJKoZIhvcvAQEF
          MB0GA1UdEQQWMBSBEkhPTkdCQlMxQHlhaG9vLmNvbTANBgkqhkiG9w0BAQUFAAOCAgEAXkxQ
          9IUJAhqUkS+KkvnqRhj3/jSscu5+wQqkWuZhBUESs+dAbSsMNYW6R6zmU4pn8Cl190zh/4zs
          yhyoB2K1E1f95pAqgUFPAYkRR/SnMgZHwzNul3oMZhIQVBr1ujMhTmV8ZloKeKzbf3igpqjY
          iTJvE7x6aN9AHx7np28CeB9H2GuLQZ3O32odDy6jvLtJ4F5vgJUJOEWxOJFBTbcHDnyOf4iE
          D61PjXk+HyndKOvqnDRFQ8YM4G26OtwGUA45bSz91JYSkb/oyITi+M+DXYA2uVXnOyH7+8vW
          rDKyVP2F5WhDbPi53d0D4JHUa6hoCtVl3c/XbcAiO5XNXAEd8rQn9UhGJiUvspS/ovfA3H9t
          eNT9bcFwaTuzcenmbhifXKDGzgmqLkhEF7I0EcuFoeIgLQOy0LmFhX4Nm1rD97GF3qe0hRZu
          dWc9hW7xQZJrfu3HQ0lrSXEeygdLNNvDxbzpAFsN35zIvBHtvlQF7dw65kgSVBrBIL6P7LMY
          4qL5fMKnm6hl/hzn9LtmbT3/x+kLordeIAPltyeN+WxVq/JIXNZhaB50KXMAh/vuH+saAndS
          MvRqX4yIPQTDSWix+0Pg627sPgHAnFv3rO9qKZEINDtyST3Mu1SvMmCQfNvx1iauYfJjpVuf
          xbwfDr97OvLKXFE0efGiWU//+czUtM0=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dY+DyKuxdOO6ooRIH+ClGOhacvQ=</DigestValue>
      </Reference>
      <Reference URI="/xl/calcChain.xml?ContentType=application/vnd.openxmlformats-officedocument.spreadsheetml.calcChain+xml">
        <DigestMethod Algorithm="http://www.w3.org/2000/09/xmldsig#sha1"/>
        <DigestValue>NVUDL18dAIRGOBxQr4S/ZzpSvz0=</DigestValue>
      </Reference>
      <Reference URI="/xl/comments1.xml?ContentType=application/vnd.openxmlformats-officedocument.spreadsheetml.comments+xml">
        <DigestMethod Algorithm="http://www.w3.org/2000/09/xmldsig#sha1"/>
        <DigestValue>ndd31BMRr1UJxsrT0iFBVbvNwwo=</DigestValue>
      </Reference>
      <Reference URI="/xl/comments2.xml?ContentType=application/vnd.openxmlformats-officedocument.spreadsheetml.comments+xml">
        <DigestMethod Algorithm="http://www.w3.org/2000/09/xmldsig#sha1"/>
        <DigestValue>Y6p6uYx4thkfIOQI3Jpw1A/JES0=</DigestValue>
      </Reference>
      <Reference URI="/xl/drawings/drawing1.xml?ContentType=application/vnd.openxmlformats-officedocument.drawing+xml">
        <DigestMethod Algorithm="http://www.w3.org/2000/09/xmldsig#sha1"/>
        <DigestValue>JxPOOJ9wusVIMN1oZ1D+50/5wSM=</DigestValue>
      </Reference>
      <Reference URI="/xl/drawings/vmlDrawing1.vml?ContentType=application/vnd.openxmlformats-officedocument.vmlDrawing">
        <DigestMethod Algorithm="http://www.w3.org/2000/09/xmldsig#sha1"/>
        <DigestValue>5+RJHpP5aQAJ+I0bhttwEymi3Yw=</DigestValue>
      </Reference>
      <Reference URI="/xl/drawings/vmlDrawing2.vml?ContentType=application/vnd.openxmlformats-officedocument.vmlDrawing">
        <DigestMethod Algorithm="http://www.w3.org/2000/09/xmldsig#sha1"/>
        <DigestValue>G/DZPQREMGerwgMwiq4bh98sL+Q=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SD2O3Scxbs8ExIVxINBLCyL2IuY=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uxckcRyV2pSK4PjJMsYRjr2bE+U=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4YaEfJqEnFqHIX9c3IXJ65Kqxms=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4YaEfJqEnFqHIX9c3IXJ65Kqxms=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uxckcRyV2pSK4PjJMsYRjr2bE+U=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AEmRoVnOwiYQ7RC1uGPEMGiXWrw=</DigestValue>
      </Reference>
      <Reference URI="/xl/sharedStrings.xml?ContentType=application/vnd.openxmlformats-officedocument.spreadsheetml.sharedStrings+xml">
        <DigestMethod Algorithm="http://www.w3.org/2000/09/xmldsig#sha1"/>
        <DigestValue>gHF+SVFlgMSfK9BFBhmn9u5cqv4=</DigestValue>
      </Reference>
      <Reference URI="/xl/styles.xml?ContentType=application/vnd.openxmlformats-officedocument.spreadsheetml.styles+xml">
        <DigestMethod Algorithm="http://www.w3.org/2000/09/xmldsig#sha1"/>
        <DigestValue>sDgf46LzxLp/ghTpSPZ/4c1Gcgk=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0FcNFDJg4a6xQBSYhLvDkGPGjXs=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vHURIvReB/YdDUDY/VxE5RHmYOY=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T9SNgBic5x4M/P31seS1i9vMhk0=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6PjTNcVaA/cVUQbzRSHJJgosJKE=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sheet1.xml?ContentType=application/vnd.openxmlformats-officedocument.spreadsheetml.worksheet+xml">
        <DigestMethod Algorithm="http://www.w3.org/2000/09/xmldsig#sha1"/>
        <DigestValue>pb4I1QriS3F43kNL/27KZx3TY0E=</DigestValue>
      </Reference>
      <Reference URI="/xl/worksheets/sheet2.xml?ContentType=application/vnd.openxmlformats-officedocument.spreadsheetml.worksheet+xml">
        <DigestMethod Algorithm="http://www.w3.org/2000/09/xmldsig#sha1"/>
        <DigestValue>Y0hwNlSALiPXmLFTZQ298y57UEU=</DigestValue>
      </Reference>
      <Reference URI="/xl/worksheets/sheet3.xml?ContentType=application/vnd.openxmlformats-officedocument.spreadsheetml.worksheet+xml">
        <DigestMethod Algorithm="http://www.w3.org/2000/09/xmldsig#sha1"/>
        <DigestValue>9eGgM7qnvrkdKJfCWavNDd6FjuM=</DigestValue>
      </Reference>
      <Reference URI="/xl/worksheets/sheet4.xml?ContentType=application/vnd.openxmlformats-officedocument.spreadsheetml.worksheet+xml">
        <DigestMethod Algorithm="http://www.w3.org/2000/09/xmldsig#sha1"/>
        <DigestValue>Sj4bHPrO63FIUYw3LNoraEVfl2U=</DigestValue>
      </Reference>
      <Reference URI="/xl/worksheets/sheet5.xml?ContentType=application/vnd.openxmlformats-officedocument.spreadsheetml.worksheet+xml">
        <DigestMethod Algorithm="http://www.w3.org/2000/09/xmldsig#sha1"/>
        <DigestValue>XlwJFntQepUgs/igmTLqObCZe7Q=</DigestValue>
      </Reference>
      <Reference URI="/xl/worksheets/sheet6.xml?ContentType=application/vnd.openxmlformats-officedocument.spreadsheetml.worksheet+xml">
        <DigestMethod Algorithm="http://www.w3.org/2000/09/xmldsig#sha1"/>
        <DigestValue>1WVzA11OCJ48tOw8brBJOAVIq5A=</DigestValue>
      </Reference>
    </Manifest>
    <SignatureProperties>
      <SignatureProperty Id="idSignatureTime" Target="#idPackageSignature">
        <mdssi:SignatureTime>
          <mdssi:Format>YYYY-MM-DDThh:mm:ssTZD</mdssi:Format>
          <mdssi:Value>2014-02-10T01:25:41Z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hongbbs1</SignatureComments>
          <WindowsVersion>6.2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Bia BC</vt:lpstr>
      <vt:lpstr>Bia</vt:lpstr>
      <vt:lpstr>BC thuong nien 2013</vt:lpstr>
      <vt:lpstr>sodocautruc.2013 (T2)</vt:lpstr>
      <vt:lpstr>TMinh TSCD (T18)</vt:lpstr>
      <vt:lpstr>TMinh Von CSH (T19)</vt:lpstr>
      <vt:lpstr>'BC thuong nien 2013'!Print_Area</vt:lpstr>
      <vt:lpstr>'TMinh TSCD (T18)'!Print_Area</vt:lpstr>
      <vt:lpstr>'TMinh Von CSH (T19)'!Print_Area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Tuanbbs</cp:lastModifiedBy>
  <cp:lastPrinted>2014-02-09T02:47:38Z</cp:lastPrinted>
  <dcterms:created xsi:type="dcterms:W3CDTF">2007-10-31T00:12:26Z</dcterms:created>
  <dcterms:modified xsi:type="dcterms:W3CDTF">2014-02-10T01:25:37Z</dcterms:modified>
</cp:coreProperties>
</file>