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365" windowWidth="15375" windowHeight="4635" activeTab="3"/>
  </bookViews>
  <sheets>
    <sheet name="BC TK tom tat" sheetId="1" r:id="rId1"/>
    <sheet name="KQ HD SXKD" sheetId="2" r:id="rId2"/>
    <sheet name="CT TC CB" sheetId="3" r:id="rId3"/>
    <sheet name="KQHD SXKD 0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'[9]PNT-QUOT-#3'!#REF!</definedName>
    <definedName name="\d">'[3]??-BLDG'!#REF!</definedName>
    <definedName name="\e">'[3]??-BLDG'!#REF!</definedName>
    <definedName name="\f">'[3]??-BLDG'!#REF!</definedName>
    <definedName name="\g">'[3]??-BLDG'!#REF!</definedName>
    <definedName name="\h">'[3]??-BLDG'!#REF!</definedName>
    <definedName name="\i">'[3]??-BLDG'!#REF!</definedName>
    <definedName name="\j">'[3]??-BLDG'!#REF!</definedName>
    <definedName name="\k">'[3]??-BLDG'!#REF!</definedName>
    <definedName name="\l">'[3]??-BLDG'!#REF!</definedName>
    <definedName name="\m">'[3]??-BLDG'!#REF!</definedName>
    <definedName name="\n">'[3]??-BLDG'!#REF!</definedName>
    <definedName name="\o">'[3]??-BLDG'!#REF!</definedName>
    <definedName name="\z">'[9]COAT&amp;WRAP-QIOT-#3'!#REF!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'[9]PNT-QUOT-#3'!#REF!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'[17]MTO REV.2(ARMOR)'!#REF!</definedName>
    <definedName name="A65800">'[17]MTO REV.2(ARMOR)'!#REF!</definedName>
    <definedName name="A66000">'[17]MTO REV.2(ARMOR)'!#REF!</definedName>
    <definedName name="A67000">'[17]MTO REV.2(ARMOR)'!#REF!</definedName>
    <definedName name="A68000">'[17]MTO REV.2(ARMOR)'!#REF!</definedName>
    <definedName name="A70000">'[17]MTO REV.2(ARMOR)'!#REF!</definedName>
    <definedName name="A75000">'[17]MTO REV.2(ARMOR)'!#REF!</definedName>
    <definedName name="A85000">'[17]MTO REV.2(ARMOR)'!#REF!</definedName>
    <definedName name="AA">#REF!</definedName>
    <definedName name="AAA">'[1]MTL$-INTER'!#REF!</definedName>
    <definedName name="All_Item">#REF!</definedName>
    <definedName name="ALPIN">#N/A</definedName>
    <definedName name="ALPJYOU">#N/A</definedName>
    <definedName name="ALPTOI">#N/A</definedName>
    <definedName name="B">'[9]PNT-QUOT-#3'!#REF!</definedName>
    <definedName name="BB">#REF!</definedName>
    <definedName name="BOQ">#REF!</definedName>
    <definedName name="BVCISUMMARY">#REF!</definedName>
    <definedName name="CABLE2">'[16]MTO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'[9]PNT-QUOT-#3'!#REF!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'[4]SILICATE'!#REF!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[5]!DataFilter</definedName>
    <definedName name="DataSort">[5]!DataSort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'[4]SILICATE'!#REF!</definedName>
    <definedName name="FACTOR">#REF!</definedName>
    <definedName name="FP">'[9]COAT&amp;WRAP-QIOT-#3'!#REF!</definedName>
    <definedName name="GoBack">[5]!GoBack</definedName>
    <definedName name="GPT_GROUNDING_PT">'[15]NEW-PANEL'!#REF!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'[9]COAT&amp;WRAP-QIOT-#3'!#REF!</definedName>
    <definedName name="MAJ_CON_EQP">#REF!</definedName>
    <definedName name="MAT">'[9]COAT&amp;WRAP-QIOT-#3'!#REF!</definedName>
    <definedName name="MF">'[9]COAT&amp;WRAP-QIOT-#3'!#REF!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'[15]NEW-PANEL'!#REF!</definedName>
    <definedName name="p">'[9]PNT-QUOT-#3'!#REF!</definedName>
    <definedName name="PEJM">'[9]COAT&amp;WRAP-QIOT-#3'!#REF!</definedName>
    <definedName name="PF">'[9]PNT-QUOT-#3'!#REF!</definedName>
    <definedName name="PL_指示燈___P.B.___REST_P.B._壓扣開關">'[15]NEW-PANEL'!#REF!</definedName>
    <definedName name="PM">'[10]IBASE'!$AH$16:$AV$110</definedName>
    <definedName name="PRICE">#REF!</definedName>
    <definedName name="PRICE1">#REF!</definedName>
    <definedName name="Print_Area_MI">'[2]ESTI.'!$A$1:$U$52</definedName>
    <definedName name="_xlnm.Print_Titles" localSheetId="1">'KQ HD SXKD'!$5:$6</definedName>
    <definedName name="_xlnm.Print_Titles" localSheetId="3">'KQHD SXKD 06'!$5:$7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'[9]COAT&amp;WRAP-QIOT-#3'!#REF!</definedName>
    <definedName name="SB">'[10]IBASE'!$AH$7:$AL$14</definedName>
    <definedName name="SCH">#REF!</definedName>
    <definedName name="SIZE">#REF!</definedName>
    <definedName name="SORT">#REF!</definedName>
    <definedName name="SORT_AREA">'[2]DI-ESTI'!$A$8:$R$489</definedName>
    <definedName name="SP">'[9]PNT-QUOT-#3'!#REF!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'[9]COAT&amp;WRAP-QIOT-#3'!#REF!</definedName>
    <definedName name="TITAN">#REF!</definedName>
    <definedName name="TPLRP">#REF!</definedName>
    <definedName name="TRADE2">#REF!</definedName>
    <definedName name="TRANSFORMER">'[15]NEW-PANEL'!#REF!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<sst xmlns="http://schemas.openxmlformats.org/spreadsheetml/2006/main" count="176" uniqueCount="159">
  <si>
    <t>CÔNG TY CHỨNG KHOÁN NGÂN HÀNG ĐT&amp;PT VN</t>
  </si>
  <si>
    <t xml:space="preserve">BÁO CÁO TÀI CHÍNH TÓM TẮT </t>
  </si>
  <si>
    <t>I. BẢNG CÂN ĐỐI KẾ TOÁN</t>
  </si>
  <si>
    <t>STT</t>
  </si>
  <si>
    <t>NỘI DUNG</t>
  </si>
  <si>
    <t>SỐ DƯ ĐẦU KỲ</t>
  </si>
  <si>
    <t>SỐ DƯ CUỐI KỲ</t>
  </si>
  <si>
    <t>I</t>
  </si>
  <si>
    <t>Tài sản lưu động và đầu tư ngắn hạn</t>
  </si>
  <si>
    <t>Tiền mặt</t>
  </si>
  <si>
    <t>Các khoản đầu tư tài chính ngắn hạn</t>
  </si>
  <si>
    <t>Các khoản phải thu</t>
  </si>
  <si>
    <t>Hàng tồn kho</t>
  </si>
  <si>
    <t>Tài sản lưu động khác</t>
  </si>
  <si>
    <t>Tài sản cố định và đầu tư tài chính dài hạn</t>
  </si>
  <si>
    <t>II</t>
  </si>
  <si>
    <t>Tài sản cố định</t>
  </si>
  <si>
    <t>- Nguyên giá TSCĐ hữu hình</t>
  </si>
  <si>
    <t>- Giá trị hao mòn lũy kế TSCĐ hữu hình</t>
  </si>
  <si>
    <t>- Nguyên giá TSCĐ vô hình</t>
  </si>
  <si>
    <t>- Giá trị hao mòn lũy kế TSCĐ vô hình</t>
  </si>
  <si>
    <t>Các khoản đầu tư tài chính dài hạn</t>
  </si>
  <si>
    <t>Chi phí XDCB dở dang</t>
  </si>
  <si>
    <t>Các khoản ký quỹ, ký cược dài hạn</t>
  </si>
  <si>
    <t>Chi phí trả trước dài hạn</t>
  </si>
  <si>
    <t>Các chi phí khác</t>
  </si>
  <si>
    <t>III</t>
  </si>
  <si>
    <t>Tổng tài sản</t>
  </si>
  <si>
    <t>IV</t>
  </si>
  <si>
    <t>Nợ phải trả</t>
  </si>
  <si>
    <t>Nợ ngắn hạn</t>
  </si>
  <si>
    <t>Nợ dài hạn</t>
  </si>
  <si>
    <t>Nợ khác</t>
  </si>
  <si>
    <t>V</t>
  </si>
  <si>
    <t>Nguồn vốn chủ sở hữu</t>
  </si>
  <si>
    <t>Nguồn vốn và quỹ</t>
  </si>
  <si>
    <t>- Nguồn vốn kinh doanh</t>
  </si>
  <si>
    <t>- Cổ phiếu quỹ</t>
  </si>
  <si>
    <t>- Thặng dư vốn</t>
  </si>
  <si>
    <t>- Các quỹ</t>
  </si>
  <si>
    <t>- Lợi nhuận chưa phân phối</t>
  </si>
  <si>
    <t>Nguồn kinh phí</t>
  </si>
  <si>
    <t>VI</t>
  </si>
  <si>
    <t>Tổng nguồn vốn</t>
  </si>
  <si>
    <t>Đơn vị: đồng</t>
  </si>
  <si>
    <t>§¬n vÞ: ®ång</t>
  </si>
  <si>
    <t>chØ tiªu</t>
  </si>
  <si>
    <t>N¨m tr­íc</t>
  </si>
  <si>
    <t>Kú B¸O C¸O</t>
  </si>
  <si>
    <t>ii.a. KÕT QU¶ HO¹T §éng s¶n xuÊt kinh doanh</t>
  </si>
  <si>
    <t>c«ng ty chøng kho¸n ng©n hµng ®T&amp;PT VN</t>
  </si>
  <si>
    <t>Doanh thu kh¸c</t>
  </si>
  <si>
    <t>Doanh thu vÒ ®Çu t­ tµi chÝnh</t>
  </si>
  <si>
    <t>Doanh thu tõ ho¹t ®éng kinh doanh chÝnh</t>
  </si>
  <si>
    <t>Chi phÝ ho¹t ®éng s¶n xuÊt kinh doanh chÝnh</t>
  </si>
  <si>
    <t>Chi phÝ tõ ho¹t ®éng ®Çu t­ tµi chÝnh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</si>
  <si>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</si>
  <si>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</si>
  <si>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</si>
  <si>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</si>
  <si>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</si>
  <si>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Tæng doanh thu</t>
  </si>
  <si>
    <t>Tæng chi phÝ</t>
  </si>
  <si>
    <t>Chi phÝ qu¶n lý doanh nghiÖp</t>
  </si>
  <si>
    <t>Chi phÝ kh¸c</t>
  </si>
  <si>
    <t>III. C¸c chØ tiªu tµi chÝnh c¬ b¶n</t>
  </si>
  <si>
    <t>§¬n vÞ tÝnh</t>
  </si>
  <si>
    <t>Kú tr­íc</t>
  </si>
  <si>
    <t>Kú b¸o c¸o</t>
  </si>
  <si>
    <t>C¬ cÊu tµi s¶n</t>
  </si>
  <si>
    <t>- Tµi s¶n cè ®Þnh/Tæng tµi s¶n</t>
  </si>
  <si>
    <t>- Tµi s¶n l­u ®éng/Tæng tµi s¶n</t>
  </si>
  <si>
    <t>C¬ cÊu nguån vèn</t>
  </si>
  <si>
    <t>- Nî ph¶i tr¶/Tæng nguån vèn</t>
  </si>
  <si>
    <t>Kh¶ n¨ng thanh to¸n</t>
  </si>
  <si>
    <t>- Kh¶ n¨ng thanh to¸n nhanh</t>
  </si>
  <si>
    <t>- Kh¶ n¨ng thanh to¸n hiÖn hµnh</t>
  </si>
  <si>
    <t xml:space="preserve">Tû suÊt lîi nhuËn </t>
  </si>
  <si>
    <t>- Tû suÊt lîi nhuËn tr­íc thuÕ/Tæng tµi s¶n</t>
  </si>
  <si>
    <t>- Tû suÊt lîi nhuËn sau thuÕ/Doanh thu thuÇn</t>
  </si>
  <si>
    <t>- Tû suÊt lîi nhuËn sau thuÕ/Nguån vèn chñ së h÷u</t>
  </si>
  <si>
    <t>%</t>
  </si>
  <si>
    <t>LÇn</t>
  </si>
  <si>
    <t>- Nguån vèn chñ së h÷u/Tæng nguån vèn</t>
  </si>
  <si>
    <t>Gi¸m ®èc C«ng ty</t>
  </si>
  <si>
    <t>c«ng ty chøng kho¸n ng©n hµng ®Çu t­</t>
  </si>
  <si>
    <t>b¸o c¸o kÕt qu¶ ho¹t ®éng kinh doanh</t>
  </si>
  <si>
    <t>N¨m b¸o c¸o</t>
  </si>
  <si>
    <t>A/ DOANH THU</t>
  </si>
  <si>
    <t>I- Thu tõ ho¹t ®éng kinh doanh</t>
  </si>
  <si>
    <t>1.Doanh thu ho¹t ®éng kinh doanh CK</t>
  </si>
  <si>
    <t>- Doanh thu m«i giíi CK cho ng­êi ®Çu t­</t>
  </si>
  <si>
    <t>- Doanh thu ho¹t ®éng tù doanh CK</t>
  </si>
  <si>
    <t>- Doanh thu QLDMDT cho ng­êi UT§T</t>
  </si>
  <si>
    <t>- Doanh thu b¶o l·nh, §LPH CK</t>
  </si>
  <si>
    <t>- Doanh thu t­ vÊn ®Çu t­ CK cho ng­êi ®Çu t­</t>
  </si>
  <si>
    <t>- Hoµn nhËp dù phßng c¸c kho¶n trÝch tr­íc</t>
  </si>
  <si>
    <t>- Doanh thu vÒ vèn kinh doanh</t>
  </si>
  <si>
    <t>+ Thu l·i tiÒn göi, cho vay vèn</t>
  </si>
  <si>
    <t>+ Thu kh¸c</t>
  </si>
  <si>
    <t>- Thu vÒ cho thuª TSC§, thiÕt bÞ th«ng tin</t>
  </si>
  <si>
    <t>2. Thu l·i ®Çu t­</t>
  </si>
  <si>
    <t>3. C¸c kho¶n gi¶m trõ doanh thu</t>
  </si>
  <si>
    <t>II. Thu nhËp ngoµi ho¹t ®éng kinh doanh</t>
  </si>
  <si>
    <t>1. Chªnh lÖch l·i nh­îng b¸n, thanh lý TSC§</t>
  </si>
  <si>
    <t>2.Thu b¶o hiÓm vµ ®Òn bï tæn thÊt tµi s¶n</t>
  </si>
  <si>
    <t>3.Thu nî ph¶i thu ®· xö lý</t>
  </si>
  <si>
    <t>4. Thu nhËp kh¸c</t>
  </si>
  <si>
    <t>B/ CHI PhÝ</t>
  </si>
  <si>
    <t>I-Chi phÝ ho¹t ®éng kinh doanh</t>
  </si>
  <si>
    <t>1. Chi phÝ ho¹t ®éng kinh doanh</t>
  </si>
  <si>
    <t>1.1- Chi phÝ m«i giíi CK cho ng­êi ®Çu t­</t>
  </si>
  <si>
    <t>1.2- Chi phÝ ho¹t ®éng tù doanh CK</t>
  </si>
  <si>
    <t>1.3- Chi phÝ qu¶n lý DM§T cho ng­êi UT§T</t>
  </si>
  <si>
    <t>1.4- Chi phÝ b¶o l·nh, ®¹i lý PH chøng kho¸n</t>
  </si>
  <si>
    <t>1.5- Chi phÝ t­ vÊn cho ng­êi ®Çu t­</t>
  </si>
  <si>
    <t>1.6- Chi phÝ l­u ký chøng kho¸n cho ng­êi ®Çu t­</t>
  </si>
  <si>
    <t>1.7- Chi phÝ (dù phßng, trÝch tr­íc, TT TS, …)</t>
  </si>
  <si>
    <t>1.8- Chi vÒ vèn kinh doanh</t>
  </si>
  <si>
    <t>- Tr¶ l·i tr¸i phiÕu</t>
  </si>
  <si>
    <t>- Tr¶ l·i tiÒn vay</t>
  </si>
  <si>
    <t>- Chªnh lÖch lç ngo¹i tÖ ph¸t sinh trong kú</t>
  </si>
  <si>
    <t>- Lç kinh doanh ngo¹i tÖ</t>
  </si>
  <si>
    <t>- Chi phÝ kh¸c</t>
  </si>
  <si>
    <t>1.9- Chi phÝ trùc tiÕp ho¹t ®éng kinh doanh CK</t>
  </si>
  <si>
    <t>- Chi phÝ nh©n viªn trùc tiÕp</t>
  </si>
  <si>
    <t>- Chi phÝ khÊu hao Tµi s¶n cè ®Þnh</t>
  </si>
  <si>
    <t>- ChÝ phÝ dÞch vô mua ngoµi</t>
  </si>
  <si>
    <t>- Chi phÝ kh¸c b»ng tiÒn</t>
  </si>
  <si>
    <t>2. Chi phÝ qu¶n lý doanh nghiÖp</t>
  </si>
  <si>
    <t>- Chi phÝ nh©n viªn</t>
  </si>
  <si>
    <t>- ThuÕ, phÝ, lÖ phÝ</t>
  </si>
  <si>
    <t>II-Chi phÝ ngoµi ho¹t ®éng kinh doanh</t>
  </si>
  <si>
    <t>1. Chªnh lÖch lç nh­îng b¸n, thanh lý TSC§</t>
  </si>
  <si>
    <t>2. Tæn thÊt tµi s¶n cã b¶o hiÓm</t>
  </si>
  <si>
    <t>3. Nî ph¶i thu khã ®ßi ®· xö lý</t>
  </si>
  <si>
    <t>4. Chi phÝ kh¸c</t>
  </si>
  <si>
    <t>C/ X¸c ®Þnh kÕt qu¶ ho¹t ®éng kinh doanh</t>
  </si>
  <si>
    <t>1. KÕt qu¶ tõ ho¹t ®éng kinh doanh CK</t>
  </si>
  <si>
    <t>2. KÕt qu¶ tõ ho¹t ®éng ngoµi kinh doanh CK</t>
  </si>
  <si>
    <t>LËp b¶ng                                             KÕ to¸n tr­ëng</t>
  </si>
  <si>
    <t>Gi¸m ®èc</t>
  </si>
  <si>
    <t>N¨m 2006</t>
  </si>
  <si>
    <t>ch­a ph¸t hµnh</t>
  </si>
  <si>
    <t>99,60 %</t>
  </si>
  <si>
    <t>0,40 %</t>
  </si>
  <si>
    <t>89,53 %</t>
  </si>
  <si>
    <t>10,47 %</t>
  </si>
  <si>
    <t>89,15 %</t>
  </si>
  <si>
    <t>10,85 %</t>
  </si>
  <si>
    <t>Kú Tr­íc</t>
  </si>
  <si>
    <t>§ç Huy Hoµi</t>
  </si>
  <si>
    <t>Ngµy 08 th¸ng 04 n¨m 2007</t>
  </si>
  <si>
    <t>NĂM 2006</t>
  </si>
  <si>
    <t>Hµ néi ngµy 10 th¸ng 4 n¨m 2007</t>
  </si>
  <si>
    <t>- Chi phÝ vËt liÖu, c«ng cô, ®å dïng</t>
  </si>
  <si>
    <t>- Chi phÝ vËt liÖu v¨n phßng, c«ng cô, ®å dïng</t>
  </si>
  <si>
    <t>0,18%</t>
  </si>
  <si>
    <t>99,82%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</si>
</sst>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mm/dd/yy"/>
    <numFmt numFmtId="174" formatCode="_(* #,##0.0_);_(* \(#,##0.0\);_(* &quot;-&quot;??_);_(@_)"/>
    <numFmt numFmtId="175" formatCode="d\-mmm\-yyyy"/>
    <numFmt numFmtId="176" formatCode="dddd\,\ mmmm\ dd\,\ yyyy"/>
    <numFmt numFmtId="177" formatCode="mmmm\ d\,\ yyyy"/>
    <numFmt numFmtId="178" formatCode="#,##0.0"/>
    <numFmt numFmtId="179" formatCode="_(* #,##0.0_);_(* \(#,##0.0\);_(* &quot;-&quot;?_);_(@_)"/>
    <numFmt numFmtId="180" formatCode="###\ ###\ ###"/>
    <numFmt numFmtId="181" formatCode="#,##0.000_);\(#,##0.000\)"/>
    <numFmt numFmtId="182" formatCode="#\ ##0"/>
    <numFmt numFmtId="183" formatCode="#\ ###\ ##0.00"/>
    <numFmt numFmtId="184" formatCode="#\ ##0.000"/>
    <numFmt numFmtId="185" formatCode="0.000%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#,##0\ &quot;$&quot;_);[Red]\(#,##0\ &quot;$&quot;\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&quot;$&quot;###,0&quot;.&quot;00_);[Red]\(&quot;$&quot;###,0&quot;.&quot;00\)"/>
    <numFmt numFmtId="195" formatCode="_(* #,##0_);_(* \(#,##0\);_(* &quot;-&quot;?_);_(@_)"/>
    <numFmt numFmtId="196" formatCode="_-* #,##0.0_-;\-* #,##0.0_-;_-* &quot;-&quot;?_-;_-@_-"/>
    <numFmt numFmtId="197" formatCode="_-* #,##0_-;\-* #,##0_-;_-* &quot;-&quot;?_-;_-@_-"/>
    <numFmt numFmtId="198" formatCode="_-* #,##0.000_-;\-* #,##0.000_-;_-* &quot;-&quot;???_-;_-@_-"/>
    <numFmt numFmtId="199" formatCode="0.0000000"/>
    <numFmt numFmtId="200" formatCode="0.000000"/>
    <numFmt numFmtId="201" formatCode="0.00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_);_(* \(#,##0.000\);_(* &quot;-&quot;???_);_(@_)"/>
    <numFmt numFmtId="210" formatCode="\-0"/>
    <numFmt numFmtId="211" formatCode="#,##0;[Red]#,##0"/>
    <numFmt numFmtId="212" formatCode="0.00_);[Red]\(0.00\)"/>
    <numFmt numFmtId="213" formatCode="00"/>
    <numFmt numFmtId="214" formatCode="[$-409]dddd\,\ mmmm\ dd\,\ yyyy"/>
    <numFmt numFmtId="215" formatCode="m/d;@"/>
    <numFmt numFmtId="216" formatCode="dd/mm"/>
  </numFmts>
  <fonts count="6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0"/>
      <name val="MS Sans Serif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2"/>
      <name val="VNI-Times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color indexed="10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b/>
      <sz val="11"/>
      <name val=".VnTimeH"/>
      <family val="2"/>
    </font>
    <font>
      <b/>
      <i/>
      <sz val="12"/>
      <name val=".VnTime"/>
      <family val="2"/>
    </font>
    <font>
      <b/>
      <i/>
      <sz val="14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sz val="13"/>
      <name val=".VnTime"/>
      <family val="2"/>
    </font>
    <font>
      <i/>
      <sz val="13"/>
      <name val=".VnTime"/>
      <family val="2"/>
    </font>
    <font>
      <sz val="8"/>
      <name val=".VnSouthernH"/>
      <family val="2"/>
    </font>
    <font>
      <sz val="13"/>
      <name val=".VnTimeH"/>
      <family val="2"/>
    </font>
    <font>
      <i/>
      <sz val="12"/>
      <color indexed="12"/>
      <name val=".VnTime"/>
      <family val="2"/>
    </font>
    <font>
      <i/>
      <sz val="12"/>
      <color indexed="12"/>
      <name val=".VnTimeH"/>
      <family val="2"/>
    </font>
    <font>
      <b/>
      <sz val="8"/>
      <name val=".VnSouthernH"/>
      <family val="2"/>
    </font>
    <font>
      <sz val="14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10"/>
      <name val=".VnTim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.VnTimeH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thin"/>
      <right style="thin"/>
      <top>
        <color indexed="63"/>
      </top>
      <bottom style="hair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8" applyNumberFormat="0" applyFill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6" fillId="0" borderId="0" applyNumberFormat="0" applyFont="0" applyFill="0" applyAlignment="0">
      <protection/>
    </xf>
    <xf numFmtId="0" fontId="59" fillId="22" borderId="0" applyNumberFormat="0" applyBorder="0" applyAlignment="0" applyProtection="0"/>
    <xf numFmtId="0" fontId="7" fillId="0" borderId="0">
      <alignment/>
      <protection/>
    </xf>
    <xf numFmtId="0" fontId="0" fillId="23" borderId="9" applyNumberFormat="0" applyFont="0" applyAlignment="0" applyProtection="0"/>
    <xf numFmtId="0" fontId="60" fillId="20" borderId="10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Protection="0">
      <alignment/>
    </xf>
    <xf numFmtId="170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193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9" fillId="0" borderId="0">
      <alignment/>
      <protection/>
    </xf>
    <xf numFmtId="169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>
      <alignment vertical="center"/>
      <protection/>
    </xf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64" applyNumberFormat="1" applyFont="1" applyFill="1" applyBorder="1" applyAlignment="1">
      <alignment horizontal="center"/>
      <protection/>
    </xf>
    <xf numFmtId="0" fontId="7" fillId="0" borderId="0" xfId="64" applyFill="1" applyBorder="1">
      <alignment/>
      <protection/>
    </xf>
    <xf numFmtId="49" fontId="7" fillId="0" borderId="0" xfId="64" applyNumberFormat="1" applyFill="1" applyBorder="1">
      <alignment/>
      <protection/>
    </xf>
    <xf numFmtId="0" fontId="24" fillId="0" borderId="12" xfId="64" applyFont="1" applyFill="1" applyBorder="1" applyAlignment="1">
      <alignment/>
      <protection/>
    </xf>
    <xf numFmtId="49" fontId="26" fillId="0" borderId="13" xfId="64" applyNumberFormat="1" applyFont="1" applyFill="1" applyBorder="1" applyAlignment="1">
      <alignment horizontal="center" vertical="center"/>
      <protection/>
    </xf>
    <xf numFmtId="0" fontId="27" fillId="0" borderId="13" xfId="64" applyFont="1" applyFill="1" applyBorder="1" applyAlignment="1">
      <alignment horizontal="center" vertical="center" wrapText="1"/>
      <protection/>
    </xf>
    <xf numFmtId="0" fontId="27" fillId="0" borderId="0" xfId="64" applyFont="1" applyFill="1" applyBorder="1">
      <alignment/>
      <protection/>
    </xf>
    <xf numFmtId="164" fontId="28" fillId="0" borderId="14" xfId="42" applyNumberFormat="1" applyFont="1" applyBorder="1" applyAlignment="1">
      <alignment/>
    </xf>
    <xf numFmtId="0" fontId="28" fillId="0" borderId="0" xfId="64" applyFont="1" applyFill="1" applyBorder="1">
      <alignment/>
      <protection/>
    </xf>
    <xf numFmtId="164" fontId="29" fillId="0" borderId="14" xfId="42" applyNumberFormat="1" applyFont="1" applyBorder="1" applyAlignment="1">
      <alignment/>
    </xf>
    <xf numFmtId="0" fontId="30" fillId="0" borderId="0" xfId="64" applyFont="1" applyFill="1" applyBorder="1">
      <alignment/>
      <protection/>
    </xf>
    <xf numFmtId="164" fontId="25" fillId="0" borderId="14" xfId="42" applyNumberFormat="1" applyFont="1" applyBorder="1" applyAlignment="1">
      <alignment/>
    </xf>
    <xf numFmtId="164" fontId="7" fillId="0" borderId="14" xfId="42" applyNumberFormat="1" applyFont="1" applyBorder="1" applyAlignment="1">
      <alignment/>
    </xf>
    <xf numFmtId="0" fontId="31" fillId="0" borderId="0" xfId="64" applyFont="1" applyFill="1" applyBorder="1">
      <alignment/>
      <protection/>
    </xf>
    <xf numFmtId="0" fontId="25" fillId="0" borderId="0" xfId="64" applyFont="1" applyFill="1" applyBorder="1">
      <alignment/>
      <protection/>
    </xf>
    <xf numFmtId="0" fontId="29" fillId="0" borderId="0" xfId="64" applyFont="1" applyFill="1" applyBorder="1">
      <alignment/>
      <protection/>
    </xf>
    <xf numFmtId="0" fontId="25" fillId="0" borderId="0" xfId="64" applyFont="1" applyFill="1" applyBorder="1" applyAlignment="1">
      <alignment horizontal="center"/>
      <protection/>
    </xf>
    <xf numFmtId="3" fontId="25" fillId="0" borderId="12" xfId="64" applyNumberFormat="1" applyFont="1" applyFill="1" applyBorder="1" applyAlignment="1">
      <alignment horizontal="right"/>
      <protection/>
    </xf>
    <xf numFmtId="0" fontId="7" fillId="0" borderId="0" xfId="64" applyFill="1" applyBorder="1" applyAlignment="1">
      <alignment horizontal="center"/>
      <protection/>
    </xf>
    <xf numFmtId="0" fontId="31" fillId="0" borderId="0" xfId="64" applyFont="1" applyFill="1" applyBorder="1">
      <alignment/>
      <protection/>
    </xf>
    <xf numFmtId="0" fontId="32" fillId="0" borderId="15" xfId="64" applyFont="1" applyFill="1" applyBorder="1">
      <alignment/>
      <protection/>
    </xf>
    <xf numFmtId="49" fontId="33" fillId="0" borderId="14" xfId="64" applyNumberFormat="1" applyFont="1" applyFill="1" applyBorder="1">
      <alignment/>
      <protection/>
    </xf>
    <xf numFmtId="0" fontId="34" fillId="0" borderId="14" xfId="64" applyFont="1" applyFill="1" applyBorder="1">
      <alignment/>
      <protection/>
    </xf>
    <xf numFmtId="49" fontId="35" fillId="0" borderId="14" xfId="64" applyNumberFormat="1" applyFont="1" applyFill="1" applyBorder="1">
      <alignment/>
      <protection/>
    </xf>
    <xf numFmtId="0" fontId="36" fillId="0" borderId="14" xfId="64" applyFont="1" applyFill="1" applyBorder="1">
      <alignment/>
      <protection/>
    </xf>
    <xf numFmtId="0" fontId="32" fillId="0" borderId="14" xfId="64" applyFont="1" applyFill="1" applyBorder="1">
      <alignment/>
      <protection/>
    </xf>
    <xf numFmtId="0" fontId="35" fillId="0" borderId="14" xfId="64" applyFont="1" applyFill="1" applyBorder="1">
      <alignment/>
      <protection/>
    </xf>
    <xf numFmtId="0" fontId="33" fillId="0" borderId="14" xfId="64" applyFont="1" applyFill="1" applyBorder="1">
      <alignment/>
      <protection/>
    </xf>
    <xf numFmtId="3" fontId="35" fillId="0" borderId="14" xfId="42" applyNumberFormat="1" applyFont="1" applyBorder="1" applyAlignment="1">
      <alignment/>
    </xf>
    <xf numFmtId="3" fontId="35" fillId="0" borderId="14" xfId="42" applyNumberFormat="1" applyFont="1" applyBorder="1" applyAlignment="1">
      <alignment/>
    </xf>
    <xf numFmtId="3" fontId="7" fillId="0" borderId="0" xfId="42" applyNumberFormat="1" applyFont="1" applyFill="1" applyBorder="1" applyAlignment="1">
      <alignment/>
    </xf>
    <xf numFmtId="3" fontId="37" fillId="0" borderId="0" xfId="64" applyNumberFormat="1" applyFont="1" applyFill="1" applyBorder="1" applyAlignment="1">
      <alignment horizontal="right"/>
      <protection/>
    </xf>
    <xf numFmtId="3" fontId="38" fillId="0" borderId="14" xfId="42" applyNumberFormat="1" applyFont="1" applyBorder="1" applyAlignment="1">
      <alignment/>
    </xf>
    <xf numFmtId="3" fontId="31" fillId="0" borderId="13" xfId="42" applyNumberFormat="1" applyFont="1" applyFill="1" applyBorder="1" applyAlignment="1">
      <alignment horizontal="center" vertical="center" wrapText="1"/>
    </xf>
    <xf numFmtId="0" fontId="35" fillId="0" borderId="14" xfId="64" applyFont="1" applyFill="1" applyBorder="1">
      <alignment/>
      <protection/>
    </xf>
    <xf numFmtId="49" fontId="35" fillId="0" borderId="16" xfId="64" applyNumberFormat="1" applyFont="1" applyFill="1" applyBorder="1">
      <alignment/>
      <protection/>
    </xf>
    <xf numFmtId="3" fontId="35" fillId="0" borderId="16" xfId="42" applyNumberFormat="1" applyFont="1" applyBorder="1" applyAlignment="1">
      <alignment/>
    </xf>
    <xf numFmtId="0" fontId="35" fillId="0" borderId="17" xfId="64" applyFont="1" applyFill="1" applyBorder="1">
      <alignment/>
      <protection/>
    </xf>
    <xf numFmtId="49" fontId="35" fillId="0" borderId="17" xfId="64" applyNumberFormat="1" applyFont="1" applyFill="1" applyBorder="1">
      <alignment/>
      <protection/>
    </xf>
    <xf numFmtId="3" fontId="35" fillId="0" borderId="17" xfId="42" applyNumberFormat="1" applyFont="1" applyFill="1" applyBorder="1" applyAlignment="1">
      <alignment/>
    </xf>
    <xf numFmtId="3" fontId="32" fillId="0" borderId="14" xfId="42" applyNumberFormat="1" applyFont="1" applyBorder="1" applyAlignment="1">
      <alignment horizontal="center"/>
    </xf>
    <xf numFmtId="3" fontId="35" fillId="0" borderId="14" xfId="42" applyNumberFormat="1" applyFont="1" applyBorder="1" applyAlignment="1">
      <alignment horizontal="center"/>
    </xf>
    <xf numFmtId="3" fontId="33" fillId="0" borderId="14" xfId="42" applyNumberFormat="1" applyFont="1" applyBorder="1" applyAlignment="1">
      <alignment horizontal="center"/>
    </xf>
    <xf numFmtId="10" fontId="35" fillId="0" borderId="14" xfId="67" applyNumberFormat="1" applyFont="1" applyBorder="1" applyAlignment="1">
      <alignment horizontal="center"/>
    </xf>
    <xf numFmtId="10" fontId="35" fillId="0" borderId="17" xfId="67" applyNumberFormat="1" applyFont="1" applyBorder="1" applyAlignment="1">
      <alignment horizontal="center"/>
    </xf>
    <xf numFmtId="164" fontId="7" fillId="0" borderId="0" xfId="42" applyNumberFormat="1" applyFont="1" applyFill="1" applyBorder="1" applyAlignment="1">
      <alignment/>
    </xf>
    <xf numFmtId="164" fontId="28" fillId="0" borderId="0" xfId="42" applyNumberFormat="1" applyFont="1" applyFill="1" applyBorder="1" applyAlignment="1">
      <alignment/>
    </xf>
    <xf numFmtId="164" fontId="25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164" fontId="39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40" fillId="0" borderId="0" xfId="64" applyFont="1" applyFill="1" applyBorder="1">
      <alignment/>
      <protection/>
    </xf>
    <xf numFmtId="0" fontId="41" fillId="0" borderId="0" xfId="64" applyFont="1" applyFill="1" applyBorder="1" applyAlignment="1">
      <alignment horizontal="right"/>
      <protection/>
    </xf>
    <xf numFmtId="0" fontId="25" fillId="0" borderId="12" xfId="64" applyFont="1" applyFill="1" applyBorder="1" applyAlignment="1">
      <alignment horizontal="right"/>
      <protection/>
    </xf>
    <xf numFmtId="164" fontId="27" fillId="0" borderId="13" xfId="42" applyNumberFormat="1" applyFont="1" applyFill="1" applyBorder="1" applyAlignment="1">
      <alignment horizontal="center" vertical="center" wrapText="1"/>
    </xf>
    <xf numFmtId="49" fontId="27" fillId="0" borderId="13" xfId="64" applyNumberFormat="1" applyFont="1" applyFill="1" applyBorder="1" applyAlignment="1">
      <alignment horizontal="center" vertical="center"/>
      <protection/>
    </xf>
    <xf numFmtId="0" fontId="42" fillId="0" borderId="13" xfId="64" applyFont="1" applyFill="1" applyBorder="1" applyAlignment="1">
      <alignment horizontal="center" vertical="center"/>
      <protection/>
    </xf>
    <xf numFmtId="49" fontId="28" fillId="0" borderId="14" xfId="64" applyNumberFormat="1" applyFont="1" applyFill="1" applyBorder="1">
      <alignment/>
      <protection/>
    </xf>
    <xf numFmtId="49" fontId="29" fillId="0" borderId="14" xfId="64" applyNumberFormat="1" applyFont="1" applyFill="1" applyBorder="1">
      <alignment/>
      <protection/>
    </xf>
    <xf numFmtId="49" fontId="25" fillId="0" borderId="14" xfId="64" applyNumberFormat="1" applyFont="1" applyFill="1" applyBorder="1">
      <alignment/>
      <protection/>
    </xf>
    <xf numFmtId="0" fontId="24" fillId="0" borderId="0" xfId="64" applyFont="1" applyFill="1" applyBorder="1">
      <alignment/>
      <protection/>
    </xf>
    <xf numFmtId="49" fontId="7" fillId="0" borderId="14" xfId="64" applyNumberFormat="1" applyFill="1" applyBorder="1">
      <alignment/>
      <protection/>
    </xf>
    <xf numFmtId="0" fontId="42" fillId="0" borderId="0" xfId="64" applyFont="1" applyFill="1" applyBorder="1">
      <alignment/>
      <protection/>
    </xf>
    <xf numFmtId="49" fontId="7" fillId="0" borderId="14" xfId="64" applyNumberFormat="1" applyFont="1" applyFill="1" applyBorder="1">
      <alignment/>
      <protection/>
    </xf>
    <xf numFmtId="49" fontId="25" fillId="0" borderId="17" xfId="64" applyNumberFormat="1" applyFont="1" applyFill="1" applyBorder="1">
      <alignment/>
      <protection/>
    </xf>
    <xf numFmtId="164" fontId="25" fillId="0" borderId="17" xfId="42" applyNumberFormat="1" applyFont="1" applyBorder="1" applyAlignment="1">
      <alignment/>
    </xf>
    <xf numFmtId="49" fontId="31" fillId="0" borderId="0" xfId="64" applyNumberFormat="1" applyFont="1" applyFill="1" applyBorder="1">
      <alignment/>
      <protection/>
    </xf>
    <xf numFmtId="0" fontId="24" fillId="0" borderId="0" xfId="64" applyFont="1" applyFill="1" applyBorder="1" applyAlignment="1">
      <alignment/>
      <protection/>
    </xf>
    <xf numFmtId="3" fontId="25" fillId="0" borderId="0" xfId="64" applyNumberFormat="1" applyFont="1" applyFill="1" applyBorder="1" applyAlignment="1">
      <alignment horizontal="right"/>
      <protection/>
    </xf>
    <xf numFmtId="49" fontId="26" fillId="0" borderId="18" xfId="64" applyNumberFormat="1" applyFont="1" applyFill="1" applyBorder="1" applyAlignment="1">
      <alignment horizontal="center" vertical="center"/>
      <protection/>
    </xf>
    <xf numFmtId="49" fontId="26" fillId="0" borderId="19" xfId="64" applyNumberFormat="1" applyFont="1" applyFill="1" applyBorder="1" applyAlignment="1">
      <alignment horizontal="center" vertical="center"/>
      <protection/>
    </xf>
    <xf numFmtId="0" fontId="27" fillId="0" borderId="19" xfId="64" applyFont="1" applyFill="1" applyBorder="1" applyAlignment="1">
      <alignment horizontal="center" vertical="center" wrapText="1"/>
      <protection/>
    </xf>
    <xf numFmtId="3" fontId="26" fillId="0" borderId="20" xfId="42" applyNumberFormat="1" applyFont="1" applyFill="1" applyBorder="1" applyAlignment="1">
      <alignment horizontal="center" vertical="center" wrapText="1"/>
    </xf>
    <xf numFmtId="0" fontId="32" fillId="0" borderId="21" xfId="64" applyFont="1" applyFill="1" applyBorder="1">
      <alignment/>
      <protection/>
    </xf>
    <xf numFmtId="49" fontId="33" fillId="0" borderId="22" xfId="64" applyNumberFormat="1" applyFont="1" applyFill="1" applyBorder="1">
      <alignment/>
      <protection/>
    </xf>
    <xf numFmtId="164" fontId="28" fillId="0" borderId="22" xfId="42" applyNumberFormat="1" applyFont="1" applyBorder="1" applyAlignment="1">
      <alignment/>
    </xf>
    <xf numFmtId="41" fontId="43" fillId="24" borderId="23" xfId="0" applyNumberFormat="1" applyFont="1" applyFill="1" applyBorder="1" applyAlignment="1">
      <alignment vertical="center"/>
    </xf>
    <xf numFmtId="0" fontId="34" fillId="0" borderId="21" xfId="64" applyFont="1" applyFill="1" applyBorder="1">
      <alignment/>
      <protection/>
    </xf>
    <xf numFmtId="49" fontId="35" fillId="0" borderId="22" xfId="64" applyNumberFormat="1" applyFont="1" applyFill="1" applyBorder="1">
      <alignment/>
      <protection/>
    </xf>
    <xf numFmtId="164" fontId="29" fillId="0" borderId="22" xfId="42" applyNumberFormat="1" applyFont="1" applyBorder="1" applyAlignment="1">
      <alignment/>
    </xf>
    <xf numFmtId="0" fontId="36" fillId="0" borderId="21" xfId="64" applyFont="1" applyFill="1" applyBorder="1">
      <alignment/>
      <protection/>
    </xf>
    <xf numFmtId="164" fontId="25" fillId="0" borderId="22" xfId="42" applyNumberFormat="1" applyFont="1" applyBorder="1" applyAlignment="1">
      <alignment/>
    </xf>
    <xf numFmtId="41" fontId="44" fillId="24" borderId="23" xfId="0" applyNumberFormat="1" applyFont="1" applyFill="1" applyBorder="1" applyAlignment="1">
      <alignment vertical="center"/>
    </xf>
    <xf numFmtId="3" fontId="35" fillId="24" borderId="23" xfId="42" applyNumberFormat="1" applyFont="1" applyFill="1" applyBorder="1" applyAlignment="1">
      <alignment/>
    </xf>
    <xf numFmtId="3" fontId="32" fillId="0" borderId="23" xfId="42" applyNumberFormat="1" applyFont="1" applyBorder="1" applyAlignment="1">
      <alignment/>
    </xf>
    <xf numFmtId="3" fontId="35" fillId="0" borderId="23" xfId="42" applyNumberFormat="1" applyFont="1" applyBorder="1" applyAlignment="1">
      <alignment/>
    </xf>
    <xf numFmtId="0" fontId="35" fillId="0" borderId="21" xfId="64" applyFont="1" applyFill="1" applyBorder="1">
      <alignment/>
      <protection/>
    </xf>
    <xf numFmtId="164" fontId="7" fillId="0" borderId="22" xfId="42" applyNumberFormat="1" applyFont="1" applyBorder="1" applyAlignment="1">
      <alignment/>
    </xf>
    <xf numFmtId="3" fontId="35" fillId="0" borderId="23" xfId="42" applyNumberFormat="1" applyFont="1" applyBorder="1" applyAlignment="1">
      <alignment/>
    </xf>
    <xf numFmtId="0" fontId="33" fillId="0" borderId="21" xfId="64" applyFont="1" applyFill="1" applyBorder="1">
      <alignment/>
      <protection/>
    </xf>
    <xf numFmtId="164" fontId="31" fillId="0" borderId="22" xfId="42" applyNumberFormat="1" applyFont="1" applyBorder="1" applyAlignment="1">
      <alignment/>
    </xf>
    <xf numFmtId="0" fontId="33" fillId="0" borderId="21" xfId="64" applyFont="1" applyFill="1" applyBorder="1">
      <alignment/>
      <protection/>
    </xf>
    <xf numFmtId="164" fontId="31" fillId="0" borderId="22" xfId="42" applyNumberFormat="1" applyFont="1" applyBorder="1" applyAlignment="1">
      <alignment/>
    </xf>
    <xf numFmtId="3" fontId="33" fillId="0" borderId="23" xfId="42" applyNumberFormat="1" applyFont="1" applyBorder="1" applyAlignment="1">
      <alignment/>
    </xf>
    <xf numFmtId="49" fontId="33" fillId="0" borderId="22" xfId="64" applyNumberFormat="1" applyFont="1" applyFill="1" applyBorder="1">
      <alignment/>
      <protection/>
    </xf>
    <xf numFmtId="0" fontId="33" fillId="0" borderId="24" xfId="64" applyFont="1" applyFill="1" applyBorder="1">
      <alignment/>
      <protection/>
    </xf>
    <xf numFmtId="49" fontId="33" fillId="0" borderId="25" xfId="64" applyNumberFormat="1" applyFont="1" applyFill="1" applyBorder="1">
      <alignment/>
      <protection/>
    </xf>
    <xf numFmtId="164" fontId="31" fillId="0" borderId="25" xfId="42" applyNumberFormat="1" applyFont="1" applyFill="1" applyBorder="1" applyAlignment="1">
      <alignment/>
    </xf>
    <xf numFmtId="3" fontId="33" fillId="0" borderId="26" xfId="42" applyNumberFormat="1" applyFont="1" applyFill="1" applyBorder="1" applyAlignment="1">
      <alignment/>
    </xf>
    <xf numFmtId="3" fontId="26" fillId="0" borderId="19" xfId="42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64" fontId="4" fillId="0" borderId="19" xfId="42" applyNumberFormat="1" applyFont="1" applyBorder="1" applyAlignment="1">
      <alignment horizontal="center"/>
    </xf>
    <xf numFmtId="164" fontId="4" fillId="0" borderId="20" xfId="42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/>
    </xf>
    <xf numFmtId="164" fontId="5" fillId="0" borderId="22" xfId="42" applyNumberFormat="1" applyFont="1" applyBorder="1" applyAlignment="1">
      <alignment/>
    </xf>
    <xf numFmtId="164" fontId="5" fillId="0" borderId="23" xfId="42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164" fontId="4" fillId="0" borderId="22" xfId="42" applyNumberFormat="1" applyFont="1" applyBorder="1" applyAlignment="1">
      <alignment/>
    </xf>
    <xf numFmtId="164" fontId="4" fillId="0" borderId="23" xfId="42" applyNumberFormat="1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/>
    </xf>
    <xf numFmtId="164" fontId="4" fillId="0" borderId="25" xfId="42" applyNumberFormat="1" applyFont="1" applyBorder="1" applyAlignment="1">
      <alignment/>
    </xf>
    <xf numFmtId="164" fontId="4" fillId="0" borderId="26" xfId="42" applyNumberFormat="1" applyFont="1" applyBorder="1" applyAlignment="1">
      <alignment/>
    </xf>
    <xf numFmtId="49" fontId="45" fillId="0" borderId="0" xfId="64" applyNumberFormat="1" applyFont="1" applyFill="1" applyBorder="1">
      <alignment/>
      <protection/>
    </xf>
    <xf numFmtId="41" fontId="46" fillId="24" borderId="23" xfId="0" applyNumberFormat="1" applyFont="1" applyFill="1" applyBorder="1" applyAlignment="1">
      <alignment vertical="center"/>
    </xf>
    <xf numFmtId="164" fontId="7" fillId="0" borderId="16" xfId="42" applyNumberFormat="1" applyFont="1" applyBorder="1" applyAlignment="1">
      <alignment/>
    </xf>
    <xf numFmtId="164" fontId="7" fillId="0" borderId="27" xfId="42" applyNumberFormat="1" applyFont="1" applyBorder="1" applyAlignment="1">
      <alignment/>
    </xf>
    <xf numFmtId="0" fontId="7" fillId="0" borderId="14" xfId="64" applyFill="1" applyBorder="1">
      <alignment/>
      <protection/>
    </xf>
    <xf numFmtId="164" fontId="7" fillId="0" borderId="14" xfId="42" applyNumberFormat="1" applyFont="1" applyFill="1" applyBorder="1" applyAlignment="1">
      <alignment/>
    </xf>
    <xf numFmtId="49" fontId="7" fillId="0" borderId="14" xfId="64" applyNumberFormat="1" applyFont="1" applyFill="1" applyBorder="1">
      <alignment/>
      <protection/>
    </xf>
    <xf numFmtId="4" fontId="35" fillId="24" borderId="14" xfId="42" applyNumberFormat="1" applyFont="1" applyFill="1" applyBorder="1" applyAlignment="1">
      <alignment horizontal="center"/>
    </xf>
    <xf numFmtId="3" fontId="39" fillId="0" borderId="0" xfId="64" applyNumberFormat="1" applyFont="1" applyFill="1" applyBorder="1">
      <alignment/>
      <protection/>
    </xf>
    <xf numFmtId="3" fontId="40" fillId="0" borderId="0" xfId="64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64" applyFont="1" applyFill="1" applyBorder="1" applyAlignment="1">
      <alignment horizontal="center"/>
      <protection/>
    </xf>
    <xf numFmtId="0" fontId="7" fillId="0" borderId="0" xfId="64" applyFill="1" applyBorder="1" applyAlignment="1">
      <alignment horizontal="center"/>
      <protection/>
    </xf>
    <xf numFmtId="3" fontId="24" fillId="0" borderId="0" xfId="42" applyNumberFormat="1" applyFont="1" applyFill="1" applyBorder="1" applyAlignment="1">
      <alignment horizontal="center"/>
    </xf>
    <xf numFmtId="3" fontId="23" fillId="0" borderId="0" xfId="42" applyNumberFormat="1" applyFont="1" applyFill="1" applyBorder="1" applyAlignment="1">
      <alignment horizontal="center"/>
    </xf>
    <xf numFmtId="0" fontId="31" fillId="0" borderId="0" xfId="64" applyFont="1" applyFill="1" applyBorder="1" applyAlignment="1">
      <alignment horizontal="center"/>
      <protection/>
    </xf>
    <xf numFmtId="0" fontId="25" fillId="0" borderId="0" xfId="64" applyFont="1" applyFill="1" applyBorder="1" applyAlignment="1">
      <alignment horizontal="center"/>
      <protection/>
    </xf>
    <xf numFmtId="49" fontId="65" fillId="0" borderId="0" xfId="64" applyNumberFormat="1" applyFont="1" applyFill="1" applyBorder="1" applyAlignment="1">
      <alignment horizontal="center"/>
      <protection/>
    </xf>
    <xf numFmtId="0" fontId="27" fillId="0" borderId="0" xfId="64" applyFont="1" applyFill="1" applyBorder="1" applyAlignment="1">
      <alignment horizontal="center"/>
      <protection/>
    </xf>
    <xf numFmtId="41" fontId="43" fillId="24" borderId="0" xfId="0" applyNumberFormat="1" applyFont="1" applyFill="1" applyBorder="1" applyAlignment="1">
      <alignment vertical="center"/>
    </xf>
    <xf numFmtId="49" fontId="65" fillId="0" borderId="0" xfId="64" applyNumberFormat="1" applyFont="1" applyFill="1" applyBorder="1" applyAlignment="1">
      <alignment horizontal="left"/>
      <protection/>
    </xf>
    <xf numFmtId="49" fontId="65" fillId="0" borderId="0" xfId="64" applyNumberFormat="1" applyFont="1" applyFill="1" applyBorder="1" applyAlignment="1">
      <alignment horizontal="left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" xfId="62"/>
    <cellStyle name="Neutral" xfId="63"/>
    <cellStyle name="Normal_Bao cao KQHDKD 2004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똿뗦먛귟 [0.00]_PRODUCT DETAIL Q1" xfId="71"/>
    <cellStyle name="똿뗦먛귟_PRODUCT DETAIL Q1" xfId="72"/>
    <cellStyle name="믅됞 [0.00]_PRODUCT DETAIL Q1" xfId="73"/>
    <cellStyle name="믅됞_PRODUCT DETAIL Q1" xfId="74"/>
    <cellStyle name="백분율_95" xfId="75"/>
    <cellStyle name="뷭?_BOOKSHIP" xfId="76"/>
    <cellStyle name="一般_99Q3647-ALL-CAS2" xfId="77"/>
    <cellStyle name="千分位[0]_Book1" xfId="78"/>
    <cellStyle name="千分位_99Q3647-ALL-CAS2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  <cellStyle name="貨幣 [0]_Book1" xfId="85"/>
    <cellStyle name="貨幣[0]_BRE" xfId="86"/>
    <cellStyle name="貨幣_Book1" xfId="87"/>
    <cellStyle name=" [0.00]_ Att. 1- Cover" xfId="88"/>
    <cellStyle name="_ Att. 1- Cover" xfId="89"/>
    <cellStyle name="?_ Att. 1- Cover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\DAUTHAU\Dungquat\GOI3\DUNGQUAT-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%202\TH5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8Q\3533\Q\98Q2943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8Q\3533\Q\Book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8Q\98Q3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6Q\96q2588\PANE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9Q\99Q3657\99Q3299(REV.0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Nhom%20GC\New%20Folder\My%20Documents\3533\99Q\99Q3657\99Q3299(REV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ungquat\goi3\Form%20nop%20thau\PNT-P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PANхL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XL4Poppy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KH 2003 (moi max)"/>
      <sheetName val="Congty"/>
      <sheetName val="VPPN"/>
      <sheetName val="XN74"/>
      <sheetName val="XN54"/>
      <sheetName val="XN33"/>
      <sheetName val="NK96"/>
      <sheetName val="XL4Test5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Chi tiet - Dv lap"/>
      <sheetName val="TH KHTC"/>
      <sheetName val="000"/>
      <sheetName val="Dong Dau"/>
      <sheetName val="Dong Dau (2)"/>
      <sheetName val="Sau dong"/>
      <sheetName val="Ma xa"/>
      <sheetName val="My dinh"/>
      <sheetName val="Tong cong"/>
      <sheetName val="Chart2"/>
      <sheetName val="1"/>
      <sheetName val="be tong"/>
      <sheetName val="Thep"/>
      <sheetName val="Tong hop thep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10000000"/>
      <sheetName val="20000000"/>
      <sheetName val="00000001"/>
      <sheetName val="00000002"/>
      <sheetName val="00000003"/>
      <sheetName val="00000004"/>
      <sheetName val="MD"/>
      <sheetName val="ND"/>
      <sheetName val="CONG"/>
      <sheetName val="DGCT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dutoan1"/>
      <sheetName val="Anhtoan"/>
      <sheetName val="dutoan2"/>
      <sheetName val="vat tu"/>
      <sheetName val="Tong hop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KH12"/>
      <sheetName val="CN12"/>
      <sheetName val="HD12"/>
      <sheetName val="KH1"/>
      <sheetName val="KM"/>
      <sheetName val="KHOANMUC"/>
      <sheetName val="CPQL"/>
      <sheetName val="SANLUONG"/>
      <sheetName val="SSCP-SL"/>
      <sheetName val="CPSX"/>
      <sheetName val="KQKD"/>
      <sheetName val="CDSL (2)"/>
      <sheetName val="tscd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THCT"/>
      <sheetName val="cap cho cac DT"/>
      <sheetName val="Ung - hoan"/>
      <sheetName val="CP may"/>
      <sheetName val="SS"/>
      <sheetName val="NVL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T xa"/>
      <sheetName val="TLGC"/>
      <sheetName val="BL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CHIT"/>
      <sheetName val="THXH"/>
      <sheetName val="BHXH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phan tich DG"/>
      <sheetName val="gia vat lieu"/>
      <sheetName val="gia xe may"/>
      <sheetName val="gia nhan cong"/>
      <sheetName val="9"/>
      <sheetName val="10"/>
      <sheetName val="KH 200³ (moi max)"/>
      <sheetName val="Tong Thu"/>
      <sheetName val="Tong Chi"/>
      <sheetName val="Truong hoc"/>
      <sheetName val="Cty CP"/>
      <sheetName val="G.thau 3B"/>
      <sheetName val="T.Hop Thu-chi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</sheetNames>
    <definedNames>
      <definedName name="DataFilter"/>
      <definedName name="DataSort"/>
      <definedName name="GoBack" sheetId="1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Sheet2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Sheet3"/>
      <sheetName val="DVINA"/>
      <sheetName val="Sheet5"/>
      <sheetName val="DCKCUONG"/>
      <sheetName val="D3KSVINA"/>
      <sheetName val="DOI 7"/>
      <sheetName val="DOI 3"/>
      <sheetName val="DOI1"/>
      <sheetName val="DOI6"/>
      <sheetName val="Sheet1"/>
      <sheetName val="DOI5"/>
      <sheetName val="2001"/>
      <sheetName val="T.H 01"/>
      <sheetName val="2000"/>
      <sheetName val="Sheet4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00000001"/>
      <sheetName val="00000002"/>
      <sheetName val="00000003"/>
      <sheetName val="00000004"/>
      <sheetName val="Sheet6"/>
      <sheetName val="Sheet7"/>
      <sheetName val="Sheet8"/>
      <sheetName val="Sheet9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Sheet2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Sheet3"/>
      <sheetName val="DVINA"/>
      <sheetName val="Sheet5"/>
      <sheetName val="DCKCUONG"/>
      <sheetName val="D3KSVINA"/>
      <sheetName val="DOI 7"/>
      <sheetName val="DOI 3"/>
      <sheetName val="DOI1"/>
      <sheetName val="DOI6"/>
      <sheetName val="Sheet1"/>
      <sheetName val="DOI5"/>
      <sheetName val="XL4Poppy"/>
      <sheetName val="Tuan8"/>
      <sheetName val="tuan7"/>
      <sheetName val="tuan6"/>
      <sheetName val="TUAN5"/>
      <sheetName val="TUAN4"/>
      <sheetName val="TUAN3"/>
      <sheetName val="TUAN1"/>
      <sheetName val="TUAN2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Danh muc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DT-tram"/>
      <sheetName val="TDT-Cto"/>
      <sheetName val="CT-Tuvan"/>
      <sheetName val="ThuyetMinhDT"/>
      <sheetName val="10000000"/>
      <sheetName val="20000000"/>
      <sheetName val="VVVVVVV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C1605"/>
      <sheetName val="DcnamTV"/>
      <sheetName val="ppnamdaibieu"/>
      <sheetName val="TyleAdreyanop"/>
      <sheetName val="ppAdreyanop"/>
      <sheetName val="ketqua"/>
      <sheetName val="maxminth"/>
      <sheetName val="XXXXXXXX"/>
      <sheetName val="XL4Poppy"/>
      <sheetName val="Sheet3"/>
      <sheetName val="Sheet4"/>
      <sheetName val="Sheet5"/>
      <sheetName val="Sheet1"/>
      <sheetName val="00000000"/>
      <sheetName val="NAM2002"/>
      <sheetName val="QI-02"/>
      <sheetName val="QUYII-02 "/>
      <sheetName val="QUYIII"/>
      <sheetName val="QUYIV-12"/>
      <sheetName val="QUYIV-11"/>
      <sheetName val="CLGXS"/>
      <sheetName val="Sheet2"/>
      <sheetName val="thasat"/>
      <sheetName val="Sheet6"/>
      <sheetName val="Sheet7"/>
      <sheetName val="Sheet8"/>
      <sheetName val="Sheet9"/>
      <sheetName val="Sheet10"/>
      <sheetName val="Btong"/>
      <sheetName val="CTiet"/>
      <sheetName val="Thop VL"/>
      <sheetName val="VC"/>
      <sheetName val="THDT"/>
      <sheetName val="LKVL"/>
      <sheetName val="TKVL"/>
      <sheetName val="TH VL"/>
      <sheetName val="TH-1"/>
      <sheetName val="TH-DT"/>
      <sheetName val="QT3"/>
      <sheetName val="QT4"/>
      <sheetName val="Sheet14"/>
      <sheetName val="Sheet18"/>
      <sheetName val="DoiT"/>
      <sheetName val="Da NThu"/>
      <sheetName val="HBT"/>
      <sheetName val="SCL - 01"/>
      <sheetName val="XDCB - 00"/>
      <sheetName val="SCL-2000"/>
      <sheetName val="2000"/>
      <sheetName val="Sheet13"/>
      <sheetName val="KtoanHBT"/>
      <sheetName val="BB"/>
      <sheetName val="KH"/>
      <sheetName val="Sheet11"/>
      <sheetName val="TH"/>
      <sheetName val="TONGXL"/>
      <sheetName val="DON GIA CHI TIET TL"/>
      <sheetName val="DD35"/>
      <sheetName val="TBA35"/>
      <sheetName val="TH quyettoan"/>
      <sheetName val="biaQT"/>
      <sheetName val="TK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heet3"/>
      <sheetName val="Sheet2"/>
      <sheetName val="data11"/>
      <sheetName val="web"/>
      <sheetName val="Bdo"/>
      <sheetName val="tuan"/>
      <sheetName val="GDNN"/>
      <sheetName val="GDTT"/>
      <sheetName val="00000000"/>
      <sheetName val="XL4Popp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5.7109375" style="0" bestFit="1" customWidth="1"/>
    <col min="2" max="2" width="48.421875" style="0" bestFit="1" customWidth="1"/>
    <col min="3" max="4" width="23.140625" style="0" bestFit="1" customWidth="1"/>
  </cols>
  <sheetData>
    <row r="1" spans="1:4" ht="12.75">
      <c r="A1" s="136" t="s">
        <v>0</v>
      </c>
      <c r="B1" s="136"/>
      <c r="C1" s="136"/>
      <c r="D1" s="136"/>
    </row>
    <row r="2" spans="1:2" ht="12.75">
      <c r="A2" s="1"/>
      <c r="B2" s="4"/>
    </row>
    <row r="3" spans="1:4" ht="19.5">
      <c r="A3" s="137" t="s">
        <v>1</v>
      </c>
      <c r="B3" s="137"/>
      <c r="C3" s="137"/>
      <c r="D3" s="137"/>
    </row>
    <row r="4" spans="1:4" ht="15.75">
      <c r="A4" s="138" t="s">
        <v>153</v>
      </c>
      <c r="B4" s="138"/>
      <c r="C4" s="138"/>
      <c r="D4" s="138"/>
    </row>
    <row r="5" spans="1:4" ht="18.75">
      <c r="A5" s="2"/>
      <c r="B5" s="3"/>
      <c r="C5" s="2"/>
      <c r="D5" s="2"/>
    </row>
    <row r="6" spans="1:4" ht="15.75">
      <c r="A6" s="138" t="s">
        <v>2</v>
      </c>
      <c r="B6" s="138"/>
      <c r="C6" s="138"/>
      <c r="D6" s="138"/>
    </row>
    <row r="7" spans="1:4" ht="13.5" thickBot="1">
      <c r="A7" s="1"/>
      <c r="B7" s="4"/>
      <c r="D7" s="5" t="s">
        <v>44</v>
      </c>
    </row>
    <row r="8" spans="1:4" ht="16.5" thickTop="1">
      <c r="A8" s="106" t="s">
        <v>3</v>
      </c>
      <c r="B8" s="107" t="s">
        <v>4</v>
      </c>
      <c r="C8" s="108" t="s">
        <v>5</v>
      </c>
      <c r="D8" s="109" t="s">
        <v>6</v>
      </c>
    </row>
    <row r="9" spans="1:4" ht="15">
      <c r="A9" s="110" t="s">
        <v>7</v>
      </c>
      <c r="B9" s="111" t="s">
        <v>8</v>
      </c>
      <c r="C9" s="112">
        <f>SUM(C10:C14)</f>
        <v>1134122920070</v>
      </c>
      <c r="D9" s="113">
        <f>SUM(D10:D14)</f>
        <v>2549703123564</v>
      </c>
    </row>
    <row r="10" spans="1:4" ht="15">
      <c r="A10" s="114">
        <v>1</v>
      </c>
      <c r="B10" s="115" t="s">
        <v>9</v>
      </c>
      <c r="C10" s="116">
        <v>122557858804</v>
      </c>
      <c r="D10" s="117">
        <v>705655218134</v>
      </c>
    </row>
    <row r="11" spans="1:4" ht="15">
      <c r="A11" s="114">
        <v>2</v>
      </c>
      <c r="B11" s="115" t="s">
        <v>10</v>
      </c>
      <c r="C11" s="116">
        <v>993557903922</v>
      </c>
      <c r="D11" s="117">
        <v>1702122393502</v>
      </c>
    </row>
    <row r="12" spans="1:4" ht="15">
      <c r="A12" s="114">
        <v>3</v>
      </c>
      <c r="B12" s="115" t="s">
        <v>11</v>
      </c>
      <c r="C12" s="116">
        <v>16956688643</v>
      </c>
      <c r="D12" s="117">
        <v>134257299835</v>
      </c>
    </row>
    <row r="13" spans="1:4" ht="15">
      <c r="A13" s="114">
        <v>4</v>
      </c>
      <c r="B13" s="115" t="s">
        <v>12</v>
      </c>
      <c r="C13" s="116">
        <v>0</v>
      </c>
      <c r="D13" s="117">
        <v>0</v>
      </c>
    </row>
    <row r="14" spans="1:4" ht="15">
      <c r="A14" s="114">
        <v>5</v>
      </c>
      <c r="B14" s="115" t="s">
        <v>13</v>
      </c>
      <c r="C14" s="116">
        <v>1050468701</v>
      </c>
      <c r="D14" s="117">
        <v>7668212093</v>
      </c>
    </row>
    <row r="15" spans="1:4" ht="15">
      <c r="A15" s="110" t="s">
        <v>15</v>
      </c>
      <c r="B15" s="111" t="s">
        <v>14</v>
      </c>
      <c r="C15" s="112">
        <f>SUM(C16,C21:C25)</f>
        <v>4572130221</v>
      </c>
      <c r="D15" s="113">
        <f>SUM(D16,D21:D25)</f>
        <v>4714592080</v>
      </c>
    </row>
    <row r="16" spans="1:4" ht="15">
      <c r="A16" s="114">
        <v>1</v>
      </c>
      <c r="B16" s="115" t="s">
        <v>16</v>
      </c>
      <c r="C16" s="116">
        <v>2523105504</v>
      </c>
      <c r="D16" s="117">
        <v>2518346538</v>
      </c>
    </row>
    <row r="17" spans="1:4" ht="15">
      <c r="A17" s="114"/>
      <c r="B17" s="115" t="s">
        <v>17</v>
      </c>
      <c r="C17" s="116">
        <v>5805679049</v>
      </c>
      <c r="D17" s="117">
        <v>6575504925</v>
      </c>
    </row>
    <row r="18" spans="1:4" ht="15">
      <c r="A18" s="114"/>
      <c r="B18" s="115" t="s">
        <v>18</v>
      </c>
      <c r="C18" s="116">
        <f>-3790110806</f>
        <v>-3790110806</v>
      </c>
      <c r="D18" s="117">
        <f>-4386453998</f>
        <v>-4386453998</v>
      </c>
    </row>
    <row r="19" spans="1:4" ht="15">
      <c r="A19" s="114"/>
      <c r="B19" s="115" t="s">
        <v>19</v>
      </c>
      <c r="C19" s="116">
        <f>24280998</f>
        <v>24280998</v>
      </c>
      <c r="D19" s="117">
        <v>24280998</v>
      </c>
    </row>
    <row r="20" spans="1:4" ht="15">
      <c r="A20" s="114"/>
      <c r="B20" s="115" t="s">
        <v>20</v>
      </c>
      <c r="C20" s="116">
        <f>-24280998</f>
        <v>-24280998</v>
      </c>
      <c r="D20" s="117">
        <f>-24280998</f>
        <v>-24280998</v>
      </c>
    </row>
    <row r="21" spans="1:4" ht="15">
      <c r="A21" s="114">
        <v>2</v>
      </c>
      <c r="B21" s="115" t="s">
        <v>21</v>
      </c>
      <c r="C21" s="116">
        <v>1687500000</v>
      </c>
      <c r="D21" s="117">
        <v>1687500000</v>
      </c>
    </row>
    <row r="22" spans="1:4" ht="15">
      <c r="A22" s="114">
        <v>3</v>
      </c>
      <c r="B22" s="115" t="s">
        <v>22</v>
      </c>
      <c r="C22" s="116">
        <v>0</v>
      </c>
      <c r="D22" s="117">
        <v>0</v>
      </c>
    </row>
    <row r="23" spans="1:4" ht="15">
      <c r="A23" s="114">
        <v>4</v>
      </c>
      <c r="B23" s="115" t="s">
        <v>23</v>
      </c>
      <c r="C23" s="116">
        <v>361524717</v>
      </c>
      <c r="D23" s="117">
        <v>508745542</v>
      </c>
    </row>
    <row r="24" spans="1:4" ht="15">
      <c r="A24" s="114">
        <v>5</v>
      </c>
      <c r="B24" s="115" t="s">
        <v>24</v>
      </c>
      <c r="C24" s="116"/>
      <c r="D24" s="117"/>
    </row>
    <row r="25" spans="1:4" ht="15">
      <c r="A25" s="114">
        <v>6</v>
      </c>
      <c r="B25" s="115" t="s">
        <v>25</v>
      </c>
      <c r="C25" s="116"/>
      <c r="D25" s="117"/>
    </row>
    <row r="26" spans="1:4" ht="15.75">
      <c r="A26" s="118" t="s">
        <v>26</v>
      </c>
      <c r="B26" s="119" t="s">
        <v>27</v>
      </c>
      <c r="C26" s="120">
        <f>C9+C15</f>
        <v>1138695050291</v>
      </c>
      <c r="D26" s="121">
        <f>D9+D15</f>
        <v>2554417715644</v>
      </c>
    </row>
    <row r="27" spans="1:4" ht="15">
      <c r="A27" s="110" t="s">
        <v>28</v>
      </c>
      <c r="B27" s="111" t="s">
        <v>29</v>
      </c>
      <c r="C27" s="112">
        <f>SUM(C28:C30)</f>
        <v>1019488690225</v>
      </c>
      <c r="D27" s="113">
        <f>SUM(D28:D30)</f>
        <v>2275646525785</v>
      </c>
    </row>
    <row r="28" spans="1:4" ht="15">
      <c r="A28" s="114">
        <v>1</v>
      </c>
      <c r="B28" s="115" t="s">
        <v>30</v>
      </c>
      <c r="C28" s="116">
        <v>1018850950418</v>
      </c>
      <c r="D28" s="117">
        <v>1941806875785</v>
      </c>
    </row>
    <row r="29" spans="1:4" ht="15">
      <c r="A29" s="114">
        <v>2</v>
      </c>
      <c r="B29" s="115" t="s">
        <v>31</v>
      </c>
      <c r="C29" s="116">
        <v>637739807</v>
      </c>
      <c r="D29" s="117">
        <v>333839650000</v>
      </c>
    </row>
    <row r="30" spans="1:4" ht="15">
      <c r="A30" s="114">
        <v>3</v>
      </c>
      <c r="B30" s="115" t="s">
        <v>32</v>
      </c>
      <c r="C30" s="116">
        <v>0</v>
      </c>
      <c r="D30" s="117">
        <v>0</v>
      </c>
    </row>
    <row r="31" spans="1:4" ht="15">
      <c r="A31" s="110" t="s">
        <v>33</v>
      </c>
      <c r="B31" s="111" t="s">
        <v>34</v>
      </c>
      <c r="C31" s="112">
        <f>SUM(C32,C38)</f>
        <v>119206360066</v>
      </c>
      <c r="D31" s="113">
        <f>SUM(D32,D38)</f>
        <v>278771189859</v>
      </c>
    </row>
    <row r="32" spans="1:4" ht="15">
      <c r="A32" s="114">
        <v>1</v>
      </c>
      <c r="B32" s="115" t="s">
        <v>35</v>
      </c>
      <c r="C32" s="116">
        <f>SUM(C33:C37)</f>
        <v>119206360066</v>
      </c>
      <c r="D32" s="117">
        <f>SUM(D33:D37)</f>
        <v>278771189859</v>
      </c>
    </row>
    <row r="33" spans="1:4" ht="15">
      <c r="A33" s="114"/>
      <c r="B33" s="115" t="s">
        <v>36</v>
      </c>
      <c r="C33" s="116">
        <v>100000000000</v>
      </c>
      <c r="D33" s="117">
        <v>200000000000</v>
      </c>
    </row>
    <row r="34" spans="1:4" ht="15">
      <c r="A34" s="114"/>
      <c r="B34" s="115" t="s">
        <v>37</v>
      </c>
      <c r="C34" s="116">
        <v>0</v>
      </c>
      <c r="D34" s="117">
        <v>0</v>
      </c>
    </row>
    <row r="35" spans="1:4" ht="15">
      <c r="A35" s="114"/>
      <c r="B35" s="115" t="s">
        <v>38</v>
      </c>
      <c r="C35" s="116">
        <v>0</v>
      </c>
      <c r="D35" s="117">
        <v>0</v>
      </c>
    </row>
    <row r="36" spans="1:4" ht="15">
      <c r="A36" s="114"/>
      <c r="B36" s="115" t="s">
        <v>39</v>
      </c>
      <c r="C36" s="116">
        <v>4679987640</v>
      </c>
      <c r="D36" s="117">
        <v>13704927519</v>
      </c>
    </row>
    <row r="37" spans="1:4" ht="15">
      <c r="A37" s="114"/>
      <c r="B37" s="115" t="s">
        <v>40</v>
      </c>
      <c r="C37" s="116">
        <v>14526372426</v>
      </c>
      <c r="D37" s="117">
        <v>65066262340</v>
      </c>
    </row>
    <row r="38" spans="1:4" ht="15">
      <c r="A38" s="114">
        <v>2</v>
      </c>
      <c r="B38" s="115" t="s">
        <v>41</v>
      </c>
      <c r="C38" s="116">
        <v>0</v>
      </c>
      <c r="D38" s="117">
        <v>0</v>
      </c>
    </row>
    <row r="39" spans="1:4" ht="16.5" thickBot="1">
      <c r="A39" s="122" t="s">
        <v>42</v>
      </c>
      <c r="B39" s="123" t="s">
        <v>43</v>
      </c>
      <c r="C39" s="124">
        <f>C27+C31</f>
        <v>1138695050291</v>
      </c>
      <c r="D39" s="125">
        <f>D27+D31</f>
        <v>2554417715644</v>
      </c>
    </row>
    <row r="40" ht="13.5" thickTop="1"/>
  </sheetData>
  <sheetProtection/>
  <mergeCells count="4">
    <mergeCell ref="A1:D1"/>
    <mergeCell ref="A3:D3"/>
    <mergeCell ref="A4:D4"/>
    <mergeCell ref="A6:D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21"/>
  <sheetViews>
    <sheetView showGridLines="0" zoomScalePageLayoutView="0" workbookViewId="0" topLeftCell="A1">
      <selection activeCell="E19" sqref="E19"/>
    </sheetView>
  </sheetViews>
  <sheetFormatPr defaultColWidth="10.28125" defaultRowHeight="19.5" customHeight="1"/>
  <cols>
    <col min="1" max="1" width="5.421875" style="7" bestFit="1" customWidth="1"/>
    <col min="2" max="2" width="47.57421875" style="8" bestFit="1" customWidth="1"/>
    <col min="3" max="3" width="22.8515625" style="7" hidden="1" customWidth="1"/>
    <col min="4" max="4" width="19.57421875" style="36" bestFit="1" customWidth="1"/>
    <col min="5" max="5" width="22.28125" style="36" customWidth="1"/>
    <col min="6" max="6" width="25.28125" style="56" customWidth="1"/>
    <col min="7" max="16384" width="10.28125" style="7" customWidth="1"/>
  </cols>
  <sheetData>
    <row r="1" spans="1:5" ht="19.5" customHeight="1">
      <c r="A1" s="145" t="s">
        <v>50</v>
      </c>
      <c r="B1" s="145"/>
      <c r="C1" s="145"/>
      <c r="D1" s="145"/>
      <c r="E1" s="145"/>
    </row>
    <row r="2" spans="1:5" ht="19.5" customHeight="1">
      <c r="A2" s="140"/>
      <c r="B2" s="140"/>
      <c r="C2" s="140"/>
      <c r="D2" s="140"/>
      <c r="E2" s="140"/>
    </row>
    <row r="3" spans="1:6" ht="24" customHeight="1">
      <c r="A3" s="146" t="s">
        <v>49</v>
      </c>
      <c r="B3" s="146"/>
      <c r="C3" s="146"/>
      <c r="D3" s="146"/>
      <c r="E3" s="146"/>
      <c r="F3" s="134"/>
    </row>
    <row r="4" spans="1:6" ht="18.75" customHeight="1">
      <c r="A4" s="139" t="s">
        <v>142</v>
      </c>
      <c r="B4" s="139"/>
      <c r="C4" s="139"/>
      <c r="D4" s="139"/>
      <c r="E4" s="139"/>
      <c r="F4" s="134"/>
    </row>
    <row r="5" spans="3:6" ht="15.75" customHeight="1" thickBot="1">
      <c r="C5" s="73"/>
      <c r="D5" s="74"/>
      <c r="E5" s="74" t="s">
        <v>45</v>
      </c>
      <c r="F5" s="134"/>
    </row>
    <row r="6" spans="1:6" s="12" customFormat="1" ht="30.75" customHeight="1" thickTop="1">
      <c r="A6" s="75" t="s">
        <v>3</v>
      </c>
      <c r="B6" s="76" t="s">
        <v>46</v>
      </c>
      <c r="C6" s="77" t="s">
        <v>47</v>
      </c>
      <c r="D6" s="105" t="s">
        <v>150</v>
      </c>
      <c r="E6" s="78" t="s">
        <v>48</v>
      </c>
      <c r="F6" s="135"/>
    </row>
    <row r="7" spans="1:6" s="14" customFormat="1" ht="30.75" customHeight="1">
      <c r="A7" s="79">
        <v>1</v>
      </c>
      <c r="B7" s="80" t="s">
        <v>61</v>
      </c>
      <c r="C7" s="81" t="e">
        <f>C8+#REF!</f>
        <v>#REF!</v>
      </c>
      <c r="D7" s="127">
        <v>69054455913</v>
      </c>
      <c r="E7" s="127">
        <v>200538032879</v>
      </c>
      <c r="F7" s="135"/>
    </row>
    <row r="8" spans="1:6" s="16" customFormat="1" ht="30.75" customHeight="1">
      <c r="A8" s="83"/>
      <c r="B8" s="84" t="s">
        <v>53</v>
      </c>
      <c r="C8" s="85" t="e">
        <f>#REF!+C9+C10</f>
        <v>#REF!</v>
      </c>
      <c r="D8" s="82">
        <v>62629151223</v>
      </c>
      <c r="E8" s="82">
        <v>195455006759</v>
      </c>
      <c r="F8" s="147"/>
    </row>
    <row r="9" spans="1:6" s="20" customFormat="1" ht="30.75" customHeight="1">
      <c r="A9" s="86"/>
      <c r="B9" s="84" t="s">
        <v>52</v>
      </c>
      <c r="C9" s="87" t="e">
        <f>SUM(#REF!)</f>
        <v>#REF!</v>
      </c>
      <c r="D9" s="88">
        <v>6423154690</v>
      </c>
      <c r="E9" s="88">
        <v>5083026120</v>
      </c>
      <c r="F9" s="54"/>
    </row>
    <row r="10" spans="1:6" s="20" customFormat="1" ht="30.75" customHeight="1">
      <c r="A10" s="86"/>
      <c r="B10" s="84" t="s">
        <v>51</v>
      </c>
      <c r="C10" s="87">
        <v>0</v>
      </c>
      <c r="D10" s="89">
        <v>2150000</v>
      </c>
      <c r="E10" s="89">
        <v>0</v>
      </c>
      <c r="F10" s="55"/>
    </row>
    <row r="11" spans="1:6" s="14" customFormat="1" ht="30.75" customHeight="1">
      <c r="A11" s="79">
        <v>2</v>
      </c>
      <c r="B11" s="80" t="s">
        <v>62</v>
      </c>
      <c r="C11" s="81" t="e">
        <f>C14+C16</f>
        <v>#REF!</v>
      </c>
      <c r="D11" s="90">
        <f>D7-D16</f>
        <v>52970359582</v>
      </c>
      <c r="E11" s="90">
        <f>E7-E16</f>
        <v>135471770539</v>
      </c>
      <c r="F11" s="57"/>
    </row>
    <row r="12" spans="1:6" s="21" customFormat="1" ht="30.75" customHeight="1">
      <c r="A12" s="83"/>
      <c r="B12" s="84" t="s">
        <v>54</v>
      </c>
      <c r="C12" s="85" t="e">
        <f>#REF!+#REF!</f>
        <v>#REF!</v>
      </c>
      <c r="D12" s="91">
        <v>49164164253</v>
      </c>
      <c r="E12" s="91">
        <v>131584107961</v>
      </c>
      <c r="F12" s="54"/>
    </row>
    <row r="13" spans="1:5" ht="30.75" customHeight="1">
      <c r="A13" s="92"/>
      <c r="B13" s="84" t="s">
        <v>55</v>
      </c>
      <c r="C13" s="93" t="e">
        <f>SUM(#REF!)</f>
        <v>#REF!</v>
      </c>
      <c r="D13" s="94">
        <v>0</v>
      </c>
      <c r="E13" s="94">
        <v>0</v>
      </c>
    </row>
    <row r="14" spans="1:6" s="21" customFormat="1" ht="30.75" customHeight="1">
      <c r="A14" s="83"/>
      <c r="B14" s="84" t="s">
        <v>63</v>
      </c>
      <c r="C14" s="85" t="e">
        <f>#REF!+#REF!</f>
        <v>#REF!</v>
      </c>
      <c r="D14" s="91">
        <v>3806195329</v>
      </c>
      <c r="E14" s="91">
        <v>3872662578</v>
      </c>
      <c r="F14" s="54"/>
    </row>
    <row r="15" spans="1:5" ht="30.75" customHeight="1">
      <c r="A15" s="92"/>
      <c r="B15" s="84" t="s">
        <v>64</v>
      </c>
      <c r="C15" s="93" t="e">
        <f>SUM(#REF!)</f>
        <v>#REF!</v>
      </c>
      <c r="D15" s="94">
        <v>0</v>
      </c>
      <c r="E15" s="94">
        <v>15000000</v>
      </c>
    </row>
    <row r="16" spans="1:6" s="19" customFormat="1" ht="30.75" customHeight="1">
      <c r="A16" s="95">
        <v>3</v>
      </c>
      <c r="B16" s="80" t="s">
        <v>56</v>
      </c>
      <c r="C16" s="96">
        <f>SUM(C17:C20)</f>
        <v>0</v>
      </c>
      <c r="D16" s="90">
        <v>16084096331</v>
      </c>
      <c r="E16" s="90">
        <v>65066262340</v>
      </c>
      <c r="F16" s="54"/>
    </row>
    <row r="17" spans="1:6" s="25" customFormat="1" ht="30.75" customHeight="1">
      <c r="A17" s="97">
        <v>4</v>
      </c>
      <c r="B17" s="80" t="s">
        <v>57</v>
      </c>
      <c r="C17" s="98">
        <v>0</v>
      </c>
      <c r="D17" s="99">
        <v>1557723905</v>
      </c>
      <c r="E17" s="99">
        <v>12786527762</v>
      </c>
      <c r="F17" s="56"/>
    </row>
    <row r="18" spans="1:6" s="25" customFormat="1" ht="30.75" customHeight="1">
      <c r="A18" s="97">
        <v>5</v>
      </c>
      <c r="B18" s="100" t="s">
        <v>58</v>
      </c>
      <c r="C18" s="98">
        <v>0</v>
      </c>
      <c r="D18" s="99">
        <f>D16-D17</f>
        <v>14526372426</v>
      </c>
      <c r="E18" s="99">
        <f>E16-E17</f>
        <v>52279734578</v>
      </c>
      <c r="F18" s="56"/>
    </row>
    <row r="19" spans="1:6" s="25" customFormat="1" ht="30.75" customHeight="1">
      <c r="A19" s="97">
        <v>6</v>
      </c>
      <c r="B19" s="100" t="s">
        <v>59</v>
      </c>
      <c r="C19" s="98">
        <v>0</v>
      </c>
      <c r="D19" s="99" t="s">
        <v>143</v>
      </c>
      <c r="E19" s="99" t="s">
        <v>143</v>
      </c>
      <c r="F19" s="56"/>
    </row>
    <row r="20" spans="1:6" s="25" customFormat="1" ht="30.75" customHeight="1" thickBot="1">
      <c r="A20" s="101">
        <v>7</v>
      </c>
      <c r="B20" s="102" t="s">
        <v>60</v>
      </c>
      <c r="C20" s="103">
        <v>0</v>
      </c>
      <c r="D20" s="104" t="s">
        <v>143</v>
      </c>
      <c r="E20" s="104" t="s">
        <v>143</v>
      </c>
      <c r="F20" s="56"/>
    </row>
    <row r="21" spans="3:5" ht="24.75" customHeight="1" thickTop="1">
      <c r="C21" s="22"/>
      <c r="D21" s="22"/>
      <c r="E21" s="22"/>
    </row>
    <row r="22" ht="22.5" customHeight="1"/>
    <row r="23" ht="21" customHeight="1"/>
    <row r="24" ht="21.75" customHeight="1"/>
  </sheetData>
  <sheetProtection/>
  <mergeCells count="4">
    <mergeCell ref="A3:E3"/>
    <mergeCell ref="A4:E4"/>
    <mergeCell ref="A1:E1"/>
    <mergeCell ref="A2:E2"/>
  </mergeCells>
  <printOptions horizontalCentered="1"/>
  <pageMargins left="0.25" right="0.25" top="0.74" bottom="0.5" header="0.1" footer="0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0" bestFit="1" customWidth="1"/>
    <col min="2" max="2" width="54.140625" style="0" bestFit="1" customWidth="1"/>
    <col min="3" max="3" width="11.8515625" style="0" bestFit="1" customWidth="1"/>
    <col min="4" max="4" width="9.57421875" style="0" bestFit="1" customWidth="1"/>
    <col min="5" max="5" width="11.8515625" style="0" bestFit="1" customWidth="1"/>
  </cols>
  <sheetData>
    <row r="1" spans="1:5" ht="15.75">
      <c r="A1" s="149" t="s">
        <v>50</v>
      </c>
      <c r="B1" s="149"/>
      <c r="C1" s="36"/>
      <c r="D1" s="24"/>
      <c r="E1" s="24"/>
    </row>
    <row r="2" spans="1:5" ht="15">
      <c r="A2" s="7"/>
      <c r="B2" s="8"/>
      <c r="C2" s="37"/>
      <c r="D2" s="24"/>
      <c r="E2" s="24"/>
    </row>
    <row r="3" spans="1:5" ht="16.5">
      <c r="A3" s="146" t="s">
        <v>65</v>
      </c>
      <c r="B3" s="146"/>
      <c r="C3" s="146"/>
      <c r="D3" s="146"/>
      <c r="E3" s="146"/>
    </row>
    <row r="4" spans="1:5" ht="18.75">
      <c r="A4" s="139" t="s">
        <v>142</v>
      </c>
      <c r="B4" s="139"/>
      <c r="C4" s="139"/>
      <c r="D4" s="139"/>
      <c r="E4" s="139"/>
    </row>
    <row r="5" spans="1:5" ht="15.75">
      <c r="A5" s="7"/>
      <c r="B5" s="8"/>
      <c r="C5" s="23"/>
      <c r="D5" s="24"/>
      <c r="E5" s="24"/>
    </row>
    <row r="6" spans="1:5" ht="17.25">
      <c r="A6" s="10" t="s">
        <v>3</v>
      </c>
      <c r="B6" s="10" t="s">
        <v>46</v>
      </c>
      <c r="C6" s="39" t="s">
        <v>66</v>
      </c>
      <c r="D6" s="39" t="s">
        <v>67</v>
      </c>
      <c r="E6" s="39" t="s">
        <v>68</v>
      </c>
    </row>
    <row r="7" spans="1:5" ht="18">
      <c r="A7" s="26">
        <v>1</v>
      </c>
      <c r="B7" s="27" t="s">
        <v>69</v>
      </c>
      <c r="C7" s="46" t="s">
        <v>81</v>
      </c>
      <c r="D7" s="46"/>
      <c r="E7" s="46"/>
    </row>
    <row r="8" spans="1:5" ht="16.5">
      <c r="A8" s="28"/>
      <c r="B8" s="29" t="s">
        <v>70</v>
      </c>
      <c r="C8" s="34"/>
      <c r="D8" s="47" t="s">
        <v>145</v>
      </c>
      <c r="E8" s="47" t="s">
        <v>157</v>
      </c>
    </row>
    <row r="9" spans="1:5" ht="16.5">
      <c r="A9" s="30"/>
      <c r="B9" s="29" t="s">
        <v>71</v>
      </c>
      <c r="C9" s="34"/>
      <c r="D9" s="47" t="s">
        <v>144</v>
      </c>
      <c r="E9" s="47" t="s">
        <v>158</v>
      </c>
    </row>
    <row r="10" spans="1:5" ht="18">
      <c r="A10" s="31">
        <v>2</v>
      </c>
      <c r="B10" s="27" t="s">
        <v>72</v>
      </c>
      <c r="C10" s="46" t="s">
        <v>81</v>
      </c>
      <c r="D10" s="46"/>
      <c r="E10" s="46"/>
    </row>
    <row r="11" spans="1:5" ht="16.5">
      <c r="A11" s="28"/>
      <c r="B11" s="29" t="s">
        <v>73</v>
      </c>
      <c r="C11" s="34"/>
      <c r="D11" s="47" t="s">
        <v>146</v>
      </c>
      <c r="E11" s="47" t="s">
        <v>148</v>
      </c>
    </row>
    <row r="12" spans="1:5" ht="16.5">
      <c r="A12" s="32"/>
      <c r="B12" s="29" t="s">
        <v>83</v>
      </c>
      <c r="C12" s="35"/>
      <c r="D12" s="47" t="s">
        <v>147</v>
      </c>
      <c r="E12" s="47" t="s">
        <v>149</v>
      </c>
    </row>
    <row r="13" spans="1:5" ht="16.5">
      <c r="A13" s="28">
        <v>3</v>
      </c>
      <c r="B13" s="29" t="s">
        <v>74</v>
      </c>
      <c r="C13" s="47" t="s">
        <v>82</v>
      </c>
      <c r="D13" s="47"/>
      <c r="E13" s="47"/>
    </row>
    <row r="14" spans="1:5" ht="16.5">
      <c r="A14" s="32"/>
      <c r="B14" s="29" t="s">
        <v>75</v>
      </c>
      <c r="C14" s="35"/>
      <c r="D14" s="133">
        <v>1.16</v>
      </c>
      <c r="E14" s="133">
        <v>1.31</v>
      </c>
    </row>
    <row r="15" spans="1:5" ht="18">
      <c r="A15" s="40"/>
      <c r="B15" s="29" t="s">
        <v>76</v>
      </c>
      <c r="C15" s="38"/>
      <c r="D15" s="133">
        <v>1.16</v>
      </c>
      <c r="E15" s="133">
        <v>1.31</v>
      </c>
    </row>
    <row r="16" spans="1:5" ht="18">
      <c r="A16" s="33">
        <v>4</v>
      </c>
      <c r="B16" s="27" t="s">
        <v>77</v>
      </c>
      <c r="C16" s="46" t="s">
        <v>81</v>
      </c>
      <c r="D16" s="48"/>
      <c r="E16" s="48"/>
    </row>
    <row r="17" spans="1:5" ht="16.5">
      <c r="A17" s="40"/>
      <c r="B17" s="29" t="s">
        <v>78</v>
      </c>
      <c r="C17" s="34"/>
      <c r="D17" s="49">
        <v>0.0142</v>
      </c>
      <c r="E17" s="49">
        <v>0.0255</v>
      </c>
    </row>
    <row r="18" spans="1:5" ht="16.5">
      <c r="A18" s="40"/>
      <c r="B18" s="41" t="s">
        <v>79</v>
      </c>
      <c r="C18" s="42"/>
      <c r="D18" s="49">
        <v>0.210367665987896</v>
      </c>
      <c r="E18" s="49">
        <v>0.2607</v>
      </c>
    </row>
    <row r="19" spans="1:5" ht="16.5">
      <c r="A19" s="43"/>
      <c r="B19" s="44" t="s">
        <v>80</v>
      </c>
      <c r="C19" s="45"/>
      <c r="D19" s="50">
        <v>0.12185903854422955</v>
      </c>
      <c r="E19" s="50">
        <v>0.1875</v>
      </c>
    </row>
    <row r="20" spans="1:5" ht="15.75">
      <c r="A20" s="7"/>
      <c r="B20" s="8"/>
      <c r="C20" s="22"/>
      <c r="D20" s="24"/>
      <c r="E20" s="24"/>
    </row>
    <row r="21" spans="1:5" ht="15.75">
      <c r="A21" s="7"/>
      <c r="B21" s="8"/>
      <c r="C21" s="22"/>
      <c r="D21" s="24"/>
      <c r="E21" s="24"/>
    </row>
    <row r="22" spans="1:5" ht="18.75">
      <c r="A22" s="7"/>
      <c r="B22" s="8"/>
      <c r="C22" s="141" t="s">
        <v>152</v>
      </c>
      <c r="D22" s="141"/>
      <c r="E22" s="141"/>
    </row>
    <row r="23" spans="1:5" ht="18.75">
      <c r="A23" s="7"/>
      <c r="B23" s="8"/>
      <c r="C23" s="142" t="s">
        <v>84</v>
      </c>
      <c r="D23" s="142"/>
      <c r="E23" s="142"/>
    </row>
    <row r="24" spans="1:5" ht="15">
      <c r="A24" s="7"/>
      <c r="B24" s="8"/>
      <c r="C24" s="36"/>
      <c r="D24" s="24"/>
      <c r="E24" s="24"/>
    </row>
    <row r="25" spans="1:5" ht="15">
      <c r="A25" s="7"/>
      <c r="B25" s="8"/>
      <c r="C25" s="36"/>
      <c r="D25" s="24"/>
      <c r="E25" s="24"/>
    </row>
    <row r="26" spans="1:5" ht="15">
      <c r="A26" s="7"/>
      <c r="B26" s="8"/>
      <c r="C26" s="36"/>
      <c r="D26" s="24"/>
      <c r="E26" s="24"/>
    </row>
    <row r="27" spans="1:5" ht="15">
      <c r="A27" s="7"/>
      <c r="B27" s="8"/>
      <c r="C27" s="36"/>
      <c r="D27" s="24"/>
      <c r="E27" s="24"/>
    </row>
    <row r="28" spans="1:5" ht="15">
      <c r="A28" s="7"/>
      <c r="B28" s="8"/>
      <c r="C28" s="36"/>
      <c r="D28" s="24"/>
      <c r="E28" s="24"/>
    </row>
    <row r="29" spans="1:5" ht="18.75">
      <c r="A29" s="7"/>
      <c r="B29" s="8"/>
      <c r="C29" s="142" t="s">
        <v>151</v>
      </c>
      <c r="D29" s="142"/>
      <c r="E29" s="142"/>
    </row>
  </sheetData>
  <sheetProtection/>
  <mergeCells count="6">
    <mergeCell ref="C23:E23"/>
    <mergeCell ref="C29:E29"/>
    <mergeCell ref="A1:B1"/>
    <mergeCell ref="A3:E3"/>
    <mergeCell ref="A4:E4"/>
    <mergeCell ref="C22:E22"/>
  </mergeCells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D66"/>
  <sheetViews>
    <sheetView showGridLines="0" tabSelected="1" zoomScalePageLayoutView="0" workbookViewId="0" topLeftCell="A1">
      <selection activeCell="A4" sqref="A4:C4"/>
    </sheetView>
  </sheetViews>
  <sheetFormatPr defaultColWidth="10.28125" defaultRowHeight="19.5" customHeight="1"/>
  <cols>
    <col min="1" max="1" width="55.28125" style="8" customWidth="1"/>
    <col min="2" max="2" width="22.8515625" style="7" customWidth="1"/>
    <col min="3" max="3" width="20.421875" style="51" bestFit="1" customWidth="1"/>
    <col min="4" max="4" width="15.7109375" style="7" hidden="1" customWidth="1"/>
    <col min="5" max="5" width="0" style="7" hidden="1" customWidth="1"/>
    <col min="6" max="16384" width="10.28125" style="7" customWidth="1"/>
  </cols>
  <sheetData>
    <row r="1" spans="1:2" ht="19.5" customHeight="1">
      <c r="A1" s="148" t="s">
        <v>85</v>
      </c>
      <c r="B1" s="6"/>
    </row>
    <row r="2" ht="19.5" customHeight="1">
      <c r="C2" s="58"/>
    </row>
    <row r="3" spans="1:3" ht="24" customHeight="1">
      <c r="A3" s="146" t="s">
        <v>86</v>
      </c>
      <c r="B3" s="146"/>
      <c r="C3" s="146"/>
    </row>
    <row r="4" spans="1:3" ht="18.75">
      <c r="A4" s="139" t="s">
        <v>142</v>
      </c>
      <c r="B4" s="139"/>
      <c r="C4" s="139"/>
    </row>
    <row r="5" spans="1:3" ht="20.25">
      <c r="A5" s="126"/>
      <c r="B5" s="9"/>
      <c r="C5" s="59" t="s">
        <v>45</v>
      </c>
    </row>
    <row r="6" spans="1:3" s="12" customFormat="1" ht="19.5" customHeight="1">
      <c r="A6" s="10" t="s">
        <v>46</v>
      </c>
      <c r="B6" s="11" t="s">
        <v>47</v>
      </c>
      <c r="C6" s="60" t="s">
        <v>87</v>
      </c>
    </row>
    <row r="7" spans="1:3" ht="19.5" customHeight="1">
      <c r="A7" s="61">
        <v>1</v>
      </c>
      <c r="B7" s="62">
        <v>2</v>
      </c>
      <c r="C7" s="62">
        <v>3</v>
      </c>
    </row>
    <row r="8" spans="1:3" s="14" customFormat="1" ht="19.5" customHeight="1">
      <c r="A8" s="63" t="s">
        <v>88</v>
      </c>
      <c r="B8" s="13">
        <f>B9+B23</f>
        <v>69052305913</v>
      </c>
      <c r="C8" s="13">
        <f>C9+C23</f>
        <v>200538032879</v>
      </c>
    </row>
    <row r="9" spans="1:3" s="16" customFormat="1" ht="19.5" customHeight="1">
      <c r="A9" s="64" t="s">
        <v>89</v>
      </c>
      <c r="B9" s="15">
        <f>B10+B21+B22</f>
        <v>69052305913</v>
      </c>
      <c r="C9" s="15">
        <f>C10+C21+C22</f>
        <v>200538032879</v>
      </c>
    </row>
    <row r="10" spans="1:3" s="66" customFormat="1" ht="19.5" customHeight="1">
      <c r="A10" s="65" t="s">
        <v>90</v>
      </c>
      <c r="B10" s="17">
        <f>SUM(B11:B17)+B20</f>
        <v>62629151223</v>
      </c>
      <c r="C10" s="17">
        <f>SUM(C11:C17)+C20</f>
        <v>195455006759</v>
      </c>
    </row>
    <row r="11" spans="1:3" s="68" customFormat="1" ht="19.5" customHeight="1">
      <c r="A11" s="67" t="s">
        <v>91</v>
      </c>
      <c r="B11" s="18">
        <v>1912046590</v>
      </c>
      <c r="C11" s="18">
        <v>18543484487</v>
      </c>
    </row>
    <row r="12" spans="1:3" s="68" customFormat="1" ht="19.5" customHeight="1">
      <c r="A12" s="67" t="s">
        <v>92</v>
      </c>
      <c r="B12" s="18">
        <v>47599707163</v>
      </c>
      <c r="C12" s="18">
        <v>162677629438</v>
      </c>
    </row>
    <row r="13" spans="1:3" ht="19.5" customHeight="1">
      <c r="A13" s="67" t="s">
        <v>93</v>
      </c>
      <c r="B13" s="18">
        <v>0</v>
      </c>
      <c r="C13" s="18">
        <v>76221135</v>
      </c>
    </row>
    <row r="14" spans="1:3" ht="19.5" customHeight="1">
      <c r="A14" s="67" t="s">
        <v>94</v>
      </c>
      <c r="B14" s="18">
        <v>5038007976</v>
      </c>
      <c r="C14" s="18">
        <v>7087715250</v>
      </c>
    </row>
    <row r="15" spans="1:3" ht="19.5" customHeight="1">
      <c r="A15" s="67" t="s">
        <v>95</v>
      </c>
      <c r="B15" s="18">
        <v>2385908438</v>
      </c>
      <c r="C15" s="18">
        <v>3165586550</v>
      </c>
    </row>
    <row r="16" spans="1:3" ht="19.5" customHeight="1">
      <c r="A16" s="67" t="s">
        <v>96</v>
      </c>
      <c r="B16" s="18">
        <v>9002600</v>
      </c>
      <c r="C16" s="18">
        <v>22386000</v>
      </c>
    </row>
    <row r="17" spans="1:3" s="19" customFormat="1" ht="19.5" customHeight="1">
      <c r="A17" s="67" t="s">
        <v>97</v>
      </c>
      <c r="B17" s="18">
        <f>SUM(B18:B19)</f>
        <v>5585565947</v>
      </c>
      <c r="C17" s="18">
        <f>SUM(C18:C19)</f>
        <v>3764797329</v>
      </c>
    </row>
    <row r="18" spans="1:3" ht="19.5" customHeight="1">
      <c r="A18" s="67" t="s">
        <v>98</v>
      </c>
      <c r="B18" s="18">
        <v>5585565947</v>
      </c>
      <c r="C18" s="18">
        <v>3764797329</v>
      </c>
    </row>
    <row r="19" spans="1:3" ht="19.5" customHeight="1">
      <c r="A19" s="67" t="s">
        <v>99</v>
      </c>
      <c r="B19" s="18">
        <v>0</v>
      </c>
      <c r="C19" s="18">
        <v>0</v>
      </c>
    </row>
    <row r="20" spans="1:3" ht="19.5" customHeight="1">
      <c r="A20" s="67" t="s">
        <v>100</v>
      </c>
      <c r="B20" s="18">
        <v>98912509</v>
      </c>
      <c r="C20" s="18">
        <v>117186570</v>
      </c>
    </row>
    <row r="21" spans="1:3" s="20" customFormat="1" ht="19.5" customHeight="1">
      <c r="A21" s="65" t="s">
        <v>101</v>
      </c>
      <c r="B21" s="17">
        <v>6423154690</v>
      </c>
      <c r="C21" s="17">
        <v>5083026120</v>
      </c>
    </row>
    <row r="22" spans="1:3" s="20" customFormat="1" ht="19.5" customHeight="1">
      <c r="A22" s="65" t="s">
        <v>102</v>
      </c>
      <c r="B22" s="17">
        <v>0</v>
      </c>
      <c r="C22" s="17">
        <v>0</v>
      </c>
    </row>
    <row r="23" spans="1:3" s="21" customFormat="1" ht="19.5" customHeight="1">
      <c r="A23" s="64" t="s">
        <v>103</v>
      </c>
      <c r="B23" s="17">
        <v>0</v>
      </c>
      <c r="C23" s="17">
        <v>0</v>
      </c>
    </row>
    <row r="24" spans="1:3" s="20" customFormat="1" ht="19.5" customHeight="1">
      <c r="A24" s="65" t="s">
        <v>104</v>
      </c>
      <c r="B24" s="17">
        <v>0</v>
      </c>
      <c r="C24" s="17">
        <v>0</v>
      </c>
    </row>
    <row r="25" spans="1:3" s="20" customFormat="1" ht="19.5" customHeight="1">
      <c r="A25" s="65" t="s">
        <v>105</v>
      </c>
      <c r="B25" s="17">
        <v>0</v>
      </c>
      <c r="C25" s="17">
        <v>0</v>
      </c>
    </row>
    <row r="26" spans="1:3" s="20" customFormat="1" ht="19.5" customHeight="1">
      <c r="A26" s="65" t="s">
        <v>106</v>
      </c>
      <c r="B26" s="17">
        <v>0</v>
      </c>
      <c r="C26" s="17">
        <v>0</v>
      </c>
    </row>
    <row r="27" spans="1:3" s="20" customFormat="1" ht="19.5" customHeight="1">
      <c r="A27" s="65" t="s">
        <v>107</v>
      </c>
      <c r="B27" s="17">
        <v>0</v>
      </c>
      <c r="C27" s="17">
        <v>0</v>
      </c>
    </row>
    <row r="28" spans="1:3" s="14" customFormat="1" ht="19.5" customHeight="1">
      <c r="A28" s="63" t="s">
        <v>108</v>
      </c>
      <c r="B28" s="13">
        <f>B29+B57</f>
        <v>52968209582</v>
      </c>
      <c r="C28" s="13">
        <f>C29+C57</f>
        <v>135471770539</v>
      </c>
    </row>
    <row r="29" spans="1:3" s="21" customFormat="1" ht="19.5" customHeight="1">
      <c r="A29" s="64" t="s">
        <v>109</v>
      </c>
      <c r="B29" s="15">
        <f>B30+B50</f>
        <v>52970359582</v>
      </c>
      <c r="C29" s="15">
        <f>C30+C50</f>
        <v>135456770539</v>
      </c>
    </row>
    <row r="30" spans="1:3" s="20" customFormat="1" ht="19.5" customHeight="1">
      <c r="A30" s="65" t="s">
        <v>110</v>
      </c>
      <c r="B30" s="17">
        <f>SUM(B31:B38)+B44</f>
        <v>49164164253</v>
      </c>
      <c r="C30" s="17">
        <f>SUM(C31:C38)+C44</f>
        <v>131584107961</v>
      </c>
    </row>
    <row r="31" spans="1:3" ht="19.5" customHeight="1">
      <c r="A31" s="67" t="s">
        <v>111</v>
      </c>
      <c r="B31" s="18">
        <v>86676542</v>
      </c>
      <c r="C31" s="18">
        <v>3303835769</v>
      </c>
    </row>
    <row r="32" spans="1:3" ht="19.5" customHeight="1">
      <c r="A32" s="67" t="s">
        <v>112</v>
      </c>
      <c r="B32" s="18">
        <v>7760000</v>
      </c>
      <c r="C32" s="18">
        <v>2158633285</v>
      </c>
    </row>
    <row r="33" spans="1:3" ht="19.5" customHeight="1">
      <c r="A33" s="67" t="s">
        <v>113</v>
      </c>
      <c r="B33" s="18">
        <v>0</v>
      </c>
      <c r="C33" s="18">
        <v>3000000</v>
      </c>
    </row>
    <row r="34" spans="1:3" ht="19.5" customHeight="1">
      <c r="A34" s="67" t="s">
        <v>114</v>
      </c>
      <c r="B34" s="18">
        <v>183054900</v>
      </c>
      <c r="C34" s="18">
        <v>207286074</v>
      </c>
    </row>
    <row r="35" spans="1:3" ht="19.5" customHeight="1">
      <c r="A35" s="67" t="s">
        <v>115</v>
      </c>
      <c r="B35" s="18">
        <v>0</v>
      </c>
      <c r="C35" s="18">
        <v>0</v>
      </c>
    </row>
    <row r="36" spans="1:3" ht="19.5" customHeight="1">
      <c r="A36" s="67" t="s">
        <v>116</v>
      </c>
      <c r="B36" s="18">
        <v>0</v>
      </c>
      <c r="C36" s="18">
        <v>142764120</v>
      </c>
    </row>
    <row r="37" spans="1:3" ht="19.5" customHeight="1">
      <c r="A37" s="67" t="s">
        <v>117</v>
      </c>
      <c r="B37" s="18">
        <v>0</v>
      </c>
      <c r="C37" s="18">
        <v>618105220</v>
      </c>
    </row>
    <row r="38" spans="1:3" ht="19.5" customHeight="1">
      <c r="A38" s="67" t="s">
        <v>118</v>
      </c>
      <c r="B38" s="18">
        <f>SUM(B39:B43)</f>
        <v>44458030498</v>
      </c>
      <c r="C38" s="18">
        <f>SUM(C39:C43)</f>
        <v>115878244420</v>
      </c>
    </row>
    <row r="39" spans="1:3" ht="19.5" customHeight="1">
      <c r="A39" s="67" t="s">
        <v>119</v>
      </c>
      <c r="B39" s="18">
        <v>0</v>
      </c>
      <c r="C39" s="18">
        <v>0</v>
      </c>
    </row>
    <row r="40" spans="1:3" ht="19.5" customHeight="1">
      <c r="A40" s="67" t="s">
        <v>120</v>
      </c>
      <c r="B40" s="18">
        <v>44458030498</v>
      </c>
      <c r="C40" s="18">
        <v>115878244420</v>
      </c>
    </row>
    <row r="41" spans="1:3" ht="19.5" customHeight="1">
      <c r="A41" s="67" t="s">
        <v>121</v>
      </c>
      <c r="B41" s="18">
        <v>0</v>
      </c>
      <c r="C41" s="18">
        <v>0</v>
      </c>
    </row>
    <row r="42" spans="1:3" ht="19.5" customHeight="1">
      <c r="A42" s="67" t="s">
        <v>122</v>
      </c>
      <c r="B42" s="18">
        <v>0</v>
      </c>
      <c r="C42" s="18">
        <v>0</v>
      </c>
    </row>
    <row r="43" spans="1:3" ht="19.5" customHeight="1">
      <c r="A43" s="67" t="s">
        <v>123</v>
      </c>
      <c r="B43" s="18">
        <v>0</v>
      </c>
      <c r="C43" s="18">
        <v>0</v>
      </c>
    </row>
    <row r="44" spans="1:3" ht="19.5" customHeight="1">
      <c r="A44" s="67" t="s">
        <v>124</v>
      </c>
      <c r="B44" s="18">
        <f>SUM(B45:B49)</f>
        <v>4428642313</v>
      </c>
      <c r="C44" s="18">
        <f>SUM(C45:C49)</f>
        <v>9272239073</v>
      </c>
    </row>
    <row r="45" spans="1:3" ht="19.5" customHeight="1">
      <c r="A45" s="67" t="s">
        <v>125</v>
      </c>
      <c r="B45" s="18">
        <v>2852259603</v>
      </c>
      <c r="C45" s="18">
        <v>6812130942</v>
      </c>
    </row>
    <row r="46" spans="1:3" ht="19.5" customHeight="1">
      <c r="A46" s="132" t="s">
        <v>156</v>
      </c>
      <c r="B46" s="18">
        <v>460251197</v>
      </c>
      <c r="C46" s="18">
        <v>586057492</v>
      </c>
    </row>
    <row r="47" spans="1:3" ht="19.5" customHeight="1">
      <c r="A47" s="67" t="s">
        <v>126</v>
      </c>
      <c r="B47" s="18">
        <v>0</v>
      </c>
      <c r="C47" s="18">
        <v>0</v>
      </c>
    </row>
    <row r="48" spans="1:3" ht="19.5" customHeight="1">
      <c r="A48" s="67" t="s">
        <v>127</v>
      </c>
      <c r="B48" s="18">
        <v>966373149</v>
      </c>
      <c r="C48" s="18">
        <v>1703485081</v>
      </c>
    </row>
    <row r="49" spans="1:3" ht="19.5" customHeight="1">
      <c r="A49" s="67" t="s">
        <v>128</v>
      </c>
      <c r="B49" s="128">
        <v>149758364</v>
      </c>
      <c r="C49" s="128">
        <v>170565558</v>
      </c>
    </row>
    <row r="50" spans="1:3" s="20" customFormat="1" ht="19.5" customHeight="1">
      <c r="A50" s="65" t="s">
        <v>129</v>
      </c>
      <c r="B50" s="18">
        <f>SUM(B51:B56)</f>
        <v>3806195329</v>
      </c>
      <c r="C50" s="18">
        <f>SUM(C51:C56)</f>
        <v>3872662578</v>
      </c>
    </row>
    <row r="51" spans="1:3" ht="19.5" customHeight="1">
      <c r="A51" s="67" t="s">
        <v>130</v>
      </c>
      <c r="B51" s="18">
        <v>446556546</v>
      </c>
      <c r="C51" s="18">
        <v>749287797</v>
      </c>
    </row>
    <row r="52" spans="1:3" ht="19.5" customHeight="1">
      <c r="A52" s="132" t="s">
        <v>155</v>
      </c>
      <c r="B52" s="18">
        <v>21767066</v>
      </c>
      <c r="C52" s="18">
        <v>6028040</v>
      </c>
    </row>
    <row r="53" spans="1:3" ht="19.5" customHeight="1">
      <c r="A53" s="67" t="s">
        <v>126</v>
      </c>
      <c r="B53" s="18">
        <v>1093190381</v>
      </c>
      <c r="C53" s="18">
        <v>966124719</v>
      </c>
    </row>
    <row r="54" spans="1:3" ht="19.5" customHeight="1">
      <c r="A54" s="67" t="s">
        <v>131</v>
      </c>
      <c r="B54" s="130">
        <v>17094591</v>
      </c>
      <c r="C54" s="131">
        <v>13245000</v>
      </c>
    </row>
    <row r="55" spans="1:3" ht="19.5" customHeight="1">
      <c r="A55" s="67" t="s">
        <v>127</v>
      </c>
      <c r="B55" s="18">
        <v>1195056359</v>
      </c>
      <c r="C55" s="18">
        <v>1007717464</v>
      </c>
    </row>
    <row r="56" spans="1:3" ht="19.5" customHeight="1">
      <c r="A56" s="67" t="s">
        <v>128</v>
      </c>
      <c r="B56" s="18">
        <v>1032530386</v>
      </c>
      <c r="C56" s="18">
        <v>1130259558</v>
      </c>
    </row>
    <row r="57" spans="1:3" s="21" customFormat="1" ht="19.5" customHeight="1">
      <c r="A57" s="64" t="s">
        <v>132</v>
      </c>
      <c r="B57" s="129">
        <f>SUM(B58:B61)</f>
        <v>-2150000</v>
      </c>
      <c r="C57" s="129">
        <f>SUM(C58:C61)</f>
        <v>15000000</v>
      </c>
    </row>
    <row r="58" spans="1:3" ht="19.5" customHeight="1">
      <c r="A58" s="69" t="s">
        <v>133</v>
      </c>
      <c r="B58" s="18">
        <v>0</v>
      </c>
      <c r="C58" s="18">
        <v>0</v>
      </c>
    </row>
    <row r="59" spans="1:3" ht="19.5" customHeight="1">
      <c r="A59" s="67" t="s">
        <v>134</v>
      </c>
      <c r="B59" s="18">
        <v>0</v>
      </c>
      <c r="C59" s="18">
        <v>0</v>
      </c>
    </row>
    <row r="60" spans="1:3" ht="19.5" customHeight="1">
      <c r="A60" s="67" t="s">
        <v>135</v>
      </c>
      <c r="B60" s="18">
        <v>0</v>
      </c>
      <c r="C60" s="18">
        <v>0</v>
      </c>
    </row>
    <row r="61" spans="1:3" ht="19.5" customHeight="1">
      <c r="A61" s="67" t="s">
        <v>136</v>
      </c>
      <c r="B61" s="18">
        <v>-2150000</v>
      </c>
      <c r="C61" s="18">
        <v>15000000</v>
      </c>
    </row>
    <row r="62" spans="1:4" s="14" customFormat="1" ht="19.5" customHeight="1">
      <c r="A62" s="63" t="s">
        <v>137</v>
      </c>
      <c r="B62" s="13">
        <f>SUM(B63:B64)</f>
        <v>16084096331</v>
      </c>
      <c r="C62" s="13">
        <f>SUM(C63:C64)</f>
        <v>65066262340</v>
      </c>
      <c r="D62" s="52">
        <f>6779646565</f>
        <v>6779646565</v>
      </c>
    </row>
    <row r="63" spans="1:4" s="20" customFormat="1" ht="19.5" customHeight="1">
      <c r="A63" s="65" t="s">
        <v>138</v>
      </c>
      <c r="B63" s="17">
        <f>B9-B29</f>
        <v>16081946331</v>
      </c>
      <c r="C63" s="17">
        <f>C9-C29</f>
        <v>65081262340</v>
      </c>
      <c r="D63" s="53">
        <v>1187000</v>
      </c>
    </row>
    <row r="64" spans="1:3" s="20" customFormat="1" ht="19.5" customHeight="1">
      <c r="A64" s="70" t="s">
        <v>139</v>
      </c>
      <c r="B64" s="71">
        <f>B23-B57</f>
        <v>2150000</v>
      </c>
      <c r="C64" s="71">
        <f>C23-C57</f>
        <v>-15000000</v>
      </c>
    </row>
    <row r="65" spans="2:3" ht="24.75" customHeight="1">
      <c r="B65" s="144" t="s">
        <v>154</v>
      </c>
      <c r="C65" s="144"/>
    </row>
    <row r="66" spans="1:3" s="19" customFormat="1" ht="19.5" customHeight="1">
      <c r="A66" s="72" t="s">
        <v>140</v>
      </c>
      <c r="B66" s="143" t="s">
        <v>141</v>
      </c>
      <c r="C66" s="143"/>
    </row>
    <row r="67" ht="22.5" customHeight="1"/>
    <row r="68" ht="21" customHeight="1"/>
    <row r="69" ht="21.75" customHeight="1"/>
  </sheetData>
  <sheetProtection/>
  <mergeCells count="4">
    <mergeCell ref="A3:C3"/>
    <mergeCell ref="A4:C4"/>
    <mergeCell ref="B66:C66"/>
    <mergeCell ref="B65:C65"/>
  </mergeCells>
  <printOptions horizontalCentered="1"/>
  <pageMargins left="0.25" right="0.25" top="0.25" bottom="0.25" header="0.1" footer="0.1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BSCHN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Minh Thu</dc:creator>
  <cp:keywords/>
  <dc:description/>
  <cp:lastModifiedBy>ubck</cp:lastModifiedBy>
  <cp:lastPrinted>2007-04-20T03:31:26Z</cp:lastPrinted>
  <dcterms:created xsi:type="dcterms:W3CDTF">2005-04-07T06:26:25Z</dcterms:created>
  <dcterms:modified xsi:type="dcterms:W3CDTF">2007-04-20T04:08:33Z</dcterms:modified>
  <cp:category/>
  <cp:version/>
  <cp:contentType/>
  <cp:contentStatus/>
</cp:coreProperties>
</file>