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660" activeTab="0"/>
  </bookViews>
  <sheets>
    <sheet name="Sheet1 (2)" sheetId="1" r:id="rId1"/>
    <sheet name="mauCBTT03" sheetId="2" r:id="rId2"/>
    <sheet name="Sheet2" sheetId="3" r:id="rId3"/>
    <sheet name="Sheet3" sheetId="4" r:id="rId4"/>
  </sheets>
  <definedNames>
    <definedName name="_xlnm.Print_Titles" localSheetId="1">'mauCBTT03'!$55:$55</definedName>
  </definedNames>
  <calcPr fullCalcOnLoad="1"/>
</workbook>
</file>

<file path=xl/sharedStrings.xml><?xml version="1.0" encoding="utf-8"?>
<sst xmlns="http://schemas.openxmlformats.org/spreadsheetml/2006/main" count="130" uniqueCount="94">
  <si>
    <t>COÂNG TY COÅ PHAÀN NHAÁT NAM</t>
  </si>
  <si>
    <t>Boä Taøi Chính höôùng daãn veà vieäc Coâng boá thoâng tin TTCK)</t>
  </si>
  <si>
    <t>Ñòa chæ : Ñöôøng soá 9 khu CN Bieân Hoøa I - ÑN</t>
  </si>
  <si>
    <t>BAÙO CAÙO TAØI CHÍNH TOÙM TAÉT</t>
  </si>
  <si>
    <t>Naêm 2008</t>
  </si>
  <si>
    <t>I.A BAÛNG CAÂN ÑOÁI KEÁ TOAÙN</t>
  </si>
  <si>
    <t>Noäi dung</t>
  </si>
  <si>
    <t>Soá dö ñaàu naêm</t>
  </si>
  <si>
    <t>Soá dö cuoái naêm</t>
  </si>
  <si>
    <t>I</t>
  </si>
  <si>
    <t>Taøi saûn ngaén haïn</t>
  </si>
  <si>
    <t>Tieàn vaø caùc khoaûn töông ñöông tieàn</t>
  </si>
  <si>
    <t>Caùc khoaûn ñaàu tö taøi chính ngaén haïn</t>
  </si>
  <si>
    <t>Haøng toàn kho</t>
  </si>
  <si>
    <t>Taøi saûn ngaén haïn khaùc</t>
  </si>
  <si>
    <t>II</t>
  </si>
  <si>
    <t>Taøi saûn daøi haïn</t>
  </si>
  <si>
    <t>Caùc khoaûn phaûi thu daøi haïn</t>
  </si>
  <si>
    <t>Taøi saûn coá ñònh</t>
  </si>
  <si>
    <t>   -Taøi saûn coá ñònh höõu hình</t>
  </si>
  <si>
    <t>   -Taøi saûn coá ñònh voâ hìình</t>
  </si>
  <si>
    <t>   -Taøi saûn coá ñònh thueâ taøi chính</t>
  </si>
  <si>
    <t>   -Chi phí xaây döïng cô baûn dôû dang</t>
  </si>
  <si>
    <t>Baát ñoäng saûn ñaàu tö</t>
  </si>
  <si>
    <t>Caùc khoaûn ñaàu tö taøi chính daøi haïn</t>
  </si>
  <si>
    <t>Taøi saûn daøi haïn khaùc</t>
  </si>
  <si>
    <t>III</t>
  </si>
  <si>
    <t>IV</t>
  </si>
  <si>
    <t>Nôï phaûi traû</t>
  </si>
  <si>
    <t>Nôï ngaén haïn</t>
  </si>
  <si>
    <t>Nôï daøi haïn</t>
  </si>
  <si>
    <t>V</t>
  </si>
  <si>
    <t>Voán chuû sôû höõu</t>
  </si>
  <si>
    <t>Voán chuû sôû höõu</t>
  </si>
  <si>
    <t>   -Voán ñaàu tö cuûa chuû sôû höõu</t>
  </si>
  <si>
    <t>   -Thaëng dö voán coå phaàn</t>
  </si>
  <si>
    <t>   -Voán khaùc cuûa chuû sôû höõu</t>
  </si>
  <si>
    <t>   -Coå phieáu quyõ</t>
  </si>
  <si>
    <t>   -Cheânh leäch ñaùnh giaù laïi taøi saûn</t>
  </si>
  <si>
    <t>   -Cheânh leäch tyû giaù hoái ñoaùi</t>
  </si>
  <si>
    <t>   -Caùc quyõ</t>
  </si>
  <si>
    <t>   -Lôïi nhuaän sau thueá chöa phaân phoái</t>
  </si>
  <si>
    <t>   -Nguoàn voán ñaàu tö XDCB</t>
  </si>
  <si>
    <t>Nguoàn kinh phí vaø quyõ khaùc</t>
  </si>
  <si>
    <t>VI</t>
  </si>
  <si>
    <t> TOÅNG COÄNG NGUOÀN VOÁN</t>
  </si>
  <si>
    <t>Ñöôøng soá 9 Khu CN Bieân Hoøa - ÑN</t>
  </si>
  <si>
    <t>BAÙO CAÙO KEÁT QUAÛ HOAÏT ÑOÄNG KINH DOANH</t>
  </si>
  <si>
    <t>Naêm nay</t>
  </si>
  <si>
    <t>Naêm tröôùc</t>
  </si>
  <si>
    <t>Chæ tieâu</t>
  </si>
  <si>
    <t>STT</t>
  </si>
  <si>
    <t> Doanh thu baùn haøng vaø cung caáp dòch vuï</t>
  </si>
  <si>
    <t> Caùc khoaûn giaûm tröø doanh thu</t>
  </si>
  <si>
    <t> Doanh thu thuaàn veà baùn haøng vaø cung caáp dòch vuï</t>
  </si>
  <si>
    <t> Giaù voán haøng baùn</t>
  </si>
  <si>
    <t> Lôïi nhuaän goäp veà baùn haøng vaø cung caáp dòch vuï</t>
  </si>
  <si>
    <t> Doanh thu hoaït ñoäng taøi chính</t>
  </si>
  <si>
    <t> Chi phí taøi chính</t>
  </si>
  <si>
    <t> Chi phí baùn haøng</t>
  </si>
  <si>
    <t> Chi phí quaûn lyù doanh nghieäp</t>
  </si>
  <si>
    <t> Lôïi nhuaän thuaàn töø hoaït ñoäng kinh doanh</t>
  </si>
  <si>
    <t> Thu nhaäp khaùc</t>
  </si>
  <si>
    <t> Chi phí khaùc</t>
  </si>
  <si>
    <t> Lôïi nhuaän khaùc</t>
  </si>
  <si>
    <t> Toång lôïi nhuaän keá toaùn tröôùc thueá</t>
  </si>
  <si>
    <t> Thueá thu nhaäp doanh nghieäp</t>
  </si>
  <si>
    <t> Lôïi nhuaän sau thueá thu nhaäp doanh nghieäp</t>
  </si>
  <si>
    <t> Laõi cô baûn treân coå phieáu</t>
  </si>
  <si>
    <t xml:space="preserve">  Coå töùc treân moãi coå phieáu</t>
  </si>
  <si>
    <t>II.-A. KEÁT QUAÛ HOAÏT ÑOÄNG KINH DOANH</t>
  </si>
  <si>
    <t>Ñôn vò tính</t>
  </si>
  <si>
    <t>Cô caáu taøi saûn</t>
  </si>
  <si>
    <t>Cô caáu nguoàn voán</t>
  </si>
  <si>
    <t xml:space="preserve"> - Nguoàn voán chuû sôû höõu/Toång nguoàn voán</t>
  </si>
  <si>
    <t xml:space="preserve"> - Nôï phaûi traû/Toång nguoàn voán</t>
  </si>
  <si>
    <t xml:space="preserve"> - Taøi saûn ngaén haïn/Toång taøi saûn</t>
  </si>
  <si>
    <t xml:space="preserve"> - Taøi saûn daøi haïn/Toång taøi saûn</t>
  </si>
  <si>
    <t>Khaû naêng thanh toaùn</t>
  </si>
  <si>
    <t xml:space="preserve"> - Khaû naêng thanh toaùn hieän haønh</t>
  </si>
  <si>
    <t xml:space="preserve"> - Khaû naêng thanh toaùn nhanh</t>
  </si>
  <si>
    <t>Tyû suaát lôïi nhuaän</t>
  </si>
  <si>
    <t xml:space="preserve"> - Tyû suaát lôïi nhuaän sau thueá/Doanh thu thuaàn</t>
  </si>
  <si>
    <t xml:space="preserve"> - Tyû suaát lôïi nhuaän sau thueá/Toång taøi saûn</t>
  </si>
  <si>
    <t xml:space="preserve"> -Tyû suaát lôïi nhuaän sau thueá/Nguoàn voán chuû sôû höõu</t>
  </si>
  <si>
    <t>%</t>
  </si>
  <si>
    <t>laàn</t>
  </si>
  <si>
    <t>TOÅNG GIAÙM ÑOÁC</t>
  </si>
  <si>
    <t>Maãu CBTT-03</t>
  </si>
  <si>
    <t>(Ban haønh keøm theo Thoâng tö soá 38/2007/TT-BTC ngaøy 18/4/2007 cuûa Boä Tröôûng</t>
  </si>
  <si>
    <t>III.-CAÙC CHÆ TIEÂU TAØI CHÍNH CÔ BAÛN</t>
  </si>
  <si>
    <t>Caùc khoaûn phaûi thu</t>
  </si>
  <si>
    <t>TOÅNG COÄNG TAØI SAÛN</t>
  </si>
  <si>
    <t>Ñoàng Nai, ngaøy 14 thaùng 04 naêm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</si>
</sst>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5">
    <font>
      <sz val="10"/>
      <name val="VNI-Times"/>
      <family val="0"/>
    </font>
    <font>
      <i/>
      <sz val="8"/>
      <name val="VNI-Aptima"/>
      <family val="0"/>
    </font>
    <font>
      <sz val="10"/>
      <name val="VNI-Aptima"/>
      <family val="0"/>
    </font>
    <font>
      <b/>
      <sz val="11"/>
      <name val="VNI-Aptima"/>
      <family val="0"/>
    </font>
    <font>
      <b/>
      <sz val="8"/>
      <name val="VNI-Aptima"/>
      <family val="0"/>
    </font>
    <font>
      <b/>
      <sz val="10"/>
      <name val="VNI-Aptima"/>
      <family val="0"/>
    </font>
    <font>
      <sz val="8"/>
      <name val="VNI-Aptima"/>
      <family val="0"/>
    </font>
    <font>
      <b/>
      <sz val="14"/>
      <name val="VNI-Aptima"/>
      <family val="0"/>
    </font>
    <font>
      <i/>
      <sz val="12"/>
      <name val="VNI-Aptima"/>
      <family val="0"/>
    </font>
    <font>
      <b/>
      <sz val="12"/>
      <name val="VNI-Aptima"/>
      <family val="0"/>
    </font>
    <font>
      <i/>
      <sz val="10"/>
      <name val="VNI-Apti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38" fontId="5" fillId="0" borderId="11" xfId="0" applyNumberFormat="1" applyFont="1" applyBorder="1" applyAlignment="1">
      <alignment horizontal="center" vertical="center" wrapText="1"/>
    </xf>
    <xf numFmtId="38" fontId="5" fillId="0" borderId="12" xfId="0" applyNumberFormat="1" applyFont="1" applyBorder="1" applyAlignment="1">
      <alignment wrapText="1"/>
    </xf>
    <xf numFmtId="38" fontId="2" fillId="0" borderId="13" xfId="0" applyNumberFormat="1" applyFont="1" applyBorder="1" applyAlignment="1">
      <alignment wrapText="1"/>
    </xf>
    <xf numFmtId="38" fontId="5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38" fontId="2" fillId="0" borderId="16" xfId="0" applyNumberFormat="1" applyFont="1" applyBorder="1" applyAlignment="1">
      <alignment wrapText="1"/>
    </xf>
    <xf numFmtId="38" fontId="2" fillId="0" borderId="17" xfId="0" applyNumberFormat="1" applyFont="1" applyBorder="1" applyAlignment="1">
      <alignment wrapText="1"/>
    </xf>
    <xf numFmtId="38" fontId="5" fillId="0" borderId="17" xfId="0" applyNumberFormat="1" applyFont="1" applyBorder="1" applyAlignment="1">
      <alignment wrapText="1"/>
    </xf>
    <xf numFmtId="0" fontId="9" fillId="0" borderId="0" xfId="0" applyFont="1" applyAlignment="1">
      <alignment/>
    </xf>
    <xf numFmtId="38" fontId="2" fillId="0" borderId="14" xfId="0" applyNumberFormat="1" applyFont="1" applyBorder="1" applyAlignment="1">
      <alignment wrapText="1"/>
    </xf>
    <xf numFmtId="38" fontId="2" fillId="0" borderId="15" xfId="0" applyNumberFormat="1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9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10" fontId="2" fillId="0" borderId="27" xfId="5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38" fontId="5" fillId="0" borderId="19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Zeros="0" tabSelected="1" zoomScalePageLayoutView="0" workbookViewId="0" topLeftCell="A1">
      <selection activeCell="C1" sqref="C1:D1"/>
    </sheetView>
  </sheetViews>
  <sheetFormatPr defaultColWidth="9.00390625" defaultRowHeight="12.75"/>
  <cols>
    <col min="1" max="1" width="5.875" style="0" customWidth="1"/>
    <col min="2" max="2" width="49.625" style="0" customWidth="1"/>
    <col min="3" max="3" width="15.125" style="0" customWidth="1"/>
    <col min="4" max="4" width="15.375" style="0" customWidth="1"/>
  </cols>
  <sheetData>
    <row r="1" spans="2:4" ht="18.75">
      <c r="B1" s="19" t="s">
        <v>0</v>
      </c>
      <c r="C1" s="67"/>
      <c r="D1" s="67"/>
    </row>
    <row r="2" spans="2:4" ht="14.25">
      <c r="B2" s="2" t="s">
        <v>46</v>
      </c>
      <c r="C2" s="68"/>
      <c r="D2" s="68"/>
    </row>
    <row r="3" spans="2:4" ht="18.75">
      <c r="B3" s="19"/>
      <c r="C3" s="68"/>
      <c r="D3" s="68"/>
    </row>
    <row r="4" spans="2:4" ht="21.75">
      <c r="B4" s="69" t="s">
        <v>47</v>
      </c>
      <c r="C4" s="69"/>
      <c r="D4" s="69"/>
    </row>
    <row r="5" spans="2:4" ht="18.75">
      <c r="B5" s="65" t="s">
        <v>4</v>
      </c>
      <c r="C5" s="65"/>
      <c r="D5" s="65"/>
    </row>
    <row r="6" spans="2:4" ht="14.25">
      <c r="B6" s="2"/>
      <c r="C6" s="66"/>
      <c r="D6" s="66"/>
    </row>
    <row r="7" spans="1:4" ht="17.25" customHeight="1">
      <c r="A7" s="23" t="s">
        <v>51</v>
      </c>
      <c r="B7" s="9" t="s">
        <v>50</v>
      </c>
      <c r="C7" s="9" t="s">
        <v>48</v>
      </c>
      <c r="D7" s="9" t="s">
        <v>49</v>
      </c>
    </row>
    <row r="8" spans="1:4" ht="17.25" customHeight="1">
      <c r="A8" s="24">
        <v>1</v>
      </c>
      <c r="B8" s="14" t="s">
        <v>52</v>
      </c>
      <c r="C8" s="20">
        <v>63847130311</v>
      </c>
      <c r="D8" s="20">
        <f>58474979337+4690213081</f>
        <v>63165192418</v>
      </c>
    </row>
    <row r="9" spans="1:4" ht="17.25" customHeight="1">
      <c r="A9" s="25">
        <v>2</v>
      </c>
      <c r="B9" s="15" t="s">
        <v>53</v>
      </c>
      <c r="C9" s="21">
        <v>0</v>
      </c>
      <c r="D9" s="21">
        <v>0</v>
      </c>
    </row>
    <row r="10" spans="1:4" ht="17.25" customHeight="1">
      <c r="A10" s="25">
        <v>3</v>
      </c>
      <c r="B10" s="15" t="s">
        <v>54</v>
      </c>
      <c r="C10" s="21">
        <f>C8-C9</f>
        <v>63847130311</v>
      </c>
      <c r="D10" s="21">
        <f>D8-D9</f>
        <v>63165192418</v>
      </c>
    </row>
    <row r="11" spans="1:4" ht="17.25" customHeight="1">
      <c r="A11" s="25">
        <v>4</v>
      </c>
      <c r="B11" s="15" t="s">
        <v>55</v>
      </c>
      <c r="C11" s="21">
        <v>54285746420</v>
      </c>
      <c r="D11" s="21">
        <f>53339727748+1685585126</f>
        <v>55025312874</v>
      </c>
    </row>
    <row r="12" spans="1:4" ht="17.25" customHeight="1">
      <c r="A12" s="25">
        <v>5</v>
      </c>
      <c r="B12" s="15" t="s">
        <v>56</v>
      </c>
      <c r="C12" s="21">
        <f>C10-C11</f>
        <v>9561383891</v>
      </c>
      <c r="D12" s="21">
        <f>D10-D11</f>
        <v>8139879544</v>
      </c>
    </row>
    <row r="13" spans="1:4" ht="17.25" customHeight="1">
      <c r="A13" s="25">
        <v>6</v>
      </c>
      <c r="B13" s="15" t="s">
        <v>57</v>
      </c>
      <c r="C13" s="21">
        <v>236090316</v>
      </c>
      <c r="D13" s="21">
        <v>52247828</v>
      </c>
    </row>
    <row r="14" spans="1:4" ht="17.25" customHeight="1">
      <c r="A14" s="25">
        <v>7</v>
      </c>
      <c r="B14" s="15" t="s">
        <v>58</v>
      </c>
      <c r="C14" s="21">
        <v>1948376355</v>
      </c>
      <c r="D14" s="21">
        <v>1483368150</v>
      </c>
    </row>
    <row r="15" spans="1:4" ht="17.25" customHeight="1">
      <c r="A15" s="25">
        <v>8</v>
      </c>
      <c r="B15" s="15" t="s">
        <v>59</v>
      </c>
      <c r="C15" s="21">
        <v>514930273</v>
      </c>
      <c r="D15" s="21">
        <v>303877444</v>
      </c>
    </row>
    <row r="16" spans="1:4" ht="17.25" customHeight="1">
      <c r="A16" s="25">
        <v>9</v>
      </c>
      <c r="B16" s="15" t="s">
        <v>60</v>
      </c>
      <c r="C16" s="21">
        <v>5109488143</v>
      </c>
      <c r="D16" s="21">
        <v>4709778943</v>
      </c>
    </row>
    <row r="17" spans="1:4" ht="17.25" customHeight="1">
      <c r="A17" s="25">
        <v>10</v>
      </c>
      <c r="B17" s="15" t="s">
        <v>61</v>
      </c>
      <c r="C17" s="21">
        <f>C12+C13-C14-C15-C16</f>
        <v>2224679436</v>
      </c>
      <c r="D17" s="21">
        <f>D12+D13-D14-D15-D16</f>
        <v>1695102835</v>
      </c>
    </row>
    <row r="18" spans="1:4" ht="17.25" customHeight="1">
      <c r="A18" s="25">
        <v>11</v>
      </c>
      <c r="B18" s="15" t="s">
        <v>62</v>
      </c>
      <c r="C18" s="21">
        <v>55955593</v>
      </c>
      <c r="D18" s="21">
        <v>78109265</v>
      </c>
    </row>
    <row r="19" spans="1:4" ht="17.25" customHeight="1">
      <c r="A19" s="25">
        <v>12</v>
      </c>
      <c r="B19" s="15" t="s">
        <v>63</v>
      </c>
      <c r="C19" s="21">
        <v>44903783</v>
      </c>
      <c r="D19" s="21">
        <v>0</v>
      </c>
    </row>
    <row r="20" spans="1:4" ht="17.25" customHeight="1">
      <c r="A20" s="25">
        <v>13</v>
      </c>
      <c r="B20" s="15" t="s">
        <v>64</v>
      </c>
      <c r="C20" s="21">
        <f>C18-C19</f>
        <v>11051810</v>
      </c>
      <c r="D20" s="21">
        <f>D18-D19</f>
        <v>78109265</v>
      </c>
    </row>
    <row r="21" spans="1:4" ht="17.25" customHeight="1">
      <c r="A21" s="25">
        <v>14</v>
      </c>
      <c r="B21" s="15" t="s">
        <v>65</v>
      </c>
      <c r="C21" s="21">
        <f>C17+C20</f>
        <v>2235731246</v>
      </c>
      <c r="D21" s="21">
        <f>D17+D20</f>
        <v>1773212100</v>
      </c>
    </row>
    <row r="22" spans="1:4" ht="17.25" customHeight="1">
      <c r="A22" s="25">
        <v>15</v>
      </c>
      <c r="B22" s="15" t="s">
        <v>66</v>
      </c>
      <c r="C22" s="21">
        <v>383558628</v>
      </c>
      <c r="D22" s="21">
        <v>0</v>
      </c>
    </row>
    <row r="23" spans="1:4" ht="17.25" customHeight="1">
      <c r="A23" s="25">
        <v>16</v>
      </c>
      <c r="B23" s="15" t="s">
        <v>67</v>
      </c>
      <c r="C23" s="21">
        <f>C21-C22</f>
        <v>1852172618</v>
      </c>
      <c r="D23" s="21">
        <f>D21-D22</f>
        <v>1773212100</v>
      </c>
    </row>
    <row r="24" spans="1:4" ht="17.25" customHeight="1">
      <c r="A24" s="25">
        <v>17</v>
      </c>
      <c r="B24" s="15" t="s">
        <v>68</v>
      </c>
      <c r="C24" s="21">
        <f>C23/1410000</f>
        <v>1313.5976014184398</v>
      </c>
      <c r="D24" s="21">
        <f>D23/1410000</f>
        <v>1257.5972340425533</v>
      </c>
    </row>
    <row r="25" spans="1:4" ht="17.25" customHeight="1">
      <c r="A25" s="26">
        <v>18</v>
      </c>
      <c r="B25" s="22" t="s">
        <v>69</v>
      </c>
      <c r="C25" s="27">
        <v>1050</v>
      </c>
      <c r="D25" s="27">
        <v>1050</v>
      </c>
    </row>
  </sheetData>
  <sheetProtection/>
  <mergeCells count="6">
    <mergeCell ref="B5:D5"/>
    <mergeCell ref="C6:D6"/>
    <mergeCell ref="C1:D1"/>
    <mergeCell ref="C2:D2"/>
    <mergeCell ref="C3:D3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showZeros="0" zoomScalePageLayoutView="0" workbookViewId="0" topLeftCell="A1">
      <selection activeCell="B81" sqref="B81"/>
    </sheetView>
  </sheetViews>
  <sheetFormatPr defaultColWidth="9.00390625" defaultRowHeight="12.75"/>
  <cols>
    <col min="1" max="1" width="4.875" style="0" customWidth="1"/>
    <col min="2" max="2" width="46.75390625" style="0" customWidth="1"/>
    <col min="3" max="3" width="11.125" style="0" customWidth="1"/>
    <col min="4" max="5" width="16.625" style="0" customWidth="1"/>
  </cols>
  <sheetData>
    <row r="1" spans="1:5" ht="14.25">
      <c r="A1" s="5" t="s">
        <v>88</v>
      </c>
      <c r="B1" s="2"/>
      <c r="C1" s="2"/>
      <c r="D1" s="2"/>
      <c r="E1" s="2"/>
    </row>
    <row r="2" spans="1:5" ht="14.25">
      <c r="A2" s="1" t="s">
        <v>89</v>
      </c>
      <c r="B2" s="2"/>
      <c r="C2" s="2"/>
      <c r="D2" s="2"/>
      <c r="E2" s="2"/>
    </row>
    <row r="3" spans="1:5" ht="14.25">
      <c r="A3" s="1" t="s">
        <v>1</v>
      </c>
      <c r="B3" s="1"/>
      <c r="C3" s="1"/>
      <c r="D3" s="1"/>
      <c r="E3" s="2"/>
    </row>
    <row r="4" spans="1:5" ht="18">
      <c r="A4" s="3" t="s">
        <v>0</v>
      </c>
      <c r="B4" s="3"/>
      <c r="C4" s="3"/>
      <c r="D4" s="3"/>
      <c r="E4" s="4"/>
    </row>
    <row r="5" spans="1:5" ht="14.25">
      <c r="A5" s="5" t="s">
        <v>2</v>
      </c>
      <c r="B5" s="5"/>
      <c r="C5" s="5"/>
      <c r="D5" s="5"/>
      <c r="E5" s="6"/>
    </row>
    <row r="6" spans="1:5" ht="14.25">
      <c r="A6" s="2"/>
      <c r="B6" s="2"/>
      <c r="C6" s="2"/>
      <c r="D6" s="2"/>
      <c r="E6" s="6"/>
    </row>
    <row r="7" spans="1:5" ht="14.25">
      <c r="A7" s="2"/>
      <c r="B7" s="2"/>
      <c r="C7" s="2"/>
      <c r="D7" s="2"/>
      <c r="E7" s="6"/>
    </row>
    <row r="8" spans="1:5" ht="21.75">
      <c r="A8" s="69" t="s">
        <v>3</v>
      </c>
      <c r="B8" s="69"/>
      <c r="C8" s="69"/>
      <c r="D8" s="69"/>
      <c r="E8" s="69"/>
    </row>
    <row r="9" spans="1:5" ht="17.25">
      <c r="A9" s="70" t="s">
        <v>4</v>
      </c>
      <c r="B9" s="70"/>
      <c r="C9" s="70"/>
      <c r="D9" s="70"/>
      <c r="E9" s="70"/>
    </row>
    <row r="10" spans="1:5" ht="17.25">
      <c r="A10" s="2"/>
      <c r="B10" s="7"/>
      <c r="C10" s="7"/>
      <c r="D10" s="7"/>
      <c r="E10" s="7"/>
    </row>
    <row r="11" spans="1:5" ht="17.25" customHeight="1">
      <c r="A11" s="5" t="s">
        <v>5</v>
      </c>
      <c r="B11" s="5"/>
      <c r="C11" s="5"/>
      <c r="D11" s="5"/>
      <c r="E11" s="50"/>
    </row>
    <row r="12" spans="1:5" ht="17.25" customHeight="1">
      <c r="A12" s="5"/>
      <c r="B12" s="5"/>
      <c r="C12" s="5"/>
      <c r="D12" s="5"/>
      <c r="E12" s="8"/>
    </row>
    <row r="13" spans="1:5" ht="17.25" customHeight="1">
      <c r="A13" s="9" t="s">
        <v>51</v>
      </c>
      <c r="B13" s="36" t="s">
        <v>6</v>
      </c>
      <c r="C13" s="40"/>
      <c r="D13" s="10" t="s">
        <v>7</v>
      </c>
      <c r="E13" s="58" t="s">
        <v>8</v>
      </c>
    </row>
    <row r="14" spans="1:5" ht="17.25" customHeight="1">
      <c r="A14" s="52" t="s">
        <v>9</v>
      </c>
      <c r="B14" s="60" t="s">
        <v>10</v>
      </c>
      <c r="C14" s="28"/>
      <c r="D14" s="11">
        <f>SUM(D15:D19)</f>
        <v>17286615573</v>
      </c>
      <c r="E14" s="11">
        <f>SUM(E15:E19)</f>
        <v>19261084184</v>
      </c>
    </row>
    <row r="15" spans="1:5" ht="17.25" customHeight="1">
      <c r="A15" s="53">
        <v>1</v>
      </c>
      <c r="B15" s="38" t="s">
        <v>11</v>
      </c>
      <c r="C15" s="33"/>
      <c r="D15" s="16">
        <v>625045883</v>
      </c>
      <c r="E15" s="16">
        <v>305171409</v>
      </c>
    </row>
    <row r="16" spans="1:5" ht="17.25" customHeight="1">
      <c r="A16" s="54">
        <v>2</v>
      </c>
      <c r="B16" s="61" t="s">
        <v>12</v>
      </c>
      <c r="C16" s="29"/>
      <c r="D16" s="12">
        <v>0</v>
      </c>
      <c r="E16" s="12">
        <v>0</v>
      </c>
    </row>
    <row r="17" spans="1:5" ht="17.25" customHeight="1">
      <c r="A17" s="54">
        <v>3</v>
      </c>
      <c r="B17" s="61" t="s">
        <v>91</v>
      </c>
      <c r="C17" s="29"/>
      <c r="D17" s="12">
        <v>9097056140</v>
      </c>
      <c r="E17" s="12">
        <v>9980878520</v>
      </c>
    </row>
    <row r="18" spans="1:5" ht="17.25" customHeight="1">
      <c r="A18" s="54">
        <v>4</v>
      </c>
      <c r="B18" s="61" t="s">
        <v>13</v>
      </c>
      <c r="C18" s="29"/>
      <c r="D18" s="12">
        <v>7518318093</v>
      </c>
      <c r="E18" s="12">
        <v>8889200354</v>
      </c>
    </row>
    <row r="19" spans="1:5" ht="17.25" customHeight="1">
      <c r="A19" s="54">
        <v>5</v>
      </c>
      <c r="B19" s="61" t="s">
        <v>14</v>
      </c>
      <c r="C19" s="29"/>
      <c r="D19" s="12">
        <v>46195457</v>
      </c>
      <c r="E19" s="12">
        <v>85833901</v>
      </c>
    </row>
    <row r="20" spans="1:5" ht="17.25" customHeight="1">
      <c r="A20" s="54"/>
      <c r="B20" s="61"/>
      <c r="C20" s="29"/>
      <c r="D20" s="12">
        <v>0</v>
      </c>
      <c r="E20" s="12">
        <v>0</v>
      </c>
    </row>
    <row r="21" spans="1:5" ht="17.25" customHeight="1">
      <c r="A21" s="55" t="s">
        <v>15</v>
      </c>
      <c r="B21" s="62" t="s">
        <v>16</v>
      </c>
      <c r="C21" s="30"/>
      <c r="D21" s="13">
        <f>D22+D23+D28</f>
        <v>20708115512</v>
      </c>
      <c r="E21" s="13">
        <f>E22+E23+E28</f>
        <v>19158689121</v>
      </c>
    </row>
    <row r="22" spans="1:5" ht="17.25" customHeight="1">
      <c r="A22" s="54">
        <v>1</v>
      </c>
      <c r="B22" s="61" t="s">
        <v>17</v>
      </c>
      <c r="C22" s="29"/>
      <c r="D22" s="12">
        <v>15000000</v>
      </c>
      <c r="E22" s="12">
        <v>15000000</v>
      </c>
    </row>
    <row r="23" spans="1:5" ht="17.25" customHeight="1">
      <c r="A23" s="54">
        <v>2</v>
      </c>
      <c r="B23" s="61" t="s">
        <v>18</v>
      </c>
      <c r="C23" s="29"/>
      <c r="D23" s="12">
        <f>SUM(D24:D27)</f>
        <v>6760027912</v>
      </c>
      <c r="E23" s="12">
        <f>SUM(E24:E27)</f>
        <v>6424069921</v>
      </c>
    </row>
    <row r="24" spans="1:5" ht="17.25" customHeight="1">
      <c r="A24" s="54"/>
      <c r="B24" s="61" t="s">
        <v>19</v>
      </c>
      <c r="C24" s="29"/>
      <c r="D24" s="12">
        <v>5489339593</v>
      </c>
      <c r="E24" s="12">
        <v>6424069921</v>
      </c>
    </row>
    <row r="25" spans="1:5" ht="17.25" customHeight="1">
      <c r="A25" s="54"/>
      <c r="B25" s="61" t="s">
        <v>21</v>
      </c>
      <c r="C25" s="29"/>
      <c r="D25" s="12">
        <v>0</v>
      </c>
      <c r="E25" s="12">
        <v>0</v>
      </c>
    </row>
    <row r="26" spans="1:5" ht="17.25" customHeight="1">
      <c r="A26" s="54"/>
      <c r="B26" s="61" t="s">
        <v>20</v>
      </c>
      <c r="C26" s="29"/>
      <c r="D26" s="12">
        <v>0</v>
      </c>
      <c r="E26" s="12">
        <v>0</v>
      </c>
    </row>
    <row r="27" spans="1:5" ht="17.25" customHeight="1">
      <c r="A27" s="54"/>
      <c r="B27" s="61" t="s">
        <v>22</v>
      </c>
      <c r="C27" s="29"/>
      <c r="D27" s="12">
        <v>1270688319</v>
      </c>
      <c r="E27" s="12">
        <v>0</v>
      </c>
    </row>
    <row r="28" spans="1:5" ht="17.25" customHeight="1">
      <c r="A28" s="54">
        <v>3</v>
      </c>
      <c r="B28" s="61" t="s">
        <v>23</v>
      </c>
      <c r="C28" s="29"/>
      <c r="D28" s="13">
        <v>13933087600</v>
      </c>
      <c r="E28" s="13">
        <v>12719619200</v>
      </c>
    </row>
    <row r="29" spans="1:5" ht="17.25" customHeight="1">
      <c r="A29" s="54">
        <v>4</v>
      </c>
      <c r="B29" s="61" t="s">
        <v>24</v>
      </c>
      <c r="C29" s="29"/>
      <c r="D29" s="13">
        <v>0</v>
      </c>
      <c r="E29" s="13">
        <v>0</v>
      </c>
    </row>
    <row r="30" spans="1:5" ht="17.25" customHeight="1">
      <c r="A30" s="54">
        <v>5</v>
      </c>
      <c r="B30" s="61" t="s">
        <v>25</v>
      </c>
      <c r="C30" s="29"/>
      <c r="D30" s="12">
        <v>0</v>
      </c>
      <c r="E30" s="12">
        <v>0</v>
      </c>
    </row>
    <row r="31" spans="1:5" ht="17.25" customHeight="1">
      <c r="A31" s="56"/>
      <c r="B31" s="63"/>
      <c r="C31" s="31"/>
      <c r="D31" s="17">
        <v>0</v>
      </c>
      <c r="E31" s="17">
        <v>0</v>
      </c>
    </row>
    <row r="32" spans="1:5" ht="17.25" customHeight="1">
      <c r="A32" s="57" t="s">
        <v>26</v>
      </c>
      <c r="B32" s="64" t="s">
        <v>92</v>
      </c>
      <c r="C32" s="32"/>
      <c r="D32" s="18">
        <f>D14+D21</f>
        <v>37994731085</v>
      </c>
      <c r="E32" s="18">
        <f>E14+E21</f>
        <v>38419773305</v>
      </c>
    </row>
    <row r="33" spans="1:5" ht="17.25" customHeight="1">
      <c r="A33" s="52" t="s">
        <v>27</v>
      </c>
      <c r="B33" s="60" t="s">
        <v>28</v>
      </c>
      <c r="C33" s="33"/>
      <c r="D33" s="11">
        <f>SUM(D34:D35)</f>
        <v>22071757552</v>
      </c>
      <c r="E33" s="11">
        <f>SUM(E34:E35)</f>
        <v>22918104563</v>
      </c>
    </row>
    <row r="34" spans="1:5" ht="17.25" customHeight="1">
      <c r="A34" s="53">
        <v>1</v>
      </c>
      <c r="B34" s="38" t="s">
        <v>29</v>
      </c>
      <c r="C34" s="29"/>
      <c r="D34" s="16">
        <v>16092652874</v>
      </c>
      <c r="E34" s="16">
        <v>21090659467</v>
      </c>
    </row>
    <row r="35" spans="1:5" ht="17.25" customHeight="1">
      <c r="A35" s="54">
        <v>2</v>
      </c>
      <c r="B35" s="61" t="s">
        <v>30</v>
      </c>
      <c r="C35" s="30"/>
      <c r="D35" s="12">
        <v>5979104678</v>
      </c>
      <c r="E35" s="12">
        <v>1827445096</v>
      </c>
    </row>
    <row r="36" spans="1:5" ht="17.25" customHeight="1">
      <c r="A36" s="54"/>
      <c r="B36" s="61"/>
      <c r="C36" s="29"/>
      <c r="D36" s="12">
        <v>0</v>
      </c>
      <c r="E36" s="12">
        <v>0</v>
      </c>
    </row>
    <row r="37" spans="1:5" ht="17.25" customHeight="1">
      <c r="A37" s="55" t="s">
        <v>31</v>
      </c>
      <c r="B37" s="62" t="s">
        <v>32</v>
      </c>
      <c r="C37" s="29"/>
      <c r="D37" s="13">
        <f>D38+D49</f>
        <v>15922973533</v>
      </c>
      <c r="E37" s="13">
        <f>E38+E49</f>
        <v>15501668742</v>
      </c>
    </row>
    <row r="38" spans="1:5" ht="17.25" customHeight="1">
      <c r="A38" s="54">
        <v>1</v>
      </c>
      <c r="B38" s="61" t="s">
        <v>33</v>
      </c>
      <c r="C38" s="29"/>
      <c r="D38" s="12">
        <f>SUM(D39:D47)</f>
        <v>15847890095</v>
      </c>
      <c r="E38" s="12">
        <f>SUM(E39:E47)</f>
        <v>15315240771</v>
      </c>
    </row>
    <row r="39" spans="1:5" ht="17.25" customHeight="1">
      <c r="A39" s="54"/>
      <c r="B39" s="61" t="s">
        <v>34</v>
      </c>
      <c r="C39" s="33"/>
      <c r="D39" s="12">
        <v>14100000000</v>
      </c>
      <c r="E39" s="12">
        <v>14100000000</v>
      </c>
    </row>
    <row r="40" spans="1:5" ht="17.25" customHeight="1">
      <c r="A40" s="54"/>
      <c r="B40" s="61" t="s">
        <v>35</v>
      </c>
      <c r="C40" s="33"/>
      <c r="D40" s="12">
        <v>0</v>
      </c>
      <c r="E40" s="12">
        <v>0</v>
      </c>
    </row>
    <row r="41" spans="1:5" ht="17.25" customHeight="1">
      <c r="A41" s="54"/>
      <c r="B41" s="61" t="s">
        <v>36</v>
      </c>
      <c r="C41" s="33"/>
      <c r="D41" s="12">
        <v>1297402945</v>
      </c>
      <c r="E41" s="12">
        <v>542064553</v>
      </c>
    </row>
    <row r="42" spans="1:5" ht="17.25" customHeight="1">
      <c r="A42" s="54"/>
      <c r="B42" s="61" t="s">
        <v>37</v>
      </c>
      <c r="C42" s="29"/>
      <c r="D42" s="12">
        <v>0</v>
      </c>
      <c r="E42" s="12">
        <v>0</v>
      </c>
    </row>
    <row r="43" spans="1:5" ht="17.25" customHeight="1">
      <c r="A43" s="54"/>
      <c r="B43" s="61" t="s">
        <v>38</v>
      </c>
      <c r="C43" s="29"/>
      <c r="D43" s="12">
        <v>0</v>
      </c>
      <c r="E43" s="12">
        <v>0</v>
      </c>
    </row>
    <row r="44" spans="1:5" ht="17.25" customHeight="1">
      <c r="A44" s="54"/>
      <c r="B44" s="61" t="s">
        <v>39</v>
      </c>
      <c r="C44" s="29"/>
      <c r="D44" s="12">
        <v>0</v>
      </c>
      <c r="E44" s="12">
        <v>0</v>
      </c>
    </row>
    <row r="45" spans="1:5" ht="17.25" customHeight="1">
      <c r="A45" s="54"/>
      <c r="B45" s="61" t="s">
        <v>40</v>
      </c>
      <c r="C45" s="29"/>
      <c r="D45" s="12">
        <v>450487150</v>
      </c>
      <c r="E45" s="12">
        <v>673176218</v>
      </c>
    </row>
    <row r="46" spans="1:5" ht="17.25" customHeight="1">
      <c r="A46" s="54"/>
      <c r="B46" s="61" t="s">
        <v>41</v>
      </c>
      <c r="C46" s="29"/>
      <c r="D46" s="12"/>
      <c r="E46" s="12"/>
    </row>
    <row r="47" spans="1:5" ht="17.25" customHeight="1">
      <c r="A47" s="54"/>
      <c r="B47" s="61" t="s">
        <v>42</v>
      </c>
      <c r="C47" s="29"/>
      <c r="D47" s="12">
        <v>0</v>
      </c>
      <c r="E47" s="12">
        <v>0</v>
      </c>
    </row>
    <row r="48" spans="1:5" ht="17.25" customHeight="1">
      <c r="A48" s="54"/>
      <c r="B48" s="61"/>
      <c r="C48" s="29"/>
      <c r="D48" s="12">
        <v>0</v>
      </c>
      <c r="E48" s="12">
        <v>0</v>
      </c>
    </row>
    <row r="49" spans="1:5" ht="17.25" customHeight="1">
      <c r="A49" s="55">
        <v>2</v>
      </c>
      <c r="B49" s="61" t="s">
        <v>43</v>
      </c>
      <c r="C49" s="29"/>
      <c r="D49" s="12">
        <v>75083438</v>
      </c>
      <c r="E49" s="12">
        <v>186427971</v>
      </c>
    </row>
    <row r="50" spans="1:5" ht="17.25" customHeight="1">
      <c r="A50" s="56"/>
      <c r="B50" s="63"/>
      <c r="C50" s="34"/>
      <c r="D50" s="17">
        <v>0</v>
      </c>
      <c r="E50" s="17">
        <v>0</v>
      </c>
    </row>
    <row r="51" spans="1:5" ht="17.25" customHeight="1">
      <c r="A51" s="57" t="s">
        <v>44</v>
      </c>
      <c r="B51" s="64" t="s">
        <v>45</v>
      </c>
      <c r="C51" s="35"/>
      <c r="D51" s="18">
        <f>D33+D37</f>
        <v>37994731085</v>
      </c>
      <c r="E51" s="18">
        <f>E33+E37</f>
        <v>38419773305</v>
      </c>
    </row>
    <row r="52" spans="1:5" ht="14.25">
      <c r="A52" s="2"/>
      <c r="B52" s="2"/>
      <c r="C52" s="51"/>
      <c r="D52" s="2"/>
      <c r="E52" s="2"/>
    </row>
    <row r="53" spans="1:5" ht="17.25" customHeight="1">
      <c r="A53" s="5" t="s">
        <v>70</v>
      </c>
      <c r="B53" s="2"/>
      <c r="C53" s="51"/>
      <c r="D53" s="2"/>
      <c r="E53" s="2"/>
    </row>
    <row r="54" spans="1:5" ht="17.25" customHeight="1">
      <c r="A54" s="2"/>
      <c r="B54" s="2"/>
      <c r="C54" s="51"/>
      <c r="D54" s="2"/>
      <c r="E54" s="2"/>
    </row>
    <row r="55" spans="1:5" ht="17.25" customHeight="1">
      <c r="A55" s="23" t="s">
        <v>51</v>
      </c>
      <c r="B55" s="36" t="s">
        <v>50</v>
      </c>
      <c r="C55" s="40"/>
      <c r="D55" s="9" t="s">
        <v>49</v>
      </c>
      <c r="E55" s="9" t="s">
        <v>48</v>
      </c>
    </row>
    <row r="56" spans="1:5" ht="17.25" customHeight="1">
      <c r="A56" s="24">
        <v>1</v>
      </c>
      <c r="B56" s="37" t="s">
        <v>52</v>
      </c>
      <c r="C56" s="31"/>
      <c r="D56" s="20">
        <f>58474979337+4690213081</f>
        <v>63165192418</v>
      </c>
      <c r="E56" s="20">
        <v>63847130311</v>
      </c>
    </row>
    <row r="57" spans="1:5" ht="17.25" customHeight="1">
      <c r="A57" s="25">
        <v>2</v>
      </c>
      <c r="B57" s="38" t="s">
        <v>53</v>
      </c>
      <c r="C57" s="33"/>
      <c r="D57" s="21">
        <v>0</v>
      </c>
      <c r="E57" s="21">
        <v>0</v>
      </c>
    </row>
    <row r="58" spans="1:5" ht="17.25" customHeight="1">
      <c r="A58" s="25">
        <v>3</v>
      </c>
      <c r="B58" s="72" t="s">
        <v>54</v>
      </c>
      <c r="C58" s="73"/>
      <c r="D58" s="21">
        <f>D56-D57</f>
        <v>63165192418</v>
      </c>
      <c r="E58" s="21">
        <f>E56-E57</f>
        <v>63847130311</v>
      </c>
    </row>
    <row r="59" spans="1:5" ht="17.25" customHeight="1">
      <c r="A59" s="25">
        <v>4</v>
      </c>
      <c r="B59" s="38" t="s">
        <v>55</v>
      </c>
      <c r="C59" s="33"/>
      <c r="D59" s="21">
        <f>53339727748+1685585126</f>
        <v>55025312874</v>
      </c>
      <c r="E59" s="21">
        <v>54870306243</v>
      </c>
    </row>
    <row r="60" spans="1:5" ht="17.25" customHeight="1">
      <c r="A60" s="25">
        <v>5</v>
      </c>
      <c r="B60" s="72" t="s">
        <v>56</v>
      </c>
      <c r="C60" s="73"/>
      <c r="D60" s="21">
        <f>D58-D59</f>
        <v>8139879544</v>
      </c>
      <c r="E60" s="21">
        <f>E58-E59</f>
        <v>8976824068</v>
      </c>
    </row>
    <row r="61" spans="1:5" ht="17.25" customHeight="1">
      <c r="A61" s="25">
        <v>6</v>
      </c>
      <c r="B61" s="38" t="s">
        <v>57</v>
      </c>
      <c r="C61" s="33"/>
      <c r="D61" s="21">
        <v>52247828</v>
      </c>
      <c r="E61" s="21">
        <v>216341977</v>
      </c>
    </row>
    <row r="62" spans="1:5" ht="17.25" customHeight="1">
      <c r="A62" s="25">
        <v>7</v>
      </c>
      <c r="B62" s="38" t="s">
        <v>58</v>
      </c>
      <c r="C62" s="33"/>
      <c r="D62" s="21">
        <v>1483368150</v>
      </c>
      <c r="E62" s="21">
        <v>1937468588</v>
      </c>
    </row>
    <row r="63" spans="1:5" ht="17.25" customHeight="1">
      <c r="A63" s="25">
        <v>8</v>
      </c>
      <c r="B63" s="38" t="s">
        <v>59</v>
      </c>
      <c r="C63" s="33"/>
      <c r="D63" s="21">
        <v>303877444</v>
      </c>
      <c r="E63" s="21">
        <v>514930273</v>
      </c>
    </row>
    <row r="64" spans="1:5" ht="17.25" customHeight="1">
      <c r="A64" s="25">
        <v>9</v>
      </c>
      <c r="B64" s="38" t="s">
        <v>60</v>
      </c>
      <c r="C64" s="33"/>
      <c r="D64" s="21">
        <v>4709778943</v>
      </c>
      <c r="E64" s="21">
        <v>4524928320</v>
      </c>
    </row>
    <row r="65" spans="1:5" ht="17.25" customHeight="1">
      <c r="A65" s="25">
        <v>10</v>
      </c>
      <c r="B65" s="38" t="s">
        <v>61</v>
      </c>
      <c r="C65" s="33"/>
      <c r="D65" s="21">
        <f>D60+D61-D62-D63-D64</f>
        <v>1695102835</v>
      </c>
      <c r="E65" s="21">
        <f>E60+E61-E62-E63-E64</f>
        <v>2215838864</v>
      </c>
    </row>
    <row r="66" spans="1:5" ht="17.25" customHeight="1">
      <c r="A66" s="25">
        <v>11</v>
      </c>
      <c r="B66" s="38" t="s">
        <v>62</v>
      </c>
      <c r="C66" s="33"/>
      <c r="D66" s="21">
        <v>78109265</v>
      </c>
      <c r="E66" s="21">
        <v>55955593</v>
      </c>
    </row>
    <row r="67" spans="1:5" ht="17.25" customHeight="1">
      <c r="A67" s="25">
        <v>12</v>
      </c>
      <c r="B67" s="38" t="s">
        <v>63</v>
      </c>
      <c r="C67" s="33"/>
      <c r="D67" s="21">
        <v>0</v>
      </c>
      <c r="E67" s="21">
        <v>44903783</v>
      </c>
    </row>
    <row r="68" spans="1:5" ht="17.25" customHeight="1">
      <c r="A68" s="25">
        <v>13</v>
      </c>
      <c r="B68" s="38" t="s">
        <v>64</v>
      </c>
      <c r="C68" s="33"/>
      <c r="D68" s="21">
        <f>D66-D67</f>
        <v>78109265</v>
      </c>
      <c r="E68" s="21">
        <f>E66-E67</f>
        <v>11051810</v>
      </c>
    </row>
    <row r="69" spans="1:5" ht="17.25" customHeight="1">
      <c r="A69" s="25">
        <v>14</v>
      </c>
      <c r="B69" s="38" t="s">
        <v>65</v>
      </c>
      <c r="C69" s="33"/>
      <c r="D69" s="21">
        <f>D65+D68</f>
        <v>1773212100</v>
      </c>
      <c r="E69" s="21">
        <f>E65+E68</f>
        <v>2226890674</v>
      </c>
    </row>
    <row r="70" spans="1:5" ht="17.25" customHeight="1">
      <c r="A70" s="25">
        <v>15</v>
      </c>
      <c r="B70" s="38" t="s">
        <v>66</v>
      </c>
      <c r="C70" s="33"/>
      <c r="D70" s="21">
        <v>0</v>
      </c>
      <c r="E70" s="21">
        <v>384348078</v>
      </c>
    </row>
    <row r="71" spans="1:5" ht="17.25" customHeight="1">
      <c r="A71" s="25">
        <v>16</v>
      </c>
      <c r="B71" s="38" t="s">
        <v>67</v>
      </c>
      <c r="C71" s="33"/>
      <c r="D71" s="21">
        <f>D69-D70</f>
        <v>1773212100</v>
      </c>
      <c r="E71" s="21">
        <f>E69-E70</f>
        <v>1842542596</v>
      </c>
    </row>
    <row r="72" spans="1:5" ht="17.25" customHeight="1">
      <c r="A72" s="25">
        <v>17</v>
      </c>
      <c r="B72" s="38" t="s">
        <v>68</v>
      </c>
      <c r="C72" s="33"/>
      <c r="D72" s="21">
        <f>D71/1410000</f>
        <v>1257.5972340425533</v>
      </c>
      <c r="E72" s="21">
        <f>E71/1410000</f>
        <v>1306.7677985815603</v>
      </c>
    </row>
    <row r="73" spans="1:5" ht="17.25" customHeight="1">
      <c r="A73" s="26">
        <v>18</v>
      </c>
      <c r="B73" s="39" t="s">
        <v>69</v>
      </c>
      <c r="C73" s="41"/>
      <c r="D73" s="27">
        <f>10000*10.5%</f>
        <v>1050</v>
      </c>
      <c r="E73" s="27">
        <f>10000*10.5%</f>
        <v>1050</v>
      </c>
    </row>
    <row r="74" spans="1:5" ht="17.25" customHeight="1">
      <c r="A74" s="2"/>
      <c r="B74" s="2"/>
      <c r="C74" s="2"/>
      <c r="D74" s="2"/>
      <c r="E74" s="2"/>
    </row>
    <row r="75" spans="1:5" ht="17.25" customHeight="1">
      <c r="A75" s="5" t="s">
        <v>90</v>
      </c>
      <c r="B75" s="2"/>
      <c r="C75" s="2"/>
      <c r="D75" s="2"/>
      <c r="E75" s="2"/>
    </row>
    <row r="76" spans="1:5" ht="17.25" customHeight="1">
      <c r="A76" s="5"/>
      <c r="B76" s="2"/>
      <c r="C76" s="2"/>
      <c r="D76" s="2"/>
      <c r="E76" s="2"/>
    </row>
    <row r="77" spans="1:5" ht="17.25" customHeight="1">
      <c r="A77" s="45" t="s">
        <v>51</v>
      </c>
      <c r="B77" s="46" t="s">
        <v>50</v>
      </c>
      <c r="C77" s="46" t="s">
        <v>71</v>
      </c>
      <c r="D77" s="45" t="s">
        <v>49</v>
      </c>
      <c r="E77" s="45" t="s">
        <v>48</v>
      </c>
    </row>
    <row r="78" spans="1:5" ht="17.25" customHeight="1">
      <c r="A78" s="42">
        <v>1</v>
      </c>
      <c r="B78" s="43" t="s">
        <v>72</v>
      </c>
      <c r="C78" s="43"/>
      <c r="D78" s="43"/>
      <c r="E78" s="43"/>
    </row>
    <row r="79" spans="1:5" ht="17.25" customHeight="1">
      <c r="A79" s="47"/>
      <c r="B79" s="48" t="s">
        <v>77</v>
      </c>
      <c r="C79" s="47" t="s">
        <v>85</v>
      </c>
      <c r="D79" s="49">
        <f>D21/D32</f>
        <v>0.5450259791462345</v>
      </c>
      <c r="E79" s="49">
        <f>E21/E32</f>
        <v>0.4986674171371715</v>
      </c>
    </row>
    <row r="80" spans="1:5" ht="17.25" customHeight="1">
      <c r="A80" s="47"/>
      <c r="B80" s="48" t="s">
        <v>76</v>
      </c>
      <c r="C80" s="47" t="s">
        <v>85</v>
      </c>
      <c r="D80" s="49">
        <f>D14/D32</f>
        <v>0.4549740208537654</v>
      </c>
      <c r="E80" s="49">
        <f>E14/E32</f>
        <v>0.5013325828628286</v>
      </c>
    </row>
    <row r="81" spans="1:5" ht="17.25" customHeight="1">
      <c r="A81" s="47"/>
      <c r="B81" s="48"/>
      <c r="C81" s="47"/>
      <c r="D81" s="49"/>
      <c r="E81" s="49"/>
    </row>
    <row r="82" spans="1:5" ht="17.25" customHeight="1">
      <c r="A82" s="47">
        <v>2</v>
      </c>
      <c r="B82" s="48" t="s">
        <v>73</v>
      </c>
      <c r="C82" s="47"/>
      <c r="D82" s="48"/>
      <c r="E82" s="48"/>
    </row>
    <row r="83" spans="1:5" ht="17.25" customHeight="1">
      <c r="A83" s="47"/>
      <c r="B83" s="48" t="s">
        <v>75</v>
      </c>
      <c r="C83" s="47" t="s">
        <v>85</v>
      </c>
      <c r="D83" s="49">
        <f>D33/D51</f>
        <v>0.5809162723805603</v>
      </c>
      <c r="E83" s="49">
        <f>E33/E51</f>
        <v>0.5965184745121181</v>
      </c>
    </row>
    <row r="84" spans="1:5" ht="17.25" customHeight="1">
      <c r="A84" s="47"/>
      <c r="B84" s="48" t="s">
        <v>74</v>
      </c>
      <c r="C84" s="47" t="s">
        <v>85</v>
      </c>
      <c r="D84" s="49">
        <f>D37/D51</f>
        <v>0.41908372761943974</v>
      </c>
      <c r="E84" s="49">
        <f>E37/E51</f>
        <v>0.40348152548788185</v>
      </c>
    </row>
    <row r="85" spans="1:5" ht="17.25" customHeight="1">
      <c r="A85" s="47">
        <v>3</v>
      </c>
      <c r="B85" s="48" t="s">
        <v>78</v>
      </c>
      <c r="C85" s="47"/>
      <c r="D85" s="48"/>
      <c r="E85" s="48"/>
    </row>
    <row r="86" spans="1:5" ht="17.25" customHeight="1">
      <c r="A86" s="47"/>
      <c r="B86" s="48" t="s">
        <v>80</v>
      </c>
      <c r="C86" s="47" t="s">
        <v>86</v>
      </c>
      <c r="D86" s="48">
        <f>ROUND(625045883/15592652874,2)</f>
        <v>0.04</v>
      </c>
      <c r="E86" s="59">
        <f>305171409/20590659467</f>
        <v>0.014820866203391328</v>
      </c>
    </row>
    <row r="87" spans="1:5" ht="17.25" customHeight="1">
      <c r="A87" s="47"/>
      <c r="B87" s="48" t="s">
        <v>79</v>
      </c>
      <c r="C87" s="47" t="s">
        <v>86</v>
      </c>
      <c r="D87" s="48">
        <f>ROUND(37994731085/22071757552,2)</f>
        <v>1.72</v>
      </c>
      <c r="E87" s="59">
        <f>38419773305/22918104563</f>
        <v>1.6763940141466402</v>
      </c>
    </row>
    <row r="88" spans="1:5" ht="17.25" customHeight="1">
      <c r="A88" s="47">
        <v>4</v>
      </c>
      <c r="B88" s="48" t="s">
        <v>81</v>
      </c>
      <c r="C88" s="47"/>
      <c r="D88" s="48"/>
      <c r="E88" s="48"/>
    </row>
    <row r="89" spans="1:5" ht="17.25" customHeight="1">
      <c r="A89" s="48"/>
      <c r="B89" s="48" t="s">
        <v>83</v>
      </c>
      <c r="C89" s="47" t="s">
        <v>85</v>
      </c>
      <c r="D89" s="49">
        <f>1773212100/37994731085</f>
        <v>0.0466699473680457</v>
      </c>
      <c r="E89" s="49">
        <f>1842542596/38419773305</f>
        <v>0.04795818500470457</v>
      </c>
    </row>
    <row r="90" spans="1:5" ht="17.25" customHeight="1">
      <c r="A90" s="48"/>
      <c r="B90" s="48" t="s">
        <v>82</v>
      </c>
      <c r="C90" s="47" t="s">
        <v>85</v>
      </c>
      <c r="D90" s="49">
        <f>1773212100/63165192418</f>
        <v>0.028072614554320474</v>
      </c>
      <c r="E90" s="49">
        <f>1842542596/63847130311</f>
        <v>0.028858659536066176</v>
      </c>
    </row>
    <row r="91" spans="1:5" ht="17.25" customHeight="1">
      <c r="A91" s="48"/>
      <c r="B91" s="48" t="s">
        <v>84</v>
      </c>
      <c r="C91" s="47" t="s">
        <v>85</v>
      </c>
      <c r="D91" s="49">
        <f>1773212100/15922973533</f>
        <v>0.1113618694601896</v>
      </c>
      <c r="E91" s="49">
        <f>1842542596/15501668742</f>
        <v>0.11886091921238398</v>
      </c>
    </row>
    <row r="92" spans="1:5" ht="17.25" customHeight="1">
      <c r="A92" s="44"/>
      <c r="B92" s="44"/>
      <c r="C92" s="44"/>
      <c r="D92" s="44"/>
      <c r="E92" s="44"/>
    </row>
    <row r="93" spans="1:5" ht="17.25" customHeight="1">
      <c r="A93" s="2"/>
      <c r="B93" s="2"/>
      <c r="C93" s="71" t="s">
        <v>93</v>
      </c>
      <c r="D93" s="71"/>
      <c r="E93" s="71"/>
    </row>
    <row r="94" spans="1:5" ht="17.25" customHeight="1">
      <c r="A94" s="2"/>
      <c r="B94" s="2"/>
      <c r="C94" s="67" t="s">
        <v>87</v>
      </c>
      <c r="D94" s="67"/>
      <c r="E94" s="67"/>
    </row>
  </sheetData>
  <sheetProtection/>
  <mergeCells count="6">
    <mergeCell ref="A8:E8"/>
    <mergeCell ref="A9:E9"/>
    <mergeCell ref="C93:E93"/>
    <mergeCell ref="C94:E94"/>
    <mergeCell ref="B58:C58"/>
    <mergeCell ref="B60:C60"/>
  </mergeCells>
  <printOptions horizontalCentered="1"/>
  <pageMargins left="1" right="0" top="0.75" bottom="0.7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VNC</dc:creator>
  <cp:keywords/>
  <dc:description/>
  <cp:lastModifiedBy>phuongnv@ssc.gov.vn</cp:lastModifiedBy>
  <cp:lastPrinted>2009-04-14T03:37:20Z</cp:lastPrinted>
  <dcterms:created xsi:type="dcterms:W3CDTF">2009-02-19T06:57:26Z</dcterms:created>
  <dcterms:modified xsi:type="dcterms:W3CDTF">2009-05-08T06:20:59Z</dcterms:modified>
  <cp:category/>
  <cp:version/>
  <cp:contentType/>
  <cp:contentStatus/>
</cp:coreProperties>
</file>