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CDKT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Documents_array">#REF!</definedName>
    <definedName name="gcm">'[3]gia vt,nc,may'!$H$7:$I$17</definedName>
    <definedName name="GM">'[4]VT,NC,M'!$D:$E</definedName>
    <definedName name="GNC">'[4]VT,NC,M'!$G:$H</definedName>
    <definedName name="GVT">'[4]VT,NC,M'!$A:$B</definedName>
    <definedName name="TSCOE1">'[2]liab1'!$B$7:$E$26</definedName>
    <definedName name="TSCOE2">'[2]liab2'!$B$6:$E$21</definedName>
    <definedName name="TSNO">'[2]ASSET1'!$B$10:$E$55</definedName>
    <definedName name="TSNO2">'[2]ASSET2'!$B$4:$E$30</definedName>
    <definedName name="XNPTRA">#REF!</definedName>
  </definedNames>
  <calcPr fullCalcOnLoad="1"/>
</workbook>
</file>

<file path=xl/sharedStrings.xml><?xml version="1.0" encoding="utf-8"?>
<sst xmlns="http://schemas.openxmlformats.org/spreadsheetml/2006/main" count="118" uniqueCount="111">
  <si>
    <t>Công ty Cổ phần Dược Becamex</t>
  </si>
  <si>
    <t>BẢNG CÂN ĐỐI KẾ TOÁN</t>
  </si>
  <si>
    <t>Đơn vị tính : Đồng Việt Nam</t>
  </si>
  <si>
    <t>Số cuối năm</t>
  </si>
  <si>
    <t>Số đầu năm</t>
  </si>
  <si>
    <t>TỔNG CỘNG TÀI SẢN</t>
  </si>
  <si>
    <t xml:space="preserve">  II. Nguồn kinh phí và quỹ khác</t>
  </si>
  <si>
    <t xml:space="preserve">  1. Quỹ khen thưởng và phúc lợi</t>
  </si>
  <si>
    <t xml:space="preserve">  2. Nguồn kinh phí</t>
  </si>
  <si>
    <t xml:space="preserve">  3. Nguồn kinh phí đã hình thành TSCĐ</t>
  </si>
  <si>
    <t>TỔNG CỘNG NGUỒN VỐN</t>
  </si>
  <si>
    <t>STT</t>
  </si>
  <si>
    <t>Nội dung</t>
  </si>
  <si>
    <t>Năm 2008</t>
  </si>
  <si>
    <t>I</t>
  </si>
  <si>
    <t>TÀI SẢN NGẮN HẠN</t>
  </si>
  <si>
    <t>Tiền và các khoản tương đương tiền</t>
  </si>
  <si>
    <t>Các khoản đầu tư tài chính ngắn hạn</t>
  </si>
  <si>
    <t>Các khoản phải thu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</si>
  <si>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</si>
  <si>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</si>
  <si>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</si>
  <si>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</si>
  <si>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</si>
  <si>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</si>
  <si>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>- TSCĐ thuê tài chính</t>
  </si>
  <si>
    <t>- TSCĐ vô hình</t>
  </si>
  <si>
    <t>- TSCĐ hữu hình</t>
  </si>
  <si>
    <t>-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</si>
  <si>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</si>
  <si>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</si>
  <si>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</si>
  <si>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</si>
  <si>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IV</t>
  </si>
  <si>
    <t>NỢ PHẢI TRẢ</t>
  </si>
  <si>
    <t>V</t>
  </si>
  <si>
    <t>VỐN CHỦ SỞ HỮU</t>
  </si>
  <si>
    <t>Nợ ngắn hạn</t>
  </si>
  <si>
    <t>Nợ dài hạn</t>
  </si>
  <si>
    <t>Vốn chủ sở hữu</t>
  </si>
  <si>
    <t>- Vốn đầu tư của chủ sở hữu</t>
  </si>
  <si>
    <t>- Thặng dư vốn cổ phần</t>
  </si>
  <si>
    <t>-  3. Vốn khác của chủ sở hữu</t>
  </si>
  <si>
    <t>- Cổ phiếu quỹ</t>
  </si>
  <si>
    <t>- Chênh lệch đánh giá lại tài sản</t>
  </si>
  <si>
    <t>- Chênh lệch tỷ giá hối đoái</t>
  </si>
  <si>
    <t xml:space="preserve">- Quỹ đầu tư phát triển </t>
  </si>
  <si>
    <t>- Quỹ dự phòng tài chính</t>
  </si>
  <si>
    <t>- Quỹ khác thuộc vốn chủ sở hữu</t>
  </si>
  <si>
    <t>- Lợi nhuận chưa phân phối</t>
  </si>
  <si>
    <t>- Nguồn vốn đầu tư XDCB</t>
  </si>
  <si>
    <t>BÁO CÁO TÀI CHÍNH TÓM TẮT</t>
  </si>
  <si>
    <t>I.A.</t>
  </si>
  <si>
    <t>II.A.</t>
  </si>
  <si>
    <t>KẾT QuẢ HOẠT ĐỘNG KINH DOANH</t>
  </si>
  <si>
    <t>CHỈ TIÊU</t>
  </si>
  <si>
    <t>Năm nay</t>
  </si>
  <si>
    <t xml:space="preserve"> 1. </t>
  </si>
  <si>
    <t>Tổng doanh thu</t>
  </si>
  <si>
    <t xml:space="preserve"> 2. </t>
  </si>
  <si>
    <t>Các khoản giảm trừ doanh thu</t>
  </si>
  <si>
    <t xml:space="preserve"> 3. </t>
  </si>
  <si>
    <t xml:space="preserve">Doanh thu thuần </t>
  </si>
  <si>
    <t xml:space="preserve"> 4. </t>
  </si>
  <si>
    <t>Giá vốn hàng bán</t>
  </si>
  <si>
    <t xml:space="preserve"> 5. </t>
  </si>
  <si>
    <t>Lợi nhuận gộp</t>
  </si>
  <si>
    <t xml:space="preserve"> 6. </t>
  </si>
  <si>
    <t>Doanh thu hoạt động tài chính</t>
  </si>
  <si>
    <t xml:space="preserve"> 7. </t>
  </si>
  <si>
    <t>Chi phí tài chính</t>
  </si>
  <si>
    <t xml:space="preserve"> 8. </t>
  </si>
  <si>
    <t>Chi phí bán hàng</t>
  </si>
  <si>
    <t xml:space="preserve"> 9. </t>
  </si>
  <si>
    <t>Chi phí quản lý doanh nghiệp</t>
  </si>
  <si>
    <t xml:space="preserve"> 10. </t>
  </si>
  <si>
    <t>Lợi nhuận từ hoạt động kinh doanh</t>
  </si>
  <si>
    <t xml:space="preserve"> 11. </t>
  </si>
  <si>
    <t>Thu nhập khác</t>
  </si>
  <si>
    <t xml:space="preserve"> 12. </t>
  </si>
  <si>
    <t>Chi phí khác</t>
  </si>
  <si>
    <t xml:space="preserve">13. </t>
  </si>
  <si>
    <t xml:space="preserve">Lợi nhuận khác </t>
  </si>
  <si>
    <t xml:space="preserve">14. </t>
  </si>
  <si>
    <t xml:space="preserve">Tổng lợi nhuận kế toán trước thuế </t>
  </si>
  <si>
    <t xml:space="preserve">15. </t>
  </si>
  <si>
    <t>Chi phí thuế TNDN hiện hành</t>
  </si>
  <si>
    <t xml:space="preserve">16. </t>
  </si>
  <si>
    <t>Chi phí thuế TNDN hoãn lại</t>
  </si>
  <si>
    <t xml:space="preserve">17. </t>
  </si>
  <si>
    <t>Lợi nhuận sau thuế thu nhập doanh nghiệp</t>
  </si>
  <si>
    <t>18.</t>
  </si>
  <si>
    <t>Lãi cơ bản trên cổ phiếu</t>
  </si>
  <si>
    <t>CÁC CHỈ TIÊU TÀI CHÍNH CƠ BẢN</t>
  </si>
  <si>
    <t>Cơ cấu tài sản</t>
  </si>
  <si>
    <t>- Tài sản dài hạn/Tổng tài sản</t>
  </si>
  <si>
    <t>- Tài sản ngắn hạn/Tổng tài sản</t>
  </si>
  <si>
    <t>Cơ cấu nguồn vốn</t>
  </si>
  <si>
    <t>- Nợ phải trả/Tổng nguồn vốn</t>
  </si>
  <si>
    <t>- Nguồn vốn chủ sở hữu/Tổng nguồn vốn</t>
  </si>
  <si>
    <t>Khả năng thanh toán</t>
  </si>
  <si>
    <t>- Khả năng thanh toán</t>
  </si>
  <si>
    <t>- Khả năng thanh toán hiện hành</t>
  </si>
  <si>
    <t>Tỷ suất lợi nhuận</t>
  </si>
  <si>
    <t>- Tỷ suất lợi nhuận sau thuế/ Tổng tài sản</t>
  </si>
  <si>
    <t>- Tỷ suất lợi nhuận sau thuế/ Doanh thu thuần</t>
  </si>
  <si>
    <t>- Tỷ suất lợi nhuận sau thuế/ Nguồn vốn chủ sở hữu</t>
  </si>
  <si>
    <t>Năm trước</t>
  </si>
  <si>
    <t>%</t>
  </si>
  <si>
    <t>Đvt</t>
  </si>
  <si>
    <t>lần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</si>
</sst>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0"/>
    <numFmt numFmtId="169" formatCode="_-* #,##0_-;\-* #,##0_-;_-* &quot;-&quot;??_-;_-@_-"/>
    <numFmt numFmtId="170" formatCode="_(* #,##0_);_(* \(#,##0\);_(* &quot;-&quot;??_);_(@_)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_k_r_-;\-* #,##0.00\ _k_r_-;_-* &quot;-&quot;??\ _k_r_-;_-@_-"/>
    <numFmt numFmtId="174" formatCode="#,##0&quot;kr&quot;_);\(#,##0&quot;kr&quot;\)"/>
    <numFmt numFmtId="175" formatCode="&quot;?#,##0.00;[Red]\-&quot;?#,##0.00"/>
    <numFmt numFmtId="176" formatCode="#,##0;\(#,##0\)"/>
    <numFmt numFmtId="177" formatCode="#,##0;[Red]\(#,##0\)"/>
    <numFmt numFmtId="178" formatCode="&quot;\&quot;#,##0;[Red]&quot;\&quot;\-#,##0"/>
    <numFmt numFmtId="179" formatCode="&quot;\&quot;#,##0.00;[Red]&quot;\&quot;\-#,##0.00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_(* #,##0.0_);_(* \(#,##0.0\);_(* &quot;-&quot;??_);_(@_)"/>
    <numFmt numFmtId="184" formatCode="#,##0.00;[Red]\(#,##0.00\)"/>
    <numFmt numFmtId="185" formatCode="0.000"/>
    <numFmt numFmtId="186" formatCode="#,##0.0;[Red]#,##0.0"/>
    <numFmt numFmtId="187" formatCode="_ * #,##0_ ;_ * \-#,##0_ ;_ * &quot;-&quot;_ ;_ @_ "/>
    <numFmt numFmtId="188" formatCode="_ * #,##0.00_ ;_ * \-#,##0.00_ ;_ * &quot;-&quot;??_ ;_ @_ "/>
    <numFmt numFmtId="189" formatCode="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1">
    <font>
      <sz val="10"/>
      <name val="VNI-Times"/>
      <family val="0"/>
    </font>
    <font>
      <b/>
      <sz val="10"/>
      <name val="VNI-Times"/>
      <family val="0"/>
    </font>
    <font>
      <i/>
      <sz val="10"/>
      <name val="VNI-Times"/>
      <family val="0"/>
    </font>
    <font>
      <b/>
      <i/>
      <sz val="10"/>
      <name val="VNI-Times"/>
      <family val="0"/>
    </font>
    <font>
      <sz val="10"/>
      <name val="Arial"/>
      <family val="2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</font>
    <font>
      <sz val="8"/>
      <name val="Times New Roman"/>
      <family val="1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10"/>
      <name val="VNI-Centur"/>
      <family val="0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u val="single"/>
      <sz val="10"/>
      <color indexed="36"/>
      <name val="VNI-Times"/>
      <family val="0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b/>
      <sz val="11"/>
      <name val="Helv"/>
      <family val="2"/>
    </font>
    <font>
      <sz val="10"/>
      <name val="MS Sans Serif"/>
      <family val="2"/>
    </font>
    <font>
      <sz val="10"/>
      <name val="Tms Rmn"/>
      <family val="1"/>
    </font>
    <font>
      <b/>
      <sz val="10"/>
      <name val="VNI-Aptima"/>
      <family val="0"/>
    </font>
    <font>
      <i/>
      <sz val="10"/>
      <name val="VNI-Aptima"/>
      <family val="0"/>
    </font>
    <font>
      <sz val="10"/>
      <name val="VNI-Aptima"/>
      <family val="0"/>
    </font>
    <font>
      <b/>
      <sz val="8"/>
      <color indexed="8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3"/>
    </font>
    <font>
      <sz val="11"/>
      <name val="ＭＳ Ｐゴシック"/>
      <family val="3"/>
    </font>
    <font>
      <sz val="8"/>
      <name val="VNI-Centu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trike/>
      <sz val="10"/>
      <name val="Times New Roman"/>
      <family val="1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1" applyNumberFormat="0" applyFont="0" applyAlignment="0">
      <protection/>
    </xf>
    <xf numFmtId="0" fontId="10" fillId="0" borderId="0">
      <alignment horizontal="center" wrapText="1"/>
      <protection locked="0"/>
    </xf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2" fillId="0" borderId="0">
      <alignment/>
      <protection/>
    </xf>
    <xf numFmtId="174" fontId="0" fillId="0" borderId="0" applyFill="0" applyBorder="0" applyAlignment="0">
      <protection/>
    </xf>
    <xf numFmtId="0" fontId="13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5" fillId="0" borderId="0" applyNumberFormat="0" applyAlignment="0">
      <protection/>
    </xf>
    <xf numFmtId="0" fontId="16" fillId="0" borderId="0" applyNumberFormat="0" applyAlignment="0"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7" fillId="0" borderId="0" applyNumberFormat="0" applyAlignment="0">
      <protection/>
    </xf>
    <xf numFmtId="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9" fillId="2" borderId="0" applyNumberFormat="0" applyBorder="0" applyAlignment="0" applyProtection="0"/>
    <xf numFmtId="0" fontId="20" fillId="0" borderId="0">
      <alignment horizontal="left"/>
      <protection/>
    </xf>
    <xf numFmtId="0" fontId="21" fillId="0" borderId="2" applyNumberFormat="0" applyAlignment="0" applyProtection="0"/>
    <xf numFmtId="0" fontId="21" fillId="0" borderId="3">
      <alignment horizontal="left" vertical="center"/>
      <protection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0" fontId="19" fillId="3" borderId="4" applyNumberFormat="0" applyBorder="0" applyAlignment="0" applyProtection="0"/>
    <xf numFmtId="175" fontId="0" fillId="4" borderId="0">
      <alignment/>
      <protection/>
    </xf>
    <xf numFmtId="175" fontId="0" fillId="5" borderId="0">
      <alignment/>
      <protection/>
    </xf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4" fillId="0" borderId="5">
      <alignment/>
      <protection/>
    </xf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14" fontId="10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5" fillId="0" borderId="6" applyNumberFormat="0" applyBorder="0">
      <alignment/>
      <protection/>
    </xf>
    <xf numFmtId="5" fontId="26" fillId="0" borderId="0">
      <alignment/>
      <protection/>
    </xf>
    <xf numFmtId="0" fontId="25" fillId="0" borderId="0" applyNumberFormat="0" applyFont="0" applyFill="0" applyBorder="0" applyAlignment="0" applyProtection="0"/>
    <xf numFmtId="173" fontId="0" fillId="0" borderId="0" applyNumberFormat="0" applyFill="0" applyBorder="0" applyAlignment="0" applyProtection="0"/>
    <xf numFmtId="0" fontId="24" fillId="0" borderId="0">
      <alignment/>
      <protection/>
    </xf>
    <xf numFmtId="40" fontId="30" fillId="0" borderId="0" applyBorder="0">
      <alignment horizontal="right"/>
      <protection/>
    </xf>
    <xf numFmtId="0" fontId="4" fillId="0" borderId="7" applyNumberFormat="0" applyFont="0" applyFill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16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5" fillId="0" borderId="0">
      <alignment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>
      <alignment/>
      <protection/>
    </xf>
    <xf numFmtId="171" fontId="34" fillId="0" borderId="0" applyFont="0" applyFill="0" applyBorder="0" applyAlignment="0" applyProtection="0"/>
    <xf numFmtId="42" fontId="7" fillId="0" borderId="0" applyFont="0" applyFill="0" applyBorder="0" applyAlignment="0" applyProtection="0"/>
    <xf numFmtId="172" fontId="34" fillId="0" borderId="0" applyFont="0" applyFill="0" applyBorder="0" applyAlignment="0" applyProtection="0"/>
    <xf numFmtId="179" fontId="36" fillId="0" borderId="0" applyFont="0" applyFill="0" applyBorder="0" applyAlignment="0" applyProtection="0"/>
    <xf numFmtId="178" fontId="36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8" fillId="0" borderId="0" xfId="0" applyFont="1" applyFill="1" applyAlignment="1">
      <alignment/>
    </xf>
    <xf numFmtId="170" fontId="39" fillId="0" borderId="0" xfId="42" applyNumberFormat="1" applyFont="1" applyFill="1" applyBorder="1" applyAlignment="1">
      <alignment horizontal="left"/>
    </xf>
    <xf numFmtId="170" fontId="39" fillId="0" borderId="0" xfId="42" applyNumberFormat="1" applyFont="1" applyFill="1" applyBorder="1" applyAlignment="1">
      <alignment/>
    </xf>
    <xf numFmtId="0" fontId="40" fillId="0" borderId="0" xfId="69" applyFont="1" applyFill="1" applyBorder="1">
      <alignment/>
      <protection/>
    </xf>
    <xf numFmtId="0" fontId="41" fillId="0" borderId="0" xfId="69" applyFont="1" applyFill="1" applyBorder="1" applyAlignment="1">
      <alignment horizontal="left"/>
      <protection/>
    </xf>
    <xf numFmtId="170" fontId="41" fillId="0" borderId="0" xfId="42" applyNumberFormat="1" applyFont="1" applyFill="1" applyBorder="1" applyAlignment="1">
      <alignment horizontal="left"/>
    </xf>
    <xf numFmtId="170" fontId="40" fillId="0" borderId="0" xfId="42" applyNumberFormat="1" applyFont="1" applyFill="1" applyBorder="1" applyAlignment="1">
      <alignment horizontal="right"/>
    </xf>
    <xf numFmtId="0" fontId="42" fillId="0" borderId="0" xfId="69" applyFont="1" applyFill="1" applyBorder="1">
      <alignment/>
      <protection/>
    </xf>
    <xf numFmtId="0" fontId="38" fillId="0" borderId="0" xfId="69" applyFont="1" applyFill="1" applyBorder="1" applyAlignment="1">
      <alignment horizontal="left"/>
      <protection/>
    </xf>
    <xf numFmtId="0" fontId="43" fillId="0" borderId="0" xfId="69" applyFont="1" applyFill="1" applyBorder="1" applyAlignment="1">
      <alignment horizontal="left"/>
      <protection/>
    </xf>
    <xf numFmtId="170" fontId="40" fillId="0" borderId="0" xfId="42" applyNumberFormat="1" applyFont="1" applyFill="1" applyBorder="1" applyAlignment="1">
      <alignment/>
    </xf>
    <xf numFmtId="170" fontId="39" fillId="0" borderId="0" xfId="42" applyNumberFormat="1" applyFont="1" applyFill="1" applyBorder="1" applyAlignment="1">
      <alignment horizontal="right" vertical="center" wrapText="1"/>
    </xf>
    <xf numFmtId="0" fontId="40" fillId="0" borderId="0" xfId="69" applyFont="1" applyFill="1" applyBorder="1" applyAlignment="1">
      <alignment vertical="center" wrapText="1"/>
      <protection/>
    </xf>
    <xf numFmtId="170" fontId="39" fillId="0" borderId="0" xfId="42" applyNumberFormat="1" applyFont="1" applyFill="1" applyBorder="1" applyAlignment="1">
      <alignment horizontal="right" vertical="center"/>
    </xf>
    <xf numFmtId="0" fontId="40" fillId="0" borderId="0" xfId="69" applyFont="1" applyFill="1" applyBorder="1" applyAlignment="1">
      <alignment vertical="center"/>
      <protection/>
    </xf>
    <xf numFmtId="0" fontId="39" fillId="0" borderId="0" xfId="69" applyFont="1" applyFill="1" applyBorder="1">
      <alignment/>
      <protection/>
    </xf>
    <xf numFmtId="0" fontId="40" fillId="0" borderId="8" xfId="69" applyFont="1" applyFill="1" applyBorder="1">
      <alignment/>
      <protection/>
    </xf>
    <xf numFmtId="170" fontId="39" fillId="0" borderId="8" xfId="42" applyNumberFormat="1" applyFont="1" applyFill="1" applyBorder="1" applyAlignment="1">
      <alignment horizontal="right" vertical="center"/>
    </xf>
    <xf numFmtId="0" fontId="40" fillId="0" borderId="8" xfId="69" applyFont="1" applyFill="1" applyBorder="1" quotePrefix="1">
      <alignment/>
      <protection/>
    </xf>
    <xf numFmtId="0" fontId="39" fillId="0" borderId="8" xfId="69" applyFont="1" applyFill="1" applyBorder="1" applyAlignment="1">
      <alignment horizontal="left" vertical="center"/>
      <protection/>
    </xf>
    <xf numFmtId="0" fontId="39" fillId="0" borderId="9" xfId="69" applyFont="1" applyFill="1" applyBorder="1" applyAlignment="1">
      <alignment horizontal="left" vertical="center"/>
      <protection/>
    </xf>
    <xf numFmtId="170" fontId="39" fillId="0" borderId="9" xfId="42" applyNumberFormat="1" applyFont="1" applyFill="1" applyBorder="1" applyAlignment="1">
      <alignment horizontal="right" vertical="center"/>
    </xf>
    <xf numFmtId="0" fontId="45" fillId="0" borderId="10" xfId="69" applyFont="1" applyFill="1" applyBorder="1" applyAlignment="1">
      <alignment vertical="center" wrapText="1"/>
      <protection/>
    </xf>
    <xf numFmtId="0" fontId="46" fillId="0" borderId="10" xfId="69" applyFont="1" applyFill="1" applyBorder="1" applyAlignment="1">
      <alignment horizontal="center" vertical="center" wrapText="1"/>
      <protection/>
    </xf>
    <xf numFmtId="170" fontId="46" fillId="0" borderId="10" xfId="42" applyNumberFormat="1" applyFont="1" applyFill="1" applyBorder="1" applyAlignment="1">
      <alignment horizontal="right" vertical="center" wrapText="1"/>
    </xf>
    <xf numFmtId="0" fontId="45" fillId="0" borderId="8" xfId="69" applyFont="1" applyFill="1" applyBorder="1">
      <alignment/>
      <protection/>
    </xf>
    <xf numFmtId="0" fontId="46" fillId="0" borderId="8" xfId="69" applyFont="1" applyFill="1" applyBorder="1" applyAlignment="1">
      <alignment vertical="center"/>
      <protection/>
    </xf>
    <xf numFmtId="170" fontId="46" fillId="0" borderId="8" xfId="42" applyNumberFormat="1" applyFont="1" applyFill="1" applyBorder="1" applyAlignment="1">
      <alignment horizontal="right" vertical="center"/>
    </xf>
    <xf numFmtId="0" fontId="45" fillId="0" borderId="8" xfId="69" applyFont="1" applyFill="1" applyBorder="1" applyAlignment="1">
      <alignment vertical="center"/>
      <protection/>
    </xf>
    <xf numFmtId="170" fontId="45" fillId="0" borderId="8" xfId="42" applyNumberFormat="1" applyFont="1" applyFill="1" applyBorder="1" applyAlignment="1">
      <alignment horizontal="right" vertical="center"/>
    </xf>
    <xf numFmtId="0" fontId="45" fillId="0" borderId="8" xfId="69" applyFont="1" applyFill="1" applyBorder="1" quotePrefix="1">
      <alignment/>
      <protection/>
    </xf>
    <xf numFmtId="170" fontId="45" fillId="0" borderId="8" xfId="42" applyNumberFormat="1" applyFont="1" applyFill="1" applyBorder="1" applyAlignment="1">
      <alignment horizontal="right"/>
    </xf>
    <xf numFmtId="0" fontId="46" fillId="0" borderId="8" xfId="69" applyFont="1" applyFill="1" applyBorder="1" applyAlignment="1">
      <alignment horizontal="left" vertical="center"/>
      <protection/>
    </xf>
    <xf numFmtId="0" fontId="47" fillId="0" borderId="8" xfId="69" applyFont="1" applyFill="1" applyBorder="1" applyAlignment="1">
      <alignment vertical="center"/>
      <protection/>
    </xf>
    <xf numFmtId="183" fontId="45" fillId="0" borderId="8" xfId="42" applyNumberFormat="1" applyFont="1" applyFill="1" applyBorder="1" applyAlignment="1">
      <alignment horizontal="right"/>
    </xf>
    <xf numFmtId="0" fontId="45" fillId="0" borderId="9" xfId="69" applyFont="1" applyFill="1" applyBorder="1" applyAlignment="1">
      <alignment vertical="center"/>
      <protection/>
    </xf>
    <xf numFmtId="0" fontId="46" fillId="0" borderId="9" xfId="69" applyFont="1" applyFill="1" applyBorder="1" applyAlignment="1">
      <alignment horizontal="left" vertical="center"/>
      <protection/>
    </xf>
    <xf numFmtId="170" fontId="46" fillId="0" borderId="9" xfId="42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horizontal="center"/>
    </xf>
    <xf numFmtId="0" fontId="39" fillId="0" borderId="10" xfId="69" applyFont="1" applyFill="1" applyBorder="1" applyAlignment="1">
      <alignment horizontal="left" vertical="center" wrapText="1"/>
      <protection/>
    </xf>
    <xf numFmtId="0" fontId="39" fillId="0" borderId="10" xfId="69" applyFont="1" applyFill="1" applyBorder="1" applyAlignment="1">
      <alignment horizontal="centerContinuous" vertical="center" wrapText="1"/>
      <protection/>
    </xf>
    <xf numFmtId="0" fontId="44" fillId="0" borderId="8" xfId="69" applyFont="1" applyFill="1" applyBorder="1" applyAlignment="1">
      <alignment horizontal="left"/>
      <protection/>
    </xf>
    <xf numFmtId="0" fontId="39" fillId="0" borderId="8" xfId="69" applyFont="1" applyFill="1" applyBorder="1" applyAlignment="1">
      <alignment horizontal="centerContinuous"/>
      <protection/>
    </xf>
    <xf numFmtId="170" fontId="44" fillId="0" borderId="8" xfId="42" applyNumberFormat="1" applyFont="1" applyFill="1" applyBorder="1" applyAlignment="1">
      <alignment horizontal="center"/>
    </xf>
    <xf numFmtId="0" fontId="39" fillId="0" borderId="8" xfId="69" applyFont="1" applyFill="1" applyBorder="1" applyAlignment="1">
      <alignment horizontal="right"/>
      <protection/>
    </xf>
    <xf numFmtId="0" fontId="39" fillId="0" borderId="8" xfId="69" applyFont="1" applyFill="1" applyBorder="1">
      <alignment/>
      <protection/>
    </xf>
    <xf numFmtId="170" fontId="39" fillId="0" borderId="8" xfId="42" applyNumberFormat="1" applyFont="1" applyFill="1" applyBorder="1" applyAlignment="1">
      <alignment/>
    </xf>
    <xf numFmtId="0" fontId="40" fillId="0" borderId="8" xfId="69" applyFont="1" applyFill="1" applyBorder="1" applyAlignment="1">
      <alignment horizontal="right"/>
      <protection/>
    </xf>
    <xf numFmtId="170" fontId="40" fillId="0" borderId="8" xfId="42" applyNumberFormat="1" applyFont="1" applyFill="1" applyBorder="1" applyAlignment="1">
      <alignment/>
    </xf>
    <xf numFmtId="170" fontId="39" fillId="0" borderId="10" xfId="42" applyNumberFormat="1" applyFont="1" applyFill="1" applyBorder="1" applyAlignment="1">
      <alignment horizontal="center" vertical="center" wrapText="1"/>
    </xf>
    <xf numFmtId="4" fontId="40" fillId="0" borderId="8" xfId="42" applyNumberFormat="1" applyFont="1" applyFill="1" applyBorder="1" applyAlignment="1">
      <alignment/>
    </xf>
    <xf numFmtId="0" fontId="49" fillId="0" borderId="8" xfId="69" applyFont="1" applyFill="1" applyBorder="1">
      <alignment/>
      <protection/>
    </xf>
    <xf numFmtId="0" fontId="40" fillId="0" borderId="9" xfId="69" applyFont="1" applyFill="1" applyBorder="1">
      <alignment/>
      <protection/>
    </xf>
    <xf numFmtId="0" fontId="40" fillId="0" borderId="9" xfId="69" applyFont="1" applyFill="1" applyBorder="1" quotePrefix="1">
      <alignment/>
      <protection/>
    </xf>
    <xf numFmtId="0" fontId="50" fillId="0" borderId="0" xfId="0" applyFont="1" applyAlignment="1">
      <alignment/>
    </xf>
  </cellXfs>
  <cellStyles count="91">
    <cellStyle name="Normal" xfId="0"/>
    <cellStyle name="RowLevel_0" xfId="1"/>
    <cellStyle name="RowLevel_1" xfId="3"/>
    <cellStyle name="RowLevel_2" xfId="5"/>
    <cellStyle name="??" xfId="15"/>
    <cellStyle name="?? [0.00]_PRODUCT DETAIL Q1" xfId="16"/>
    <cellStyle name="?? [0]" xfId="17"/>
    <cellStyle name="?_x001D_??%U©÷u&amp;H©÷9_x0008_? s&#10;_x0007__x0001__x0001__x0000__x0002_???????????????_x0001_(_x0002_u&#13;?_x0000__x0000__x0000_?_x001F_????_x0000__x0000__x0000__x0000__x0007__x0000__x0000__x0000__x0000__x0000__x0000__x0000__x0000__x0000__x0000__x0000__x0000__x0000__x0000__x0000_?!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8"/>
    <cellStyle name="?_x001D_??%U©÷u&amp;H©÷9_x0008_? s&#10;_x0007__x0001__x0001__x0000__x0002_???????????????_x0001_(_x0002_u&#13;?_x0000__x0000__x0000_?_x001F_????_x0000__x0000__x0000__x0000__x0007__x0000__x0000__x0000__x0000__x0000__x0000__x0000__x0000__x0000__x0000__x0000__x0000__x0000__x0000__x0000_?!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°ÇÃà°ßÀû¾ç½Ä" xfId="19"/>
    <cellStyle name="???? [0.00]_PRODUCT DETAIL Q1" xfId="20"/>
    <cellStyle name="????_PRODUCT DETAIL Q1" xfId="21"/>
    <cellStyle name="???[0]_?? DI" xfId="22"/>
    <cellStyle name="???_?? DI" xfId="23"/>
    <cellStyle name="??[0]_MATL COST ANALYSIS" xfId="24"/>
    <cellStyle name="??_(????)??????" xfId="25"/>
    <cellStyle name="??A? [0]_laroux_1_¢¬???¢â? " xfId="26"/>
    <cellStyle name="??A?_laroux_1_¢¬???¢â? " xfId="27"/>
    <cellStyle name="?¡±¢¥?_?¨ù??¢´¢¥_¢¬???¢â? " xfId="28"/>
    <cellStyle name="?ðÇ%U?&amp;H?_x0008_?s&#10;_x0007__x0001__x0001__x0000__x0002_ÿÿÿÿÿÿÿÿÿÿÿÿÿÿÿ_x0001_(_x0002_?_x0000__x0000__x0000_?ÿÿÿÿ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29"/>
    <cellStyle name="?ðÇ%U?&amp;H?_x0008_?s&#10;_x0007__x0001__x0001__x0000__x0002_ÿÿÿÿÿÿÿÿÿÿÿÿÿÿÿ_x0001_(_x0002_?_x0000__x0000__x0000_?ÿÿÿÿ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buld_bq(0111)" xfId="30"/>
    <cellStyle name="?ðÇ%U?&amp;H?_x0008_?s&#10;_x0007__x0001__x0001__x0000__x0002_ÿÿÿÿÿÿÿÿÿÿÿÿÿÿÿ_x0001_(_x0002_?€_x0000__x0000__x0000_?ÿÿÿÿ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31"/>
    <cellStyle name="?ðÇ%U?&amp;H?_x0008_?s&#10;_x0007__x0001__x0001__x0000__x0002_ÿÿÿÿÿÿÿÿÿÿÿÿÿÿÿ_x0001_(_x0002_?€_x0000__x0000__x0000_?ÿÿÿÿ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buld_bq(0111)" xfId="32"/>
    <cellStyle name="1" xfId="33"/>
    <cellStyle name="args.style" xfId="34"/>
    <cellStyle name="ÄÞ¸¶ [0]_1" xfId="35"/>
    <cellStyle name="ÄÞ¸¶_1" xfId="36"/>
    <cellStyle name="Ç¥ÁØ_laroux_4_ÃÑÇÕ°è " xfId="37"/>
    <cellStyle name="Calc Currency (0)" xfId="38"/>
    <cellStyle name="category" xfId="39"/>
    <cellStyle name="Comma" xfId="40"/>
    <cellStyle name="Comma [0]" xfId="41"/>
    <cellStyle name="Comma_BCTC 2007 Net" xfId="42"/>
    <cellStyle name="Comma0" xfId="43"/>
    <cellStyle name="Copied" xfId="44"/>
    <cellStyle name="COST1" xfId="45"/>
    <cellStyle name="Currency" xfId="46"/>
    <cellStyle name="Currency [0]" xfId="47"/>
    <cellStyle name="Currency0" xfId="48"/>
    <cellStyle name="Date" xfId="49"/>
    <cellStyle name="Entered" xfId="50"/>
    <cellStyle name="Fixed" xfId="51"/>
    <cellStyle name="Followed Hyperlink" xfId="52"/>
    <cellStyle name="Grey" xfId="53"/>
    <cellStyle name="HEADER" xfId="54"/>
    <cellStyle name="Header1" xfId="55"/>
    <cellStyle name="Header2" xfId="56"/>
    <cellStyle name="Heading 1" xfId="57"/>
    <cellStyle name="Heading 2" xfId="58"/>
    <cellStyle name="Hyperlink" xfId="59"/>
    <cellStyle name="Input [yellow]" xfId="60"/>
    <cellStyle name="Input Cells" xfId="61"/>
    <cellStyle name="Linked Cells" xfId="62"/>
    <cellStyle name="Milliers [0]_      " xfId="63"/>
    <cellStyle name="Milliers_      " xfId="64"/>
    <cellStyle name="Model" xfId="65"/>
    <cellStyle name="Mon?aire [0]_      " xfId="66"/>
    <cellStyle name="Mon?aire_      " xfId="67"/>
    <cellStyle name="Normal - Style1" xfId="68"/>
    <cellStyle name="Normal_BCTC 2007 Net" xfId="69"/>
    <cellStyle name="per.style" xfId="70"/>
    <cellStyle name="Percent" xfId="71"/>
    <cellStyle name="Percent [2]" xfId="72"/>
    <cellStyle name="PERCENTAGE" xfId="73"/>
    <cellStyle name="pricing" xfId="74"/>
    <cellStyle name="PSChar" xfId="75"/>
    <cellStyle name="RevList" xfId="76"/>
    <cellStyle name="subhead" xfId="77"/>
    <cellStyle name="Subtotal" xfId="78"/>
    <cellStyle name="Total" xfId="79"/>
    <cellStyle name="똿뗦먛귟 [0.00]_PRODUCT DETAIL Q1" xfId="80"/>
    <cellStyle name="똿뗦먛귟_PRODUCT DETAIL Q1" xfId="81"/>
    <cellStyle name="믅됞 [0.00]_PRODUCT DETAIL Q1" xfId="82"/>
    <cellStyle name="믅됞_PRODUCT DETAIL Q1" xfId="83"/>
    <cellStyle name="백분율_95" xfId="84"/>
    <cellStyle name="뷭?_BOOKSHIP" xfId="85"/>
    <cellStyle name="一般_Book1" xfId="86"/>
    <cellStyle name="千分位[0]_Book1" xfId="87"/>
    <cellStyle name="千分位_Book1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桁区切り [0.00]_5 years profit and loss by Oct-12" xfId="94"/>
    <cellStyle name="桁区切り_5 years profit and loss by Oct-12" xfId="95"/>
    <cellStyle name="標準_5 years profit and loss by Oct-12" xfId="96"/>
    <cellStyle name="貨幣 [0]_Book1" xfId="97"/>
    <cellStyle name="貨幣[0]_MATL COST ANALYSIS" xfId="98"/>
    <cellStyle name="貨幣_Book1" xfId="99"/>
    <cellStyle name="通貨 [0.00]_5 years profit and loss by Oct-12" xfId="100"/>
    <cellStyle name="通貨_5 years profit and loss by Oct-12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KIEMTOAN\2008\du%20theo%20bao%20cao%20da%20kiem%20to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CSAIGON\PHoang%20Hung\Ktam2\SSSC\98\BSV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Minh\BAN%20VE\Quan%2012\My%20Documents\THAIBAO\THU%20VIEN%20TN\d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Minh\BAN%20VE\Quan%2012\My%20Documents\VPQH\Dia%20mem\Sai%20gon\du%20to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dc"/>
      <sheetName val="CDKT"/>
      <sheetName val="Ngoai bang"/>
      <sheetName val="KQKD "/>
      <sheetName val="bcd_TH"/>
      <sheetName val="Taisan"/>
      <sheetName val="Von"/>
      <sheetName val="BCKQKD"/>
      <sheetName val="lai co ban"/>
      <sheetName val="dc 144"/>
      <sheetName val="hang tra lai"/>
      <sheetName val="Von chu"/>
      <sheetName val="Chiphi thue TND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ET1"/>
      <sheetName val="ASSET2"/>
      <sheetName val="liab1"/>
      <sheetName val="liab2"/>
      <sheetName val="offbalance"/>
      <sheetName val="tsno-e"/>
      <sheetName val="TSNO-E2"/>
      <sheetName val="TSCO-E1"/>
      <sheetName val="TSCO-E2"/>
      <sheetName val="offe"/>
      <sheetName val="chitieu"/>
      <sheetName val="a1"/>
      <sheetName val="a2"/>
      <sheetName val="L1"/>
      <sheetName val="L2"/>
      <sheetName val="Sheet16"/>
      <sheetName val="Sheet17"/>
    </sheetNames>
    <sheetDataSet>
      <sheetData sheetId="0">
        <row r="10">
          <cell r="B10">
            <v>100</v>
          </cell>
          <cell r="D10">
            <v>68164097018</v>
          </cell>
          <cell r="E10">
            <v>46992942763</v>
          </cell>
        </row>
        <row r="12">
          <cell r="B12">
            <v>110</v>
          </cell>
          <cell r="D12">
            <v>7187933311</v>
          </cell>
          <cell r="E12">
            <v>3735190019</v>
          </cell>
        </row>
        <row r="13">
          <cell r="B13">
            <v>111</v>
          </cell>
          <cell r="D13">
            <v>129778144</v>
          </cell>
          <cell r="E13">
            <v>154673193</v>
          </cell>
        </row>
        <row r="14">
          <cell r="B14">
            <v>112</v>
          </cell>
          <cell r="D14">
            <v>7058155167</v>
          </cell>
          <cell r="E14">
            <v>3580516826</v>
          </cell>
        </row>
        <row r="15">
          <cell r="B15">
            <v>113</v>
          </cell>
        </row>
        <row r="17">
          <cell r="B17">
            <v>120</v>
          </cell>
        </row>
        <row r="19">
          <cell r="B19">
            <v>121</v>
          </cell>
        </row>
        <row r="20">
          <cell r="B20">
            <v>128</v>
          </cell>
        </row>
        <row r="22">
          <cell r="B22">
            <v>129</v>
          </cell>
        </row>
        <row r="24">
          <cell r="B24">
            <v>130</v>
          </cell>
          <cell r="C24">
            <v>-5</v>
          </cell>
          <cell r="D24">
            <v>733561910</v>
          </cell>
          <cell r="E24">
            <v>434971600</v>
          </cell>
        </row>
        <row r="25">
          <cell r="B25">
            <v>131</v>
          </cell>
          <cell r="D25">
            <v>574620736</v>
          </cell>
          <cell r="E25">
            <v>410834284</v>
          </cell>
        </row>
        <row r="26">
          <cell r="B26">
            <v>132</v>
          </cell>
          <cell r="D26">
            <v>158941174</v>
          </cell>
        </row>
        <row r="27">
          <cell r="B27">
            <v>133</v>
          </cell>
        </row>
        <row r="28">
          <cell r="B28">
            <v>134</v>
          </cell>
        </row>
        <row r="30">
          <cell r="B30">
            <v>135</v>
          </cell>
        </row>
        <row r="31">
          <cell r="B31">
            <v>138</v>
          </cell>
          <cell r="C31">
            <v>-6</v>
          </cell>
          <cell r="E31">
            <v>24137316</v>
          </cell>
        </row>
        <row r="32">
          <cell r="B32">
            <v>139</v>
          </cell>
        </row>
        <row r="34">
          <cell r="B34">
            <v>140</v>
          </cell>
          <cell r="C34">
            <v>-4</v>
          </cell>
          <cell r="D34">
            <v>59555675591</v>
          </cell>
          <cell r="E34">
            <v>42575945104</v>
          </cell>
        </row>
        <row r="35">
          <cell r="B35">
            <v>141</v>
          </cell>
          <cell r="E35">
            <v>3842313590</v>
          </cell>
        </row>
        <row r="36">
          <cell r="B36">
            <v>142</v>
          </cell>
          <cell r="D36">
            <v>33245762234</v>
          </cell>
          <cell r="E36">
            <v>13476282437</v>
          </cell>
        </row>
        <row r="37">
          <cell r="B37">
            <v>143</v>
          </cell>
          <cell r="D37">
            <v>876015949</v>
          </cell>
          <cell r="E37">
            <v>1202778666</v>
          </cell>
        </row>
        <row r="38">
          <cell r="B38">
            <v>144</v>
          </cell>
        </row>
        <row r="40">
          <cell r="B40">
            <v>145</v>
          </cell>
          <cell r="D40">
            <v>25433897408</v>
          </cell>
          <cell r="E40">
            <v>24054570411</v>
          </cell>
        </row>
        <row r="41">
          <cell r="B41">
            <v>146</v>
          </cell>
        </row>
        <row r="42">
          <cell r="B42">
            <v>147</v>
          </cell>
        </row>
        <row r="43">
          <cell r="B43">
            <v>149</v>
          </cell>
        </row>
        <row r="45">
          <cell r="B45">
            <v>150</v>
          </cell>
          <cell r="D45">
            <v>686926206</v>
          </cell>
          <cell r="E45">
            <v>246836040</v>
          </cell>
        </row>
        <row r="46">
          <cell r="B46">
            <v>151</v>
          </cell>
          <cell r="C46">
            <v>-6</v>
          </cell>
          <cell r="D46">
            <v>307458682</v>
          </cell>
          <cell r="E46">
            <v>109425000</v>
          </cell>
        </row>
        <row r="47">
          <cell r="B47">
            <v>152</v>
          </cell>
          <cell r="D47">
            <v>328455004</v>
          </cell>
          <cell r="E47">
            <v>137411040</v>
          </cell>
        </row>
        <row r="48">
          <cell r="B48">
            <v>153</v>
          </cell>
        </row>
        <row r="49">
          <cell r="B49">
            <v>154</v>
          </cell>
          <cell r="D49">
            <v>51012520</v>
          </cell>
        </row>
        <row r="51">
          <cell r="B51">
            <v>155</v>
          </cell>
        </row>
        <row r="53">
          <cell r="B53">
            <v>160</v>
          </cell>
        </row>
        <row r="54">
          <cell r="B54">
            <v>161</v>
          </cell>
        </row>
        <row r="55">
          <cell r="B55">
            <v>162</v>
          </cell>
        </row>
      </sheetData>
      <sheetData sheetId="1">
        <row r="4">
          <cell r="B4">
            <v>200</v>
          </cell>
          <cell r="D4">
            <v>121966294256</v>
          </cell>
          <cell r="E4">
            <v>122137084105</v>
          </cell>
        </row>
        <row r="7">
          <cell r="B7">
            <v>210</v>
          </cell>
          <cell r="C7">
            <v>-3</v>
          </cell>
          <cell r="D7">
            <v>120768423182</v>
          </cell>
          <cell r="E7">
            <v>122137084105</v>
          </cell>
        </row>
        <row r="8">
          <cell r="B8">
            <v>211</v>
          </cell>
          <cell r="D8">
            <v>107525153195</v>
          </cell>
          <cell r="E8">
            <v>109560566322</v>
          </cell>
        </row>
        <row r="9">
          <cell r="B9">
            <v>212</v>
          </cell>
          <cell r="D9">
            <v>114537425485</v>
          </cell>
          <cell r="E9">
            <v>120630674002</v>
          </cell>
        </row>
        <row r="10">
          <cell r="B10">
            <v>213</v>
          </cell>
          <cell r="D10">
            <v>-7012272290</v>
          </cell>
          <cell r="E10">
            <v>-11070107680</v>
          </cell>
        </row>
        <row r="12">
          <cell r="B12">
            <v>214</v>
          </cell>
        </row>
        <row r="13">
          <cell r="B13">
            <v>215</v>
          </cell>
        </row>
        <row r="14">
          <cell r="B14">
            <v>216</v>
          </cell>
        </row>
        <row r="16">
          <cell r="B16">
            <v>217</v>
          </cell>
          <cell r="D16">
            <v>13243269987</v>
          </cell>
          <cell r="E16">
            <v>12576517783</v>
          </cell>
        </row>
        <row r="17">
          <cell r="B17">
            <v>218</v>
          </cell>
          <cell r="D17">
            <v>14517481570</v>
          </cell>
          <cell r="E17">
            <v>14517481570</v>
          </cell>
        </row>
        <row r="18">
          <cell r="B18">
            <v>219</v>
          </cell>
          <cell r="D18">
            <v>-1274211583</v>
          </cell>
          <cell r="E18">
            <v>-1940963787</v>
          </cell>
        </row>
        <row r="20">
          <cell r="B20">
            <v>220</v>
          </cell>
        </row>
        <row r="22">
          <cell r="B22">
            <v>221</v>
          </cell>
        </row>
        <row r="23">
          <cell r="B23">
            <v>222</v>
          </cell>
        </row>
        <row r="24">
          <cell r="B24">
            <v>228</v>
          </cell>
        </row>
        <row r="25">
          <cell r="B25">
            <v>229</v>
          </cell>
        </row>
        <row r="27">
          <cell r="B27">
            <v>230</v>
          </cell>
          <cell r="D27">
            <v>1197871074</v>
          </cell>
        </row>
        <row r="29">
          <cell r="B29">
            <v>240</v>
          </cell>
        </row>
      </sheetData>
      <sheetData sheetId="2">
        <row r="7">
          <cell r="B7">
            <v>310</v>
          </cell>
          <cell r="D7">
            <v>142869932334</v>
          </cell>
          <cell r="E7">
            <v>131847884271</v>
          </cell>
        </row>
        <row r="8">
          <cell r="B8">
            <v>311</v>
          </cell>
          <cell r="D8">
            <v>15259725000</v>
          </cell>
        </row>
        <row r="9">
          <cell r="B9">
            <v>312</v>
          </cell>
        </row>
        <row r="10">
          <cell r="B10">
            <v>313</v>
          </cell>
          <cell r="C10">
            <v>-7</v>
          </cell>
          <cell r="D10">
            <v>126237726477</v>
          </cell>
          <cell r="E10">
            <v>130385416900</v>
          </cell>
        </row>
        <row r="11">
          <cell r="B11">
            <v>314</v>
          </cell>
          <cell r="C11">
            <v>-8</v>
          </cell>
          <cell r="D11">
            <v>477504921</v>
          </cell>
          <cell r="E11">
            <v>309569978</v>
          </cell>
        </row>
        <row r="12">
          <cell r="B12">
            <v>315</v>
          </cell>
          <cell r="C12">
            <v>-8</v>
          </cell>
          <cell r="D12">
            <v>540251730</v>
          </cell>
          <cell r="E12">
            <v>491178107</v>
          </cell>
        </row>
        <row r="14">
          <cell r="B14">
            <v>316</v>
          </cell>
          <cell r="C14">
            <v>-8</v>
          </cell>
          <cell r="D14">
            <v>341016934</v>
          </cell>
          <cell r="E14">
            <v>563215297</v>
          </cell>
        </row>
        <row r="15">
          <cell r="B15">
            <v>317</v>
          </cell>
        </row>
        <row r="16">
          <cell r="B16">
            <v>318</v>
          </cell>
          <cell r="C16">
            <v>-8</v>
          </cell>
          <cell r="D16">
            <v>13707272</v>
          </cell>
          <cell r="E16">
            <v>98503989</v>
          </cell>
        </row>
        <row r="18">
          <cell r="B18">
            <v>320</v>
          </cell>
          <cell r="D18">
            <v>19480500000</v>
          </cell>
          <cell r="E18">
            <v>20841000000</v>
          </cell>
        </row>
        <row r="19">
          <cell r="B19">
            <v>321</v>
          </cell>
          <cell r="C19">
            <v>-10</v>
          </cell>
          <cell r="D19">
            <v>19480500000</v>
          </cell>
          <cell r="E19">
            <v>20841000000</v>
          </cell>
        </row>
        <row r="20">
          <cell r="B20">
            <v>322</v>
          </cell>
        </row>
        <row r="22">
          <cell r="B22">
            <v>330</v>
          </cell>
          <cell r="D22">
            <v>112706600</v>
          </cell>
          <cell r="E22">
            <v>782673254</v>
          </cell>
        </row>
        <row r="23">
          <cell r="B23">
            <v>331</v>
          </cell>
          <cell r="C23">
            <v>-9</v>
          </cell>
          <cell r="D23">
            <v>112706600</v>
          </cell>
          <cell r="E23">
            <v>747604484</v>
          </cell>
        </row>
        <row r="24">
          <cell r="B24">
            <v>332</v>
          </cell>
          <cell r="E24">
            <v>35068770</v>
          </cell>
        </row>
        <row r="25">
          <cell r="B25">
            <v>333</v>
          </cell>
        </row>
      </sheetData>
      <sheetData sheetId="3">
        <row r="6">
          <cell r="B6">
            <v>410</v>
          </cell>
          <cell r="D6">
            <v>27667252340</v>
          </cell>
          <cell r="E6">
            <v>15658469343</v>
          </cell>
        </row>
        <row r="7">
          <cell r="B7">
            <v>411</v>
          </cell>
          <cell r="C7">
            <v>-12</v>
          </cell>
          <cell r="D7">
            <v>46896569603</v>
          </cell>
          <cell r="E7">
            <v>46896569603</v>
          </cell>
        </row>
        <row r="8">
          <cell r="B8">
            <v>412</v>
          </cell>
        </row>
        <row r="9">
          <cell r="B9">
            <v>413</v>
          </cell>
          <cell r="C9">
            <v>-11</v>
          </cell>
          <cell r="D9">
            <v>-9378760762</v>
          </cell>
          <cell r="E9">
            <v>-13781750301</v>
          </cell>
        </row>
        <row r="10">
          <cell r="B10">
            <v>414</v>
          </cell>
        </row>
        <row r="11">
          <cell r="B11">
            <v>415</v>
          </cell>
        </row>
        <row r="12">
          <cell r="B12">
            <v>416</v>
          </cell>
          <cell r="D12">
            <v>-9850556501</v>
          </cell>
          <cell r="E12">
            <v>-17456349959</v>
          </cell>
        </row>
        <row r="13">
          <cell r="B13">
            <v>417</v>
          </cell>
        </row>
        <row r="14">
          <cell r="B14">
            <v>418</v>
          </cell>
        </row>
        <row r="16">
          <cell r="B16">
            <v>420</v>
          </cell>
        </row>
        <row r="17">
          <cell r="B17">
            <v>421</v>
          </cell>
        </row>
        <row r="18">
          <cell r="B18">
            <v>422</v>
          </cell>
        </row>
        <row r="19">
          <cell r="B19">
            <v>423</v>
          </cell>
        </row>
        <row r="20">
          <cell r="B20">
            <v>424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2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tdg"/>
      <sheetName val="VT,NC,M"/>
      <sheetName val="dt"/>
      <sheetName val="Sheet3"/>
      <sheetName val="dt (2)"/>
      <sheetName val="XL4Poppy"/>
    </sheetNames>
    <sheetDataSet>
      <sheetData sheetId="1">
        <row r="5">
          <cell r="A5" t="str">
            <v>VT</v>
          </cell>
          <cell r="D5" t="str">
            <v>M</v>
          </cell>
          <cell r="G5" t="str">
            <v>NC</v>
          </cell>
        </row>
        <row r="6">
          <cell r="A6" t="str">
            <v>Baät saét 20x4x250</v>
          </cell>
          <cell r="B6">
            <v>1500</v>
          </cell>
          <cell r="D6" t="str">
            <v>Maùy bôm BT 50m3/h</v>
          </cell>
          <cell r="E6">
            <v>1533650.26</v>
          </cell>
          <cell r="G6" t="str">
            <v>NHAÂN COÂNG 2,7/7</v>
          </cell>
          <cell r="H6">
            <v>18250</v>
          </cell>
        </row>
        <row r="7">
          <cell r="A7" t="str">
            <v>Baät saét d = 10mm</v>
          </cell>
          <cell r="B7">
            <v>1000</v>
          </cell>
          <cell r="D7" t="str">
            <v>Maùy caåu 10T</v>
          </cell>
          <cell r="E7">
            <v>658596.77</v>
          </cell>
          <cell r="G7" t="str">
            <v>NHAÂN COÂNG 3,5/7</v>
          </cell>
          <cell r="H7">
            <v>18980</v>
          </cell>
        </row>
        <row r="8">
          <cell r="A8" t="str">
            <v>Baät saét d = 10mm</v>
          </cell>
          <cell r="B8">
            <v>1000</v>
          </cell>
          <cell r="D8" t="str">
            <v>Maùy caét uoán</v>
          </cell>
          <cell r="E8">
            <v>42574.23</v>
          </cell>
          <cell r="G8" t="str">
            <v>NHAÂN COÂNG 3,7/7</v>
          </cell>
          <cell r="H8">
            <v>19710</v>
          </cell>
        </row>
        <row r="9">
          <cell r="A9" t="str">
            <v>Baät saét Þ6mm</v>
          </cell>
          <cell r="B9">
            <v>800</v>
          </cell>
          <cell r="D9" t="str">
            <v>Maùy haøn 15kw</v>
          </cell>
          <cell r="E9">
            <v>59577.600000000006</v>
          </cell>
          <cell r="G9" t="str">
            <v>NHAÂN COÂNG 3/7</v>
          </cell>
          <cell r="H9">
            <v>18980</v>
          </cell>
        </row>
        <row r="10">
          <cell r="A10" t="str">
            <v>Baûn leà</v>
          </cell>
          <cell r="B10">
            <v>1500</v>
          </cell>
          <cell r="D10" t="str">
            <v>Maùy haøn 23Kw</v>
          </cell>
          <cell r="E10">
            <v>82751.66</v>
          </cell>
          <cell r="G10" t="str">
            <v>NHAÂN COÂNG 4,5/7</v>
          </cell>
          <cell r="H10">
            <v>22776</v>
          </cell>
        </row>
        <row r="11">
          <cell r="A11" t="str">
            <v>Boät maøu</v>
          </cell>
          <cell r="B11">
            <v>45000</v>
          </cell>
          <cell r="D11" t="str">
            <v>Maùy khoan 4,5Kw</v>
          </cell>
          <cell r="E11">
            <v>77397.38</v>
          </cell>
          <cell r="G11" t="str">
            <v>NHAÂN COÂNG 4/7</v>
          </cell>
          <cell r="H11">
            <v>21170</v>
          </cell>
        </row>
        <row r="12">
          <cell r="A12" t="str">
            <v>Boät ñaù</v>
          </cell>
          <cell r="B12">
            <v>500</v>
          </cell>
          <cell r="D12" t="str">
            <v>Maùy ñaàm baøn 1kw</v>
          </cell>
          <cell r="E12">
            <v>34801.75</v>
          </cell>
        </row>
        <row r="13">
          <cell r="A13" t="str">
            <v>Bulong M20x80</v>
          </cell>
          <cell r="B13">
            <v>1500</v>
          </cell>
          <cell r="D13" t="str">
            <v>Maùy ñaàm baùnh loáp 25T</v>
          </cell>
          <cell r="E13">
            <v>541046.5700000001</v>
          </cell>
        </row>
        <row r="14">
          <cell r="A14" t="str">
            <v>Caây choáng</v>
          </cell>
          <cell r="B14">
            <v>16000</v>
          </cell>
          <cell r="D14" t="str">
            <v>Maùy ñaàm coùc</v>
          </cell>
          <cell r="E14">
            <v>53681.9</v>
          </cell>
        </row>
        <row r="15">
          <cell r="A15" t="str">
            <v>Caùt vaøng</v>
          </cell>
          <cell r="B15">
            <v>58000</v>
          </cell>
          <cell r="D15" t="str">
            <v>Maùy ñaàm duøi 1,5Kw</v>
          </cell>
          <cell r="E15">
            <v>40077.920000000006</v>
          </cell>
        </row>
        <row r="16">
          <cell r="A16" t="str">
            <v>Cöûa goã</v>
          </cell>
          <cell r="B16">
            <v>520000</v>
          </cell>
          <cell r="D16" t="str">
            <v>Maùy ñaøo &lt;=0,8m3</v>
          </cell>
          <cell r="E16">
            <v>755258.43</v>
          </cell>
        </row>
        <row r="17">
          <cell r="A17" t="str">
            <v>Cöûa khung saét, khung nhoâm</v>
          </cell>
          <cell r="B17">
            <v>425000</v>
          </cell>
          <cell r="D17" t="str">
            <v>Maùy san 110CV</v>
          </cell>
          <cell r="E17">
            <v>625169.9700000001</v>
          </cell>
        </row>
        <row r="18">
          <cell r="A18" t="str">
            <v>Cöûa saét xeáp, cöûa cuoán</v>
          </cell>
          <cell r="B18">
            <v>345000</v>
          </cell>
          <cell r="D18" t="str">
            <v>Maùy troän 250 lít</v>
          </cell>
          <cell r="E18">
            <v>103011.04000000001</v>
          </cell>
        </row>
        <row r="19">
          <cell r="A19" t="str">
            <v>Cuûi ñun</v>
          </cell>
          <cell r="B19">
            <v>400</v>
          </cell>
          <cell r="D19" t="str">
            <v>Maùy troän vöõa 80 lít</v>
          </cell>
          <cell r="E19">
            <v>48464.58</v>
          </cell>
        </row>
        <row r="20">
          <cell r="A20" t="str">
            <v>Daàu boùng</v>
          </cell>
          <cell r="B20">
            <v>22000</v>
          </cell>
          <cell r="D20" t="str">
            <v>Maùy uûi 110CV</v>
          </cell>
          <cell r="E20">
            <v>716202.36</v>
          </cell>
        </row>
        <row r="21">
          <cell r="A21" t="str">
            <v>Daây theùp</v>
          </cell>
          <cell r="B21">
            <v>7000</v>
          </cell>
          <cell r="D21" t="str">
            <v>Maùy vaän thaêng 0,8T</v>
          </cell>
          <cell r="E21">
            <v>58309.65</v>
          </cell>
        </row>
        <row r="22">
          <cell r="A22" t="str">
            <v>Flinkote</v>
          </cell>
          <cell r="B22">
            <v>11500</v>
          </cell>
          <cell r="D22" t="str">
            <v>Maùy, oâ toâ 5T</v>
          </cell>
          <cell r="E22">
            <v>331529.87</v>
          </cell>
        </row>
        <row r="23">
          <cell r="A23" t="str">
            <v>Gaïch ceramic 30x30</v>
          </cell>
          <cell r="B23">
            <v>13500</v>
          </cell>
          <cell r="D23" t="str">
            <v>Maùy, oâ toâ töôùi nöôùc 5m3</v>
          </cell>
          <cell r="E23">
            <v>367065.64</v>
          </cell>
        </row>
        <row r="24">
          <cell r="A24" t="str">
            <v>Gaïch ceramic 40x40</v>
          </cell>
          <cell r="B24">
            <v>27500</v>
          </cell>
        </row>
        <row r="25">
          <cell r="A25" t="str">
            <v>Gaïch men söù 20x20</v>
          </cell>
          <cell r="B25">
            <v>3200</v>
          </cell>
        </row>
        <row r="26">
          <cell r="A26" t="str">
            <v>Gaïch men söù 20x30</v>
          </cell>
          <cell r="B26">
            <v>5000</v>
          </cell>
        </row>
        <row r="27">
          <cell r="A27" t="str">
            <v>Gaïch oáng 8x8x19</v>
          </cell>
          <cell r="B27">
            <v>350</v>
          </cell>
        </row>
        <row r="28">
          <cell r="A28" t="str">
            <v>Gaïch theû 4x8x19</v>
          </cell>
          <cell r="B28">
            <v>350</v>
          </cell>
        </row>
        <row r="29">
          <cell r="A29" t="str">
            <v>Gaïch xi maêng</v>
          </cell>
          <cell r="B29">
            <v>7500</v>
          </cell>
        </row>
        <row r="30">
          <cell r="A30" t="str">
            <v>Giaáy nhaùm</v>
          </cell>
          <cell r="B30">
            <v>8000</v>
          </cell>
        </row>
        <row r="31">
          <cell r="A31" t="str">
            <v>Giaáy nhaùm mòn</v>
          </cell>
          <cell r="B31">
            <v>12000</v>
          </cell>
        </row>
        <row r="32">
          <cell r="A32" t="str">
            <v>Giaáy nhaùm thoâ</v>
          </cell>
          <cell r="B32">
            <v>8000</v>
          </cell>
        </row>
        <row r="33">
          <cell r="A33" t="str">
            <v>Goã cheøn</v>
          </cell>
          <cell r="B33">
            <v>2150000</v>
          </cell>
        </row>
        <row r="34">
          <cell r="A34" t="str">
            <v>Goã choáng</v>
          </cell>
          <cell r="B34">
            <v>2150000</v>
          </cell>
        </row>
        <row r="35">
          <cell r="A35" t="str">
            <v>Goã ñaø neïp</v>
          </cell>
          <cell r="B35">
            <v>2200000</v>
          </cell>
        </row>
        <row r="36">
          <cell r="A36" t="str">
            <v>Goã ñaø, caây choáng</v>
          </cell>
          <cell r="B36">
            <v>2200000</v>
          </cell>
        </row>
        <row r="37">
          <cell r="A37" t="str">
            <v>Goã vaùn</v>
          </cell>
          <cell r="B37">
            <v>2500000</v>
          </cell>
        </row>
        <row r="38">
          <cell r="A38" t="str">
            <v>Goã vaùn caàu coâng taùc</v>
          </cell>
          <cell r="B38">
            <v>2350000</v>
          </cell>
        </row>
        <row r="39">
          <cell r="A39" t="str">
            <v>Keõm buoäc</v>
          </cell>
          <cell r="B39">
            <v>7000</v>
          </cell>
        </row>
        <row r="40">
          <cell r="A40" t="str">
            <v>Khuoân cöûa goã</v>
          </cell>
          <cell r="B40">
            <v>75000</v>
          </cell>
        </row>
        <row r="41">
          <cell r="A41" t="str">
            <v>Lan can inox</v>
          </cell>
          <cell r="B41">
            <v>1550000</v>
          </cell>
        </row>
        <row r="42">
          <cell r="A42" t="str">
            <v>Matit deûo</v>
          </cell>
          <cell r="B42">
            <v>8600</v>
          </cell>
        </row>
        <row r="43">
          <cell r="A43" t="str">
            <v>Moùc saét</v>
          </cell>
          <cell r="B43">
            <v>1000</v>
          </cell>
        </row>
        <row r="44">
          <cell r="A44" t="str">
            <v>Ñaát caáp 3</v>
          </cell>
          <cell r="B44">
            <v>38000</v>
          </cell>
        </row>
        <row r="45">
          <cell r="A45" t="str">
            <v>Ñaát ñeøn</v>
          </cell>
          <cell r="B45">
            <v>7200</v>
          </cell>
        </row>
        <row r="46">
          <cell r="A46" t="str">
            <v>Ñaù 1x2</v>
          </cell>
          <cell r="B46">
            <v>127000</v>
          </cell>
        </row>
        <row r="47">
          <cell r="A47" t="str">
            <v>Ñaù 4x6</v>
          </cell>
          <cell r="B47">
            <v>110000</v>
          </cell>
        </row>
        <row r="48">
          <cell r="A48" t="str">
            <v>ñaù hoa cöông 60x60cm</v>
          </cell>
          <cell r="B48">
            <v>875000</v>
          </cell>
        </row>
        <row r="49">
          <cell r="A49" t="str">
            <v>ñaù maøi 30x30(cm)</v>
          </cell>
          <cell r="B49">
            <v>115000</v>
          </cell>
        </row>
        <row r="50">
          <cell r="A50" t="str">
            <v>Neïp goã 20x30</v>
          </cell>
          <cell r="B50">
            <v>7500</v>
          </cell>
        </row>
        <row r="51">
          <cell r="A51" t="str">
            <v>Nhöïa bitum soá 4</v>
          </cell>
          <cell r="B51">
            <v>3640</v>
          </cell>
        </row>
        <row r="52">
          <cell r="A52" t="str">
            <v>Ñinh</v>
          </cell>
          <cell r="B52">
            <v>7000</v>
          </cell>
        </row>
        <row r="53">
          <cell r="A53" t="str">
            <v>Ñinh ñæa</v>
          </cell>
          <cell r="B53">
            <v>1200</v>
          </cell>
        </row>
        <row r="54">
          <cell r="A54" t="str">
            <v>Ñinh vít</v>
          </cell>
          <cell r="B54">
            <v>1500</v>
          </cell>
        </row>
        <row r="55">
          <cell r="A55" t="str">
            <v>Nöôùc</v>
          </cell>
          <cell r="B55">
            <v>4</v>
          </cell>
        </row>
        <row r="56">
          <cell r="A56" t="str">
            <v>OÂ xy</v>
          </cell>
          <cell r="B56">
            <v>16000</v>
          </cell>
        </row>
        <row r="57">
          <cell r="A57" t="str">
            <v>Phaán talc</v>
          </cell>
          <cell r="B57">
            <v>45000</v>
          </cell>
        </row>
        <row r="58">
          <cell r="A58" t="str">
            <v>Que haøn</v>
          </cell>
          <cell r="B58">
            <v>10000</v>
          </cell>
        </row>
        <row r="59">
          <cell r="A59" t="str">
            <v>Sôn daàu</v>
          </cell>
          <cell r="B59">
            <v>30000</v>
          </cell>
        </row>
        <row r="60">
          <cell r="A60" t="str">
            <v>Sôn töôøng</v>
          </cell>
          <cell r="B60">
            <v>45000</v>
          </cell>
        </row>
        <row r="61">
          <cell r="A61" t="str">
            <v>Soûi haït lôùn</v>
          </cell>
          <cell r="B61">
            <v>1000</v>
          </cell>
        </row>
        <row r="62">
          <cell r="A62" t="str">
            <v>Taám traàn thaïch cao + khung nhoâm</v>
          </cell>
          <cell r="B62">
            <v>145000</v>
          </cell>
        </row>
        <row r="63">
          <cell r="A63" t="str">
            <v>Theùp hình</v>
          </cell>
          <cell r="B63">
            <v>4400</v>
          </cell>
        </row>
        <row r="64">
          <cell r="A64" t="str">
            <v>Theùp taám</v>
          </cell>
          <cell r="B64">
            <v>4500</v>
          </cell>
        </row>
        <row r="65">
          <cell r="A65" t="str">
            <v>Theùp troøn Þ&lt;=10</v>
          </cell>
          <cell r="B65">
            <v>4300</v>
          </cell>
        </row>
        <row r="66">
          <cell r="A66" t="str">
            <v>Theùp troøn Þ&lt;=18</v>
          </cell>
          <cell r="B66">
            <v>4700</v>
          </cell>
        </row>
        <row r="67">
          <cell r="A67" t="str">
            <v>Theùp troøn Þ&gt;18</v>
          </cell>
          <cell r="B67">
            <v>4700</v>
          </cell>
        </row>
        <row r="68">
          <cell r="A68" t="str">
            <v>Tole muùi</v>
          </cell>
          <cell r="B68">
            <v>125000</v>
          </cell>
        </row>
        <row r="69">
          <cell r="A69" t="str">
            <v>Tole uùp noùc</v>
          </cell>
          <cell r="B69">
            <v>89000</v>
          </cell>
        </row>
        <row r="70">
          <cell r="A70" t="str">
            <v>Vaùch kính khung nhoâm A</v>
          </cell>
          <cell r="B70">
            <v>720000</v>
          </cell>
        </row>
        <row r="71">
          <cell r="A71" t="str">
            <v>Vaùch kính khung nhoâm B</v>
          </cell>
          <cell r="B71">
            <v>385000</v>
          </cell>
        </row>
        <row r="72">
          <cell r="A72" t="str">
            <v>Vöõa M250</v>
          </cell>
          <cell r="B72">
            <v>640000</v>
          </cell>
        </row>
        <row r="73">
          <cell r="A73" t="str">
            <v>Vöõa M300</v>
          </cell>
          <cell r="B73">
            <v>700000</v>
          </cell>
        </row>
        <row r="74">
          <cell r="A74" t="str">
            <v>Xaêng</v>
          </cell>
          <cell r="B74">
            <v>5500</v>
          </cell>
        </row>
        <row r="75">
          <cell r="A75" t="str">
            <v>Xi maêng PC.30</v>
          </cell>
          <cell r="B75">
            <v>860</v>
          </cell>
        </row>
        <row r="76">
          <cell r="A76" t="str">
            <v>Xi maêng PC.40</v>
          </cell>
          <cell r="B76">
            <v>920</v>
          </cell>
        </row>
        <row r="77">
          <cell r="A77" t="str">
            <v>Xi maêng traéng</v>
          </cell>
          <cell r="B77">
            <v>2200</v>
          </cell>
        </row>
        <row r="78">
          <cell r="A78" t="str">
            <v>Gaïch ceramic 50x50</v>
          </cell>
          <cell r="B78">
            <v>52000</v>
          </cell>
        </row>
        <row r="79">
          <cell r="A79" t="str">
            <v>Xaø goà C150</v>
          </cell>
          <cell r="B79">
            <v>46500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tabSelected="1" zoomScale="120" zoomScaleNormal="120" workbookViewId="0" topLeftCell="A59">
      <selection activeCell="D69" sqref="D69"/>
    </sheetView>
  </sheetViews>
  <sheetFormatPr defaultColWidth="9.00390625" defaultRowHeight="12.75"/>
  <cols>
    <col min="1" max="1" width="4.25390625" style="4" bestFit="1" customWidth="1"/>
    <col min="2" max="2" width="46.375" style="4" customWidth="1"/>
    <col min="3" max="3" width="24.625" style="11" customWidth="1"/>
    <col min="4" max="4" width="20.375" style="11" customWidth="1"/>
    <col min="5" max="5" width="16.25390625" style="11" customWidth="1"/>
    <col min="6" max="16384" width="9.125" style="4" customWidth="1"/>
  </cols>
  <sheetData>
    <row r="1" spans="2:5" ht="14.25">
      <c r="B1" s="1" t="s">
        <v>0</v>
      </c>
      <c r="C1" s="3"/>
      <c r="D1" s="2"/>
      <c r="E1" s="3"/>
    </row>
    <row r="2" spans="2:5" ht="14.25">
      <c r="B2" s="1"/>
      <c r="C2" s="3"/>
      <c r="D2" s="2"/>
      <c r="E2" s="3"/>
    </row>
    <row r="3" spans="1:5" ht="27" customHeight="1">
      <c r="A3" s="39" t="s">
        <v>51</v>
      </c>
      <c r="B3" s="39"/>
      <c r="C3" s="39"/>
      <c r="D3" s="39"/>
      <c r="E3" s="3"/>
    </row>
    <row r="4" spans="1:5" s="8" customFormat="1" ht="21.75" customHeight="1">
      <c r="A4" s="8" t="s">
        <v>52</v>
      </c>
      <c r="B4" s="5" t="s">
        <v>1</v>
      </c>
      <c r="C4" s="7"/>
      <c r="D4" s="6"/>
      <c r="E4" s="7"/>
    </row>
    <row r="5" spans="2:5" ht="14.25">
      <c r="B5" s="9" t="s">
        <v>13</v>
      </c>
      <c r="C5" s="3"/>
      <c r="D5" s="2"/>
      <c r="E5" s="3"/>
    </row>
    <row r="6" spans="2:4" ht="12.75">
      <c r="B6" s="10" t="s">
        <v>2</v>
      </c>
      <c r="D6" s="2"/>
    </row>
    <row r="7" spans="2:4" ht="19.5" customHeight="1">
      <c r="B7" s="10"/>
      <c r="D7" s="2"/>
    </row>
    <row r="8" spans="1:5" s="13" customFormat="1" ht="26.25" customHeight="1">
      <c r="A8" s="23" t="s">
        <v>11</v>
      </c>
      <c r="B8" s="24" t="s">
        <v>12</v>
      </c>
      <c r="C8" s="25" t="s">
        <v>4</v>
      </c>
      <c r="D8" s="25" t="s">
        <v>3</v>
      </c>
      <c r="E8" s="12"/>
    </row>
    <row r="9" spans="1:5" ht="21.75" customHeight="1">
      <c r="A9" s="26" t="s">
        <v>14</v>
      </c>
      <c r="B9" s="27" t="s">
        <v>15</v>
      </c>
      <c r="C9" s="28">
        <v>44922932678</v>
      </c>
      <c r="D9" s="28">
        <v>34876583544</v>
      </c>
      <c r="E9" s="14"/>
    </row>
    <row r="10" spans="1:5" ht="19.5" customHeight="1">
      <c r="A10" s="26">
        <v>1</v>
      </c>
      <c r="B10" s="29" t="s">
        <v>16</v>
      </c>
      <c r="C10" s="30">
        <v>19647270966</v>
      </c>
      <c r="D10" s="30">
        <v>9819769298</v>
      </c>
      <c r="E10" s="14"/>
    </row>
    <row r="11" spans="1:5" ht="19.5" customHeight="1">
      <c r="A11" s="26">
        <v>2</v>
      </c>
      <c r="B11" s="29" t="s">
        <v>17</v>
      </c>
      <c r="C11" s="30">
        <v>0</v>
      </c>
      <c r="D11" s="30">
        <v>0</v>
      </c>
      <c r="E11" s="14"/>
    </row>
    <row r="12" spans="1:5" ht="19.5" customHeight="1">
      <c r="A12" s="26">
        <v>3</v>
      </c>
      <c r="B12" s="29" t="s">
        <v>18</v>
      </c>
      <c r="C12" s="30">
        <v>14596536439</v>
      </c>
      <c r="D12" s="30">
        <v>8957059804</v>
      </c>
      <c r="E12" s="14"/>
    </row>
    <row r="13" spans="1:5" ht="19.5" customHeight="1">
      <c r="A13" s="26">
        <v>4</v>
      </c>
      <c r="B13" s="29" t="s">
        <v>19</v>
      </c>
      <c r="C13" s="30">
        <v>9892860536</v>
      </c>
      <c r="D13" s="30">
        <v>12356806433</v>
      </c>
      <c r="E13" s="14"/>
    </row>
    <row r="14" spans="1:5" ht="19.5" customHeight="1">
      <c r="A14" s="26">
        <v>5</v>
      </c>
      <c r="B14" s="29" t="s">
        <v>20</v>
      </c>
      <c r="C14" s="30">
        <v>786264737</v>
      </c>
      <c r="D14" s="30">
        <v>3742948009</v>
      </c>
      <c r="E14" s="14"/>
    </row>
    <row r="15" spans="1:5" ht="21.75" customHeight="1">
      <c r="A15" s="26" t="s">
        <v>21</v>
      </c>
      <c r="B15" s="27" t="s">
        <v>22</v>
      </c>
      <c r="C15" s="28">
        <v>18617293118</v>
      </c>
      <c r="D15" s="28">
        <v>56066333154</v>
      </c>
      <c r="E15" s="14"/>
    </row>
    <row r="16" spans="1:5" ht="19.5" customHeight="1">
      <c r="A16" s="26">
        <v>1</v>
      </c>
      <c r="B16" s="29" t="s">
        <v>23</v>
      </c>
      <c r="C16" s="30">
        <v>0</v>
      </c>
      <c r="D16" s="30">
        <v>0</v>
      </c>
      <c r="E16" s="14"/>
    </row>
    <row r="17" spans="1:5" ht="19.5" customHeight="1">
      <c r="A17" s="26">
        <v>2</v>
      </c>
      <c r="B17" s="29" t="s">
        <v>24</v>
      </c>
      <c r="C17" s="30">
        <v>18139909956</v>
      </c>
      <c r="D17" s="30">
        <v>55448383430</v>
      </c>
      <c r="E17" s="14"/>
    </row>
    <row r="18" spans="1:5" ht="15.75">
      <c r="A18" s="26"/>
      <c r="B18" s="31" t="s">
        <v>27</v>
      </c>
      <c r="C18" s="32">
        <v>1951717756</v>
      </c>
      <c r="D18" s="32">
        <v>15502842216</v>
      </c>
      <c r="E18" s="7"/>
    </row>
    <row r="19" spans="1:5" ht="15.75">
      <c r="A19" s="26"/>
      <c r="B19" s="31" t="s">
        <v>25</v>
      </c>
      <c r="C19" s="32">
        <v>0</v>
      </c>
      <c r="D19" s="32">
        <v>0</v>
      </c>
      <c r="E19" s="7"/>
    </row>
    <row r="20" spans="1:5" ht="15.75">
      <c r="A20" s="26"/>
      <c r="B20" s="31" t="s">
        <v>26</v>
      </c>
      <c r="C20" s="32">
        <v>38005042</v>
      </c>
      <c r="D20" s="32">
        <v>6911356345</v>
      </c>
      <c r="E20" s="7"/>
    </row>
    <row r="21" spans="1:5" ht="15.75">
      <c r="A21" s="26"/>
      <c r="B21" s="31" t="s">
        <v>28</v>
      </c>
      <c r="C21" s="32">
        <v>16150187158</v>
      </c>
      <c r="D21" s="32">
        <v>33034184869</v>
      </c>
      <c r="E21" s="7"/>
    </row>
    <row r="22" spans="1:5" ht="19.5" customHeight="1">
      <c r="A22" s="26">
        <v>3</v>
      </c>
      <c r="B22" s="29" t="s">
        <v>29</v>
      </c>
      <c r="C22" s="30">
        <v>0</v>
      </c>
      <c r="D22" s="30">
        <v>0</v>
      </c>
      <c r="E22" s="14"/>
    </row>
    <row r="23" spans="1:5" ht="19.5" customHeight="1">
      <c r="A23" s="26">
        <v>4</v>
      </c>
      <c r="B23" s="29" t="s">
        <v>30</v>
      </c>
      <c r="C23" s="30">
        <v>94287814</v>
      </c>
      <c r="D23" s="30">
        <v>51787814</v>
      </c>
      <c r="E23" s="14"/>
    </row>
    <row r="24" spans="1:5" ht="19.5" customHeight="1">
      <c r="A24" s="26">
        <v>5</v>
      </c>
      <c r="B24" s="29" t="s">
        <v>31</v>
      </c>
      <c r="C24" s="30">
        <v>383095348</v>
      </c>
      <c r="D24" s="30">
        <v>566161910</v>
      </c>
      <c r="E24" s="14"/>
    </row>
    <row r="25" spans="1:5" s="15" customFormat="1" ht="25.5" customHeight="1">
      <c r="A25" s="29" t="s">
        <v>32</v>
      </c>
      <c r="B25" s="33" t="s">
        <v>5</v>
      </c>
      <c r="C25" s="28">
        <v>63540225796</v>
      </c>
      <c r="D25" s="28">
        <v>90942916698</v>
      </c>
      <c r="E25" s="14"/>
    </row>
    <row r="26" spans="1:5" ht="21.75" customHeight="1">
      <c r="A26" s="26" t="s">
        <v>33</v>
      </c>
      <c r="B26" s="27" t="s">
        <v>34</v>
      </c>
      <c r="C26" s="28">
        <v>15412210764</v>
      </c>
      <c r="D26" s="28">
        <v>41285427422</v>
      </c>
      <c r="E26" s="14"/>
    </row>
    <row r="27" spans="1:5" ht="19.5" customHeight="1">
      <c r="A27" s="26">
        <v>1</v>
      </c>
      <c r="B27" s="34" t="s">
        <v>37</v>
      </c>
      <c r="C27" s="28">
        <v>14759671583</v>
      </c>
      <c r="D27" s="28">
        <v>22100619914</v>
      </c>
      <c r="E27" s="14"/>
    </row>
    <row r="28" spans="1:5" ht="19.5" customHeight="1">
      <c r="A28" s="26">
        <v>2</v>
      </c>
      <c r="B28" s="34" t="s">
        <v>38</v>
      </c>
      <c r="C28" s="28">
        <v>652539181</v>
      </c>
      <c r="D28" s="28">
        <v>19184807508</v>
      </c>
      <c r="E28" s="14"/>
    </row>
    <row r="29" spans="1:5" ht="21.75" customHeight="1">
      <c r="A29" s="26" t="s">
        <v>35</v>
      </c>
      <c r="B29" s="27" t="s">
        <v>36</v>
      </c>
      <c r="C29" s="28">
        <v>48128015032</v>
      </c>
      <c r="D29" s="28">
        <v>49657489276</v>
      </c>
      <c r="E29" s="14"/>
    </row>
    <row r="30" spans="1:5" ht="19.5" customHeight="1">
      <c r="A30" s="26">
        <v>1</v>
      </c>
      <c r="B30" s="34" t="s">
        <v>39</v>
      </c>
      <c r="C30" s="28">
        <v>47907409258</v>
      </c>
      <c r="D30" s="28">
        <v>49657489276</v>
      </c>
      <c r="E30" s="14"/>
    </row>
    <row r="31" spans="1:5" ht="15.75">
      <c r="A31" s="26"/>
      <c r="B31" s="31" t="s">
        <v>40</v>
      </c>
      <c r="C31" s="32">
        <v>40400000000</v>
      </c>
      <c r="D31" s="32">
        <v>40400000000</v>
      </c>
      <c r="E31" s="7"/>
    </row>
    <row r="32" spans="1:5" ht="15.75">
      <c r="A32" s="26"/>
      <c r="B32" s="31" t="s">
        <v>41</v>
      </c>
      <c r="C32" s="32">
        <v>4937900000</v>
      </c>
      <c r="D32" s="32">
        <v>4937900000</v>
      </c>
      <c r="E32" s="7"/>
    </row>
    <row r="33" spans="1:5" ht="15.75">
      <c r="A33" s="26"/>
      <c r="B33" s="31" t="s">
        <v>42</v>
      </c>
      <c r="C33" s="32">
        <v>0</v>
      </c>
      <c r="D33" s="32">
        <v>0</v>
      </c>
      <c r="E33" s="7"/>
    </row>
    <row r="34" spans="1:5" ht="15.75">
      <c r="A34" s="26"/>
      <c r="B34" s="31" t="s">
        <v>43</v>
      </c>
      <c r="C34" s="32">
        <v>-196000000</v>
      </c>
      <c r="D34" s="32">
        <v>-196000000</v>
      </c>
      <c r="E34" s="7"/>
    </row>
    <row r="35" spans="1:5" ht="15.75">
      <c r="A35" s="26"/>
      <c r="B35" s="31" t="s">
        <v>44</v>
      </c>
      <c r="C35" s="32">
        <v>0</v>
      </c>
      <c r="D35" s="32">
        <v>0</v>
      </c>
      <c r="E35" s="7"/>
    </row>
    <row r="36" spans="1:5" ht="15.75">
      <c r="A36" s="26"/>
      <c r="B36" s="31" t="s">
        <v>45</v>
      </c>
      <c r="C36" s="32">
        <v>0</v>
      </c>
      <c r="D36" s="32">
        <v>0</v>
      </c>
      <c r="E36" s="7"/>
    </row>
    <row r="37" spans="1:5" ht="15.75">
      <c r="A37" s="26"/>
      <c r="B37" s="31" t="s">
        <v>46</v>
      </c>
      <c r="C37" s="32">
        <v>1856768889</v>
      </c>
      <c r="D37" s="32">
        <v>1856768889</v>
      </c>
      <c r="E37" s="7"/>
    </row>
    <row r="38" spans="1:5" ht="15.75">
      <c r="A38" s="26"/>
      <c r="B38" s="31" t="s">
        <v>47</v>
      </c>
      <c r="C38" s="32">
        <v>162547950</v>
      </c>
      <c r="D38" s="32">
        <v>162547950</v>
      </c>
      <c r="E38" s="7"/>
    </row>
    <row r="39" spans="1:5" ht="15.75">
      <c r="A39" s="26"/>
      <c r="B39" s="31" t="s">
        <v>48</v>
      </c>
      <c r="C39" s="32">
        <v>0</v>
      </c>
      <c r="D39" s="35">
        <v>0</v>
      </c>
      <c r="E39" s="7"/>
    </row>
    <row r="40" spans="1:5" ht="15.75">
      <c r="A40" s="26"/>
      <c r="B40" s="31" t="s">
        <v>49</v>
      </c>
      <c r="C40" s="32">
        <v>746192419</v>
      </c>
      <c r="D40" s="32">
        <v>2496272437</v>
      </c>
      <c r="E40" s="7"/>
    </row>
    <row r="41" spans="1:5" ht="15.75">
      <c r="A41" s="26"/>
      <c r="B41" s="31" t="s">
        <v>50</v>
      </c>
      <c r="C41" s="32">
        <v>0</v>
      </c>
      <c r="D41" s="32">
        <v>0</v>
      </c>
      <c r="E41" s="7"/>
    </row>
    <row r="42" spans="1:5" ht="19.5" customHeight="1">
      <c r="A42" s="26"/>
      <c r="B42" s="34" t="s">
        <v>6</v>
      </c>
      <c r="C42" s="28">
        <v>220605774</v>
      </c>
      <c r="D42" s="28">
        <v>0</v>
      </c>
      <c r="E42" s="14"/>
    </row>
    <row r="43" spans="1:5" ht="15.75">
      <c r="A43" s="26"/>
      <c r="B43" s="26" t="s">
        <v>7</v>
      </c>
      <c r="C43" s="32">
        <v>220605774</v>
      </c>
      <c r="D43" s="32">
        <v>0</v>
      </c>
      <c r="E43" s="7"/>
    </row>
    <row r="44" spans="1:5" ht="15.75">
      <c r="A44" s="26"/>
      <c r="B44" s="26" t="s">
        <v>8</v>
      </c>
      <c r="C44" s="32">
        <v>0</v>
      </c>
      <c r="D44" s="32">
        <v>0</v>
      </c>
      <c r="E44" s="7"/>
    </row>
    <row r="45" spans="1:5" ht="15.75">
      <c r="A45" s="26"/>
      <c r="B45" s="26" t="s">
        <v>9</v>
      </c>
      <c r="C45" s="32">
        <v>0</v>
      </c>
      <c r="D45" s="32">
        <v>0</v>
      </c>
      <c r="E45" s="7"/>
    </row>
    <row r="46" spans="1:5" s="15" customFormat="1" ht="25.5" customHeight="1">
      <c r="A46" s="36"/>
      <c r="B46" s="37" t="s">
        <v>10</v>
      </c>
      <c r="C46" s="38">
        <v>63540225796</v>
      </c>
      <c r="D46" s="38">
        <v>90942916698</v>
      </c>
      <c r="E46" s="14"/>
    </row>
    <row r="47" spans="3:5" ht="17.25" customHeight="1">
      <c r="C47" s="7"/>
      <c r="D47" s="7"/>
      <c r="E47" s="7"/>
    </row>
    <row r="48" spans="1:2" ht="12.75">
      <c r="A48" s="4" t="s">
        <v>53</v>
      </c>
      <c r="B48" s="4" t="s">
        <v>54</v>
      </c>
    </row>
    <row r="49" spans="1:5" ht="25.5">
      <c r="A49" s="40" t="s">
        <v>11</v>
      </c>
      <c r="B49" s="41" t="s">
        <v>55</v>
      </c>
      <c r="C49" s="50" t="s">
        <v>56</v>
      </c>
      <c r="D49" s="4"/>
      <c r="E49" s="4"/>
    </row>
    <row r="50" spans="1:5" ht="13.5">
      <c r="A50" s="42"/>
      <c r="B50" s="43"/>
      <c r="C50" s="44"/>
      <c r="D50" s="4"/>
      <c r="E50" s="4"/>
    </row>
    <row r="51" spans="1:5" ht="12.75">
      <c r="A51" s="45" t="s">
        <v>57</v>
      </c>
      <c r="B51" s="46" t="s">
        <v>58</v>
      </c>
      <c r="C51" s="47">
        <v>81906231353</v>
      </c>
      <c r="D51" s="4"/>
      <c r="E51" s="4"/>
    </row>
    <row r="52" spans="1:5" ht="12.75">
      <c r="A52" s="48" t="s">
        <v>59</v>
      </c>
      <c r="B52" s="17" t="s">
        <v>60</v>
      </c>
      <c r="C52" s="49">
        <v>18798291</v>
      </c>
      <c r="D52" s="4"/>
      <c r="E52" s="4"/>
    </row>
    <row r="53" spans="1:5" ht="12.75">
      <c r="A53" s="45" t="s">
        <v>61</v>
      </c>
      <c r="B53" s="46" t="s">
        <v>62</v>
      </c>
      <c r="C53" s="47">
        <v>81887433062</v>
      </c>
      <c r="D53" s="4"/>
      <c r="E53" s="4"/>
    </row>
    <row r="54" spans="1:5" ht="12.75">
      <c r="A54" s="48" t="s">
        <v>63</v>
      </c>
      <c r="B54" s="17" t="s">
        <v>64</v>
      </c>
      <c r="C54" s="49">
        <v>76264160584</v>
      </c>
      <c r="D54" s="4"/>
      <c r="E54" s="4"/>
    </row>
    <row r="55" spans="1:5" ht="12.75">
      <c r="A55" s="45" t="s">
        <v>65</v>
      </c>
      <c r="B55" s="46" t="s">
        <v>66</v>
      </c>
      <c r="C55" s="47">
        <v>5623272478</v>
      </c>
      <c r="D55" s="4"/>
      <c r="E55" s="4"/>
    </row>
    <row r="56" spans="1:5" ht="12.75">
      <c r="A56" s="48" t="s">
        <v>67</v>
      </c>
      <c r="B56" s="17" t="s">
        <v>68</v>
      </c>
      <c r="C56" s="49">
        <v>715497446</v>
      </c>
      <c r="D56" s="4"/>
      <c r="E56" s="4"/>
    </row>
    <row r="57" spans="1:5" ht="12.75">
      <c r="A57" s="48" t="s">
        <v>69</v>
      </c>
      <c r="B57" s="17" t="s">
        <v>70</v>
      </c>
      <c r="C57" s="49">
        <v>103180835</v>
      </c>
      <c r="D57" s="4"/>
      <c r="E57" s="4"/>
    </row>
    <row r="58" spans="1:5" ht="12.75">
      <c r="A58" s="48" t="s">
        <v>71</v>
      </c>
      <c r="B58" s="17" t="s">
        <v>72</v>
      </c>
      <c r="C58" s="49">
        <v>2762828599</v>
      </c>
      <c r="D58" s="4"/>
      <c r="E58" s="4"/>
    </row>
    <row r="59" spans="1:5" ht="12.75">
      <c r="A59" s="48" t="s">
        <v>73</v>
      </c>
      <c r="B59" s="17" t="s">
        <v>74</v>
      </c>
      <c r="C59" s="49">
        <v>3848027521</v>
      </c>
      <c r="D59" s="4"/>
      <c r="E59" s="4"/>
    </row>
    <row r="60" spans="1:5" ht="12.75">
      <c r="A60" s="45" t="s">
        <v>75</v>
      </c>
      <c r="B60" s="46" t="s">
        <v>76</v>
      </c>
      <c r="C60" s="47">
        <v>-375267031</v>
      </c>
      <c r="D60" s="4"/>
      <c r="E60" s="4"/>
    </row>
    <row r="61" spans="1:5" ht="12.75">
      <c r="A61" s="48" t="s">
        <v>77</v>
      </c>
      <c r="B61" s="17" t="s">
        <v>78</v>
      </c>
      <c r="C61" s="49">
        <v>6567311775</v>
      </c>
      <c r="D61" s="4"/>
      <c r="E61" s="4"/>
    </row>
    <row r="62" spans="1:5" ht="12.75">
      <c r="A62" s="48" t="s">
        <v>79</v>
      </c>
      <c r="B62" s="17" t="s">
        <v>80</v>
      </c>
      <c r="C62" s="49">
        <v>272220200</v>
      </c>
      <c r="D62" s="4"/>
      <c r="E62" s="4"/>
    </row>
    <row r="63" spans="1:5" ht="12.75">
      <c r="A63" s="45" t="s">
        <v>81</v>
      </c>
      <c r="B63" s="46" t="s">
        <v>82</v>
      </c>
      <c r="C63" s="47">
        <v>6295091575</v>
      </c>
      <c r="D63" s="4"/>
      <c r="E63" s="4"/>
    </row>
    <row r="64" spans="1:5" ht="12.75">
      <c r="A64" s="45" t="s">
        <v>83</v>
      </c>
      <c r="B64" s="46" t="s">
        <v>84</v>
      </c>
      <c r="C64" s="47">
        <v>5919824544</v>
      </c>
      <c r="D64" s="4"/>
      <c r="E64" s="4"/>
    </row>
    <row r="65" spans="1:5" ht="12.75">
      <c r="A65" s="48" t="s">
        <v>85</v>
      </c>
      <c r="B65" s="17" t="s">
        <v>86</v>
      </c>
      <c r="C65" s="49">
        <v>0</v>
      </c>
      <c r="D65" s="4"/>
      <c r="E65" s="4"/>
    </row>
    <row r="66" spans="1:5" ht="12.75">
      <c r="A66" s="48" t="s">
        <v>87</v>
      </c>
      <c r="B66" s="17" t="s">
        <v>88</v>
      </c>
      <c r="C66" s="49">
        <v>0</v>
      </c>
      <c r="D66" s="4"/>
      <c r="E66" s="4"/>
    </row>
    <row r="67" spans="1:5" ht="12.75">
      <c r="A67" s="20" t="s">
        <v>89</v>
      </c>
      <c r="B67" s="20" t="s">
        <v>90</v>
      </c>
      <c r="C67" s="18">
        <v>5919824544</v>
      </c>
      <c r="D67" s="4"/>
      <c r="E67" s="4"/>
    </row>
    <row r="68" spans="1:5" ht="12.75">
      <c r="A68" s="21" t="s">
        <v>91</v>
      </c>
      <c r="B68" s="21" t="s">
        <v>92</v>
      </c>
      <c r="C68" s="22">
        <v>1472.4466580439757</v>
      </c>
      <c r="D68" s="4"/>
      <c r="E68" s="4"/>
    </row>
    <row r="70" spans="1:2" ht="12.75">
      <c r="A70" s="4" t="s">
        <v>32</v>
      </c>
      <c r="B70" s="16" t="s">
        <v>93</v>
      </c>
    </row>
    <row r="71" spans="1:6" ht="25.5">
      <c r="A71" s="40" t="s">
        <v>11</v>
      </c>
      <c r="B71" s="41" t="s">
        <v>55</v>
      </c>
      <c r="C71" s="41" t="s">
        <v>109</v>
      </c>
      <c r="D71" s="50" t="s">
        <v>107</v>
      </c>
      <c r="E71" s="50" t="s">
        <v>56</v>
      </c>
      <c r="F71" s="11"/>
    </row>
    <row r="72" spans="1:6" ht="12.75">
      <c r="A72" s="17">
        <v>1</v>
      </c>
      <c r="B72" s="17" t="s">
        <v>94</v>
      </c>
      <c r="C72" s="17" t="s">
        <v>108</v>
      </c>
      <c r="D72" s="49">
        <v>100</v>
      </c>
      <c r="E72" s="49">
        <v>100</v>
      </c>
      <c r="F72" s="11"/>
    </row>
    <row r="73" spans="1:6" ht="12.75">
      <c r="A73" s="17"/>
      <c r="B73" s="19" t="s">
        <v>95</v>
      </c>
      <c r="C73" s="19"/>
      <c r="D73" s="51">
        <f>(18617293118/63540225796)*100</f>
        <v>29.30001095333218</v>
      </c>
      <c r="E73" s="51">
        <f>+(56066333154/90942916698)*100</f>
        <v>61.650027500418844</v>
      </c>
      <c r="F73" s="11"/>
    </row>
    <row r="74" spans="1:6" ht="12.75">
      <c r="A74" s="17"/>
      <c r="B74" s="19" t="s">
        <v>96</v>
      </c>
      <c r="C74" s="19"/>
      <c r="D74" s="51">
        <f>+(44922932678/63540225796)*100</f>
        <v>70.69998904666782</v>
      </c>
      <c r="E74" s="51">
        <f>+(34876583544/90942916698)*100</f>
        <v>38.349972499581156</v>
      </c>
      <c r="F74" s="11"/>
    </row>
    <row r="75" spans="1:6" ht="12.75">
      <c r="A75" s="17">
        <v>2</v>
      </c>
      <c r="B75" s="17" t="s">
        <v>97</v>
      </c>
      <c r="C75" s="17" t="s">
        <v>108</v>
      </c>
      <c r="D75" s="51"/>
      <c r="E75" s="51"/>
      <c r="F75" s="11"/>
    </row>
    <row r="76" spans="1:6" ht="12.75">
      <c r="A76" s="17"/>
      <c r="B76" s="19" t="s">
        <v>98</v>
      </c>
      <c r="C76" s="19"/>
      <c r="D76" s="51">
        <f>+(15412210764/63540225796)*100</f>
        <v>24.2558325390311</v>
      </c>
      <c r="E76" s="51">
        <f>+(41285427422/90942916698)*100</f>
        <v>45.397078652204634</v>
      </c>
      <c r="F76" s="11"/>
    </row>
    <row r="77" spans="1:6" ht="12.75">
      <c r="A77" s="17"/>
      <c r="B77" s="19" t="s">
        <v>99</v>
      </c>
      <c r="C77" s="19"/>
      <c r="D77" s="51">
        <f>+(48128015032/63540225796)*100</f>
        <v>75.7441674609689</v>
      </c>
      <c r="E77" s="51">
        <f>(49657489276/90942916698)*100</f>
        <v>54.602921347795366</v>
      </c>
      <c r="F77" s="11"/>
    </row>
    <row r="78" spans="1:6" ht="12.75">
      <c r="A78" s="17">
        <v>3</v>
      </c>
      <c r="B78" s="17" t="s">
        <v>100</v>
      </c>
      <c r="C78" s="17" t="s">
        <v>110</v>
      </c>
      <c r="D78" s="51"/>
      <c r="E78" s="51"/>
      <c r="F78" s="11"/>
    </row>
    <row r="79" spans="1:6" ht="12.75">
      <c r="A79" s="17"/>
      <c r="B79" s="19" t="s">
        <v>101</v>
      </c>
      <c r="C79" s="19"/>
      <c r="D79" s="51">
        <f>9819769298/22100619914</f>
        <v>0.44432098901350303</v>
      </c>
      <c r="E79" s="51">
        <f>19647270966/14759671583</f>
        <v>1.3311455377252075</v>
      </c>
      <c r="F79" s="11"/>
    </row>
    <row r="80" spans="1:6" ht="12.75">
      <c r="A80" s="17"/>
      <c r="B80" s="19" t="s">
        <v>102</v>
      </c>
      <c r="C80" s="19"/>
      <c r="D80" s="51">
        <f>+(44922932678/14759671583)</f>
        <v>3.043626846666538</v>
      </c>
      <c r="E80" s="51">
        <f>+(34876583544/19184807508)</f>
        <v>1.817927207737507</v>
      </c>
      <c r="F80" s="11"/>
    </row>
    <row r="81" spans="1:6" ht="12.75">
      <c r="A81" s="17">
        <v>4</v>
      </c>
      <c r="B81" s="17" t="s">
        <v>103</v>
      </c>
      <c r="C81" s="52" t="s">
        <v>108</v>
      </c>
      <c r="D81" s="51"/>
      <c r="E81" s="51"/>
      <c r="F81" s="11"/>
    </row>
    <row r="82" spans="1:6" ht="12.75">
      <c r="A82" s="17"/>
      <c r="B82" s="19" t="s">
        <v>104</v>
      </c>
      <c r="C82" s="19"/>
      <c r="D82" s="51">
        <f>+(910762492/63540225796)*100</f>
        <v>1.433363637900913</v>
      </c>
      <c r="E82" s="51">
        <f>+(5919824544/90942916698)*100</f>
        <v>6.509384962501634</v>
      </c>
      <c r="F82" s="11"/>
    </row>
    <row r="83" spans="1:6" ht="12.75">
      <c r="A83" s="17"/>
      <c r="B83" s="19" t="s">
        <v>105</v>
      </c>
      <c r="C83" s="19"/>
      <c r="D83" s="51">
        <f>+(910762492/83896500628)*100</f>
        <v>1.0855786417580784</v>
      </c>
      <c r="E83" s="51">
        <f>+(5919824544/81887433062)*100</f>
        <v>7.229222266031813</v>
      </c>
      <c r="F83" s="11"/>
    </row>
    <row r="84" spans="1:6" ht="12.75">
      <c r="A84" s="53"/>
      <c r="B84" s="54" t="s">
        <v>106</v>
      </c>
      <c r="C84" s="54"/>
      <c r="D84" s="51">
        <f>+(910762492/47907409258)*100</f>
        <v>1.9010890092077206</v>
      </c>
      <c r="E84" s="51">
        <f>+(5919824544/49657489276)*100</f>
        <v>11.921312636442767</v>
      </c>
      <c r="F84" s="11"/>
    </row>
    <row r="86" ht="12.75">
      <c r="C86" s="55"/>
    </row>
    <row r="87" ht="14.25">
      <c r="C87"/>
    </row>
  </sheetData>
  <mergeCells count="1">
    <mergeCell ref="A3:D3"/>
  </mergeCells>
  <printOptions/>
  <pageMargins left="0.55" right="0.25" top="0.5" bottom="0.28" header="0.5" footer="0.15"/>
  <pageSetup firstPageNumber="5" useFirstPageNumber="1" fitToHeight="3" horizontalDpi="600" verticalDpi="600" orientation="portrait" paperSize="9" r:id="rId1"/>
  <headerFooter alignWithMargins="0">
    <oddFooter>&amp;R&amp;"VNI-Centur,Bold-Italic"&amp;9&amp;P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Becaphar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T2v</dc:creator>
  <cp:keywords/>
  <dc:description/>
  <cp:lastModifiedBy>T2v</cp:lastModifiedBy>
  <cp:lastPrinted>2009-04-10T08:21:33Z</cp:lastPrinted>
  <dcterms:created xsi:type="dcterms:W3CDTF">2009-04-10T07:57:34Z</dcterms:created>
  <dcterms:modified xsi:type="dcterms:W3CDTF">2009-04-10T09:17:57Z</dcterms:modified>
  <cp:category/>
  <cp:version/>
  <cp:contentType/>
  <cp:contentStatus/>
</cp:coreProperties>
</file>