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180" windowHeight="7365" activeTab="1"/>
  </bookViews>
  <sheets>
    <sheet name="CDKT " sheetId="1" r:id="rId1"/>
    <sheet name="KQKD" sheetId="2" r:id="rId2"/>
    <sheet name="LCTT" sheetId="3" r:id="rId3"/>
    <sheet name="TM" sheetId="4" r:id="rId4"/>
    <sheet name="TSCDHH" sheetId="5" r:id="rId5"/>
    <sheet name="VCSH" sheetId="6" r:id="rId6"/>
  </sheets>
  <definedNames>
    <definedName name="_1_?">#REF!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_??????">#REF!</definedName>
    <definedName name="_2BLA100">#REF!</definedName>
    <definedName name="_2DAL201">#REF!</definedName>
    <definedName name="_3BLXMD">#REF!</definedName>
    <definedName name="_3TU0609">#REF!</definedName>
    <definedName name="_4CNT240">#REF!</definedName>
    <definedName name="_4CTL240">#REF!</definedName>
    <definedName name="_4FCO100">#REF!</definedName>
    <definedName name="_4HDCTT4">#REF!</definedName>
    <definedName name="_4HNCTT4">#REF!</definedName>
    <definedName name="_4LBCO01">#REF!</definedName>
    <definedName name="_BTM250">#REF!</definedName>
    <definedName name="_cao1">#REF!</definedName>
    <definedName name="_cao2">#REF!</definedName>
    <definedName name="_cao3">#REF!</definedName>
    <definedName name="_cao4">#REF!</definedName>
    <definedName name="_cao5">#REF!</definedName>
    <definedName name="_cao6">#REF!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hidden="1">#REF!</definedName>
    <definedName name="_xlnm._FilterDatabase" localSheetId="0" hidden="1">'CDKT '!$A$1:$IK$208</definedName>
    <definedName name="_gon4">#REF!</definedName>
    <definedName name="_MAC12">#REF!</definedName>
    <definedName name="_MAC46">#REF!</definedName>
    <definedName name="_NAM1">#REF!</definedName>
    <definedName name="_NC1">#REF!</definedName>
    <definedName name="_NC2">#REF!</definedName>
    <definedName name="_NC3">#REF!</definedName>
    <definedName name="_NCL100">#REF!</definedName>
    <definedName name="_NCL200">#REF!</definedName>
    <definedName name="_NCL250">#REF!</definedName>
    <definedName name="_nin190">#REF!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TB1">#REF!</definedName>
    <definedName name="_tk1111">#REF!</definedName>
    <definedName name="_tk1112">#REF!</definedName>
    <definedName name="_tk131">#REF!</definedName>
    <definedName name="_tk1331">#REF!</definedName>
    <definedName name="_tk139">#REF!</definedName>
    <definedName name="_tk141">#REF!</definedName>
    <definedName name="_tk142">#REF!</definedName>
    <definedName name="_tk144">#REF!</definedName>
    <definedName name="_tk152">#REF!</definedName>
    <definedName name="_tk153">#REF!</definedName>
    <definedName name="_tk154">#REF!</definedName>
    <definedName name="_tk155">#REF!</definedName>
    <definedName name="_tk159">#REF!</definedName>
    <definedName name="_tk214">#REF!</definedName>
    <definedName name="_tk3331">#REF!</definedName>
    <definedName name="_tk334">#REF!</definedName>
    <definedName name="_tk335">#REF!</definedName>
    <definedName name="_tk336">#REF!</definedName>
    <definedName name="_tk3384">#REF!</definedName>
    <definedName name="_tk341">#REF!</definedName>
    <definedName name="_tk344">#REF!</definedName>
    <definedName name="_tk413">#REF!</definedName>
    <definedName name="_tk4211">#REF!</definedName>
    <definedName name="_tk4212">#REF!</definedName>
    <definedName name="_tk511">#REF!</definedName>
    <definedName name="_tk621">#REF!</definedName>
    <definedName name="_tk627">#REF!</definedName>
    <definedName name="_tk632">#REF!</definedName>
    <definedName name="_tk641">#REF!</definedName>
    <definedName name="_tk642">#REF!</definedName>
    <definedName name="_tk711">#REF!</definedName>
    <definedName name="_tk721">#REF!</definedName>
    <definedName name="_tk811">#REF!</definedName>
    <definedName name="_tk821">#REF!</definedName>
    <definedName name="_tk91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VL100">#REF!</definedName>
    <definedName name="_VL200">#REF!</definedName>
    <definedName name="_VL250">#REF!</definedName>
    <definedName name="A120_">#REF!</definedName>
    <definedName name="A35_">#REF!</definedName>
    <definedName name="A50_">#REF!</definedName>
    <definedName name="A70_">#REF!</definedName>
    <definedName name="A95_">#REF!</definedName>
    <definedName name="ABC">#REF!</definedName>
    <definedName name="AC120_">#REF!</definedName>
    <definedName name="AC35_">#REF!</definedName>
    <definedName name="AC50_">#REF!</definedName>
    <definedName name="AC70_">#REF!</definedName>
    <definedName name="AC95_">#REF!</definedName>
    <definedName name="ACNumber">#REF!</definedName>
    <definedName name="ACNumber2">#REF!</definedName>
    <definedName name="ACSign">#REF!</definedName>
    <definedName name="ACSign2">#REF!</definedName>
    <definedName name="Amount">#REF!</definedName>
    <definedName name="Amount2">#REF!</definedName>
    <definedName name="AS2DocOpenMode" hidden="1">"AS2DocumentEdit"</definedName>
    <definedName name="b_240">#REF!</definedName>
    <definedName name="b_280">#REF!</definedName>
    <definedName name="b_320">#REF!</definedName>
    <definedName name="B_tinh">#REF!</definedName>
    <definedName name="bangchu">#REF!</definedName>
    <definedName name="BarData">#REF!</definedName>
    <definedName name="BDK">#REF!</definedName>
    <definedName name="begin">#REF!</definedName>
    <definedName name="bengam">#REF!</definedName>
    <definedName name="benuoc">#REF!</definedName>
    <definedName name="BKD">#REF!</definedName>
    <definedName name="blkh">#REF!</definedName>
    <definedName name="blkh1">#REF!</definedName>
    <definedName name="bom">#REF!</definedName>
    <definedName name="btchiuaxitm300">#REF!</definedName>
    <definedName name="BTchiuaxm200">#REF!</definedName>
    <definedName name="btcocM400">#REF!</definedName>
    <definedName name="BTlotm100">#REF!</definedName>
    <definedName name="Bust">#REF!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GTGTKT">#REF!</definedName>
    <definedName name="C_NPT">#REF!</definedName>
    <definedName name="C_P">#REF!</definedName>
    <definedName name="C_TG">#REF!</definedName>
    <definedName name="C_TM">#REF!</definedName>
    <definedName name="C_TSCD">#REF!</definedName>
    <definedName name="C_TSLD">#REF!</definedName>
    <definedName name="C_V">#REF!</definedName>
    <definedName name="cao">#REF!</definedName>
    <definedName name="CCS">#REF!</definedName>
    <definedName name="CDD">#REF!</definedName>
    <definedName name="CDDD">#REF!</definedName>
    <definedName name="CDDD1P">#REF!</definedName>
    <definedName name="CDDD1PHA">#REF!</definedName>
    <definedName name="CDDD3PHA">#REF!</definedName>
    <definedName name="CDKT">#REF!</definedName>
    <definedName name="Cdnum">#REF!</definedName>
    <definedName name="cdps">#REF!</definedName>
    <definedName name="CH">#REF!</definedName>
    <definedName name="CHUNGTU">#REF!</definedName>
    <definedName name="CK">#REF!</definedName>
    <definedName name="CLVC3">0.1</definedName>
    <definedName name="CLVC35">#REF!</definedName>
    <definedName name="CLVCTB">#REF!</definedName>
    <definedName name="coc">#REF!</definedName>
    <definedName name="COCAP1">#REF!</definedName>
    <definedName name="COCAP2">#REF!</definedName>
    <definedName name="cocbtct">#REF!</definedName>
    <definedName name="cocot">#REF!</definedName>
    <definedName name="cocott">#REF!</definedName>
    <definedName name="Cöï_ly_vaän_chuyeãn">#REF!</definedName>
    <definedName name="CÖÏ_LY_VAÄN_CHUYEÅN">#REF!</definedName>
    <definedName name="comong">#REF!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tinue">#REF!</definedName>
    <definedName name="cottron">#REF!</definedName>
    <definedName name="cotvuong">#REF!</definedName>
    <definedName name="CPVC100">#REF!</definedName>
    <definedName name="CPVC35">#REF!</definedName>
    <definedName name="CPVCDN">#REF!</definedName>
    <definedName name="CRD">#REF!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IET">#REF!</definedName>
    <definedName name="CTLAY">#REF!</definedName>
    <definedName name="current">#REF!</definedName>
    <definedName name="CX">#REF!</definedName>
    <definedName name="dam">#REF!</definedName>
    <definedName name="danducsan">#REF!</definedName>
    <definedName name="data">#REF!</definedName>
    <definedName name="DATA_DATA2_List">#REF!</definedName>
    <definedName name="Data11">#REF!</definedName>
    <definedName name="Data41">#REF!</definedName>
    <definedName name="_xlnm.Database">#REF!</definedName>
    <definedName name="DATATKDT">#REF!</definedName>
    <definedName name="DD">#REF!</definedName>
    <definedName name="DDAY">#REF!</definedName>
    <definedName name="dg">#REF!</definedName>
    <definedName name="DGNC">#REF!</definedName>
    <definedName name="DGTV">#REF!</definedName>
    <definedName name="dgvl">#REF!</definedName>
    <definedName name="DGVT">#REF!</definedName>
    <definedName name="dientichck">#REF!</definedName>
    <definedName name="DLCC">#REF!</definedName>
    <definedName name="DLCT">#REF!</definedName>
    <definedName name="DLCTCT">#REF!</definedName>
    <definedName name="DM">#REF!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cument_array" localSheetId="4">{"Thang 12 nam 2003.xls","Sheet1"}</definedName>
    <definedName name="Document_array" localSheetId="5">{"Thang 12 nam 2003.xls","Sheet1"}</definedName>
    <definedName name="Document_array">{"Thang 12 nam 2003.xls","Sheet1"}</definedName>
    <definedName name="Document_array_16">{"Thang 12 nam 2003.xls","Sheet1"}</definedName>
    <definedName name="Documents_array">#REF!</definedName>
    <definedName name="Domgia4">#REF!</definedName>
    <definedName name="DON_GIA_56">#REF!</definedName>
    <definedName name="Dongia">#REF!</definedName>
    <definedName name="Dongia1">#REF!</definedName>
    <definedName name="Dongia2">#REF!</definedName>
    <definedName name="Dongia3">#REF!</definedName>
    <definedName name="Dongia4">#REF!</definedName>
    <definedName name="Dongia5">#REF!</definedName>
    <definedName name="Dongia6">#REF!</definedName>
    <definedName name="DS_CTY">#REF!</definedName>
    <definedName name="DS1p1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TD_Clear" localSheetId="4">TSCDHH!DSTD_Clear</definedName>
    <definedName name="DSTD_Clear" localSheetId="5">VCSH!DSTD_Clear</definedName>
    <definedName name="DSTD_Clear">TSCDHH!DSTD_Clear</definedName>
    <definedName name="DTB.04">#REF!</definedName>
    <definedName name="dtich1">#REF!</definedName>
    <definedName name="dtich2">#REF!</definedName>
    <definedName name="dtich3">#REF!</definedName>
    <definedName name="dtich4">#REF!</definedName>
    <definedName name="dtich5">#REF!</definedName>
    <definedName name="dtich6">#REF!</definedName>
    <definedName name="eõ">#REF!</definedName>
    <definedName name="Excel_BuiltIn_Database">#REF!</definedName>
    <definedName name="Excel_BuiltIn_Print_Titles">NA()</definedName>
    <definedName name="Excel_BuiltIn_Print_Titles_5">'CDKT '!$A$1:$IJ$5</definedName>
    <definedName name="Excel_BuiltIn_Recorder">#REF!</definedName>
    <definedName name="f">#REF!</definedName>
    <definedName name="G_ME">#REF!</definedName>
    <definedName name="gia">#REF!</definedName>
    <definedName name="Gia_CT">#REF!</definedName>
    <definedName name="Gia_VT">#REF!</definedName>
    <definedName name="GIAVLIEUTN">#REF!</definedName>
    <definedName name="Giocong">#REF!</definedName>
    <definedName name="gl3p">#REF!</definedName>
    <definedName name="gtgt">#REF!</definedName>
    <definedName name="GVL">#REF!</definedName>
    <definedName name="h">#REF!</definedName>
    <definedName name="H_THUCHTHH">#REF!</definedName>
    <definedName name="H_THUCTT">#REF!</definedName>
    <definedName name="Heä_soá_laép_xaø_H">1.7</definedName>
    <definedName name="heä_soá_sình_laày">#REF!</definedName>
    <definedName name="Hello">#REF!</definedName>
    <definedName name="hh" localSheetId="4">[0]!BTRAM</definedName>
    <definedName name="hh" localSheetId="5">[0]!BTRAM</definedName>
    <definedName name="hh">[0]!BTRAM</definedName>
    <definedName name="HHTT">#REF!</definedName>
    <definedName name="Hinh_thu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VC1">#REF!</definedName>
    <definedName name="HSVC2">#REF!</definedName>
    <definedName name="HSVC3">#REF!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hidden="1">{"'Sheet1'!$L$16"}</definedName>
    <definedName name="InvoiceDate">#REF!</definedName>
    <definedName name="j">#REF!</definedName>
    <definedName name="k2b">#REF!</definedName>
    <definedName name="KH_Chang">#REF!</definedName>
    <definedName name="kl_ME">#REF!</definedName>
    <definedName name="KLTHDN">#REF!</definedName>
    <definedName name="KLVANKHUON">#REF!</definedName>
    <definedName name="kp1ph">#REF!</definedName>
    <definedName name="KPVT">#REF!</definedName>
    <definedName name="KQKDT07" localSheetId="4" hidden="1">{#N/A,#N/A,FALSE,"Chi tiÆt"}</definedName>
    <definedName name="KQKDT07" localSheetId="5" hidden="1">{#N/A,#N/A,FALSE,"Chi tiÆt"}</definedName>
    <definedName name="KQKDT07" hidden="1">{#N/A,#N/A,FALSE,"Chi tiÆt"}</definedName>
    <definedName name="KSTK">#REF!</definedName>
    <definedName name="l">#REF!</definedName>
    <definedName name="L_mong">#REF!</definedName>
    <definedName name="lanhto">#REF!</definedName>
    <definedName name="Leâ_Coâng_Minh">#REF!</definedName>
    <definedName name="LK_hathe">#REF!</definedName>
    <definedName name="Lmk">#REF!</definedName>
    <definedName name="Loai_TD">#REF!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stic_boät">#REF!</definedName>
    <definedName name="MAVANKHUON">#REF!</definedName>
    <definedName name="MAVLTHDN">#REF!</definedName>
    <definedName name="Mba1p">#REF!</definedName>
    <definedName name="Mba3p">#REF!</definedName>
    <definedName name="Mbb3p">#REF!</definedName>
    <definedName name="MH.04">#REF!</definedName>
    <definedName name="mongbang">#REF!</definedName>
    <definedName name="mongdon">#REF!</definedName>
    <definedName name="Moùng">#REF!</definedName>
    <definedName name="MSCT">#REF!</definedName>
    <definedName name="MTMAC12">#REF!</definedName>
    <definedName name="mtram">#REF!</definedName>
    <definedName name="n">#REF!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GTGTKT">#REF!</definedName>
    <definedName name="N_NPT">#REF!</definedName>
    <definedName name="N_P">#REF!</definedName>
    <definedName name="N_TG">#REF!</definedName>
    <definedName name="N_TM">#REF!</definedName>
    <definedName name="N_TSCD">#REF!</definedName>
    <definedName name="N_TSLD">#REF!</definedName>
    <definedName name="N_V">#REF!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E">#REF!</definedName>
    <definedName name="nc">#REF!</definedName>
    <definedName name="nc3p">#REF!</definedName>
    <definedName name="NCBD100">#REF!</definedName>
    <definedName name="NCBD200">#REF!</definedName>
    <definedName name="NCBD250">#REF!</definedName>
    <definedName name="NCCT3p">#REF!</definedName>
    <definedName name="nctram">#REF!</definedName>
    <definedName name="NCVC100">#REF!</definedName>
    <definedName name="NCVC200">#REF!</definedName>
    <definedName name="NCVC250">#REF!</definedName>
    <definedName name="NCVC3P">#REF!</definedName>
    <definedName name="NGAY_CTU">#REF!</definedName>
    <definedName name="NHAÂN_COÂNG" localSheetId="4">[0]!BTRAM</definedName>
    <definedName name="NHAÂN_COÂNG" localSheetId="5">[0]!BTRAM</definedName>
    <definedName name="NHAÂN_COÂNG">[0]!BTRAM</definedName>
    <definedName name="nhan">#REF!</definedName>
    <definedName name="Nhancong2">#REF!</definedName>
    <definedName name="nhn">#REF!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KC">#REF!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CAP1">#REF!</definedName>
    <definedName name="NOCAP2">#REF!</definedName>
    <definedName name="nx">#REF!</definedName>
    <definedName name="osc">#REF!</definedName>
    <definedName name="panen">#REF!</definedName>
    <definedName name="Phô_lôc_tæng_khèi_l_îng_l_p__Æt_ho_n_th_nh">#REF!</definedName>
    <definedName name="_xlnm.Print_Area">#REF!</definedName>
    <definedName name="_xlnm.Print_Titles" localSheetId="0">'CDKT '!$1:$5</definedName>
    <definedName name="_xlnm.Print_Titles" localSheetId="3">TM!$1:$4</definedName>
    <definedName name="_xlnm.Print_Titles">#N/A</definedName>
    <definedName name="PtichDTL" localSheetId="4">TSCDHH!PtichDTL</definedName>
    <definedName name="PtichDTL" localSheetId="5">VCSH!PtichDTL</definedName>
    <definedName name="PtichDTL">TSCDHH!PtichDTL</definedName>
    <definedName name="PTNC">#REF!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_xlnm.Recorder">#REF!</definedName>
    <definedName name="rong1">#REF!</definedName>
    <definedName name="rong2">#REF!</definedName>
    <definedName name="rong3">#REF!</definedName>
    <definedName name="rong4">#REF!</definedName>
    <definedName name="rong5">#REF!</definedName>
    <definedName name="rong6">#REF!</definedName>
    <definedName name="salary">#REF!</definedName>
    <definedName name="san">#REF!</definedName>
    <definedName name="sd1p">#REF!</definedName>
    <definedName name="sd3p">#REF!</definedName>
    <definedName name="SDMONG">#REF!</definedName>
    <definedName name="Sheet1">#REF!</definedName>
    <definedName name="sht">#REF!</definedName>
    <definedName name="sht1p">#REF!</definedName>
    <definedName name="sht3p">#REF!</definedName>
    <definedName name="SL.04">#REF!</definedName>
    <definedName name="SL_CRD">#REF!</definedName>
    <definedName name="SL_CRS">#REF!</definedName>
    <definedName name="SL_CS">#REF!</definedName>
    <definedName name="SL_DD">#REF!</definedName>
    <definedName name="slg">#REF!</definedName>
    <definedName name="soc3p">#REF!</definedName>
    <definedName name="solieu">#REF!</definedName>
    <definedName name="SONKC">#REF!</definedName>
    <definedName name="SOPHIEU">#REF!</definedName>
    <definedName name="SORT">#REF!</definedName>
    <definedName name="SOTIEN">#REF!</definedName>
    <definedName name="SOTIENPS">#REF!</definedName>
    <definedName name="st1p">#REF!</definedName>
    <definedName name="st3p">#REF!</definedName>
    <definedName name="staff">#REF!</definedName>
    <definedName name="STIEN_CTU">#REF!</definedName>
    <definedName name="SumM">#REF!</definedName>
    <definedName name="SumNC">#REF!</definedName>
    <definedName name="SumVL">#REF!</definedName>
    <definedName name="T">#REF!</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AM" localSheetId="4">TSCDHH!TAM</definedName>
    <definedName name="TAM" localSheetId="5">VCSH!TAM</definedName>
    <definedName name="TAM">TSCDHH!TAM</definedName>
    <definedName name="TAMTINH">#REF!</definedName>
    <definedName name="tb">#REF!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nc1p">#REF!</definedName>
    <definedName name="tdtr2cnc">#REF!</definedName>
    <definedName name="tdtr2cvl">#REF!</definedName>
    <definedName name="tdvl1p">#REF!</definedName>
    <definedName name="tenck">#REF!</definedName>
    <definedName name="tenNV">#REF!</definedName>
    <definedName name="TextRefCopyRangeCount" hidden="1">1</definedName>
    <definedName name="TG">#REF!</definedName>
    <definedName name="thang">#REF!</definedName>
    <definedName name="THANG1">#REF!</definedName>
    <definedName name="thanhtien">#REF!</definedName>
    <definedName name="thepban">#REF!</definedName>
    <definedName name="thetichck">#REF!</definedName>
    <definedName name="THGO1pnc">#REF!</definedName>
    <definedName name="thht">#REF!</definedName>
    <definedName name="THKP">#REF!</definedName>
    <definedName name="thkp3">#REF!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K331APC">#REF!</definedName>
    <definedName name="TK331CB">#REF!</definedName>
    <definedName name="TK331GT">#REF!</definedName>
    <definedName name="TK331K">#REF!</definedName>
    <definedName name="TK331KH">#REF!</definedName>
    <definedName name="TK331MT">#REF!</definedName>
    <definedName name="TK331NT">#REF!</definedName>
    <definedName name="TK331PA">#REF!</definedName>
    <definedName name="TK331PACIFIC">#REF!</definedName>
    <definedName name="tk331PD">#REF!</definedName>
    <definedName name="TK331THN">#REF!</definedName>
    <definedName name="tk331TKN">#REF!</definedName>
    <definedName name="TK331VT">#REF!</definedName>
    <definedName name="tk3338TTNCN">#REF!</definedName>
    <definedName name="tk3388K">#REF!</definedName>
    <definedName name="TKGHICO">#REF!</definedName>
    <definedName name="TKGHINO">#REF!</definedName>
    <definedName name="TKHOAN_CTU">#REF!</definedName>
    <definedName name="TLAC120">#REF!</definedName>
    <definedName name="TLAC35">#REF!</definedName>
    <definedName name="TLAC50">#REF!</definedName>
    <definedName name="TLAC70">#REF!</definedName>
    <definedName name="TLAC95">#REF!</definedName>
    <definedName name="TLmau">#REF!</definedName>
    <definedName name="TM" localSheetId="4">[0]!BTRAM</definedName>
    <definedName name="TM" localSheetId="5">[0]!BTRAM</definedName>
    <definedName name="TM">[0]!BTRAM</definedName>
    <definedName name="tongbt">#REF!</definedName>
    <definedName name="tongcong">#REF!</definedName>
    <definedName name="tongdientich">#REF!</definedName>
    <definedName name="TONGDUTOAN">#REF!</definedName>
    <definedName name="tongthep">#REF!</definedName>
    <definedName name="tongthetich">#REF!</definedName>
    <definedName name="TRAM">#REF!</definedName>
    <definedName name="TRISO">#REF!</definedName>
    <definedName name="tsuat">#REF!</definedName>
    <definedName name="TT_1P">#REF!</definedName>
    <definedName name="TT_3p">#REF!</definedName>
    <definedName name="TTDD1P">#REF!</definedName>
    <definedName name="TTDKKH">#REF!</definedName>
    <definedName name="ttronmk">#REF!</definedName>
    <definedName name="tv75nc">#REF!</definedName>
    <definedName name="tv75vl">#REF!</definedName>
    <definedName name="TXL" localSheetId="4">TSCDHH!TXL</definedName>
    <definedName name="TXL" localSheetId="5">VCSH!TXL</definedName>
    <definedName name="TXL">TSCDHH!TXL</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tlieu1">#REF!</definedName>
    <definedName name="Vatlieu2">#REF!</definedName>
    <definedName name="Vatlieu3">#REF!</definedName>
    <definedName name="vbtchongnuocm300">#REF!</definedName>
    <definedName name="vbtm150">#REF!</definedName>
    <definedName name="vbtm300">#REF!</definedName>
    <definedName name="vbtm400">#REF!</definedName>
    <definedName name="VC">#REF!</definedName>
    <definedName name="VCHT">#REF!</definedName>
    <definedName name="VCTT">#REF!</definedName>
    <definedName name="VCVBT1">#REF!</definedName>
    <definedName name="VCVBT2">#REF!</definedName>
    <definedName name="vd3p">#REF!</definedName>
    <definedName name="vkcauthang">#REF!</definedName>
    <definedName name="vksan">#REF!</definedName>
    <definedName name="VL">#REF!</definedName>
    <definedName name="vl3p">#REF!</definedName>
    <definedName name="VLCT3p">#REF!</definedName>
    <definedName name="vldn400">#REF!</definedName>
    <definedName name="vldn600">#REF!</definedName>
    <definedName name="vltram">#REF!</definedName>
    <definedName name="vr3p">#REF!</definedName>
    <definedName name="w">#REF!</definedName>
    <definedName name="wrn.chi._.tiÆt." localSheetId="4" hidden="1">{#N/A,#N/A,FALSE,"Chi tiÆt"}</definedName>
    <definedName name="wrn.chi._.tiÆt." localSheetId="5" hidden="1">{#N/A,#N/A,FALSE,"Chi tiÆt"}</definedName>
    <definedName name="wrn.chi._.tiÆt." hidden="1">{#N/A,#N/A,FALSE,"Chi tiÆt"}</definedName>
    <definedName name="x">#REF!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CCT">0.5</definedName>
    <definedName name="xfco">#REF!</definedName>
    <definedName name="xfco3p">#REF!</definedName>
    <definedName name="XFCOnc">#REF!</definedName>
    <definedName name="xfcotnc">#REF!</definedName>
    <definedName name="xfcotvl">#REF!</definedName>
    <definedName name="XFCOvl">#REF!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lbs">#REF!</definedName>
    <definedName name="xmcax">#REF!</definedName>
    <definedName name="z">#REF!</definedName>
    <definedName name="ZXD">#REF!</definedName>
    <definedName name="ZYX">#REF!</definedName>
    <definedName name="ZZZ">#REF!</definedName>
    <definedName name="손익" hidden="1">#REF!</definedName>
    <definedName name="ㅇ" hidden="1">#REF!</definedName>
    <definedName name="어" hidden="1">#REF!</definedName>
  </definedNames>
  <calcPr calcId="125725"/>
</workbook>
</file>

<file path=xl/calcChain.xml><?xml version="1.0" encoding="utf-8"?>
<calcChain xmlns="http://schemas.openxmlformats.org/spreadsheetml/2006/main">
  <c r="K23" i="6"/>
  <c r="K22"/>
  <c r="K21"/>
  <c r="K20"/>
  <c r="K19"/>
  <c r="K17"/>
  <c r="I15"/>
  <c r="I16" s="1"/>
  <c r="I24" s="1"/>
  <c r="H15"/>
  <c r="H16" s="1"/>
  <c r="H24" s="1"/>
  <c r="G15"/>
  <c r="G16" s="1"/>
  <c r="G24" s="1"/>
  <c r="F15"/>
  <c r="F16" s="1"/>
  <c r="F24" s="1"/>
  <c r="E15"/>
  <c r="E16" s="1"/>
  <c r="E24" s="1"/>
  <c r="D15"/>
  <c r="D16" s="1"/>
  <c r="K14"/>
  <c r="J13"/>
  <c r="K13" s="1"/>
  <c r="J12"/>
  <c r="K12" s="1"/>
  <c r="J11"/>
  <c r="K11" s="1"/>
  <c r="K10"/>
  <c r="K8"/>
  <c r="A2"/>
  <c r="M26" i="5"/>
  <c r="K26"/>
  <c r="I26"/>
  <c r="G26"/>
  <c r="E26"/>
  <c r="K24"/>
  <c r="I24"/>
  <c r="G24"/>
  <c r="E24"/>
  <c r="O23"/>
  <c r="M22"/>
  <c r="M24" s="1"/>
  <c r="O21"/>
  <c r="O20"/>
  <c r="O19"/>
  <c r="O18"/>
  <c r="M16"/>
  <c r="K16"/>
  <c r="I16"/>
  <c r="I27" s="1"/>
  <c r="G16"/>
  <c r="E16"/>
  <c r="E27" s="1"/>
  <c r="O15"/>
  <c r="O14"/>
  <c r="O13"/>
  <c r="O12"/>
  <c r="O11"/>
  <c r="O10"/>
  <c r="O9"/>
  <c r="K655" i="4"/>
  <c r="K657" s="1"/>
  <c r="G651"/>
  <c r="K648"/>
  <c r="I647"/>
  <c r="I649" s="1"/>
  <c r="G647"/>
  <c r="G649" s="1"/>
  <c r="K646"/>
  <c r="K645"/>
  <c r="K639"/>
  <c r="K632"/>
  <c r="K630"/>
  <c r="K628"/>
  <c r="J594"/>
  <c r="I594"/>
  <c r="G594"/>
  <c r="E594"/>
  <c r="K593"/>
  <c r="K592"/>
  <c r="K591"/>
  <c r="J589"/>
  <c r="I589"/>
  <c r="G589"/>
  <c r="E589"/>
  <c r="K588"/>
  <c r="K587"/>
  <c r="K586"/>
  <c r="K589" s="1"/>
  <c r="K564"/>
  <c r="K562"/>
  <c r="K559"/>
  <c r="K557"/>
  <c r="K538"/>
  <c r="M538" s="1"/>
  <c r="I538"/>
  <c r="L538" s="1"/>
  <c r="M533"/>
  <c r="I528"/>
  <c r="K527"/>
  <c r="I527"/>
  <c r="K523"/>
  <c r="M523" s="1"/>
  <c r="I523" s="1"/>
  <c r="L523" s="1"/>
  <c r="K517"/>
  <c r="M517" s="1"/>
  <c r="I517" s="1"/>
  <c r="K508"/>
  <c r="M508" s="1"/>
  <c r="I508"/>
  <c r="L508" s="1"/>
  <c r="K501"/>
  <c r="I501"/>
  <c r="K500"/>
  <c r="K503" s="1"/>
  <c r="I500"/>
  <c r="I503" s="1"/>
  <c r="K487"/>
  <c r="I487"/>
  <c r="K479"/>
  <c r="K485" s="1"/>
  <c r="K470"/>
  <c r="M470" s="1"/>
  <c r="I470"/>
  <c r="L470" s="1"/>
  <c r="K452"/>
  <c r="I452"/>
  <c r="K448"/>
  <c r="I448"/>
  <c r="K441"/>
  <c r="M441" s="1"/>
  <c r="I441"/>
  <c r="L441" s="1"/>
  <c r="K447" s="1"/>
  <c r="I447" s="1"/>
  <c r="K433"/>
  <c r="I433"/>
  <c r="K427"/>
  <c r="M427" s="1"/>
  <c r="I426"/>
  <c r="I420"/>
  <c r="I427" s="1"/>
  <c r="L427" s="1"/>
  <c r="K416"/>
  <c r="M416" s="1"/>
  <c r="I416"/>
  <c r="L416" s="1"/>
  <c r="K405"/>
  <c r="M405" s="1"/>
  <c r="I405"/>
  <c r="L405" s="1"/>
  <c r="K401"/>
  <c r="M401" s="1"/>
  <c r="I400"/>
  <c r="I401" s="1"/>
  <c r="L401" s="1"/>
  <c r="K392"/>
  <c r="M392" s="1"/>
  <c r="I392"/>
  <c r="L392" s="1"/>
  <c r="K387"/>
  <c r="M387" s="1"/>
  <c r="I387" s="1"/>
  <c r="L387" s="1"/>
  <c r="K366"/>
  <c r="K375" s="1"/>
  <c r="M375" s="1"/>
  <c r="I366"/>
  <c r="I375" s="1"/>
  <c r="L375" s="1"/>
  <c r="K360"/>
  <c r="M360" s="1"/>
  <c r="I354"/>
  <c r="I353"/>
  <c r="I360" s="1"/>
  <c r="L360" s="1"/>
  <c r="K348"/>
  <c r="M348" s="1"/>
  <c r="I344"/>
  <c r="I348" s="1"/>
  <c r="L348" s="1"/>
  <c r="K329"/>
  <c r="G329"/>
  <c r="K325"/>
  <c r="G325"/>
  <c r="K321"/>
  <c r="G321"/>
  <c r="I308" s="1"/>
  <c r="I316" s="1"/>
  <c r="L316" s="1"/>
  <c r="K308"/>
  <c r="K316" s="1"/>
  <c r="M316" s="1"/>
  <c r="I301"/>
  <c r="G301"/>
  <c r="E301"/>
  <c r="I299"/>
  <c r="G299"/>
  <c r="E299"/>
  <c r="K299" s="1"/>
  <c r="L299" s="1"/>
  <c r="K298"/>
  <c r="K297"/>
  <c r="K296"/>
  <c r="K295"/>
  <c r="K294"/>
  <c r="L294" s="1"/>
  <c r="I292"/>
  <c r="I302" s="1"/>
  <c r="G292"/>
  <c r="G302" s="1"/>
  <c r="E292"/>
  <c r="K292" s="1"/>
  <c r="K291"/>
  <c r="K290"/>
  <c r="K289"/>
  <c r="K288"/>
  <c r="K287"/>
  <c r="K301" s="1"/>
  <c r="K280"/>
  <c r="M280" s="1"/>
  <c r="I280"/>
  <c r="L280" s="1"/>
  <c r="K269"/>
  <c r="I269"/>
  <c r="K264"/>
  <c r="M264" s="1"/>
  <c r="I264"/>
  <c r="L264" s="1"/>
  <c r="K259"/>
  <c r="K249"/>
  <c r="M249" s="1"/>
  <c r="I246"/>
  <c r="I249" s="1"/>
  <c r="L249" s="1"/>
  <c r="K236"/>
  <c r="K238" s="1"/>
  <c r="K227"/>
  <c r="I224"/>
  <c r="I227" s="1"/>
  <c r="K220"/>
  <c r="M220" s="1"/>
  <c r="I220"/>
  <c r="L220" s="1"/>
  <c r="K216"/>
  <c r="M216" s="1"/>
  <c r="I216"/>
  <c r="L216" s="1"/>
  <c r="K205"/>
  <c r="K210" s="1"/>
  <c r="I205"/>
  <c r="I210" s="1"/>
  <c r="K198"/>
  <c r="I198"/>
  <c r="K194"/>
  <c r="I194"/>
  <c r="K191"/>
  <c r="I191"/>
  <c r="K190"/>
  <c r="K200" s="1"/>
  <c r="I190"/>
  <c r="I200" s="1"/>
  <c r="E34" i="3"/>
  <c r="D28"/>
  <c r="D34" s="1"/>
  <c r="E25"/>
  <c r="D25"/>
  <c r="E15"/>
  <c r="D14"/>
  <c r="D13"/>
  <c r="D9"/>
  <c r="G22" i="2"/>
  <c r="E22"/>
  <c r="E13"/>
  <c r="G9"/>
  <c r="G11" s="1"/>
  <c r="G18" s="1"/>
  <c r="G23" s="1"/>
  <c r="E9"/>
  <c r="E11" s="1"/>
  <c r="E18" s="1"/>
  <c r="E23" s="1"/>
  <c r="H132" i="1"/>
  <c r="F132"/>
  <c r="H119"/>
  <c r="H118" s="1"/>
  <c r="H135" s="1"/>
  <c r="H108"/>
  <c r="F108"/>
  <c r="H95"/>
  <c r="F95"/>
  <c r="H94"/>
  <c r="F94"/>
  <c r="H138" s="1"/>
  <c r="F138" s="1"/>
  <c r="H59"/>
  <c r="F59"/>
  <c r="H54"/>
  <c r="F54"/>
  <c r="H51"/>
  <c r="F51"/>
  <c r="H46"/>
  <c r="F46"/>
  <c r="H43"/>
  <c r="H40"/>
  <c r="F40"/>
  <c r="H39"/>
  <c r="F39"/>
  <c r="H33"/>
  <c r="F33"/>
  <c r="H31"/>
  <c r="F31"/>
  <c r="H25"/>
  <c r="F25"/>
  <c r="H22"/>
  <c r="F22"/>
  <c r="H15"/>
  <c r="F15"/>
  <c r="H12"/>
  <c r="F12"/>
  <c r="H9"/>
  <c r="F9"/>
  <c r="H7"/>
  <c r="H63" s="1"/>
  <c r="F7"/>
  <c r="F63" s="1"/>
  <c r="H50" s="1"/>
  <c r="F50" s="1"/>
  <c r="E35" i="3" l="1"/>
  <c r="E38" s="1"/>
  <c r="D36" s="1"/>
  <c r="M200" i="4"/>
  <c r="M210"/>
  <c r="K228"/>
  <c r="K230" s="1"/>
  <c r="M230" s="1"/>
  <c r="M259"/>
  <c r="I259" s="1"/>
  <c r="K270"/>
  <c r="M270" s="1"/>
  <c r="L287"/>
  <c r="G334"/>
  <c r="L334" s="1"/>
  <c r="K459"/>
  <c r="M459" s="1"/>
  <c r="M503"/>
  <c r="K594"/>
  <c r="O16" i="5"/>
  <c r="G27"/>
  <c r="K27"/>
  <c r="O26"/>
  <c r="D15" i="3"/>
  <c r="A1" i="5" s="1"/>
  <c r="B45" i="3" s="1"/>
  <c r="D41" s="1"/>
  <c r="I662" i="4" s="1"/>
  <c r="L200"/>
  <c r="L210"/>
  <c r="M238"/>
  <c r="I236" s="1"/>
  <c r="I270"/>
  <c r="L270" s="1"/>
  <c r="K334"/>
  <c r="M334" s="1"/>
  <c r="I459"/>
  <c r="L459" s="1"/>
  <c r="I476"/>
  <c r="I479" s="1"/>
  <c r="I485" s="1"/>
  <c r="L503"/>
  <c r="L517"/>
  <c r="E27" i="2"/>
  <c r="J18" i="6" s="1"/>
  <c r="K18" s="1"/>
  <c r="I526" i="4"/>
  <c r="I531" s="1"/>
  <c r="I533" s="1"/>
  <c r="L533" s="1"/>
  <c r="I238"/>
  <c r="L238" s="1"/>
  <c r="L236"/>
  <c r="K491"/>
  <c r="K490" s="1"/>
  <c r="K484"/>
  <c r="P16" i="5"/>
  <c r="D35" i="3"/>
  <c r="D38" s="1"/>
  <c r="L259" i="4"/>
  <c r="K434"/>
  <c r="M434" s="1"/>
  <c r="K526"/>
  <c r="K531" s="1"/>
  <c r="G27" i="2"/>
  <c r="J9" i="6" s="1"/>
  <c r="I228" i="4"/>
  <c r="I230" s="1"/>
  <c r="L230" s="1"/>
  <c r="L227"/>
  <c r="K302"/>
  <c r="L292"/>
  <c r="I491"/>
  <c r="I490" s="1"/>
  <c r="I484"/>
  <c r="I483" s="1"/>
  <c r="D24" i="6"/>
  <c r="I434" i="4"/>
  <c r="L434" s="1"/>
  <c r="M27" i="5"/>
  <c r="M236" i="4"/>
  <c r="L269"/>
  <c r="E302"/>
  <c r="L433"/>
  <c r="L500"/>
  <c r="K647"/>
  <c r="K649" s="1"/>
  <c r="I651"/>
  <c r="K651" s="1"/>
  <c r="K653" s="1"/>
  <c r="P9" i="5"/>
  <c r="O22"/>
  <c r="O24" s="1"/>
  <c r="M227" i="4"/>
  <c r="M269"/>
  <c r="M433"/>
  <c r="M500"/>
  <c r="P18" i="5"/>
  <c r="P24" l="1"/>
  <c r="O27"/>
  <c r="J15" i="6"/>
  <c r="K9"/>
  <c r="J16" l="1"/>
  <c r="K15"/>
  <c r="J24" l="1"/>
  <c r="F129" i="1" s="1"/>
  <c r="F119" s="1"/>
  <c r="F118" s="1"/>
  <c r="F135" s="1"/>
  <c r="I135" s="1"/>
  <c r="K16" i="6"/>
  <c r="K24" s="1"/>
</calcChain>
</file>

<file path=xl/comments1.xml><?xml version="1.0" encoding="utf-8"?>
<comments xmlns="http://schemas.openxmlformats.org/spreadsheetml/2006/main">
  <authors>
    <author>User</author>
  </authors>
  <commentList>
    <comment ref="B104" authorId="0">
      <text>
        <r>
          <rPr>
            <b/>
            <sz val="9"/>
            <color indexed="81"/>
            <rFont val="Tahoma"/>
            <family val="2"/>
          </rPr>
          <t>User:</t>
        </r>
        <r>
          <rPr>
            <sz val="9"/>
            <color indexed="81"/>
            <rFont val="Tahoma"/>
            <family val="2"/>
          </rPr>
          <t xml:space="preserve">
phung them vao cho dung chinh sua cua chi Ha - vu che do ke toan
</t>
        </r>
      </text>
    </comment>
  </commentList>
</comments>
</file>

<file path=xl/sharedStrings.xml><?xml version="1.0" encoding="utf-8"?>
<sst xmlns="http://schemas.openxmlformats.org/spreadsheetml/2006/main" count="1208" uniqueCount="861">
  <si>
    <t>BẢNG CÂN ĐỐI KẾ TOÁN</t>
  </si>
  <si>
    <t>Đơn vị tính: Đồng Việt Nam</t>
  </si>
  <si>
    <t>TÀI SẢN</t>
  </si>
  <si>
    <t>Mã số</t>
  </si>
  <si>
    <t>Thuyết minh</t>
  </si>
  <si>
    <t xml:space="preserve">A. </t>
  </si>
  <si>
    <t xml:space="preserve"> TÀI SẢN NGẮN HẠN </t>
  </si>
  <si>
    <t>(100 = 110+120+130+140+150)</t>
  </si>
  <si>
    <t>I.</t>
  </si>
  <si>
    <t xml:space="preserve"> Tiền và các khoản tương đương tiền </t>
  </si>
  <si>
    <t>V.1</t>
  </si>
  <si>
    <t xml:space="preserve"> 1. </t>
  </si>
  <si>
    <t xml:space="preserve"> Tiền </t>
  </si>
  <si>
    <t xml:space="preserve"> 2. </t>
  </si>
  <si>
    <t xml:space="preserve"> Các khoản tương đương tiền </t>
  </si>
  <si>
    <t>II.</t>
  </si>
  <si>
    <t xml:space="preserve"> Các khoản đầu tư tài chính ngắn hạn </t>
  </si>
  <si>
    <t>V.2</t>
  </si>
  <si>
    <t xml:space="preserve"> Đầu tư ngắn hạn </t>
  </si>
  <si>
    <t xml:space="preserve"> Dự phòng đầu tư ngắn hạn khác </t>
  </si>
  <si>
    <t>III.</t>
  </si>
  <si>
    <t xml:space="preserve"> Các khoản phải thu ngắn hạn </t>
  </si>
  <si>
    <t xml:space="preserve"> Phải thu của khách hàng  </t>
  </si>
  <si>
    <t>V.3.1</t>
  </si>
  <si>
    <t xml:space="preserve"> Trả trước cho người bán </t>
  </si>
  <si>
    <t>V.3.2</t>
  </si>
  <si>
    <t xml:space="preserve"> 3. </t>
  </si>
  <si>
    <t xml:space="preserve"> Phải thu nội bộ ngắn hạn </t>
  </si>
  <si>
    <t xml:space="preserve"> 4. </t>
  </si>
  <si>
    <t xml:space="preserve"> Phải thu theo tiến độ hợp đồng xây dựng </t>
  </si>
  <si>
    <t xml:space="preserve"> Các khoản phải thu khác  </t>
  </si>
  <si>
    <t>V.3.3</t>
  </si>
  <si>
    <t xml:space="preserve"> 6. </t>
  </si>
  <si>
    <t xml:space="preserve"> Dự phòng phải thu ngắn hạn khó đòi  </t>
  </si>
  <si>
    <t>IV.</t>
  </si>
  <si>
    <t xml:space="preserve"> Hàng tồn kho   </t>
  </si>
  <si>
    <t>V.4</t>
  </si>
  <si>
    <t xml:space="preserve"> Hàng tồn kho </t>
  </si>
  <si>
    <t xml:space="preserve"> Dự phòng giảm giá hàng tồn kho </t>
  </si>
  <si>
    <t>V.</t>
  </si>
  <si>
    <t xml:space="preserve"> Tài sản ngắn hạn khác   </t>
  </si>
  <si>
    <t>V.5</t>
  </si>
  <si>
    <t xml:space="preserve"> Chi phí trả trước ngắn hạn </t>
  </si>
  <si>
    <t xml:space="preserve"> Thuế GTGT được khấu trừ </t>
  </si>
  <si>
    <t xml:space="preserve"> Thuế và các khoản khác phải thu Nhà nước </t>
  </si>
  <si>
    <t xml:space="preserve"> Giao dịch mua bán lại trái phiếu chính phủ </t>
  </si>
  <si>
    <t xml:space="preserve"> Tài sản ngắn hạn khác </t>
  </si>
  <si>
    <t xml:space="preserve"> B. </t>
  </si>
  <si>
    <t xml:space="preserve"> TÀI SẢN DÀI HẠN </t>
  </si>
  <si>
    <t xml:space="preserve"> (200 = 210+220+240+250+260) </t>
  </si>
  <si>
    <t xml:space="preserve"> I. </t>
  </si>
  <si>
    <t xml:space="preserve"> Các khoản phải thu dài hạn </t>
  </si>
  <si>
    <t xml:space="preserve"> Phải thu dài hạn của khách hàng </t>
  </si>
  <si>
    <t xml:space="preserve"> Vốn kinh doanh đơn vị trực thuộc </t>
  </si>
  <si>
    <t xml:space="preserve"> Phải thu dài hạn nội bộ </t>
  </si>
  <si>
    <t xml:space="preserve"> Phải thu dài hạn khác </t>
  </si>
  <si>
    <t>V.6</t>
  </si>
  <si>
    <t xml:space="preserve"> 5. </t>
  </si>
  <si>
    <t xml:space="preserve"> Dự phòng phải thu dài hạn khó đòi </t>
  </si>
  <si>
    <t xml:space="preserve"> II. </t>
  </si>
  <si>
    <t xml:space="preserve"> Tài sản cố định  </t>
  </si>
  <si>
    <t xml:space="preserve"> Tài sản cố định hữu hình </t>
  </si>
  <si>
    <t>V.7</t>
  </si>
  <si>
    <t xml:space="preserve">  - Nguyên giá </t>
  </si>
  <si>
    <t xml:space="preserve">  - Giá trị hao mòn luỹ kế  </t>
  </si>
  <si>
    <t xml:space="preserve"> Tài sản cố định thuê tài chính </t>
  </si>
  <si>
    <t xml:space="preserve"> Tài sản cố định vô hình </t>
  </si>
  <si>
    <t>V.8</t>
  </si>
  <si>
    <t xml:space="preserve">  Chi phí xây dựng cơ bản dở dang </t>
  </si>
  <si>
    <t>V.9</t>
  </si>
  <si>
    <t xml:space="preserve"> III. </t>
  </si>
  <si>
    <t xml:space="preserve"> Bất động sản đầu tư </t>
  </si>
  <si>
    <t xml:space="preserve"> IV. </t>
  </si>
  <si>
    <t xml:space="preserve"> Các khoản đầu tư tài chính dài hạn  </t>
  </si>
  <si>
    <t>V.10</t>
  </si>
  <si>
    <t xml:space="preserve"> Đầu tư vào công ty con  </t>
  </si>
  <si>
    <t xml:space="preserve"> Đầu tư vào công ty liên kết, liên doanh </t>
  </si>
  <si>
    <t>3.</t>
  </si>
  <si>
    <t xml:space="preserve"> Đầu tư dài hạn khác </t>
  </si>
  <si>
    <t>4.</t>
  </si>
  <si>
    <t xml:space="preserve"> Dự phòng giảm giá đầu tư tài chính dài hạn </t>
  </si>
  <si>
    <t xml:space="preserve"> V. </t>
  </si>
  <si>
    <t xml:space="preserve"> Tài sản dài hạn khác </t>
  </si>
  <si>
    <t>V.11</t>
  </si>
  <si>
    <t xml:space="preserve"> Chi phí trả trước dài hạn </t>
  </si>
  <si>
    <t xml:space="preserve"> Tài sản thuế thu nhập hoãn lại </t>
  </si>
  <si>
    <t>TỔNG CỘNG</t>
  </si>
  <si>
    <t xml:space="preserve"> TỔNG CỘNG TÀI SẢN  </t>
  </si>
  <si>
    <t>NGUỒN VỐN</t>
  </si>
  <si>
    <t xml:space="preserve"> A. </t>
  </si>
  <si>
    <t xml:space="preserve"> NỢ PHẢI TRẢ (300 = 310 + 330) </t>
  </si>
  <si>
    <t xml:space="preserve"> Nợ ngắn hạn  </t>
  </si>
  <si>
    <t>V.12</t>
  </si>
  <si>
    <t xml:space="preserve"> Vay và nợ ngắn hạn </t>
  </si>
  <si>
    <t xml:space="preserve"> Phải trả cho người bán </t>
  </si>
  <si>
    <t xml:space="preserve"> Người mua trả tiền trước </t>
  </si>
  <si>
    <t xml:space="preserve"> Thuế và các khoản phải nộp Nhà nước  </t>
  </si>
  <si>
    <t xml:space="preserve"> Phải trả người lao động </t>
  </si>
  <si>
    <t xml:space="preserve"> Chi phí phải trả </t>
  </si>
  <si>
    <t xml:space="preserve"> 7. </t>
  </si>
  <si>
    <t xml:space="preserve"> Phải trả nội bộ </t>
  </si>
  <si>
    <t xml:space="preserve"> 8. </t>
  </si>
  <si>
    <t xml:space="preserve"> Phải trả theo tiến độ hợp đồng xây dựng </t>
  </si>
  <si>
    <t xml:space="preserve"> Các khoản phải trả, phải nộp ngắn hạn khác </t>
  </si>
  <si>
    <t xml:space="preserve"> Dự phòng phải trả ngắn hạn </t>
  </si>
  <si>
    <t xml:space="preserve"> Quỹ khen thưởng, phúc lợi </t>
  </si>
  <si>
    <t xml:space="preserve"> 12. </t>
  </si>
  <si>
    <t xml:space="preserve"> Nợ dài hạn </t>
  </si>
  <si>
    <t xml:space="preserve"> Phải trả dài hạn người bán </t>
  </si>
  <si>
    <t xml:space="preserve"> Phải trả dài hạn nội bộ  </t>
  </si>
  <si>
    <t xml:space="preserve"> Phải trả dài hạn khác </t>
  </si>
  <si>
    <t>V.13</t>
  </si>
  <si>
    <t xml:space="preserve"> Vay và nợ dài hạn </t>
  </si>
  <si>
    <t>V.14</t>
  </si>
  <si>
    <t xml:space="preserve"> Thuế thu nhập hoãn lại phải trả </t>
  </si>
  <si>
    <t xml:space="preserve"> Dự phòng trợ cấp mất việc làm </t>
  </si>
  <si>
    <t xml:space="preserve"> Dự phòng phải trả dài hạn </t>
  </si>
  <si>
    <t xml:space="preserve"> Doanh thu chưa thực hiện </t>
  </si>
  <si>
    <t xml:space="preserve"> 9. </t>
  </si>
  <si>
    <t xml:space="preserve"> Quỹ phát triển khoa học và công nghệ </t>
  </si>
  <si>
    <t xml:space="preserve"> B.  </t>
  </si>
  <si>
    <t xml:space="preserve"> VỐN CHỦ SỞ HỮU (400 = 410 + 430) </t>
  </si>
  <si>
    <t xml:space="preserve"> Vốn chủ sở hữu </t>
  </si>
  <si>
    <t>V.15</t>
  </si>
  <si>
    <t xml:space="preserve"> Vốn đầu tư của chủ sở hữu </t>
  </si>
  <si>
    <t xml:space="preserve"> Thặng dư vốn cổ phần </t>
  </si>
  <si>
    <t xml:space="preserve"> Vốn khác của chủ sở hữu </t>
  </si>
  <si>
    <t xml:space="preserve"> Cổ phiếu quỹ </t>
  </si>
  <si>
    <t xml:space="preserve"> Chênh lệch đánh giá lại tài sản </t>
  </si>
  <si>
    <t>6.</t>
  </si>
  <si>
    <t xml:space="preserve"> Chênh lệch tỷ giá hối đoái </t>
  </si>
  <si>
    <t>7.</t>
  </si>
  <si>
    <t xml:space="preserve"> Quỹ đầu tư phát triển </t>
  </si>
  <si>
    <t>8.</t>
  </si>
  <si>
    <t xml:space="preserve"> Quỹ dự phòng tài chính </t>
  </si>
  <si>
    <t>9.</t>
  </si>
  <si>
    <t xml:space="preserve"> Quỹ khác thuộc vốn chủ sở hữu </t>
  </si>
  <si>
    <t>10.</t>
  </si>
  <si>
    <t xml:space="preserve"> Lợi nhuận sau thuế chưa phân phối </t>
  </si>
  <si>
    <t>11.</t>
  </si>
  <si>
    <t xml:space="preserve"> Nguồn vốn đầu tư XDCB </t>
  </si>
  <si>
    <t>12.</t>
  </si>
  <si>
    <t xml:space="preserve"> Quỹ hỗ trợ sắp xếp doanh nghiệp </t>
  </si>
  <si>
    <t xml:space="preserve"> Nguồn kinh phí, quỹ khác </t>
  </si>
  <si>
    <t xml:space="preserve"> Nguồn kinh phí </t>
  </si>
  <si>
    <t xml:space="preserve"> Nguồn kinh phí đã hình thành TSCĐ </t>
  </si>
  <si>
    <t>TỔNG CỘNG NGUỒN VỐN</t>
  </si>
  <si>
    <t xml:space="preserve"> TỔNG CỘNG NGUỒN VỐN  </t>
  </si>
  <si>
    <t xml:space="preserve"> CÁC CHỈ TIÊU NGOÀI BẢNG CÂN ĐỐI KẾ TOÁN </t>
  </si>
  <si>
    <t xml:space="preserve"> CHỈ TIÊU </t>
  </si>
  <si>
    <t xml:space="preserve"> Tài sản thuê ngoài </t>
  </si>
  <si>
    <t xml:space="preserve"> Vật tư, hàng hóa nhận giữ hộ, nhận gia công </t>
  </si>
  <si>
    <t xml:space="preserve"> Hàng hóa nhận bán hộ, nhận ký gửi, ký cược </t>
  </si>
  <si>
    <t xml:space="preserve"> Nợ khó đòi đã xử lý </t>
  </si>
  <si>
    <t xml:space="preserve"> Ngoại tệ các loại (USD)</t>
  </si>
  <si>
    <t xml:space="preserve"> Dự toán chi sự nghiệp, dự án </t>
  </si>
  <si>
    <t>BÁO CÁO KẾT QUẢ HOẠT ĐỘNG KINH DOANH</t>
  </si>
  <si>
    <t>CHỈ TIÊU</t>
  </si>
  <si>
    <t xml:space="preserve">Doanh thu bán hàng và cung cấp dịch vụ                                      </t>
  </si>
  <si>
    <t>01</t>
  </si>
  <si>
    <t>VI.1</t>
  </si>
  <si>
    <t xml:space="preserve">Các khoản giảm trừ doanh thu                                       </t>
  </si>
  <si>
    <t>02</t>
  </si>
  <si>
    <t xml:space="preserve">Doanh thu thuần về bán hàng và cung cấp dịch vụ                                    </t>
  </si>
  <si>
    <t xml:space="preserve">Giá vốn hàng bán </t>
  </si>
  <si>
    <t>VI.2</t>
  </si>
  <si>
    <t>5.</t>
  </si>
  <si>
    <t>Lợi nhuận gộp về bán hàng và cung cấp dịch vụ</t>
  </si>
  <si>
    <t>(20 = 10 -11)</t>
  </si>
  <si>
    <t>Doanh thu hoạt động tài chính</t>
  </si>
  <si>
    <t>21</t>
  </si>
  <si>
    <t>VI.3</t>
  </si>
  <si>
    <t>Chi phí tài chính</t>
  </si>
  <si>
    <t>VI.4</t>
  </si>
  <si>
    <t xml:space="preserve">Trong đó: Chi phí lãi vay                                            </t>
  </si>
  <si>
    <t>Chi phí bán hàng</t>
  </si>
  <si>
    <t>Chi phí quản lý doanh nghiệp</t>
  </si>
  <si>
    <t xml:space="preserve">Lợi nhuận từ hoạt động kinh doanh  </t>
  </si>
  <si>
    <t>(30 = 20 + 21 - 22 - 24 - 25)</t>
  </si>
  <si>
    <t>Thu nhập khác</t>
  </si>
  <si>
    <t>Chi phí khác</t>
  </si>
  <si>
    <t>13.</t>
  </si>
  <si>
    <t>Lợi nhuận khác (40 = 31 - 32)</t>
  </si>
  <si>
    <t>14.</t>
  </si>
  <si>
    <t>Tổng lợi nhuận kế toán trước thuế</t>
  </si>
  <si>
    <t>(50 = 30 + 40)</t>
  </si>
  <si>
    <t>15.</t>
  </si>
  <si>
    <t>Chi phí thuế TNDN hiện hành</t>
  </si>
  <si>
    <t>VI.5</t>
  </si>
  <si>
    <t>16.</t>
  </si>
  <si>
    <t>Chi phí thuế TNDN hoãn lại</t>
  </si>
  <si>
    <t>VI.6</t>
  </si>
  <si>
    <t>17.</t>
  </si>
  <si>
    <t>Lợi nhuận sau thuế thu nhập doanh nghiệp</t>
  </si>
  <si>
    <t>(60 = 50 - 51 -52)</t>
  </si>
  <si>
    <t>BÁO CÁO LƯU CHUYỂN TIỀN TỆ</t>
  </si>
  <si>
    <t>(Theo phương pháp trực tiếp)</t>
  </si>
  <si>
    <t>LƯU CHUYỂN TIỀN TỪ HOẠT ĐỘNG KINH DOANH</t>
  </si>
  <si>
    <t>Tiền thu từ bán hàng, cung cấp dịch vụ và doanh thu khác</t>
  </si>
  <si>
    <t>Tiền chi trả cho người cung cấp hàng hoá và dịch vụ</t>
  </si>
  <si>
    <t>Tiền chi trả cho người lao động</t>
  </si>
  <si>
    <t>03</t>
  </si>
  <si>
    <t>Tiền chi trả lãi vay</t>
  </si>
  <si>
    <t>04</t>
  </si>
  <si>
    <t>Tiền chi nộp thuế thu nhập doanh nghiệp</t>
  </si>
  <si>
    <t>05</t>
  </si>
  <si>
    <t>Tiền thu khác từ hoạt động kinh doanh</t>
  </si>
  <si>
    <t>06</t>
  </si>
  <si>
    <t>Tiền chi khác từ hoạt động kinh doanh</t>
  </si>
  <si>
    <t>07</t>
  </si>
  <si>
    <t>Lưu chuyển tiền thuần từ hoạt động SXKD</t>
  </si>
  <si>
    <t>20</t>
  </si>
  <si>
    <t xml:space="preserve">LƯU CHUYỂN TIỀN TỪ HOẠT ĐỘNG ĐẦU TƯ </t>
  </si>
  <si>
    <t>Tiền chi để mua sắm, xây dựng TSCĐ và các tài sản dài hạn khác</t>
  </si>
  <si>
    <t>Tiền thu từ thanh lý, bán TSCĐ và các TSDH khác</t>
  </si>
  <si>
    <t>22</t>
  </si>
  <si>
    <t>Tiền chi cho vay, mua bán công cụ nợ</t>
  </si>
  <si>
    <t>23</t>
  </si>
  <si>
    <t>Tiền thu hồi cho vay, bán lại các công cụ nợ</t>
  </si>
  <si>
    <t>24</t>
  </si>
  <si>
    <t>Tiền chi góp vốn đầu tư vào đơn vị khác</t>
  </si>
  <si>
    <t>25</t>
  </si>
  <si>
    <t>Tiền thu hồi vốn đầu tư vào đơn vị khác</t>
  </si>
  <si>
    <t>26</t>
  </si>
  <si>
    <t>Tiền thu từ lãi cho vay, cổ tức lợi nhuận được chia</t>
  </si>
  <si>
    <t>27</t>
  </si>
  <si>
    <t xml:space="preserve">Lưu chuyển tiền thuần từ hoạt động đầu tư </t>
  </si>
  <si>
    <t>30</t>
  </si>
  <si>
    <t>LƯU CHUYỂN TIỀN TỪ HOẠT ĐỘNG TÀI CHÍNH</t>
  </si>
  <si>
    <t>Tiền thu từ phát hành cổ phiếu, nhận vốn góp của chủ sở hữu</t>
  </si>
  <si>
    <t>31</t>
  </si>
  <si>
    <t>Tiền chi trả vốn góp cho các chủ sở hữu, mua lại cổ phiếu của doanh nghiệp đã phát hành</t>
  </si>
  <si>
    <t>32</t>
  </si>
  <si>
    <t>Tiền vay ngắn hạn, dài hạn nhận được</t>
  </si>
  <si>
    <t>33</t>
  </si>
  <si>
    <t>Tiền chi trả nợ gốc vay</t>
  </si>
  <si>
    <t>34</t>
  </si>
  <si>
    <t>Tiền chi trả nợ thuê tài chính</t>
  </si>
  <si>
    <t>35</t>
  </si>
  <si>
    <t>Cổ tức, lợi nhuận đã trả cho chủ sở hữu</t>
  </si>
  <si>
    <t>36</t>
  </si>
  <si>
    <t>Lưu chuyển tiền thuần từ hoạt động tài chính</t>
  </si>
  <si>
    <t>40</t>
  </si>
  <si>
    <t>Lưu chuyển tiền thuần trong kỳ (50 = 20+ 30 + 40)</t>
  </si>
  <si>
    <t>50</t>
  </si>
  <si>
    <t>Tiền và tương đương tiền đầu kỳ</t>
  </si>
  <si>
    <t>60</t>
  </si>
  <si>
    <t>Ảnh hưởng của chênh lệch tỷ giá hối đoái quy đổi ngoại tệ</t>
  </si>
  <si>
    <t>61</t>
  </si>
  <si>
    <t>Tiền và tương đương tiền cuối kỳ (70 = 50+60+61)</t>
  </si>
  <si>
    <t>70</t>
  </si>
  <si>
    <t>Kế toán trưởng</t>
  </si>
  <si>
    <t>Bùi Việt Dũng</t>
  </si>
  <si>
    <t>THUYẾT MINH BÁO CÁO TÀI CHÍNH</t>
  </si>
  <si>
    <t>ĐẶC ĐIỂM HOẠT ĐỘNG CỦA DOANH NGHIỆP</t>
  </si>
  <si>
    <t>1.</t>
  </si>
  <si>
    <t xml:space="preserve">Thành lập: </t>
  </si>
  <si>
    <t>Công ty Cổ phần Khách sạn Quê Hương Liberty là công ty cổ phần được chuyển thể từ Doanh nghiệp nhà nước - Khách sạn Quê Hương - trực thuộc Tổng Công ty Du lịch Sài Gòn theo quyết định số 3621/QĐ-UB của Chủ tịch Ủy ban nhân dân Thành phố Hồ Chí Minh ban hành ngày 22 tháng 07 năm 2004 và Giấy chứng nhận đăng ký kinh doanh số 4103002630 ngày 03 tháng 09 năm 2004, do Sở Kế hoạch và Đầu tư Thành phố Hồ Chí Minh cấp.</t>
  </si>
  <si>
    <t>Kể từ ngày 05 tháng 12 năm 2006 Công ty Cổ phần Khách sạn Quê Hương Liberty được đổi tên thành Công ty Cổ phần Quê Hương Liberty và hoạt động theo Giấy chứng nhận đăng ký kinh doanh thay đổi lần thứ 3 số 4103002630 ngày 18 tháng 05 năm 2007, thay đổi lần thứ 15 số 0303462927 ngày 29 tháng 01 năm 2013 do Sở Kế hoạch và Đầu tư Thành phố Hồ Chí Minh cấp.</t>
  </si>
  <si>
    <t>2.</t>
  </si>
  <si>
    <t xml:space="preserve">Lĩnh vực kinh doanh: </t>
  </si>
  <si>
    <t>Khách sạn, nhà hàng, dịch vụ, kinh doanh bất động sản</t>
  </si>
  <si>
    <t>Ngành nghề kinh doanh:</t>
  </si>
  <si>
    <t xml:space="preserve"> - Kinh doanh bất động sản, quyền sử dụng đất thuộc chủ sở hữu, chủ sử dụng hoặc đi thuê.
   Chi tiết: Kinh doanh bất động sản; kinh doanh dịch vụ cho thuê văn phòng, nhà ở và nhà làm việc.</t>
  </si>
  <si>
    <t xml:space="preserve"> - Hoạt động vui chơi giải trí khác chưa được phân vào đâu
   Chi tiết: các dịch vụ vui chơi, giải trí, kinh doanh karaoke (không kinh doanh karaoke tại trụ sở)</t>
  </si>
  <si>
    <t xml:space="preserve"> - Sản xuất bia và mạch nha ủ men bia
   Chi tiết: chế biến bia tươi (không hoạt động tại trụ sở)</t>
  </si>
  <si>
    <t xml:space="preserve"> - Hoạt động dịch vụ hỗ trợ khác liên quan đến vận tải
   Chi tiết: đại lý bán vé máy bay</t>
  </si>
  <si>
    <t xml:space="preserve"> - Nhà hàng và các dịch vụ ăn uống phục vụ lưu động
   Chi tiết: nhà hàng; kinh doanh dịch vụ ăn uống lưu động</t>
  </si>
  <si>
    <t xml:space="preserve"> - Cắt tóc, làm đầu, gội đầu
   Chi tiết: cắt uốn tóc, hớt tóc (không hoạt động tại trụ sở)</t>
  </si>
  <si>
    <t xml:space="preserve"> - Bán lẻ hàng hóa khác mới trong các cửa hàng chuyên doanh
   Chi tiết: mua bán hàng mỹ nghệ; mua bán các loại hoa, lá, cây cảnh.</t>
  </si>
  <si>
    <t xml:space="preserve"> - Điều hành tua du lịch
   Chi tiết: kinh doanh dịch vụ du lịch lữ hành khách quốc tế và nội địa.</t>
  </si>
  <si>
    <t xml:space="preserve"> - Hoạt động dịch vụ tài chính khác chưa được phân vào đâu (trừ bảo hiểm và bảo hiểm xã hội)
   Chi tiết: đại lý đổi ngoại tệ.</t>
  </si>
  <si>
    <t xml:space="preserve"> - Vận tải hành khách đường bộ khác
   Chi tiết: kinh doanh vận chuyển khách du lịch.</t>
  </si>
  <si>
    <t xml:space="preserve"> - Hoạt động thể thao khác
   Chi tiết: các dịch vụ thể thao gồm du lịch săn bắn thú, chăn thả.</t>
  </si>
  <si>
    <t xml:space="preserve"> - Hoạt động tư vấn quản lý
   Chi tiết: tư vấn quản lý hoạt động kinh doanh nhà hàng, khách sạn.</t>
  </si>
  <si>
    <t xml:space="preserve"> - Dịch vụ lưu trú ngắn ngày
   Chi tiết: khách sạn (không hoạt động tại trụ sở)</t>
  </si>
  <si>
    <t xml:space="preserve"> - Dịch vụ tắm hơi, massage và các dịch vụ tăng cường sức khỏe tương tự (trừ hoạt động thể thao)
   Chi tiết: Massage sauna (không hoạt động tại trụ sở); dịch vụ chăm sóc sắc đẹp.</t>
  </si>
  <si>
    <t xml:space="preserve"> - Bán lẻ đồ uống trong các cửa hàng chuyên doanh
   Chi tiết: mua bán rượu các loại.</t>
  </si>
  <si>
    <t xml:space="preserve"> - Bán lẻ sản phẩm thuốc lá, thuốc lào trong các cửa hàng chuyên doanh
   Chi tiết: mua bán thuốc lá điếu sản xuất trong nước.</t>
  </si>
  <si>
    <t xml:space="preserve"> - Xây dựng nhà các loại</t>
  </si>
  <si>
    <t>NIÊN ĐỘ KẾ TOÁN, ĐƠN VỊ TIỀN TỆ SỬ DỤNG TRONG KẾ TOÁN</t>
  </si>
  <si>
    <t>Niên độ kế toán</t>
  </si>
  <si>
    <t>Niên độ kế toán của Công ty bắt đầu từ ngày 01 tháng 01 và kết thúc ngày 31 tháng 12 hàng năm.</t>
  </si>
  <si>
    <t>Đơn vị tiền tệ sử dụng trong kế toán</t>
  </si>
  <si>
    <t xml:space="preserve">Đồng Việt Nam (VND) được sử dụng làm đơn vị tiền tệ để ghi sổ kế toán. </t>
  </si>
  <si>
    <t>CHUẨN MỰC VÀ CHẾ ĐỘ KẾ TOÁN ÁP DỤNG</t>
  </si>
  <si>
    <t>Chế độ kế toán áp dụng</t>
  </si>
  <si>
    <t>Công ty áp dụng hệ thống kế toán Việt Nam được Bộ Tài Chính ban hành theo Quyết Định số 15/2006/QĐ-BTC ngày 20 tháng 03 năm 2006 và các thông tư sửa đổi bổ sung.</t>
  </si>
  <si>
    <t>Tuyên bố về việc tuân thủ chuẩn mực kế toán và chế độ kế toán.</t>
  </si>
  <si>
    <t xml:space="preserve">Chúng tôi đã thực hiện công việc kế toán theo các chuẩn mực kế toán Việt Nam và các quy định pháp lý có liên quan. Báo cáo tài chính đã được trình bày một cách trung thực và hợp lý về tình hình tài chính, kết quả kinh doanh và các luồng tiền của doanh nghiệp. </t>
  </si>
  <si>
    <t>Việc lựa chọn số liệu và thông tin cần phải trình bày trong bản Thuyết minh báo cáo tài chính được thực hiện theo nguyên tắc trọng yếu quy định tại chuẩn mực kế toán Việt Nam số 21 "Trình bày Báo Cáo Tài Chính".</t>
  </si>
  <si>
    <t>Hình thức kế toán áp dụng</t>
  </si>
  <si>
    <t>Hình thức kế toán áp dụng: Chứng từ ghi sổ trên máy vi tính</t>
  </si>
  <si>
    <t>CÁC CHÍNH SÁCH KẾ TOÁN ÁP DỤNG</t>
  </si>
  <si>
    <t>Các thay đổi trong các chính sách kế toán và thuyết minh:</t>
  </si>
  <si>
    <t>Các chính sách kế toán của Công ty sử dụng để lập các báo cáo tài chính cho năm hiện hành được áp dụng nhất quán với các chính sách đã được sử dụng để lập các báo cáo tài chính cho năm tài chính kết thúc ngày 31 tháng 12 năm 2011, ngoại trừ các thay đổi trong các chính sách kế toán trình bày dưới đây:</t>
  </si>
  <si>
    <t>Ngày 24 tháng 10 năm 2012, Bộ Tài Chính đã ban hành Thông tư 179/2012/TT-BTC quy định về ghi nhận, đánh giá, xử lý các khoản chênh lệch tỷ giá hối đoái trong doanh nghiệp ("Thông tư 179") có hiệu lực thi hành kể từ ngày 10 tháng 12 năm 2012, áp dụng từ năm tài chính 2012 và thay thế Thông tư số 201/2009/TT-BTC ngày 15/10/2009 của Bộ Tài chính về việc hướng dẫn xử lý các khoản chênh lệch tỷ giá hối đoái trong doanh nghiệp.</t>
  </si>
  <si>
    <t>Ngày 24 tháng 10 năm 2012, Bộ Tài Chính đã ban hành Thông tư 180/2012/TT-BTC hướng dẫn xử lý tài chính về chi trợ cấp mất việc làm cho người lao động tại doanh nghiệp ("Thông tư 180") có hiệu lực thi hành kể từ ngày 10 tháng 12 năm 2012. Thông tư này thay thế Thông tư số 82/2003/TT-BTC ngày 14/8/2003 của Bộ Tài chính hướng dẫn trích lập, quản lý, sử dụng và hạch toán Quỹ trợ cấp mất việc làm tại doanh nghiệp.</t>
  </si>
  <si>
    <t>Công ty đã áp dụng Thông tư 179, Thông tư 180 và thực hiện theo hướng dẫn của các Thông tư này cho năm hiện hành.</t>
  </si>
  <si>
    <t>Nguyên tắc ghi nhận các khoản tiền và tương đương tiền:</t>
  </si>
  <si>
    <r>
      <t xml:space="preserve">Tiền và các khoản tương đương tiền bao gồm: </t>
    </r>
    <r>
      <rPr>
        <sz val="10.5"/>
        <color indexed="8"/>
        <rFont val="Times New Roman"/>
        <family val="1"/>
      </rPr>
      <t>Tiền mặt tại quỹ, tiền gửi ngân hàng, tiền đang chuyển và các khoản đầu tư ngắn hạn có thời hạn gốc không quá ba tháng, có tính thanh khoản cao, có khả năng chuyển đổi dễ dàng thành các lượng tiền xác định và không có nhiều rủi ro trong chuyển đổi thành tiền.</t>
    </r>
  </si>
  <si>
    <t>Phương pháp chuyển đổi các đồng tiền khác ra đồng tiền sử dụng trong kế toán.</t>
  </si>
  <si>
    <t>Các nghiệp vụ phát sinh trong kỳ bằng các đơn vị tiền tệ khác với Đồng Việt Nam (VNĐ) được quy đổi theo tỷ giá giao dịch thực tế của nghiệp vụ kinh tế tại thời điểm phát sinh, chênh lệch tỷ giá được tính vào thu nhập hoặc chi phí tài chính và được phản ánh trên Báo cáo kết quả kinh doanh trong kỳ.</t>
  </si>
  <si>
    <t>Nguyên tắc ghi nhận các khoản phải thu thương mại và phải thu khác:</t>
  </si>
  <si>
    <r>
      <t xml:space="preserve">Nguyên tắc ghi nhận các khoản phải thu: </t>
    </r>
    <r>
      <rPr>
        <sz val="10.5"/>
        <rFont val="Times New Roman"/>
        <family val="1"/>
      </rPr>
      <t>theo giá gốc trừ dự phòng cho các khoản phải thu khó đòi.</t>
    </r>
  </si>
  <si>
    <r>
      <t xml:space="preserve">Phương pháp lập dự phòng phải thu khó đòi: </t>
    </r>
    <r>
      <rPr>
        <sz val="10.5"/>
        <rFont val="Times New Roman"/>
        <family val="1"/>
      </rPr>
      <t>dự phòng phải thu khó đòi được ước tính cho phần giá trị bị tổn thất của các khoản nợ phải thu quá hạn thanh toán, nợ phải thu chưa quá hạn nhưng có thể không đòi được do khách nợ không có khả năng thanh toán.</t>
    </r>
  </si>
  <si>
    <t xml:space="preserve">Nguyên tắc ghi nhận hàng tồn kho: </t>
  </si>
  <si>
    <r>
      <t xml:space="preserve">Nguyên tắc ghi nhận hàng tồn kho: </t>
    </r>
    <r>
      <rPr>
        <sz val="10.5"/>
        <rFont val="Times New Roman"/>
        <family val="1"/>
      </rPr>
      <t>Hàng tồn kho được ghi nhận theo giá gốc (-) trừ dự phòng giảm giá và dự phòng cho hàng tồn kho lỗi thời, mất phẩm chất. Giá gốc hàng tồn kho bao gồm giá mua, chi phí chế biến và các chi phí liên quan trực tiếp khác phát sinh để có được hàng tồn kho ở địa điểm và trạng thái hiện tại.</t>
    </r>
  </si>
  <si>
    <r>
      <t xml:space="preserve">Phương pháp tính giá trị hàng tồn kho: </t>
    </r>
    <r>
      <rPr>
        <sz val="10.5"/>
        <rFont val="Times New Roman"/>
        <family val="1"/>
        <charset val="163"/>
      </rPr>
      <t>Bình quân gia quyền</t>
    </r>
  </si>
  <si>
    <r>
      <t xml:space="preserve">Hạch toán hàng tồn kho: </t>
    </r>
    <r>
      <rPr>
        <sz val="10.5"/>
        <rFont val="Times New Roman"/>
        <family val="1"/>
        <charset val="163"/>
      </rPr>
      <t>Phương pháp kê khai thường xuyên</t>
    </r>
  </si>
  <si>
    <r>
      <t xml:space="preserve">Phương pháp lập dự phòng giảm giá hàng tồn kho: </t>
    </r>
    <r>
      <rPr>
        <sz val="10.5"/>
        <rFont val="Times New Roman"/>
        <family val="1"/>
      </rPr>
      <t>Dự phòng cho hàng tồn kho được trích lập khi giá trị thuần có thể thực hiện được của hàng tồn kho nhỏ hơn giá gốc. Giá trị thuần có thể thực hiện được là giá bán ước tính trừ đi chi phí ước tính để hoàn thành sản phẩm và chi phí bán hàng ước tính. Số dự phòng giảm giá hàng tồn kho là số chênh lệch giữa giá gốc hàng tồn kho lớn hơn giá trị thuần có thể thực hiện được của chúng.</t>
    </r>
    <r>
      <rPr>
        <sz val="10"/>
        <color indexed="12"/>
        <rFont val="VNI-Times"/>
      </rPr>
      <t/>
    </r>
  </si>
  <si>
    <t>Nguyên tắc ghi nhận và khấu hao tài sản cố định (TSCĐ):</t>
  </si>
  <si>
    <t>5.1</t>
  </si>
  <si>
    <t>Nguyên tắc ghi nhận TSCĐ hữu hình:</t>
  </si>
  <si>
    <t>Tài sản cố định hữu hình được ghi nhận theo nguyên giá trừ đi (-) giá trị hao mòn lũy kế. Nguyên giá là toàn bộ các chi phí mà doanh nghiệp phải bỏ ra để có được tài sản cố định tính đến thời điểm đưa tài sản đó vào trạng thái sẵn sàng sử dụng theo dự tính.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t>
  </si>
  <si>
    <t>Khi tài sản cố định được bán hoặc thanh lý, nguyên giá và khấu hao lũy kế được xóa sổ và bất kỳ khoản lãi lỗ nào phát sinh từ việc thanh lý đều được tính vào thu nhập hay chi phí trong kỳ.</t>
  </si>
  <si>
    <t xml:space="preserve">Tài sản cố định hữu hình mua sắm </t>
  </si>
  <si>
    <t>Nguyên giá tài sản cố định bao gồm giá mua (trừ (-) các khoản được chiết khấu thương mại hoặc giảm giá), các khoản thuế (không bao gồm các khoản thuế được hoàn lại) và các chi phí liên quan trực tiếp đến việc đưa tài sản vào trạng thái sẵn sàng sử dụng, như chi phí lắp đặt, chạy thử, chuyên gia và các chi phí liên quan trực tiếp khác.</t>
  </si>
  <si>
    <t>Tài sản cố định hình thành do đầu tư xây dựng theo phương thức giao thầu, nguyên giá là giá quyết toán công trình đầu tư xây dựng, các chi phí liên quan trực tiếp khác và lệ phí trước bạ (nếu có).</t>
  </si>
  <si>
    <t>Tài sản cố định là nhà cửa, vật kiến trúc gắn liền với quyền sử dụng đất thì giá trị quyền sử dụng đất được xác định riêng biệt và ghi nhận là tài sản cố định vô hình.</t>
  </si>
  <si>
    <t>5.2</t>
  </si>
  <si>
    <t>Nguyên tắc ghi nhận TSCĐ vô hình:</t>
  </si>
  <si>
    <r>
      <t>Tài sản cố định vô hình</t>
    </r>
    <r>
      <rPr>
        <sz val="10.5"/>
        <rFont val="Times New Roman"/>
        <family val="1"/>
      </rPr>
      <t xml:space="preserve"> được ghi nhận theo nguyên giá trừ đi (-) giá trị hao mòn lũy kế. Nguyên giá tài sản cố định vô hình là toàn bộ các chi phí mà doanh nghiệp phải bỏ ra để có được tài sản cố định vô hình tính đến thời điểm đưa tài sản đó vào sử dụng theo dự kiến.</t>
    </r>
  </si>
  <si>
    <t>Phần mềm máy tính</t>
  </si>
  <si>
    <t>Phần mềm máy tính là toàn bộ các chi phí mà Công ty đã chi ra tính đến thời điểm đưa phần mềm vào sử dụng.</t>
  </si>
  <si>
    <t xml:space="preserve">Quyền sử dụng đất </t>
  </si>
  <si>
    <t>Nguyên giá tài sản cố định vô hình là quyền sử dụng đất là số tiền trả khi nhận chuyển nhượng quyền sử dụng đất hợp pháp từ người khác, chi phí đền bù, giải phóng mặt bằng, san lấp mặt bằng, lệ phí trước bạ.., hoặc giá trị quyền sử dụng đất nhận góp vốn liên doanh.</t>
  </si>
  <si>
    <t>5.3</t>
  </si>
  <si>
    <t xml:space="preserve">Phương pháp khấu hao TSCĐ </t>
  </si>
  <si>
    <t>Tài sản cố định được khấu hao theo phương pháp đường thẳng dựa trên thời gian sử dụng ước tính của tài sản. Thời gian hữu dụng ước tính là thời gian mà tài sản phát huy được tác dụng cho sản xuất kinh doanh.</t>
  </si>
  <si>
    <t>Thời gian hữu dụng ước tính của các TSCĐ như sau:</t>
  </si>
  <si>
    <t>Nhà xưởng, vật kiến trúc</t>
  </si>
  <si>
    <t xml:space="preserve"> 05 - 50 năm </t>
  </si>
  <si>
    <t>Máy móc, thiết bị</t>
  </si>
  <si>
    <t xml:space="preserve"> 05 - 07 năm </t>
  </si>
  <si>
    <t>Phương tiện vận tải</t>
  </si>
  <si>
    <t xml:space="preserve"> 06 năm </t>
  </si>
  <si>
    <t>Thiết bị dụng cụ quản lý</t>
  </si>
  <si>
    <t xml:space="preserve"> 03 - 06 năm </t>
  </si>
  <si>
    <t>Tài sản cố định khác</t>
  </si>
  <si>
    <t xml:space="preserve">03 - 05 năm </t>
  </si>
  <si>
    <t>Phần mềm máy vi tính</t>
  </si>
  <si>
    <t xml:space="preserve">03 năm </t>
  </si>
  <si>
    <t>Quyền sử dụng đất có thời hạn được khấu hao phù hợp với thời hạn trên giấy chứng nhận quyền sử dụng đất.</t>
  </si>
  <si>
    <t>Quyền sử dụng đất vô thời hạn được ghi nhận theo giá gốc và không tính khấu hao.</t>
  </si>
  <si>
    <t>Nguyên tắc ghi nhận chi phí xây dựng cơ bản dở dang:</t>
  </si>
  <si>
    <t>Chi phí xây dựng cơ bản dở dang được ghi nhận theo giá gốc. Chi phí này bao gồm: chi phí mua sắm mới tài sản cố định, xây dựng mới hoặc sửa chữa, cải tạo, mở rộng hay trang bị lại kỹ thuật công trình.</t>
  </si>
  <si>
    <t>Chi phí này được kết chuyển ghi tăng tài sản khi công trình hoàn thành, việc nghiệm thu tổng thể đã thực hiện xong, tài sản được bàn giao và đưa vào trạng thái sẵn sàng sử dụng.</t>
  </si>
  <si>
    <t>Nguyên tắc ghi nhận và khấu hao bất động sản đầu tư:</t>
  </si>
  <si>
    <r>
      <t>Nguyên tắc ghi nhận Bất động sản đầu tư:</t>
    </r>
    <r>
      <rPr>
        <sz val="10.5"/>
        <rFont val="Times New Roman"/>
        <family val="1"/>
      </rPr>
      <t xml:space="preserve"> được ghi nhận theo nguyên giá trừ đi (-) giá trị hao mòn lũy kế.</t>
    </r>
  </si>
  <si>
    <r>
      <t xml:space="preserve">Nguyên giá của bất động sản đầu tư: </t>
    </r>
    <r>
      <rPr>
        <sz val="10.5"/>
        <rFont val="Times New Roman"/>
        <family val="1"/>
      </rPr>
      <t>Là toàn bộ các chi phí bằng tiền hoặc tương đương tiền mà doanh nghiệp phải bỏ ra hoặc giá trị hợp lý của các khoản đưa ra để trao đổi nhằm có được bất động sản đầu tư tính đến thời điểm mua hoặc xây dựng hoàn thành bất động sản đầu tư đó.</t>
    </r>
  </si>
  <si>
    <t>Nguyên giá của bất động sản đầu tư được mua bao gồm giá mua và các chi phí liên quan trực tiếp như: phí dịch vụ tư vấn về pháp luật liên quan, thuế trước bạ, các chi phí liên quan khác.</t>
  </si>
  <si>
    <t>Nguyên giá của bất động sản đầu tư tự xây dựng là giá thành thực tế và các chi phí liên quan trực tiếp của bất động sản đầu tư tính đến ngày hoàn thành công việc.</t>
  </si>
  <si>
    <t>Chi phí liên quan đến bất động sản đầu tư phát sinh sau ghi nhận ban đầu được ghi nhận là chi phí kinh doanh trong kỳ, trừ khi chi phí này có khả năng chắc chắn làm cho bất động sản đầu tư tạo ra lợi ích kinh tế trong tương lai nhiều hơn mức hoạt động được đánh giá ban đầu thì được ghi tăng nguyên giá bất động sản đầu tư.</t>
  </si>
  <si>
    <t>Khi bất động sản đầu tư được bán, nguyên giá và khấu hao luỹ kế được xoá sổ và bất kỳ khoản lãi lỗ nào phát sinh đều được hạch toán vào thu nhập hay chi phí trong kỳ.</t>
  </si>
  <si>
    <r>
      <t>Phương pháp khấu hao Bất động sản đầu tư:</t>
    </r>
    <r>
      <rPr>
        <sz val="10.5"/>
        <rFont val="Times New Roman"/>
        <family val="1"/>
      </rPr>
      <t xml:space="preserve"> khấu hao được ghi nhận theo phương pháp đường thẳng dựa trên thời gian hữu dụng ước tính của bất động sản đầu tư đó. </t>
    </r>
  </si>
  <si>
    <t>Thời gian hữu dụng ước tính của các bất động sản đầu tư như sau:</t>
  </si>
  <si>
    <t xml:space="preserve"> 5 - 50 năm </t>
  </si>
  <si>
    <t>Nguyên tắc ghi nhận các khoản đầu tư tài chính:</t>
  </si>
  <si>
    <r>
      <t xml:space="preserve">Nguyên tắc ghi nhận các khoản đầu tư vào công ty con: </t>
    </r>
    <r>
      <rPr>
        <sz val="10.5"/>
        <rFont val="Times New Roman"/>
        <family val="1"/>
      </rPr>
      <t>khoản đầu tư vào công ty con được ghi nhận khi Công ty nắm giữ trên  50% quyền biểu quyết và có quyền chi phối các chính sách tài chính và hoạt động, nhằm thu được lợi ích kinh tế từ các hoạt động của Công ty đó. Khi Công ty không còn nắm giữ quyền kiểm soát Công ty con thì ghi giảm khoản đầu tư vào công ty con. Các khoản đầu tư vào Công ty con được phản ánh trên báo cáo tài chính theo phương pháp giá gốc.</t>
    </r>
  </si>
  <si>
    <t>Phương pháp giá gốc là phương pháp kế toán mà khoản đầu tư được ghi nhận ban đầu theo giá gốc, sau đó không được điều chỉnh theo những thay đổi của phần sở hữu của các nhà đầu tư trong tài sản thuần của bên nhận đầu tư. Báo cáo kết quả hoạt động kinh doanh chỉ phản ánh khoản thu nhập của các nhà đầu tư được phân chia từ lợi nhuận thuần luỹ kế của bên nhận đầu tư phát sinh sau ngày đầu tư.</t>
  </si>
  <si>
    <r>
      <t xml:space="preserve">Nguyên tắc ghi nhận các khoản đầu tư vào công ty liên kết: </t>
    </r>
    <r>
      <rPr>
        <sz val="10.5"/>
        <rFont val="Times New Roman"/>
        <family val="1"/>
      </rPr>
      <t>được ghi nhận khi công ty nắm giữ từ 20% đến dưới 50% quyền biểu quyết của các Công ty được đầu tư, có ảnh hưởng đáng kể trong các quyết định về chính sách tài chính và hoạt động tại các công ty này. Các khoản đầu tư vào Công ty liên kết được phản ánh trên báo cáo tài chính theo phương pháp giá gốc.</t>
    </r>
  </si>
  <si>
    <r>
      <t xml:space="preserve">Nguyên tắc ghi nhận các khoản đầu tư chứng khoán ngắn và dài hạn, đầu tư ngắn hạn và dài hạn khác: </t>
    </r>
    <r>
      <rPr>
        <sz val="10.5"/>
        <rFont val="Times New Roman"/>
        <family val="1"/>
      </rPr>
      <t>Là các khoản đầu tư như: trái phiếu, cổ phiếu, cho vay... hoặc các khoản vốn công ty đang đầu tư vào các dự án hay đầu tư vào các tổ chức kinh tế khác được thành lập theo quy định của pháp luật mà chỉ nắm giữ dưới 20% quyền biểu quyết và thời hạn thu hồi dưới 1 năm (đầu tư ngắn hạn) hoặc trên 1 năm (đầu tư dài hạn). Các khoản đầu tư này được phản ánh trên báo cáo tài chính theo phương pháp giá gốc.</t>
    </r>
  </si>
  <si>
    <t>Phương pháp lập dự phòng giảm giá các khoản đầu tư tài chính:</t>
  </si>
  <si>
    <t>Dự phòng giảm giá chứng khoán đầu tư ngắn hạn và dài hạn được lập khi giá trị thuần có thể thực hiện được (giá thị trường) của chứng khoán đầu tư giảm xuống thấp hơn giá gốc. Nếu không xác định được giá thị trường của chứng khoán thì không trích lập dự phòng.</t>
  </si>
  <si>
    <t>Dự phòng tổn thất các khoản đầu tư tài chính dài hạn được lập khi Công ty xác định được các khoản đầu tư này bị giảm sút giá trị không phải tạm thời và ngoài kế hoạch do kết quả hoạt động của các công ty được đầu tư bị lỗ.</t>
  </si>
  <si>
    <t xml:space="preserve">Mức lập dự phòng được xác định bằng chênh lệch giữa giá trị thuần có thể thực hiện được (giá thị trường) hoặc giá trị khoản đầu tư có thể thu hồi được và giá gốc ghi trên sổ kế toán của các khoản đầu tư. </t>
  </si>
  <si>
    <t>Nguyên tắc ghi nhận và vốn hoá các khoản chi phí đi vay:</t>
  </si>
  <si>
    <r>
      <t xml:space="preserve">Nguyên tắc ghi nhận chi phí đi vay: </t>
    </r>
    <r>
      <rPr>
        <sz val="10.5"/>
        <rFont val="Times New Roman"/>
        <family val="1"/>
      </rPr>
      <t>Là lãi tiền vay và các chi phí khác phát sinh liên quan trực tiếp đến các khoản vay của doanh nghiệp; Được ghi nhận như khoản chi phí sản xuất, kinh doanh trong kỳ trừ khi chi phí này phát sinh từ các khoản vay liên quan trực tiếp đến việc đầu tư xây dựng hoặc sản xuất tài sản dở dang được tính vào giá trị tài sản đó (được vốn hóa) khi có đủ điều kiện quy định tại chuẩn mực kế toán số 16 " Chi phí đi vay".</t>
    </r>
  </si>
  <si>
    <r>
      <t xml:space="preserve">Tỷ lệ vốn hóa được sử dụng để xác định chi phí đi vay được vốn hóa trong kỳ: </t>
    </r>
    <r>
      <rPr>
        <sz val="10.5"/>
        <rFont val="Times New Roman"/>
        <family val="1"/>
      </rPr>
      <t>Trường hợp phát sinh các khoản vốn vay chung, trong đó có sử dụng cho mục đích đầu tư xây dựng hoặc sản xuất một tài sản dở dang thì số chi phí đi vay có đủ điều kiện vốn hóa trong mỗi kỳ kế toán được xác định theo tỷ lệ vốn hóa đối với chi phí lũy kế bình quân gia quyền phát sinh cho việc đầu tư xây dựng hoặc sản xuất tài sản đó. Tỷ lệ vốn hóa được tính theo tỷ lệ lãi suất bình quân gia quyền của các khoản vay chưa trả trong kỳ của doanh nghiệp. Chi phí đi vay được vốn hóa trong kỳ không được vượt quá tổng số chi phí đi vay phát sinh trong kỳ đó.</t>
    </r>
  </si>
  <si>
    <t>Nguyên tắc ghi nhận và vốn hoá các khoản chi phí khác:</t>
  </si>
  <si>
    <r>
      <t xml:space="preserve">Chi phí trả trước ngắn hạn và dài hạn tại công ty bao gồm: </t>
    </r>
    <r>
      <rPr>
        <sz val="10.5"/>
        <rFont val="Times New Roman"/>
        <family val="1"/>
      </rPr>
      <t>Chi phí công cụ dụng cụ, đào tạo, quảng cáo, thuê mặt bằng và các chi phí khác liên quan đến hoạt động sản xuất kinh doanh của nhiều kỳ kế toán cần phải phân bổ.</t>
    </r>
  </si>
  <si>
    <r>
      <t xml:space="preserve">Phương pháp phân bổ chi phí trả trước: </t>
    </r>
    <r>
      <rPr>
        <sz val="10.5"/>
        <rFont val="Times New Roman"/>
        <family val="1"/>
      </rPr>
      <t xml:space="preserve">Việc tính và phân bổ chi phí trả trước vào chí phí SXKD từng kỳ theo phương pháp đường thẳng. Căn cứ vào tính chất và mức độ từng loại chi phí mà có thời gian phân bổ như sau: chi phí trả trước ngắn hạn phân bổ trong vòng 12 tháng; chi phí trả trước dài hạn phân bổ từ 12 tháng đến 36 tháng. </t>
    </r>
  </si>
  <si>
    <r>
      <t xml:space="preserve">Phương pháp phân bổ lợi thế thương mại: </t>
    </r>
    <r>
      <rPr>
        <sz val="10.5"/>
        <rFont val="Times New Roman"/>
        <family val="1"/>
      </rPr>
      <t>Lợi thế thương mại ghi ngay vào chi phí sản xuất kinh doanh hoặc phân bổ dần một cách có hệ thống trong suốt thời gian hữu dụng ước tính. Thời gian hữu ích ước tính của lợi thế thương mại tối đa không quá 10 năm kể từ ngày ghi nhận.</t>
    </r>
  </si>
  <si>
    <t>Nguyên tắc và phương pháp ghi nhận chi phí phải trả:</t>
  </si>
  <si>
    <r>
      <t xml:space="preserve">Chi phí phải trả: </t>
    </r>
    <r>
      <rPr>
        <sz val="10.5"/>
        <rFont val="Times New Roman"/>
        <family val="1"/>
      </rPr>
      <t>được ghi nhận dựa trên các ước tính hợp lý về số tiền phải trả cho các hàng hoá, dịch vụ đã sử dụng trong kỳ gồm những chi phí sau: chi phí tiền điện, tiền nước, tiền lương, lãi vay phải trả và các chi phí phải trả khác.</t>
    </r>
  </si>
  <si>
    <t>Nguyên tắc ghi nhận vốn chủ sở hữu</t>
  </si>
  <si>
    <t xml:space="preserve">Nguyên tắc ghi nhận vốn đầu tư của chủ sở hữu: </t>
  </si>
  <si>
    <t xml:space="preserve">Nguồn vốn kinh doanh được hình thành từ số tiền mà các cổ đông đã góp vốn mua cổ phần, cổ phiếu, hoặc được bổ sung từ lợi nhuận sau thuế theo Nghị Quyết của Đại Hội Đồng cổ đông hoặc theo quy định trong điều lệ hoạt động của Công ty. Nguồn vốn kinh doanh được ghi nhận theo số vốn thực tế đã góp bằng tiền hoặc bằng tài sản tính theo mệnh giá của cổ phiếu đã phát hành khi mới thành lập, hoặc huy động thêm để mở rộng quy mô hoạt động của công ty. </t>
  </si>
  <si>
    <r>
      <t xml:space="preserve">Nguyên tắc ghi nhận thặng dư vốn cổ phần: </t>
    </r>
    <r>
      <rPr>
        <sz val="10.5"/>
        <rFont val="Times New Roman"/>
        <family val="1"/>
      </rPr>
      <t>Phản ánh khoản chênh lệch tăng giữa số tiền thực tế thu được so với mệnh giá khi phát hành lần đầu hoặc phát hành bổ sung cổ phiếu và chênh lệch tăng, giảm giữa số tiền thực tế thu được so với giá mua lại khi tái phát hành cổ phiếu quỹ. Trường hợp mua lại cổ phiếu để hủy bỏ ngay tại ngày mua thì giá trị cổ phiếu được ghi giảm nguồn vốn kinh doanh tại ngày mua là giá thực tế mua lại và cũng phải ghi giảm nguồn vốn kinh doanh chi tiết theo mệnh giá và phần thặng dư vốn cổ phần của cổ phiếu mua lại.</t>
    </r>
  </si>
  <si>
    <t xml:space="preserve">Nguyên tắc ghi nhận lợi nhuận chưa phân phối: </t>
  </si>
  <si>
    <t>Nguyên tắc ghi nhận lợi nhuận chưa phân phối: được ghi nhận là số lợi nhuận (hoặc lỗ) từ kết quả hoạt động kinh doanh của doanh nghiệp sau khi trừ (-) chi phí thuế thu nhập doanh nghiệp của kỳ hiện hành và các khoản điều chỉnh do áp dụng hồi tố thay đổi chính sách kế toán và điều chỉnh hồi tố sai sót trọng yếu của các năm trước.</t>
  </si>
  <si>
    <t>Việc phân phối lợi nhuận được căn cứ vào điều lệ Công ty được thông qua Đại hội đồng cổ đông hàng năm.</t>
  </si>
  <si>
    <t>Nguyên tắc và phương pháp ghi nhận Doanh thu</t>
  </si>
  <si>
    <t>Nguyên tắc và phương pháp ghi nhận doanh thu bán hàng</t>
  </si>
  <si>
    <t>Doanh thu bán hàng được ghi nhận khi đồng thời thỏa mãn 5 điều kiện sau: 1. Doanh nghiệp đã chuyển giao phần lớn rủi ro và lợi ích gắn liền quyền sở hữu sản phẩm hoặc hàng hóa cho người mua; 2. Doanh nghiệp không còn nắm giữ quyền quản lý hàng hóa như người sở hữu hàng hóa hoặc quyền kiểm soát hàng hóa; 3. Doanh thu được xác định tương đối chắc chắn; 4. Doanh nghiệp đã thu được lợi ích kinh tế từ giao dịch bán hàng; 5. Xác định chi phí liên quan đến giao dịch bán hàng.</t>
  </si>
  <si>
    <t>Nguyên tắc và phương pháp ghi nhận doanh thu cung cấp dịch vụ</t>
  </si>
  <si>
    <t xml:space="preserve">Doanh thu của giao dịch về cung cấp dịch vụ được ghi nhận khi kết quả của giao dịch đó được xác định một cách đáng tin cậy. Trường hợp giao dịch về cung cấp dịch vụ liên quan đến nhiều kỳ thì doanh thu được ghi nhận trong kỳ theo kết quả phần công việc đã hoàn thành vào ngày lập Bảng Cân đối kế toán của kỳ đó. </t>
  </si>
  <si>
    <t>Kết quả của giao dịch cung cấp dịch vụ được xác định khi thỏa mãn tất cả bốn (4) điều kiện: 1. Doanh thu được xác định tương đối chắc chắn; 2. Có khả năng thu được lợi ích kinh tế từ giao dịch cung cấp dịch vụ đó; 3. Xác định được phần công việc đã hoàn thành vào ngày lập bảng Cân đối kế toán; 4. Xác định được chi phí phát sinh cho giao dịch và chi phí hoàn thành giao dịch cung cấp dịch vụ đó.</t>
  </si>
  <si>
    <t>Nếu không thể xác định được kết quả hợp đồng một cách chắc chắn, doanh thu sẽ chỉ được ghi nhận ở mức có thể thu hồi được của các chi phí đã được ghi nhận.</t>
  </si>
  <si>
    <t>Nguyên tắc và phương pháp ghi nhận doanh thu hoạt động tài chính</t>
  </si>
  <si>
    <t xml:space="preserve">Doanh thu hoạt động tài chính phản ánh doanh thu từ tiền lãi, cổ tức, lợi nhuận được chia và doanh thu hoạt động tài chính khác của doanh nghiệp (đầu tư mua bán chứng khoán, thanh lý các khoản vốn góp liên doanh, đầu tư vào công ty liên kết, công ty con, đầu tư vốn khác; lãi tỷ giá hối đoái)... </t>
  </si>
  <si>
    <t>Doanh thu phát sinh từ tiền lãi, cổ tức và lợi nhuận được chia của doanh nghiệp được ghi nhận khi thỏa mãn đồng thời 2 điều kiện: 1. Có khả năng thu được lợi ích từ giao dịch đó; 2. Doanh thu được xác định tương đối chắc chắn.</t>
  </si>
  <si>
    <t>- Tiền lãi được ghi nhận trên cơ sở thời gian và lãi suất thực tế từng kỳ.</t>
  </si>
  <si>
    <t>- Cổ tức và lợi nhuận được chia được ghi nhận khi cổ đông được quyền nhận cổ tức hoặc các bên tham gia góp vốn được quyền nhận lợi nhuận từ việc góp vốn.</t>
  </si>
  <si>
    <t>Khi không thể thu hồi một khoản mà trước đó đã ghi vào doanh thu thì khoản có khả năng không thu hồi được hoặc không chắc chắn thu hồi được đó phải hạch toán vào chi phí phát sinh trong kỳ, không ghi giảm doanh thu.</t>
  </si>
  <si>
    <t>Nguyên tắc và phương pháp ghi nhận chi phí tài chính</t>
  </si>
  <si>
    <r>
      <t xml:space="preserve">Chi phí tài chính bao gồm: </t>
    </r>
    <r>
      <rPr>
        <sz val="10.5"/>
        <rFont val="Times New Roman"/>
        <family val="1"/>
      </rPr>
      <t>Các khoản chi phí hoặc khoản lỗ liên quan đến các hoạt động đầu tư tài chính, chi phí cho vay và đi vay vốn, chi phí góp vốn liên doanh, liên kết; Dự phòng giảm giá đầu tư tài chính, khoản lỗ phát sinh khi bán ngoại tệ, lỗ tỷ giá hối đoái.</t>
    </r>
  </si>
  <si>
    <t>Khoản chi phí tài chính được ghi nhận chi tiết cho từng nội dung chi phí khi thực tế phát sinh trong kỳ và được xác định một cách đáng tin cậy khi có đầy đủ bằng chứng về các khoản chi phí này.</t>
  </si>
  <si>
    <t>Nguyên tắc và phương pháp ghi nhận chi phí thuế TNDN hiện hành, chi phí thuế TNDN hoãn lại</t>
  </si>
  <si>
    <t>Chi phí thuế thu nhập doanh nghiệp được xác định gồm tổng chi phí thuế thu nhập doanh nghiệp hiện hành và chi phí thuế thu nhập doanh nghiệp hoãn lại khi xác định lợi nhuận hoặc lỗ của một kỳ kế toán.</t>
  </si>
  <si>
    <t>Chi phí thuế thu nhập doanh nghiệp hiện hành: là số thuế thu nhập doanh nghiệp phải nộp (hoặc thu hồi được) tính trên thu nhập chịu thuế và thuế suất thuế thu nhập doanh nghiệp của năm hiện hành theo luật thuế TNDN hiện hành được ghi nhận.</t>
  </si>
  <si>
    <t>Chi phí thuế thu nhập doanh nghiệp hoãn lại được xác định cho các khoản chênh lệch tạm thời tại ngày lập bảng cân đối kế toán giữa cơ sở tính thuế thu nhập của các tài sản, nợ phải trả và giá trị ghi sổ của chúng cho mục đích báo cáo tài chính và giá trị sử dụng cho mục đích thuế. Thuế thu nhập hoãn lại phải trả được ghi nhận cho tất cả các khoản chênh lệch tạm thời, còn tài sản thuế thu nhập hoãn lại chỉ được ghi nhận khi chắc chắn có đủ lợi nhuận tính thuế trong tương lai để khấu trừ các khoản chênh lệch tạm thời.</t>
  </si>
  <si>
    <t>Giá trị ghi sổ của tài sản thuế thu nhập doanh nghiệp hoãn lại phải được xem xét lại vào ngày kết thúc niên độ kế toán và phải giảm giá trị ghi sổ của tài sản thuế thu nhập hoãn lại đến mức bảo đảm chắc chắn có đủ lợi nhuận tính thuế cho phép lợi ích của một phần hoặc toàn bộ tài sản thuế thu nhập hoãn lại được sử dụng. Các tài sản thuế thu nhập doanh nghiệp hoãn lại chưa ghi nhận trước đây được xem xét lại vào ngày kết thúc niên độ kế toán và được ghi nhận khi chắc chắn có đủ lợi nhuận tính thuế để có thể sử dụng các tài sản thuế thu nhập hoãn lại chưa ghi nhận này.</t>
  </si>
  <si>
    <t>Thuế thu nhập hoãn lại được ghi nhận vào báo cáo kết quả hoạt động kinh doanh ngoại trừ trường hợp thuế thu nhập phát sinh liên quan đến một khoản mục được ghi thẳng vào vốn chủ sở hữu, trong trường hợp này, thuế thu nhập hoãn lại cũng được ghi nhận trực tiếp vào vốn chủ sở hữu.</t>
  </si>
  <si>
    <t>Doanh nghiệp chỉ bù trừ các tài sản thuế thu nhập hoãn lại và thuế thu nhập hoãn lại phải trả khi doanh nghiệp có quyền hợp pháp được bù trừ giữa tài sản thuế thu nhập hiện hành với thuế thu nhập hiện hành phải nộp và các tài sản thuế thu nhập hoãn lại và thuế thu nhập hoãn lại phải trả liên quan tới thuế thu nhập doanh nghiệp được quản lý bởi cùng một cơ quan thuế đối với cùng một đơn vị chịu thuế và doanh nghiệp dự định thanh toán thuế thu nhập hiện hành phải trả và tài sản thuế thu nhập hiện hành trên cơ sở thuần.</t>
  </si>
  <si>
    <t>Các khoản thuế phải nộp ngân sách nhà nước sẽ được quyết toán cụ thể với cơ quan thuế. Chênh lệch giữa số thuế phải nộp theo sổ sách và số liệu kiểm tra quyết toán sẽ được điều chỉnh khi có quyết toán chính thức với cơ quan thuế.</t>
  </si>
  <si>
    <t>Các nghiệp vụ dự phòng rủi ro hối đoái</t>
  </si>
  <si>
    <t>Đánh giá lại số dư các khoản mục tiền tệ có gốc ngoại tệ vào cuối năm tài chính.</t>
  </si>
  <si>
    <t>Số dư cuối kỳ của các khoản mục tiền tệ (tiền, tương đương tiền, các khoản phải thu và phải trả) có gốc ngoại tệ phải được đánh giá lại theo tỷ giá giao dịch của Ngân hàng Đông Á công bố tại thời điểm lập báo cáo tài chính. Tất cả các khoản chênh lệch do đánh giá lại số dư các khoản mục tiền tệ có gốc ngoại tệ cuối năm được hạch toán vào kết quả kinh doanh trong kỳ. Tỷ giá quy đổi tại ngày 31/12/2012: 20.820 VND/USD.</t>
  </si>
  <si>
    <t>Công cụ tài chính</t>
  </si>
  <si>
    <t>Ghi nhận ban đầu</t>
  </si>
  <si>
    <t>Tài sản tài chính</t>
  </si>
  <si>
    <t>Theo thông tư 210/2009/TT-BTC ngày 6 tháng 11 năm 2009 (thông tư 210), tài sản tài chính được phân loại một cách phù hợp, cho mục đích thuyết minh trong các báo cáo tài chính, tài sản tài chính được ghi nhận theo giá trị hợp lý thông qua Báo cáo kết quả hoạt động kinh doanh, các khoản cho vay và phải thu, các khoản đầu tư giữ đến ngày đáo hạn và tài sản tài chính sẵn sàng để bán. Công ty quyết định phân loại các tài sản tài chính này tại thời điểm ghi nhận lần đầu.</t>
  </si>
  <si>
    <t>Tại thời điểm ghi nhận lần đầu, tài sản tài chính được xác định theo nguyên giá cộng với chi phí giao dịch trực tiếp có liên quan.</t>
  </si>
  <si>
    <t>Các tài sản tài chính của công ty bao gồm tiền và các khoản tiền gửi ngắn hạn, các khoản phải thu khách hàng và phải thu khác, các khoản cho vay, các công cụ tài chính không được niêm yết.</t>
  </si>
  <si>
    <t>Nợ phải trả tài chính</t>
  </si>
  <si>
    <t>Nợ phải trả tài chính theo phạm vi của Thông tư 210, cho mục đích thuyết minh trong các báo cáo tài chính, được phân loại một cách phù hợp thành các khoản nợ phải trả tài chính được ghi nhận thông qua Báo cáo kết quả hoạt động kinh doanh, các khoản nợ phải trả tài chính được xác định theo giá trị phân bổ. Công ty xác định việc phân loại các khoản nợ phải trả tài chính tại thời điểm ghi nhận lần đầu.</t>
  </si>
  <si>
    <t>Tất cả nợ phải trả tài chính được ghi nhận ban đầu theo nguyên giá cộng với các chi phí giao dịch trực tiếp có liên quan.</t>
  </si>
  <si>
    <t>Nợ phải trả tài chính của Công ty bao gồm các khoản phải trả người bán, các khoản phải trả khác, nợ và vay.</t>
  </si>
  <si>
    <t>Giá trị sau ghi nhận lần đầu</t>
  </si>
  <si>
    <t>Hiện tại không có yêu cầu xác định lại giá trị của các công cụ tài chính sau ghi nhận ban đầu.</t>
  </si>
  <si>
    <t>Bù trừ các công cụ tài chính</t>
  </si>
  <si>
    <t>Các tài sản tài chính và nợ phải trả tài chính được bù trừ và giá trị thuần sẽ được trình bày trên các báo cáo tài chính nếu, và chỉ nếu, đơn vị có quyền hợp pháp thi hành việc bù trừ các giá trị đã được ghi nhận này và có ý định bù trừ trên cơ sở thuần, hoặc thu được các tài sản và thanh toán nợ phải trả đồng thời.</t>
  </si>
  <si>
    <t>Các bên liên quan</t>
  </si>
  <si>
    <t xml:space="preserve">Các bên liên quan là các doanh nghiệp, các cá nhân, trực tiếp hay gián tiếp qua một hay nhiều trung gian, có quyền kiểm soát hoặc chịu sự kiểm soát của Công ty CP Quê Hương Liberty. Các bên liên kết, các cá nhân nào trực tiếp hoặc gián tiếp nắm giữ quyền biểu quyết và có ảnh hưởng đáng kể đối với Công ty CP Quê hương Liberty, những chức trách quản lý chủ chốt như ban Tổng giám đốc, Hội đồng Quản trị, những thành viên thân cận trong gia đình của những cá nhân hoặc các bên liên kết hoặc những công ty liên kết với cá nhân này cũng được coi là các bên liên quan. Trong việc xem xét từng mối quan hệ giữa các bên liên quan, bản chất của mối quan hệ được chú ý chứ không phải là hình thức pháp lý. </t>
  </si>
  <si>
    <t>THÔNG TIN BỔ SUNG CHO CÁC KHOẢN MỤC TRÌNH BÀY TRONG BẢNG CÂN ĐỐI KẾ TOÁN</t>
  </si>
  <si>
    <t>Tiền và các khoản tương tương tiền</t>
  </si>
  <si>
    <t>Tiền</t>
  </si>
  <si>
    <t xml:space="preserve">Tiền mặt </t>
  </si>
  <si>
    <t>Tiền mặt VNĐ</t>
  </si>
  <si>
    <t>Tiền mặt ngoại tệ</t>
  </si>
  <si>
    <t>Tiền gửi ngân hàng</t>
  </si>
  <si>
    <t>Tiền gửi ngân hàng VNĐ</t>
  </si>
  <si>
    <t>Tiền gửi ngân hàng ngoại tệ</t>
  </si>
  <si>
    <t xml:space="preserve">Tiền đang chuyển </t>
  </si>
  <si>
    <t>Các khoản tương đương tiền</t>
  </si>
  <si>
    <t>Tiền gửi có kỳ hạn dưới 3 tháng (*)</t>
  </si>
  <si>
    <t>Cộng</t>
  </si>
  <si>
    <t>(*) Trong đó các khoản tiền gửi có kỳ hạn dùng để thế chấp, cầm cố đảm bảo các khoản nợ vay: 165.700.000.000 VNĐ</t>
  </si>
  <si>
    <t>Các khoản đầu tư tài chính ngắn hạn</t>
  </si>
  <si>
    <t xml:space="preserve">Đầu tư ngắn hạn khác </t>
  </si>
  <si>
    <t>Tiền gửi có kỳ hạn trên 3 tháng</t>
  </si>
  <si>
    <t>Cho vay cá nhân</t>
  </si>
  <si>
    <t>Cho vay tổ chức kinh tế</t>
  </si>
  <si>
    <t xml:space="preserve">Dự phòng giảm giá đầu tư ngắn hạn </t>
  </si>
  <si>
    <t>Các khoản phải thu ngắn hạn</t>
  </si>
  <si>
    <t>3.1</t>
  </si>
  <si>
    <t>Phải thu khách hàng</t>
  </si>
  <si>
    <t>Phải thu khách hàng hoạt động chính</t>
  </si>
  <si>
    <t>Phải thu khách hàng hoạt động khác</t>
  </si>
  <si>
    <t>3.2</t>
  </si>
  <si>
    <t>Trả trước cho người bán</t>
  </si>
  <si>
    <t>Khách hàng trong nước</t>
  </si>
  <si>
    <t>Khách hàng nước ngoài</t>
  </si>
  <si>
    <t>3.3</t>
  </si>
  <si>
    <t>Các khoản phải thu ngắn hạn khác</t>
  </si>
  <si>
    <t>Ban bồi thường GPMB Quận 1</t>
  </si>
  <si>
    <t>Lê Hoàng Nhân</t>
  </si>
  <si>
    <t>Thuế GTGT đầu vào chưa được khấu trừ</t>
  </si>
  <si>
    <t>Phải thu bên liên doanh Công trình Pullman</t>
  </si>
  <si>
    <t>Phải thu khác</t>
  </si>
  <si>
    <t>Tổng cộng</t>
  </si>
  <si>
    <t>Dự phòng phải thu khó đòi (-)</t>
  </si>
  <si>
    <t>Giá trị thuần các khoản phải thu ngắn hạn</t>
  </si>
  <si>
    <t>Hàng tồn kho</t>
  </si>
  <si>
    <t>Nguyên liệu, vật liệu</t>
  </si>
  <si>
    <t>Hàng hoá</t>
  </si>
  <si>
    <t>Hàng hoá bất động sản</t>
  </si>
  <si>
    <t>Cộng giá gốc hàng tồn kho</t>
  </si>
  <si>
    <t xml:space="preserve">(-) Dự phòng giảm giá hàng tồn kho </t>
  </si>
  <si>
    <t>Cộng giá trị thuần hàng tồn kho</t>
  </si>
  <si>
    <t>- Giá trị ghi sổ của hàng hóa bất động sản dùng để thế chấp, cầm cố đảm bảo các khoản nợ phải trả: 1.512.338.750 VNĐ</t>
  </si>
  <si>
    <t>- Giá trị hoàn nhập dự phòng giảm giá hàng tồn kho trong năm: 0 VNĐ</t>
  </si>
  <si>
    <t xml:space="preserve">- Các trường hợp hoặc sự kiện dẫn đến phải trích thêm hoặc hoàn nhập dự phòng giảm giá hàng tồn kho: không phát sinh. </t>
  </si>
  <si>
    <t>Tài sản ngắn hạn khác</t>
  </si>
  <si>
    <t>Chi phí trả trước ngắn hạn</t>
  </si>
  <si>
    <t>Số đầu năm</t>
  </si>
  <si>
    <t>Phát sinh trong năm</t>
  </si>
  <si>
    <t>Kết chuyển chi phí</t>
  </si>
  <si>
    <t>Số cuối năm</t>
  </si>
  <si>
    <t>Chi tiết khoản chi phí trả trước ngắn hạn</t>
  </si>
  <si>
    <t>Chi phí khởi công Khách sạn Pullman</t>
  </si>
  <si>
    <t>Chi phí công cụ dụng cụ</t>
  </si>
  <si>
    <t>Chi phí khởi công Dự án 17 Tôn Đức Thắng</t>
  </si>
  <si>
    <t>Chi phí sửa chữa nhỏ</t>
  </si>
  <si>
    <t>Chi phí chờ phân bổ của Khách sạn Novotel</t>
  </si>
  <si>
    <t>Chi phí marketing</t>
  </si>
  <si>
    <t>Thuế giá trị gia tăng được khấu trừ</t>
  </si>
  <si>
    <t>Thuế giá trị gia tăng của hàng hoá dịch vụ</t>
  </si>
  <si>
    <t>Thuế giá trị gia tăng của TSCĐ</t>
  </si>
  <si>
    <t>Tạm ứng cho nhân viên</t>
  </si>
  <si>
    <t>Ký quỹ, ký cược ngắn hạn</t>
  </si>
  <si>
    <t>Phải thu dài hạn khác</t>
  </si>
  <si>
    <t>Ký quỹ Tổng Công ty Du Lịch Sài Gòn</t>
  </si>
  <si>
    <t>Ký quỹ thuê kho Long An</t>
  </si>
  <si>
    <t>Ký quỹ thuê nhà 63-65 Hàm Nghi</t>
  </si>
  <si>
    <t>Ký quỹ thuê tầng hầm 49 Pasteur</t>
  </si>
  <si>
    <t>Ký quỹ Công ty CP Xây Dựng Tư Vấn Sài Gòn</t>
  </si>
  <si>
    <t>Ký quỹ Công ty TNHH Một Thành viên CARIC</t>
  </si>
  <si>
    <t>Đối tượng khác</t>
  </si>
  <si>
    <r>
      <t xml:space="preserve">Tài sản cố định hữu hình:  </t>
    </r>
    <r>
      <rPr>
        <sz val="10.5"/>
        <rFont val="Times New Roman"/>
        <family val="1"/>
      </rPr>
      <t>Xem thuyết minh tại trang 32</t>
    </r>
  </si>
  <si>
    <t>Tài sản cố định vô hình</t>
  </si>
  <si>
    <t>Quyền sử dụng đất</t>
  </si>
  <si>
    <t>Tài sản vô hình khác</t>
  </si>
  <si>
    <t xml:space="preserve"> Tổng cộng </t>
  </si>
  <si>
    <t xml:space="preserve">Nguyên giá </t>
  </si>
  <si>
    <t>Số dư đầu năm</t>
  </si>
  <si>
    <t>Mua trong năm</t>
  </si>
  <si>
    <t>Chuyển sang BĐS đầu tư</t>
  </si>
  <si>
    <t>Thanh lý, nhượng bán</t>
  </si>
  <si>
    <t>Giảm khác</t>
  </si>
  <si>
    <t>Số dư cuối năm</t>
  </si>
  <si>
    <t xml:space="preserve">Giá trị hao mòn lũy kế </t>
  </si>
  <si>
    <t>Khấu hao trong năm</t>
  </si>
  <si>
    <t>Tăng khác</t>
  </si>
  <si>
    <t xml:space="preserve">Giá trị còn lại </t>
  </si>
  <si>
    <t xml:space="preserve">                          -   </t>
  </si>
  <si>
    <t xml:space="preserve">                        -   </t>
  </si>
  <si>
    <t>* Giá trị còn lại của TSCĐVH đã dùng để thế chấp, cầm cố đảm bảo các khoản vay:  60.488.086.502 VNĐ</t>
  </si>
  <si>
    <t>Chi phí xây dựng cơ bản dở dang</t>
  </si>
  <si>
    <t>Mua sắm tài sản cố định</t>
  </si>
  <si>
    <t xml:space="preserve">  Công trình xây mới Khách sạn Liberty Central</t>
  </si>
  <si>
    <t xml:space="preserve">  Dự án Khách Sạn Pullman Saigon Centre</t>
  </si>
  <si>
    <t xml:space="preserve">  Dự án Khách Sạn Novotel Saigon Centre</t>
  </si>
  <si>
    <t xml:space="preserve">  Cải tạo nâng cấp Nhà hàng Á Đông</t>
  </si>
  <si>
    <t xml:space="preserve">  Dự án số 17 Tôn Đức Thắng</t>
  </si>
  <si>
    <t xml:space="preserve">  Dự án Nhà hàng tiệc cưới 216 Lý Chính Thắng</t>
  </si>
  <si>
    <t xml:space="preserve">  Dự án tầng hầm 49 Pasteur</t>
  </si>
  <si>
    <t>31/12/2012</t>
  </si>
  <si>
    <t>01/01/2012</t>
  </si>
  <si>
    <t>Số lượng</t>
  </si>
  <si>
    <t xml:space="preserve"> Giá trị </t>
  </si>
  <si>
    <t>Đầu tư vào công ty con</t>
  </si>
  <si>
    <t>Công ty TNHH Quản Lý Khách Sạn Liberty</t>
  </si>
  <si>
    <t>Công ty CP Dịch vụ EZY (1)</t>
  </si>
  <si>
    <t>Cty CP Du Lịch Sinh Thái Biển Bình Châu (4)</t>
  </si>
  <si>
    <t>Đầu tư vào công ty liên doanh, liên kết</t>
  </si>
  <si>
    <t>Công ty CP TM-DV Sài Gòn Bông Sen</t>
  </si>
  <si>
    <t>Công ty CP Khatoco - Liberty (2)</t>
  </si>
  <si>
    <t>Công ty TNHH QL &amp; TV KS Chuẩn Mực (3)</t>
  </si>
  <si>
    <t>Đầu tư dài hạn khác</t>
  </si>
  <si>
    <t>Dự Án Phường Bình Trưng Tây-Quận 2</t>
  </si>
  <si>
    <t>Công ty CP Cảnh Quan Xanh</t>
  </si>
  <si>
    <t>Công ty CP Giặt Ủi Việt (5)</t>
  </si>
  <si>
    <t>(1) Góp vốn tỷ lệ 51% thành lập Công ty CP Dịch vụ EZY.</t>
  </si>
  <si>
    <t>(2) Góp vốn vào Công ty CP Khatoco Liberty theo tiến độ góp vốn.</t>
  </si>
  <si>
    <t>(3) Công ty CP QL &amp; TV Khách sạn Chuẩn mực giảm vốn điều lệ từ 10 tỷ xuống còn 1 tỷ nhưng tỷ lệ góp vốn của Công ty CP Quê Hương Liberty trong Công ty CP QL &amp; TV Khách sạn Chuẩn mực vẫn không đổi là 30%.</t>
  </si>
  <si>
    <t>(4) Mua cổ phần của Công ty CP Du Lịch Sinh Thái Biển Bình Châu theo hợp đồng chuyển nhượng ngày 16/04/2012 &amp; 24/12/2012 để tăng tỷ lệ sở hữu lên 60% thành công ty con.</t>
  </si>
  <si>
    <t>(5) Mua cổ phần của Công ty CP Giặt Ủi Việt theo hợp đồng chuyển nhượng ngày 23/08/2011</t>
  </si>
  <si>
    <t>Tài sản dài hạn khác</t>
  </si>
  <si>
    <t>Chi phí trả trước dài hạn</t>
  </si>
  <si>
    <t>Trừ: kết chuyển chi phí trong năm</t>
  </si>
  <si>
    <t>Trừ: kết chuyển giảm khác</t>
  </si>
  <si>
    <t>Chi tiết khoản chi phí trả trước dài hạn</t>
  </si>
  <si>
    <t>Chi phí di dời mặt bằng 85 Đồng Khởi Q.1</t>
  </si>
  <si>
    <t>Chi phí trước thành lập TT HN &amp; TC Metropole</t>
  </si>
  <si>
    <t>Giá trị công trình cũ của Khách sạn Novotel  (1)</t>
  </si>
  <si>
    <t>Giá trị công trình cũ của Khách sạn Pullman  (2)</t>
  </si>
  <si>
    <t>Giá trị công trình cũ của Liberty Central  (3)</t>
  </si>
  <si>
    <t>Chi phí trước thành lập Khách sạn Novotel</t>
  </si>
  <si>
    <t>(1); (2); (3): Giá trị công trình trên đất của Khách sạn Novotel; Khách sạn Pullman; Khách sạn Liberty Central đã bị đập đi để xây dựng mới. Chi phí trả trước dài hạn này được Bộ tài chính chấp thuận cho phân bổ vào chi phí trong vòng 10 năm kể từ ngày các dự án mới nêu trên được hoàn thành đưa vào sử dụng.</t>
  </si>
  <si>
    <t>Vay và nợ ngắn hạn</t>
  </si>
  <si>
    <t>12.1</t>
  </si>
  <si>
    <t>Vay ngắn hạn VNĐ</t>
  </si>
  <si>
    <t>Ngân hàng TMCP Ngoại Thương VN (1)</t>
  </si>
  <si>
    <t>Ngân hàng TMCP Kỹ Thương VN (2)</t>
  </si>
  <si>
    <t xml:space="preserve">Ngân hàng TMCP Công Thương VN  </t>
  </si>
  <si>
    <t>Ngân hàng TMCP Bảo Việt (3)</t>
  </si>
  <si>
    <t>Ngân hàng TMCP Phương Đông (4)</t>
  </si>
  <si>
    <t>Ngân hàng Phát triển nhà Đồng bằng Sông Cửu Long (5)</t>
  </si>
  <si>
    <t>Vay các cá nhân khác (6)</t>
  </si>
  <si>
    <t>Nợ dài hạn đến hạn trả</t>
  </si>
  <si>
    <t xml:space="preserve">(1) Vay Ngân hàng TMCP Ngoại Thương VN theo hợp đồng tín dụng số 0359/KH/12NH/TL ngày 28/12/2012, số tiền cho vay là 34.900.000.000 VNĐ, lãi suất cho vay theo từng khế ước nhận nợ, ngày đáo hạn hợp đồng là 28/03/2013; Mục đích vay: bù đắp thiếu hụt tài chính. Tài sản đảm bảo: Hợp đồng tiền gửi có kỳ hạn số 0322/HĐTG-PGD4 ngày 28/12/2012 với giá trị là 35,8 tỷ đồng có kỳ hạn 1 tháng. </t>
  </si>
  <si>
    <t>(2) Vay Ngân hàng TMCP Kỹ Thương VN theo các hợp đồng tín dụng sau: hợp đồng tín dụng số 1127/HĐTD/NH_TN/TCB_TQD ngày 26/12/2012, số tiền cho vay là 17.100.000.000 VNĐ, lãi suất cho vay là 12,2%/năm, ngày đáo hạn hợp đồng là 02/01/2013; hợp đồng tín dụng số 1128/HĐTD/NH_TN/TCB_TQD ngày 26/12/2012, số tiền cho vay là 12.900.000.000 VNĐ, lãi suất cho vay là 11,8%/năm, ngày đáo hạn hợp đồng là 21/01/2013. Mục đích vay: bổ sung vốn kinh doanh. Tài sản đảm bảo: Hợp đồng tiền gửi có kỳ hạn số 21/TCB-TQD.2012 ngày 19/12/2012 và Hợp đồng tiền gửi có kỳ hạn số 19/TCB-TQD.2012 ngày 29/11/2012 với tổng giá trị là 34,9 tỷ đổng có kỳ hạn 1 tháng.</t>
  </si>
  <si>
    <t xml:space="preserve">(3) Vay Ngân hàng TMCP Bảo Việt theo hợp đồng tín dụng số 0099/2012/HĐTD1/BVB03 ngày 31/12/2012, số tiền cho vay là 40.000.000.000 VNĐ, lãi suất cho vay là 9,5%/năm, ngày đáo hạn hợp đồng là 31/01/2013; Mục đích vay: bổ sung vốn lưu động. Tài sản đảm bảo: Hợp đồng tiền gửi có kỳ hạn số 233-2012.12.31/BVB-Liberty và số 234-2012.12.31.BVB-Liberty ngày 31/12/2012 với tổng giá trị là 40 tỷ có kỳ hạn 1 tháng theo hợp đồng cầm cố tiền gởi có kỳ hạn số 1003316.D.12.HĐCC.HCM ngày 31/12/2012. </t>
  </si>
  <si>
    <t xml:space="preserve">(4) Vay Ngân hàng Phát triển nhà Đồng bằng Sông Cửu Long theo giấy đề nghị cầm cố giấy tờ có giá ngày 28/12/2012, số tiền được cầm cố là 29.000.000.000 VNĐ, lãi suất cầm cố là 8%/năm, thời hạn cầm cố từ ngày 28/12/2012 đến ngày 26/01/2013; Mục đích vay: bổ sung vốn lưu động. Tài sản đảm bảo: Hợp đồng tiền gửi có kỳ hạn số 04/2012/HĐTG ngày 26/12/2012 với tổng giá trị là 30 tỷ có kỳ hạn 1 tháng. </t>
  </si>
  <si>
    <t>(5) Vay Ngân hàng TMCP Phương Đông theo hợp đồng tín dụng số 0508/2012/HĐTD-DN ngày 31/12/2012, số tiền cho vay là 18.000.000.000 VNĐ, lãi suất cho vay là 11,3%/năm, ngày đáo hạn hợp đồng là 02/01/2013; Mục đích vay: bổ sung vốn lưu động. Tài sản đảm bảo: Hợp đồng tiền gửi có kỳ hạn số 0100600033193003 ngày 29/11/2012 với tổng giá trị là 25 tỷ có kỳ hạn 1 tháng, ngày đáo hạn hợp đồng là 02/01/2013.</t>
  </si>
  <si>
    <t>(6) Vay các cá nhân theo lãi suất cho vay là 12,6%/năm, thời hạn vay từ 3 đến 6 tháng; Mục đích vay: bổ sung vốn lưu động. Tài sản đảm bảo: tín chấp.</t>
  </si>
  <si>
    <t>12.2</t>
  </si>
  <si>
    <t>Phải trả người bán</t>
  </si>
  <si>
    <t>Nhà cung cấp trong nước</t>
  </si>
  <si>
    <t>Nhà cung cấp nước ngoài</t>
  </si>
  <si>
    <t>12.3</t>
  </si>
  <si>
    <t>Người mua trả tiền trước</t>
  </si>
  <si>
    <t>12.4</t>
  </si>
  <si>
    <t>Thuế và các khoản phải nộp Nhà nước</t>
  </si>
  <si>
    <t>Thuế giá trị gia tăng</t>
  </si>
  <si>
    <t>Thuế tiêu thụ đặc biệt</t>
  </si>
  <si>
    <t>Thuế thu nhập doanh nghiệp</t>
  </si>
  <si>
    <t>Thuế nhà đất, tiền thuê đất</t>
  </si>
  <si>
    <t>Thuế thu nhập cá nhân</t>
  </si>
  <si>
    <t>Phí, lệ phí, các khoản phải nộp khác</t>
  </si>
  <si>
    <t>12.5</t>
  </si>
  <si>
    <t>Phải trả người lao động</t>
  </si>
  <si>
    <t>Tiền lương công nhân viên</t>
  </si>
  <si>
    <t>12.6</t>
  </si>
  <si>
    <t>Chi phí phải trả</t>
  </si>
  <si>
    <t>Chi phí lãi vay</t>
  </si>
  <si>
    <t>Chi phí thuê nhà, thuê mặt bằng</t>
  </si>
  <si>
    <t>Chi phí trang phục</t>
  </si>
  <si>
    <t>Phí quản lý trước và sau GOP</t>
  </si>
  <si>
    <t>Chi phí hoa hồng</t>
  </si>
  <si>
    <t>Chi phí quản lý Accor - Novotel</t>
  </si>
  <si>
    <t>Chi phí đặt phòng Novotel</t>
  </si>
  <si>
    <t>12.7</t>
  </si>
  <si>
    <t>Các khoản phải trả, phải nộp ngắn hạn khác</t>
  </si>
  <si>
    <t>Kinh phí công đoàn</t>
  </si>
  <si>
    <t>Bảo hiểm xã hội</t>
  </si>
  <si>
    <t>Bảo hiểm y tế</t>
  </si>
  <si>
    <t>Bảo hiểm thất nghiệp</t>
  </si>
  <si>
    <t>Công ty TNHH GO2</t>
  </si>
  <si>
    <t>Phải trả đối tượng cho vay tín dụng</t>
  </si>
  <si>
    <t>Tiền bồi thường cho lao động ngừng việc</t>
  </si>
  <si>
    <t>Khoản phải trả khác</t>
  </si>
  <si>
    <t>12.8</t>
  </si>
  <si>
    <t>Quỹ khen thưởng phúc lợi</t>
  </si>
  <si>
    <t>Quỹ khen thưởng</t>
  </si>
  <si>
    <t>Quỹ phúc lợi</t>
  </si>
  <si>
    <t>Quỹ thưởng BQL điều hành công ty</t>
  </si>
  <si>
    <t>Phải trả dài hạn khác</t>
  </si>
  <si>
    <t>Công ty CP Đầu tư và Dịch vụ TP.HCM (1)</t>
  </si>
  <si>
    <t>Công ty CP Đầu tư và Dịch vụ TP.HCM (2)</t>
  </si>
  <si>
    <t>Tổng Công ty Du Lịch Sài Gòn TNHH MTV (3)</t>
  </si>
  <si>
    <t>Ông Đỗ Văn Chương</t>
  </si>
  <si>
    <t>(1) Nhận vốn góp của Công ty CP Đầu tư và Dịch vụ Tp.HCM hợp tác kinh doanh Dự án Khách sạn Novotel 165-167 Hai Bà Trưng, Quận 3, Tp.HCM.</t>
  </si>
  <si>
    <t>(2) Nhận vốn góp của Công ty CP Đầu tư và Dịch vụ Tp.HCM hợp tác kinh doanh Dự án Khách sạn Pullman 148 Trần Hưng Đạo, Quận 1, Tp.HCM.</t>
  </si>
  <si>
    <t>(3) Nhận vốn góp của Tổng Công ty Du Lịch Sài Gòn TNHH MTV hợp tác kinh doanh Dự án Khách sạn Pullman 148 Trần Hưng Đạo, Quận 1, Tp.HCM.</t>
  </si>
  <si>
    <t>Vay và nợ dài hạn</t>
  </si>
  <si>
    <t>Vay dài hạn</t>
  </si>
  <si>
    <t>Ngân hàng TMCP Bảo Việt (1)</t>
  </si>
  <si>
    <t>Ngân hàng Common Wealth (2)</t>
  </si>
  <si>
    <t>Ngân hàng TMCP Ngoại Thương VN - CN Tp.HCM (3)</t>
  </si>
  <si>
    <t>Nợ dài hạn</t>
  </si>
  <si>
    <t>Công ty Việt Thái Quốc Tế</t>
  </si>
  <si>
    <t>Ký quỹ Công ty Ivi</t>
  </si>
  <si>
    <t>Ký quỹ Ngân hàng TMCP Đông Á</t>
  </si>
  <si>
    <t>Ký quỹ Công ty Chứng khoán Nam An</t>
  </si>
  <si>
    <t>Ký quỹ Công ty TNHH Trần Văn Quyền</t>
  </si>
  <si>
    <t>(1) Khoản vay Ngân hàng TMCP Bảo Việt theo Hợp đồng tín dụng số 0091/2012/HĐTD1/BVB03 ngày 31/12/2012, số tiền vay là 10 tỷ đồng, thời hạn vay là 84 tháng kể từ ngày giải ngân đầu tiên, lãi suất vay theo từng khế ước nhận nợ. Mục đích vay: Bù đắp tài chính chi các chi phí đầu tư dự án "Trung tâm hội nghị &amp; tiệc cưới Metropole". Tài sản đảm bảo: Quyền sử dụng đất tại số 175, 181/1, 181/2, 181/3 Lê Thánh Tôn và công trình xây dựng KS Liberty Central tại số 175, 177, 179, 181/1, 181/2, 181/3 Lê Thánh Tôn, P. Bến Nghé, Quận 1, Tp.HCM. Quyền tài sản của Quê Hương phát sinh từ hợp đồng hợp tác kinh doanh ký ngày 06/05/2011 với Công ty CP XD Tư Vấn Sài Gòn về việc kinh doanh hợp tác "Nhà hàng hội nghị tiệc cưới tại 216 Lý Chính Thắng Q.3 Tp.HCM.</t>
  </si>
  <si>
    <t>(2) Khoản vay Ngân hàng CommonWealth theo Hợp đồng tín dụng số 500112253/FL-CBAVN ngày 19/10/2012, số tiền vay là 45 tỷ đồng, thời hạn vay là 60 tháng kể từ ngày giải ngân đầu tiên, lãi suất vay theo từng khế ước nhận nợ. Mục đích vay: Tài trợ chi phí xây dựng đầu tư dự án "Trung tâm tiệc cưới Metropole". Tài sản đảm bảo: Quyền sử dụng đất tại số 5 tầng 1 Lưu Văn Lang, P. Bến Thành, Q.1 Tp.HCM; Quyền sử dụng đất tại số 39 Nam Kỳ Khởi Nghĩa, P. Nguyễn Thái Bình, Q.1 Tp.HCM; Quyền sử dụng đất tại tầng 1 số 135 Hàm Nghi, P. Nguyễn Thái Bình, Q.1 Tp.HCM; Quyền sử dụng đất tại tầng 1 số 139 Hàm Nghi, P. Nguyễn Thái Bình, Q.1 Tp.HCM theo hợp đồng thế chấp số 500112253-01/FL-CBAVN, 500112253-02/FL-CBAVN, 500112253-03/FL-CBAVN, 500112253-04/FL-CBAVN ngày 19/10/2012.</t>
  </si>
  <si>
    <t>(3) Khoản vay Ngân hàng TMCP Ngoại Thương theo Hợp đồng tín dụng số 0040/ĐTDA/12CD ngày 22/11/2012, hạn mức tín dụng là 600 tỷ đồng, thời hạn hạn mức tín dụng là 144 tháng kể từ ngày giải ngân đầu tiên, lãi suất vay theo từng khế ước nhận nợ. Mục đích vay: Thanh toán các chi phí hợp lý hợp lệ và hợp pháp thuộc dự án Đầu tư XD Khách sạn QH1-Novotel Saigon Centre. Tài sản đảm bảo: Quyền sử dụng đất tại số 165 Hai Bà Trưng, P.6, Quận 3 và các quyền phát sinh từ hợp đồng thuê đất số 3221/HĐTĐ-TNMT-ĐKKTĐ ngày 27/04/2007; tài sản gắn liền trên đất tại 165-167 Hai Bà Trưng thuộc dự án nhưng không giới hạn hệ thống máy móc thiết bị.</t>
  </si>
  <si>
    <t>Vốn chủ sở hữu</t>
  </si>
  <si>
    <t>a. Chi tiết vốn đầu tư của chủ sở hữu</t>
  </si>
  <si>
    <t>Vốn góp của Nhà nước</t>
  </si>
  <si>
    <t>Vốn góp của các nhà đầu tư khác</t>
  </si>
  <si>
    <t>Cổ phiếu quỹ</t>
  </si>
  <si>
    <r>
      <t xml:space="preserve">b. Bảng đối chiếu biến động của Vốn chủ sở hữu: </t>
    </r>
    <r>
      <rPr>
        <sz val="10.5"/>
        <rFont val="Times New Roman"/>
        <family val="1"/>
        <charset val="163"/>
      </rPr>
      <t>Xem Thuyết minh tại trang 33</t>
    </r>
  </si>
  <si>
    <t>c. Các giao dịch về vốn với các CSH và phân phối cổ tức, lợi nhuận:</t>
  </si>
  <si>
    <t>Vốn đầu tư của chủ sở hữu</t>
  </si>
  <si>
    <t>Vốn góp đầu năm</t>
  </si>
  <si>
    <t>Vốn góp tăng trong năm</t>
  </si>
  <si>
    <t>Vốn góp giảm trong năm</t>
  </si>
  <si>
    <t>Vốn góp cuối năm</t>
  </si>
  <si>
    <t>Cổ tức, lợi nhuận đã chia</t>
  </si>
  <si>
    <t>d. Cổ phiếu</t>
  </si>
  <si>
    <t>Số lượng cổ phiếu đăng ký phát hành</t>
  </si>
  <si>
    <t>Số lượng cổ phiếu đã được phát hành và góp vốn</t>
  </si>
  <si>
    <t>Cổ phiếu thường</t>
  </si>
  <si>
    <t>Cổ phiếu ưu đãi</t>
  </si>
  <si>
    <t>Số lượng cổ phiếu được mua lại</t>
  </si>
  <si>
    <t>Số lượng cổ phiếu đang lưu hành</t>
  </si>
  <si>
    <t>Mệnh giá cổ phiếu đang lưu hành: 10.000 VNĐ/cổ phiếu</t>
  </si>
  <si>
    <t>VI. THÔNG TIN BỔ SUNG CHO CÁC KHOẢN MỤC TRÌNH BÀY TRONG BÁO CÁO KẾT QUẢ HĐKD</t>
  </si>
  <si>
    <t>Doanh thu bán hàng và cung cấp dịch vụ</t>
  </si>
  <si>
    <t>Doanh thu cung cấp dịch vụ</t>
  </si>
  <si>
    <t>Doanh thu kinh doanh bất động sản đầu tư</t>
  </si>
  <si>
    <t xml:space="preserve">Tổng doanh thu  </t>
  </si>
  <si>
    <t>Các khoản giảm trừ doanh thu</t>
  </si>
  <si>
    <t>Doanh thu thuần</t>
  </si>
  <si>
    <t>Giá vốn cung cấp dịch vụ</t>
  </si>
  <si>
    <t>Giá trị còn lại của bất động sản đầu tư</t>
  </si>
  <si>
    <t>18.</t>
  </si>
  <si>
    <t>Lãi tiền gửi, tiền cho vay</t>
  </si>
  <si>
    <t>Cổ tức, lợi nhuận được chia</t>
  </si>
  <si>
    <t>Thu nhập do chuyển nhượng cổ phiếu</t>
  </si>
  <si>
    <t>Lãi liên doanh dự án</t>
  </si>
  <si>
    <t>Lãi chênh lệch tỷ giá đã thực hiện</t>
  </si>
  <si>
    <t>Doanh thu tài chính khác</t>
  </si>
  <si>
    <t>19.</t>
  </si>
  <si>
    <t xml:space="preserve">Chi phí tài chính </t>
  </si>
  <si>
    <t>Lãi tiền vay</t>
  </si>
  <si>
    <t xml:space="preserve">Lỗ chênh lệch tỷ giá đã thực hiện </t>
  </si>
  <si>
    <t>Chi phí tài chính khác</t>
  </si>
  <si>
    <t>20.</t>
  </si>
  <si>
    <t>Chi phí thuế thu nhập doanh nghiệp hiện hành</t>
  </si>
  <si>
    <t xml:space="preserve">1. Tổng lợi nhuận kế toán trước thuế </t>
  </si>
  <si>
    <t>2. Các khoản điều chỉnh tăng, giảm lợi nhuận kế toán để xác định thu nhập chịu thuế thu nhập doanh nghiệp:</t>
  </si>
  <si>
    <t xml:space="preserve">  -  Các khoản điều chỉnh tăng </t>
  </si>
  <si>
    <t xml:space="preserve">  -  Các khoản điều chỉnh giảm</t>
  </si>
  <si>
    <t>3. Chuyển lỗ từ thu nhập bất động sản năm 2011</t>
  </si>
  <si>
    <t>4. Thu nhập chịu thuế năm hiện hành ( 1+2)</t>
  </si>
  <si>
    <t>5. Thuế suất thuế thu nhập doanh nghiệp hiện hành</t>
  </si>
  <si>
    <t>6. Tổng chi phí thuế thu nhập doanh nghiệp hiện hành</t>
  </si>
  <si>
    <t>21.</t>
  </si>
  <si>
    <t>Chi phí thuế thu nhập doanh nghiệp hoãn lại</t>
  </si>
  <si>
    <t>Năm 2012</t>
  </si>
  <si>
    <t>Năm 2011</t>
  </si>
  <si>
    <t>- Chi phí Thuế TNDN hoãn lại phát sinh</t>
  </si>
  <si>
    <t>từ các khoản chênh lệch tạm thời phải chịu thuế</t>
  </si>
  <si>
    <t>Cộng chi phí thuế thu nhập doanh nghiệp hoãn lại</t>
  </si>
  <si>
    <t>22.</t>
  </si>
  <si>
    <t>Mục tiêu và chính sách quản lý rủi ro tài chính</t>
  </si>
  <si>
    <t>Các rủi ro chính từ công cụ tài chính bao gồm rủi ro thị trường, rủi ro tín dụng và rủi ro thanh khoản</t>
  </si>
  <si>
    <t>Hội đồng Quản trị và Ban Tổng Giám đốc xem xét áp dụng các chính sách quản lý cho những rủi ro nói trên như sau:</t>
  </si>
  <si>
    <t>22.1</t>
  </si>
  <si>
    <t>Rủi ro thị trường</t>
  </si>
  <si>
    <t>Rủi ro thị trường là rủi ro mà giá trị hợp lý của các luồng tiền trong tương lai của một công cụ tài chính sẽ biến động theo những thay đổi của giá thị trường. Rủi ro thị trường có ba loại rủi ro: rủi ro lãi suất, rủi ro tiền tệ và rủi ro về giá khác, chẳng hạn như rủi ro về giá cổ phần. Công cụ tài chính bị ảnh hưởng bởi rủi ro thị trường bao gồm các khoản vay và nợ, tiền gửi, các khoản đầu tư sẵn sàng để bán.</t>
  </si>
  <si>
    <t>Các phân tích độ nhạy như được trình bày dưới đây liên quan đến tình hình tài chính của Công ty tại ngày 31 tháng 12 năm 2012 và ngày 31 tháng 12 năm 2011.</t>
  </si>
  <si>
    <t>Các phân tích độ nhạy này đã được lập trên cơ sở giá trị các khoản nợ thuần, tỷ lệ giữa các khoản nợ có lãi suất cố định và các khoản nợ có lãi suất thả nổi và tỷ lệ tương quan giữa các công cụ tài chính có gốc ngoại tệ là không thay đổi.</t>
  </si>
  <si>
    <t>Khi tính toán các phân tích độ nhạy, Hội đồng Quản trị và Ban Tổng Giám đốc giả định rằng độ nhạy của các công cụ nợ sẵn sàng để bán trên bảng cân đối kế toán và các khoản mục có liên quan trong báo cáo kết quả hoạt động kinh doanh bị ảnh hưởng bởi các thay đổi trong giả định về rủi ro thị trường tương ứng. Phép phân tích này được dựa trên các tài sản và nợ phải trả tài chính mà Công ty nắm giữ tại ngày 31 tháng 12 năm 2012 và ngày 31 tháng 12 năm 2011.</t>
  </si>
  <si>
    <t>Rủi ro lãi suất</t>
  </si>
  <si>
    <t>Rủi ro lãi suất là rủi ro mà giá trị hợp lý hoặc các luồng tiền trong tương lai của một công cụ tài chính sẽ biến động theo những thay đổi của lãi suất thị trường. Rủi ro thị trường do thay đổi lãi suất, chủ yếu liên quan đến khoản vay và nợ, tiền và các khoản tiền gửi ngắn hạn của Công ty.</t>
  </si>
  <si>
    <t>Công ty quản lý rủi ro lãi suất bằng cách phân tích tình hình cạnh tranh trên thị trường để có được các lãi suất có lợi cho mục đích của Công ty và vẫn nằm trong giới hạn quản lý rủi ro của mình.</t>
  </si>
  <si>
    <t>Độ nhạy đối với lãi suất</t>
  </si>
  <si>
    <t>Độ nhạy của các khoản vay và nợ, tiền và các khoản tiền gửi ngắn hạn của Công ty đối với sự thay đổi có thể xảy ra ở mức độ hợp lý trong lãi suất được thể hiện như sau.</t>
  </si>
  <si>
    <t>Với giả định là các biến số khác không thay đổi, các biến động trong lãi suất của các khoản vay, tiền và các khoản tiền gửi ngắn hạn với lãi suất thả nổi có ảnh hưởng đến lợi nhuận trước thuế của Công ty như sau:</t>
  </si>
  <si>
    <t>Tăng/giảm 
điểm cơ bản</t>
  </si>
  <si>
    <t>Ảnh hưởng đến lợi nhuận trước thuế</t>
  </si>
  <si>
    <t>Cho năm tài chính kết thúc 
ngày 31 tháng 12 năm 2012</t>
  </si>
  <si>
    <t>VNĐ</t>
  </si>
  <si>
    <t>+ 200</t>
  </si>
  <si>
    <t>- 200</t>
  </si>
  <si>
    <t>Ngoại tệ (USD)</t>
  </si>
  <si>
    <t>+ 50</t>
  </si>
  <si>
    <t>- 50</t>
  </si>
  <si>
    <t>Cho năm tài chính kết thúc 
ngày 31 tháng 12 năm 2011</t>
  </si>
  <si>
    <t>+ 300</t>
  </si>
  <si>
    <t>- 300</t>
  </si>
  <si>
    <t>+ 100</t>
  </si>
  <si>
    <t>- 100</t>
  </si>
  <si>
    <t>Mức tăng/ giảm điểm cơ bản sử dụng để phân tích độ nhạy đối với lãi suất được giả định dựa trên các điều kiện có thể quan sát được của thị trường hiện tại. Các điều kiện này cho thấy mức biến động cao hơn không đáng kể so với các kỳ trước.</t>
  </si>
  <si>
    <t>Rủi ro ngoại tệ</t>
  </si>
  <si>
    <t>Rủi ro ngoại tệ là rủi ro mà giá trị hợp lý của các luồng tiền trong tương lai của một công cụ tài chính sẽ biến động theo những thay đổi của tỷ giá ngoại tệ. Công ty chịu rủi ro do sự thay đổi của tỷ giá hối đoái liên quan trực tiếp đến các hoạt động kinh doanh của công ty bằng các đơn vị tiền tệ khác Đồng Việt Nam.</t>
  </si>
  <si>
    <t>Công ty quản lý rủi ro ngoại tệ bằng cách xem xét tình hình thị trường hiện hành và dự kiến khi Công ty lập kế hoạch cho các nghiệp vụ trong tương lai bằng ngoại tệ.</t>
  </si>
  <si>
    <t>Độ nhạy đối với ngoại tệ</t>
  </si>
  <si>
    <t>Công ty không thực hiện phân tích độ nhạy đối với ngoại tệ vì rủi ro do thay đổi ngoại tệ tại ngày lập báo cáo tài chính là không đáng kể.</t>
  </si>
  <si>
    <t>22.2</t>
  </si>
  <si>
    <t>Rủi ro tín dụng</t>
  </si>
  <si>
    <t>Rủi ro tín dụng là rủi ro mà một bên tham gia trong một công cụ tài chính hoặc hợp đồng khách hàng không thực hiện các nghĩa vụ của mình, dẫn đến tổn thất về tài chính. Công ty có rủi ro tín dụng từ các hoạt động sản xuất kinh doanh của mình chủ yếu đối với các khoản phải thu khách hàng và từ hoạt động tài chính của mình, bao gồm tiền gửi ngân hàng.</t>
  </si>
  <si>
    <t>Công ty giảm thiểu rủi ro tín dụng bằng cách chỉ giao dịch với các đơn vị có khả năng tài chính tốt và nhân viên kế toán công nợ thường xuyên theo dõi nợ phải thu để đôn đốc thu hồi. Trên cơ sở này và khoản phải thu của Công ty liên quan đến nhiều khách hàng khác nhau nên rủi ro tín dụng không tập trung vào một khách hàng nhất định.</t>
  </si>
  <si>
    <t>Hội đồng Quản trị và Ban Tổng Giám đốc của Công ty đánh giá rằng tất cả các tài sản tài chính đều trong hạn và không bị suy giảm vì các tài sản tài chính này đều liên quan đến các khách hàng có uy tín và có khả năng thanh toán tốt.</t>
  </si>
  <si>
    <t>Công ty chủ yếu duy trì số tiền gửi tại các ngân hàng lớn có uy tín ở Việt Nam. Công ty nhận thấy mức độ tập trung rủi ro tín dụng đối với tiền gửi ngân hàng là thấp.</t>
  </si>
  <si>
    <t>22.3</t>
  </si>
  <si>
    <t>Rủi ro thanh khoản</t>
  </si>
  <si>
    <t>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lệch nhau.</t>
  </si>
  <si>
    <t>Công ty giám sát rủi ro thanh khoản thông qua việc duy trì một lượng tiền mặt và các khoản tương đương tiền và các khoản vay ngân hàng ở mức mà Hội đồng Quản trị và Ban Tổng Giám đốc cho là đủ để đáp ứng cho các hoạt động của Công ty và để giảm thiểu ảnh hưởng của những biến động về luồng tiền.</t>
  </si>
  <si>
    <t>Bảng dưới đây tổng hợp thời hạn thanh toán của các khoản nợ phải trả tài chính của Công ty dựa trên các khoản thanh toán dự kiến theo hợp đồng theo cơ sở chưa được chiết khấu:</t>
  </si>
  <si>
    <t>31 tháng 12 năm 2012</t>
  </si>
  <si>
    <t>Dưới 1 năm</t>
  </si>
  <si>
    <t xml:space="preserve">Từ 1-5 năm </t>
  </si>
  <si>
    <t>Trên 5 năm</t>
  </si>
  <si>
    <t>Các khoản vay và nợ</t>
  </si>
  <si>
    <t>Các khoản phải trả, phải nộp ngắn hạn khác và chi phí phải trả</t>
  </si>
  <si>
    <t>31 tháng 12 năm 2011</t>
  </si>
  <si>
    <t>Công ty cho rằng mức độ tập trung rủi ro đối với việc trả nợ là thấp. Công ty có đủ khả năng tiếp cận các nguồn vốn và các khoản vay đến hạn thanh toán trong vòng 12 tháng có thể được tái tục với các bên cho vay hiện tại.</t>
  </si>
  <si>
    <t>Tài sản đảm bảo</t>
  </si>
  <si>
    <t xml:space="preserve">Công ty đã sử dụng tiền gửi ngân hàng và các khoản tương đương tiền, hàng tồn kho, quyền sử dụng đất làm tài sản thế chấp cho các khoản vay ngắn hạn và vay dài hạn từ các ngân hàng (Thuyết minh số V.12.1 và V.14). </t>
  </si>
  <si>
    <t xml:space="preserve">Công ty không nắm giữ bất kỳ tài sản đảm bảo nào của bên thứ ba vào ngày 31 tháng 12 năm 2012 và ngày 31 tháng 12 năm 2011. </t>
  </si>
  <si>
    <t>23.</t>
  </si>
  <si>
    <t>Tài sản tài chính và nợ phải trả tài chính</t>
  </si>
  <si>
    <t>Xem thuyết minh tại trang 34.</t>
  </si>
  <si>
    <t>VII. THÔNG TIN BỔ SUNG CHO CÁC KHOẢN MỤC TRÌNH BÀY TRONG BÁO CÁO LƯU CHUYỂN TIỀN TỆ</t>
  </si>
  <si>
    <t>Các khoản giao dịch không bằng tiền ảnh hưởng đến báo cáo lưu chuyển tiền tệ và các khoản tiền do doanh nghiệp nắm giữ nhưng không được sử dụng.</t>
  </si>
  <si>
    <t xml:space="preserve">a) Mua tài sản bằng cách nhận các khoản nợ liên quan trực tiếp hoặc thông qua cho thuê tài chính: không phát sinh </t>
  </si>
  <si>
    <t xml:space="preserve">b) Mua và thanh lý công ty con hoặc đơn vị kinh doanh khác trong kỳ báo cáo: không phát sinh </t>
  </si>
  <si>
    <t>Thông tin về mua Công ty Du lịch Sinh thái biển Bình Châu:</t>
  </si>
  <si>
    <t>- Tổng giá trị mua:  10.528.233.379 VNĐ</t>
  </si>
  <si>
    <t>- Phần giá trị mua được thanh toán bằng tiền và các khoản tương đương tiền: 10.528.233.379 VNĐ</t>
  </si>
  <si>
    <t>- Số tiền và các khoản tương đương tiền thực có trong Công ty Cổ phần Du lịch Sinh thái biển Bình Châu được mua là: 252.116.606 VNĐ</t>
  </si>
  <si>
    <t>- Phần giá trị tài sản và nợ phải trả không phải là tiền và các khoản tương đương tiền trong Công ty Cổ phần Sinh thái biển Bình Châu được mua trong năm:</t>
  </si>
  <si>
    <t>+ Các khoản phải thu ngắn hạn:  10.971.972 VNĐ</t>
  </si>
  <si>
    <t>+ Tài sản ngắn hạn khác:  64.855.351 VNĐ</t>
  </si>
  <si>
    <t>+ Tài sản dài hạn:  7.853.101.384 VNĐ</t>
  </si>
  <si>
    <t>+ Nợ phải trả:  45.059.527 VNĐ</t>
  </si>
  <si>
    <t>c) Trình bày giá trị và lý do của các khoản tiền và tương đương tiền lớn do doanh nghiệp nắm giữ nhưng không được sử dụng do có sự hạn chế của pháp luật hoặc các ràng buộc khác mà doanh nghiệp phải thực hiện: không phát sinh.</t>
  </si>
  <si>
    <t>VIII. NHỮNG THÔNG TIN KHÁC</t>
  </si>
  <si>
    <t>Giao dịch với các bên liên quan</t>
  </si>
  <si>
    <t>Bên liên quan</t>
  </si>
  <si>
    <t>Mối quan hệ</t>
  </si>
  <si>
    <t>Tính chất 
giao dịch</t>
  </si>
  <si>
    <t xml:space="preserve"> Phát sinh trong kỳ</t>
  </si>
  <si>
    <t xml:space="preserve"> Số dư cuối kỳ
Phải thu/(Phải trả) </t>
  </si>
  <si>
    <t>Ban Tổng Giám đốc</t>
  </si>
  <si>
    <t>Tiền lương và thưởng</t>
  </si>
  <si>
    <t>Hội đồng Quản trị và Ban kiểm soát</t>
  </si>
  <si>
    <t>Thù lao HĐQT và Ban kiểm soát</t>
  </si>
  <si>
    <t>Công ty CP Tư vấn &amp; Quản lý Khách sạn Chuẩn mực</t>
  </si>
  <si>
    <t>Công ty liên kết</t>
  </si>
  <si>
    <t>Doanh thu cho thuê phòng họp</t>
  </si>
  <si>
    <t>Thu tiền cho thuê phòng họp</t>
  </si>
  <si>
    <t>Công ty CP Đầu tư &amp; Dịch vụ Tp.HCM</t>
  </si>
  <si>
    <t>Cổ đông</t>
  </si>
  <si>
    <t>Vay ngắn hạn</t>
  </si>
  <si>
    <t>Trả tiền vay</t>
  </si>
  <si>
    <t>Góp vốn đầu tư công trình Pullman</t>
  </si>
  <si>
    <t>Góp vốn đầu tư công trình Novotel</t>
  </si>
  <si>
    <t>Công ty CP Dịch vụ EZY</t>
  </si>
  <si>
    <t>Công ty con</t>
  </si>
  <si>
    <t>Chi hộ</t>
  </si>
  <si>
    <t>Công ty TNHH Quản lý Khách sạn Liberty</t>
  </si>
  <si>
    <t>Thu hộ</t>
  </si>
  <si>
    <t>Doanh thu cho thuê phòng họp, chi hộ</t>
  </si>
  <si>
    <t>Thu tiền cho thuê phòng họp, chi hộ</t>
  </si>
  <si>
    <t>Tổng Công ty Du Lịch Sài Gòn - TNHH MTV</t>
  </si>
  <si>
    <t>Trình bày tài sản, doanh thu, kết quả kinh doanh theo bộ phận</t>
  </si>
  <si>
    <t>Công ty không có các chi nhánh tại các khu vực khác ngoài Tp.HCM, do vậy Công ty lựa chọn trình bày bộ phận kinh doanh theo lĩnh vực kinh doanh.</t>
  </si>
  <si>
    <t>Bộ phận theo lĩnh vực kinh doanh là một bộ phận có thể phân biệt được của Công ty tham gia vào quá trình sản xuất hoặc cung cấp sản phẩm, dịch vụ riêng lẻ, một nhóm các sản phẩm hoặc các dịch vụ có liên quan mà bộ phận này có rủi ro và lợi ích kinh tế khác với các bộ phận kinh doanh khác.</t>
  </si>
  <si>
    <t>Chỉ tiêu</t>
  </si>
  <si>
    <t>Kinh doanh bất động sản</t>
  </si>
  <si>
    <t>Dịch vụ</t>
  </si>
  <si>
    <t>1. Doanh thu bán hàng, cung cấp dịch vụ</t>
  </si>
  <si>
    <t>2. Các khoản giảm trừ</t>
  </si>
  <si>
    <t>3. Doanh thu thuần</t>
  </si>
  <si>
    <t>4. Giá vốn hàng bán</t>
  </si>
  <si>
    <t>5. Lợi nhuận gộp</t>
  </si>
  <si>
    <t>6. Tài sản bộ phận</t>
  </si>
  <si>
    <t>7. Tài sản không phân bổ</t>
  </si>
  <si>
    <t>Tổng Tài sản</t>
  </si>
  <si>
    <t>8. Nợ phải trả bộ phận</t>
  </si>
  <si>
    <t>9. Nợ phải trả không phân bổ</t>
  </si>
  <si>
    <t>Tổng Nợ phải trả</t>
  </si>
  <si>
    <r>
      <t xml:space="preserve">Thông tin về hoạt động liên tục: </t>
    </r>
    <r>
      <rPr>
        <sz val="10.5"/>
        <rFont val="Times New Roman"/>
        <family val="1"/>
        <charset val="163"/>
      </rPr>
      <t>Công ty vẫn tiếp tục hoạt động trong tương lai</t>
    </r>
  </si>
  <si>
    <t xml:space="preserve"> Đơn vị tính: Đồng Việt Nam </t>
  </si>
  <si>
    <t>Tài sản cố định hữu hình</t>
  </si>
  <si>
    <t>Khoản mục</t>
  </si>
  <si>
    <t>Nhà cửa, vật kiến trúc</t>
  </si>
  <si>
    <t>Máy móc 
thiết bị</t>
  </si>
  <si>
    <t>Phương tiện 
vận tải</t>
  </si>
  <si>
    <t>Tài sản TSCĐ khác</t>
  </si>
  <si>
    <t>Chuyển sang công ty con</t>
  </si>
  <si>
    <t>Số dư cuối kỳ</t>
  </si>
  <si>
    <t>Giá trị còn lại</t>
  </si>
  <si>
    <t>* Giá trị còn lại của TSCĐHH đã dùng để thế chấp, cầm cố đảm bảo các khoản vay:  0 VNĐ</t>
  </si>
  <si>
    <t>* Nguyên giá tài sản cố định cuối năm đã khấu hao hết nhưng vẫn còn sử dụng: 16.339.136.750 VND.</t>
  </si>
  <si>
    <t>* Nguyên giá tài sản cố định cuối kỳ chờ thanh lý: 0 VNĐ</t>
  </si>
  <si>
    <t>* Các cam kết về việc mua, bán tài sản cố định hữu hình có giá trị lớn trong tương lai: Không phát sinh</t>
  </si>
  <si>
    <t>* Các thay đổi khác về Tài sản cố định hữu hình: Không phát sinh</t>
  </si>
  <si>
    <t xml:space="preserve">b. Bảng đối chiếu biến động của Vốn chủ sở hữu </t>
  </si>
  <si>
    <t xml:space="preserve"> Vốn góp  </t>
  </si>
  <si>
    <t>Quỹ dự phòng tài chính</t>
  </si>
  <si>
    <t>Quỹ đầu tư phát triển</t>
  </si>
  <si>
    <t>Quỹ khác thuộc vốn chủ sở hữu</t>
  </si>
  <si>
    <t xml:space="preserve"> Cộng </t>
  </si>
  <si>
    <t>Số dư tại ngày 01/01/2011</t>
  </si>
  <si>
    <t>- Tăng vốn trong năm</t>
  </si>
  <si>
    <t>- Lợi nhuận tăng trong năm</t>
  </si>
  <si>
    <t>- Tăng khác</t>
  </si>
  <si>
    <t>- Chia cổ tức</t>
  </si>
  <si>
    <t>- Chia hợp tác kinh doanh</t>
  </si>
  <si>
    <t>- Trích lập các quỹ</t>
  </si>
  <si>
    <t>- Giảm khác</t>
  </si>
  <si>
    <t>Số dư tại ngày 31/12/2011</t>
  </si>
  <si>
    <t>Số dư tại ngày 01/01/2012</t>
  </si>
  <si>
    <t>Số dư tại ngày 31/12/2012</t>
  </si>
  <si>
    <t>CÔNG TY CỔ PHẦN QUÊ HƯƠNG LIBERTY</t>
  </si>
  <si>
    <t>Tại ngày 31 tháng 12 năm 2012</t>
  </si>
  <si>
    <t>Tp.HCM, ngày 20 tháng 02 năm 2013</t>
  </si>
  <si>
    <t>Chủ tịch Hội đồng Quản trị</t>
  </si>
  <si>
    <t>Nguyễn Thị Ngọc Trâm</t>
  </si>
  <si>
    <t>Năm tài chính kết thúc ngày 31 tháng 12 năm 2012</t>
  </si>
</sst>
</file>

<file path=xl/styles.xml><?xml version="1.0" encoding="utf-8"?>
<styleSheet xmlns="http://schemas.openxmlformats.org/spreadsheetml/2006/main">
  <numFmts count="7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_);_(@_)"/>
    <numFmt numFmtId="165" formatCode="_(* #,##0.00_);_(* \(#,##0.00\);_(* \-??_);_(@_)"/>
    <numFmt numFmtId="166" formatCode="_(* #,##0_);_(* \(#,##0\);_(* \-??_);_(@_)"/>
    <numFmt numFmtId="167" formatCode="#,##0;\(#,##0;"/>
    <numFmt numFmtId="168" formatCode="_(* #,##0.0_);_(* \(#,##0.0\);_(* \-??_);_(@_)"/>
    <numFmt numFmtId="169" formatCode="#,##0;\(#,##0\)"/>
    <numFmt numFmtId="170" formatCode="_(* #,##0_);_(* \(#,##0\);_(* &quot;-&quot;??_);_(@_)"/>
    <numFmt numFmtId="171" formatCode="_-* #,##0.00\ _₫_-;\-* #,##0.00\ _₫_-;_-* &quot;-&quot;??\ _₫_-;_-@_-"/>
    <numFmt numFmtId="172" formatCode="_(* #,##0.000_);_(* \(#,##0.000\);_(* &quot;-&quot;???_);_(@_)"/>
    <numFmt numFmtId="173" formatCode="_(* #.##0._);_(* \(#.##0.\);_(* \-??_);_(@_)"/>
    <numFmt numFmtId="174" formatCode="_-&quot;$&quot;* #,##0.00_-;\-&quot;$&quot;* #,##0.00_-;_-&quot;$&quot;* &quot;-&quot;??_-;_-@_-"/>
    <numFmt numFmtId="175" formatCode="_-* #,##0\ _F_-;\-* #,##0\ _F_-;_-* &quot;-&quot;\ _F_-;_-@_-"/>
    <numFmt numFmtId="176" formatCode="&quot;\&quot;#,##0;[Red]&quot;\&quot;&quot;\&quot;\-#,##0"/>
    <numFmt numFmtId="177" formatCode="_ * #,##0.00_ ;_ * \-#,##0.00_ ;_ * &quot;-&quot;??_ ;_ @_ "/>
    <numFmt numFmtId="178" formatCode="_ * #,##0_ ;_ * \-#,##0_ ;_ * &quot;-&quot;_ ;_ @_ "/>
    <numFmt numFmtId="179" formatCode="_-* #,##0_-;\-* #,##0_-;_-* &quot;-&quot;_-;_-@_-"/>
    <numFmt numFmtId="180" formatCode="_-* #,##0\ &quot;F&quot;_-;\-* #,##0\ &quot;F&quot;_-;_-* &quot;-&quot;\ &quot;F&quot;_-;_-@_-"/>
    <numFmt numFmtId="181" formatCode="_-* #,##0\ &quot;$&quot;_-;\-* #,##0\ &quot;$&quot;_-;_-* &quot;-&quot;\ &quot;$&quot;_-;_-@_-"/>
    <numFmt numFmtId="182" formatCode="_-&quot;$&quot;* #,##0_-;\-&quot;$&quot;* #,##0_-;_-&quot;$&quot;* &quot;-&quot;_-;_-@_-"/>
    <numFmt numFmtId="183" formatCode="_-&quot;ñ&quot;* #,##0_-;\-&quot;ñ&quot;* #,##0_-;_-&quot;ñ&quot;* &quot;-&quot;_-;_-@_-"/>
    <numFmt numFmtId="184" formatCode="0.0000"/>
    <numFmt numFmtId="185" formatCode="_-* #,##0.00_-;\-* #,##0.00_-;_-* &quot;-&quot;??_-;_-@_-"/>
    <numFmt numFmtId="186" formatCode="_-* #,##0.00\ _V_N_D_-;\-* #,##0.00\ _V_N_D_-;_-* &quot;-&quot;??\ _V_N_D_-;_-@_-"/>
    <numFmt numFmtId="187" formatCode="_-* #,##0.00\ _F_-;\-* #,##0.00\ _F_-;_-* &quot;-&quot;??\ _F_-;_-@_-"/>
    <numFmt numFmtId="188" formatCode="_-* #,##0.00\ _€_-;\-* #,##0.00\ _€_-;_-* &quot;-&quot;??\ _€_-;_-@_-"/>
    <numFmt numFmtId="189" formatCode="_-* #,##0.00\ _ñ_-;\-* #,##0.00\ _ñ_-;_-* &quot;-&quot;??\ _ñ_-;_-@_-"/>
    <numFmt numFmtId="190" formatCode="&quot;$&quot;#,##0;[Red]\-&quot;$&quot;#,##0"/>
    <numFmt numFmtId="191" formatCode="_(&quot;$&quot;\ * #,##0_);_(&quot;$&quot;\ * \(#,##0\);_(&quot;$&quot;\ * &quot;-&quot;_);_(@_)"/>
    <numFmt numFmtId="192" formatCode="&quot;$&quot;#,##0.00;[Red]\-&quot;$&quot;#,##0.00"/>
    <numFmt numFmtId="193" formatCode="_-* #,##0\ &quot;ñ&quot;_-;\-* #,##0\ &quot;ñ&quot;_-;_-* &quot;-&quot;\ &quot;ñ&quot;_-;_-@_-"/>
    <numFmt numFmtId="194" formatCode="_-* #,##0\ _V_N_D_-;\-* #,##0\ _V_N_D_-;_-* &quot;-&quot;\ _V_N_D_-;_-@_-"/>
    <numFmt numFmtId="195" formatCode="_-* #,##0\ _€_-;\-* #,##0\ _€_-;_-* &quot;-&quot;\ _€_-;_-@_-"/>
    <numFmt numFmtId="196" formatCode="_-* #,##0\ _$_-;\-* #,##0\ _$_-;_-* &quot;-&quot;\ _$_-;_-@_-"/>
    <numFmt numFmtId="197" formatCode="_-* #,##0\ _ñ_-;\-* #,##0\ _ñ_-;_-* &quot;-&quot;\ _ñ_-;_-@_-"/>
    <numFmt numFmtId="198" formatCode="&quot;SFr.&quot;\ #,##0.00;[Red]&quot;SFr.&quot;\ \-#,##0.00"/>
    <numFmt numFmtId="199" formatCode="_ &quot;SFr.&quot;\ * #,##0_ ;_ &quot;SFr.&quot;\ * \-#,##0_ ;_ &quot;SFr.&quot;\ * &quot;-&quot;_ ;_ @_ "/>
    <numFmt numFmtId="200" formatCode="mmm"/>
    <numFmt numFmtId="201" formatCode="_ &quot;\&quot;* #,##0.00_ ;_ &quot;\&quot;* &quot;\&quot;&quot;\&quot;&quot;\&quot;&quot;\&quot;&quot;\&quot;&quot;\&quot;&quot;\&quot;&quot;\&quot;&quot;\&quot;&quot;\&quot;&quot;\&quot;&quot;\&quot;\-#,##0.00_ ;_ &quot;\&quot;* &quot;-&quot;??_ ;_ @_ "/>
    <numFmt numFmtId="202" formatCode="_ * #,##0.00_ ;_ * &quot;\&quot;&quot;\&quot;&quot;\&quot;&quot;\&quot;&quot;\&quot;&quot;\&quot;&quot;\&quot;&quot;\&quot;&quot;\&quot;&quot;\&quot;&quot;\&quot;&quot;\&quot;\-#,##0.00_ ;_ * &quot;-&quot;??_ ;_ @_ "/>
    <numFmt numFmtId="203" formatCode="&quot;\&quot;#,##0;&quot;\&quot;&quot;\&quot;&quot;\&quot;&quot;\&quot;&quot;\&quot;&quot;\&quot;&quot;\&quot;&quot;\&quot;&quot;\&quot;&quot;\&quot;&quot;\&quot;&quot;\&quot;&quot;\&quot;&quot;\&quot;\-#,##0"/>
    <numFmt numFmtId="204" formatCode="&quot;\&quot;#,##0;[Red]&quot;\&quot;&quot;\&quot;&quot;\&quot;&quot;\&quot;&quot;\&quot;&quot;\&quot;&quot;\&quot;&quot;\&quot;&quot;\&quot;&quot;\&quot;&quot;\&quot;&quot;\&quot;&quot;\&quot;&quot;\&quot;\-#,##0"/>
    <numFmt numFmtId="205" formatCode="_ * #,##0_ ;_ * &quot;\&quot;&quot;\&quot;&quot;\&quot;&quot;\&quot;&quot;\&quot;&quot;\&quot;&quot;\&quot;&quot;\&quot;&quot;\&quot;&quot;\&quot;&quot;\&quot;&quot;\&quot;\-#,##0_ ;_ * &quot;-&quot;_ ;_ @_ "/>
    <numFmt numFmtId="206" formatCode="&quot;\&quot;#,##0.00;&quot;\&quot;&quot;\&quot;&quot;\&quot;&quot;\&quot;&quot;\&quot;&quot;\&quot;&quot;\&quot;&quot;\&quot;&quot;\&quot;&quot;\&quot;&quot;\&quot;&quot;\&quot;&quot;\&quot;&quot;\&quot;\-#,##0.00"/>
    <numFmt numFmtId="207" formatCode="_-* #,##0.00\ &quot;F&quot;_-;\-* #,##0.00\ &quot;F&quot;_-;_-* &quot;-&quot;??\ &quot;F&quot;_-;_-@_-"/>
    <numFmt numFmtId="208" formatCode="\$#,##0\ ;&quot;($&quot;#,##0\)"/>
    <numFmt numFmtId="209" formatCode="\t0.00%"/>
    <numFmt numFmtId="210" formatCode="_(* #,##0.000_);_(* \(#,##0.000\);_(* &quot;-&quot;??_);_(@_)"/>
    <numFmt numFmtId="211" formatCode="_(* #,##0.0000_);_(* \(#,##0.0000\);_(* &quot;-&quot;??_);_(@_)"/>
    <numFmt numFmtId="212" formatCode="\t#\ ??/??"/>
    <numFmt numFmtId="213" formatCode="_(* #,##0.000000_);_(* \(#,##0.000000\);_(* &quot;-&quot;??_);_(@_)"/>
    <numFmt numFmtId="214" formatCode="_(* #,##0.000000_);_(* \(#,##0.000000\);_(* \-??_);_(@_)"/>
    <numFmt numFmtId="215" formatCode="_ &quot;R&quot;\ * #,##0_ ;_ &quot;R&quot;\ * \-#,##0_ ;_ &quot;R&quot;\ * &quot;-&quot;_ ;_ @_ "/>
    <numFmt numFmtId="216" formatCode="0%_);\(0%\)"/>
    <numFmt numFmtId="217" formatCode="_ &quot;\&quot;* #,##0_ ;_ &quot;\&quot;* &quot;\&quot;&quot;\&quot;&quot;\&quot;&quot;\&quot;&quot;\&quot;&quot;\&quot;&quot;\&quot;&quot;\&quot;&quot;\&quot;&quot;\&quot;&quot;\&quot;&quot;\&quot;&quot;\&quot;&quot;\&quot;\-#,##0_ ;_ &quot;\&quot;* &quot;-&quot;_ ;_ @_ "/>
    <numFmt numFmtId="218" formatCode="d"/>
    <numFmt numFmtId="219" formatCode="#,##0.00\ &quot;F&quot;;[Red]\-#,##0.00\ &quot;F&quot;"/>
    <numFmt numFmtId="220" formatCode="#,##0.00&quot; F&quot;;[Red]\-#,##0.00&quot; F&quot;"/>
    <numFmt numFmtId="221" formatCode="#,##0.00\ \ \ \ "/>
    <numFmt numFmtId="222" formatCode="&quot;\&quot;#,##0.00;[Red]&quot;\&quot;&quot;\&quot;&quot;\&quot;&quot;\&quot;&quot;\&quot;&quot;\&quot;&quot;\&quot;&quot;\&quot;&quot;\&quot;&quot;\&quot;&quot;\&quot;&quot;\&quot;&quot;\&quot;&quot;\&quot;\-#,##0.00"/>
    <numFmt numFmtId="223" formatCode="_ &quot;\&quot;* #,##0_ ;_ &quot;\&quot;* &quot;\&quot;&quot;\&quot;&quot;\&quot;&quot;\&quot;&quot;\&quot;&quot;\&quot;&quot;\&quot;&quot;\&quot;&quot;\&quot;&quot;\&quot;&quot;\&quot;&quot;\&quot;&quot;\&quot;\-#,##0_ ;_ &quot;\&quot;* &quot;-&quot;_ ;_ @_ "/>
    <numFmt numFmtId="224" formatCode="#,##0\ &quot;F&quot;;[Red]\-#,##0\ &quot;F&quot;"/>
    <numFmt numFmtId="225" formatCode="#,##0.00\ &quot;F&quot;;\-#,##0.00\ &quot;F&quot;"/>
    <numFmt numFmtId="226" formatCode="0.000"/>
    <numFmt numFmtId="227" formatCode="\\#,##0.00;[Red]&quot;\-&quot;#,##0.00"/>
    <numFmt numFmtId="228" formatCode="\\#,##0;[Red]&quot;\-&quot;#,##0"/>
  </numFmts>
  <fonts count="126">
    <font>
      <sz val="10"/>
      <name val="MS Sans Serif"/>
      <family val="2"/>
    </font>
    <font>
      <sz val="10"/>
      <name val="MS Sans Serif"/>
      <family val="2"/>
    </font>
    <font>
      <b/>
      <sz val="11"/>
      <name val="Times New Roman"/>
      <family val="1"/>
    </font>
    <font>
      <sz val="11"/>
      <name val="Times New Roman"/>
      <family val="1"/>
    </font>
    <font>
      <sz val="10"/>
      <name val="Times New Roman"/>
      <family val="1"/>
    </font>
    <font>
      <b/>
      <sz val="10"/>
      <name val="Times New Roman"/>
      <family val="1"/>
    </font>
    <font>
      <b/>
      <sz val="14"/>
      <name val="Times New Roman"/>
      <family val="1"/>
    </font>
    <font>
      <sz val="14"/>
      <name val="Times New Roman"/>
      <family val="1"/>
    </font>
    <font>
      <sz val="9"/>
      <name val="Times New Roman"/>
      <family val="1"/>
    </font>
    <font>
      <i/>
      <sz val="11"/>
      <name val="Times New Roman"/>
      <family val="1"/>
    </font>
    <font>
      <b/>
      <i/>
      <sz val="10"/>
      <name val="Times New Roman"/>
      <family val="1"/>
    </font>
    <font>
      <i/>
      <sz val="10"/>
      <name val="Times New Roman"/>
      <family val="1"/>
    </font>
    <font>
      <b/>
      <i/>
      <sz val="11"/>
      <name val="Times New Roman"/>
      <family val="1"/>
    </font>
    <font>
      <b/>
      <sz val="10"/>
      <color theme="1"/>
      <name val="VNI-Times"/>
    </font>
    <font>
      <sz val="11"/>
      <name val="Times New Roman"/>
      <family val="1"/>
      <charset val="163"/>
    </font>
    <font>
      <strike/>
      <sz val="10"/>
      <name val="MS Sans Serif"/>
      <family val="2"/>
    </font>
    <font>
      <sz val="11"/>
      <color rgb="FFFF0000"/>
      <name val="Times New Roman"/>
      <family val="1"/>
    </font>
    <font>
      <sz val="12"/>
      <name val="VNI-Times"/>
    </font>
    <font>
      <sz val="11"/>
      <name val="Cambria"/>
      <family val="1"/>
      <charset val="163"/>
      <scheme val="major"/>
    </font>
    <font>
      <b/>
      <sz val="10"/>
      <name val="Cambria"/>
      <family val="1"/>
      <charset val="163"/>
      <scheme val="major"/>
    </font>
    <font>
      <sz val="10"/>
      <name val="Cambria"/>
      <family val="1"/>
      <charset val="163"/>
      <scheme val="major"/>
    </font>
    <font>
      <i/>
      <sz val="11"/>
      <name val="Cambria"/>
      <family val="1"/>
      <charset val="163"/>
      <scheme val="major"/>
    </font>
    <font>
      <b/>
      <sz val="11"/>
      <name val="Times New Roman"/>
      <family val="1"/>
      <charset val="163"/>
    </font>
    <font>
      <b/>
      <sz val="11"/>
      <name val="Cambria"/>
      <family val="1"/>
      <charset val="163"/>
      <scheme val="major"/>
    </font>
    <font>
      <sz val="11"/>
      <name val="VNI-Times"/>
    </font>
    <font>
      <i/>
      <sz val="11"/>
      <name val="Times New Roman"/>
      <family val="1"/>
      <charset val="163"/>
    </font>
    <font>
      <b/>
      <i/>
      <sz val="11"/>
      <name val="Cambria"/>
      <family val="1"/>
      <charset val="163"/>
      <scheme val="major"/>
    </font>
    <font>
      <b/>
      <i/>
      <sz val="10"/>
      <name val="Cambria"/>
      <family val="1"/>
      <charset val="163"/>
      <scheme val="major"/>
    </font>
    <font>
      <sz val="10.5"/>
      <name val="Times New Roman"/>
      <family val="1"/>
    </font>
    <font>
      <b/>
      <sz val="10.5"/>
      <name val="Times New Roman"/>
      <family val="1"/>
    </font>
    <font>
      <sz val="10"/>
      <name val="VNI-Times"/>
    </font>
    <font>
      <i/>
      <sz val="10.5"/>
      <name val="Times New Roman"/>
      <family val="1"/>
    </font>
    <font>
      <sz val="10"/>
      <name val="Arial"/>
      <family val="2"/>
    </font>
    <font>
      <b/>
      <sz val="10.5"/>
      <color indexed="8"/>
      <name val="Times New Roman"/>
      <family val="1"/>
    </font>
    <font>
      <sz val="10.5"/>
      <color indexed="8"/>
      <name val="Times New Roman"/>
      <family val="1"/>
    </font>
    <font>
      <sz val="10.5"/>
      <name val="Times New Roman"/>
      <family val="1"/>
      <charset val="163"/>
    </font>
    <font>
      <sz val="10"/>
      <color indexed="12"/>
      <name val="VNI-Times"/>
    </font>
    <font>
      <sz val="10.5"/>
      <color theme="1"/>
      <name val="Times New Roman"/>
      <family val="1"/>
    </font>
    <font>
      <i/>
      <sz val="10.5"/>
      <color theme="1"/>
      <name val="Times New Roman"/>
      <family val="1"/>
    </font>
    <font>
      <b/>
      <i/>
      <sz val="10.5"/>
      <name val="Times New Roman"/>
      <family val="1"/>
    </font>
    <font>
      <sz val="10.5"/>
      <color indexed="14"/>
      <name val="Times New Roman"/>
      <family val="1"/>
    </font>
    <font>
      <b/>
      <sz val="10.5"/>
      <name val="Times New Roman"/>
      <family val="1"/>
      <charset val="163"/>
    </font>
    <font>
      <b/>
      <sz val="10"/>
      <name val="MS Sans Serif"/>
      <family val="2"/>
    </font>
    <font>
      <b/>
      <sz val="10"/>
      <name val="VNI-Times"/>
    </font>
    <font>
      <sz val="10.5"/>
      <name val="MS Sans Serif"/>
      <family val="2"/>
    </font>
    <font>
      <i/>
      <sz val="10.5"/>
      <name val="Times New Roman"/>
      <family val="1"/>
      <charset val="163"/>
    </font>
    <font>
      <b/>
      <i/>
      <sz val="10.5"/>
      <name val="Times New Roman"/>
      <family val="1"/>
      <charset val="163"/>
    </font>
    <font>
      <sz val="10.5"/>
      <color rgb="FFFF0000"/>
      <name val="Times New Roman"/>
      <family val="1"/>
      <charset val="163"/>
    </font>
    <font>
      <sz val="10"/>
      <name val="Arial"/>
      <family val="2"/>
    </font>
    <font>
      <b/>
      <sz val="11"/>
      <color theme="1"/>
      <name val="Times New Roman"/>
      <family val="1"/>
    </font>
    <font>
      <sz val="11"/>
      <color theme="1"/>
      <name val="Times New Roman"/>
      <family val="1"/>
    </font>
    <font>
      <b/>
      <i/>
      <sz val="11"/>
      <color theme="1"/>
      <name val="Times New Roman"/>
      <family val="1"/>
    </font>
    <font>
      <i/>
      <sz val="11"/>
      <color theme="1"/>
      <name val="Times New Roman"/>
      <family val="1"/>
    </font>
    <font>
      <b/>
      <i/>
      <u val="singleAccounting"/>
      <sz val="11"/>
      <color theme="1"/>
      <name val="Times New Roman"/>
      <family val="1"/>
    </font>
    <font>
      <b/>
      <i/>
      <sz val="10.5"/>
      <color theme="1"/>
      <name val="Times New Roman"/>
      <family val="1"/>
    </font>
    <font>
      <b/>
      <sz val="9"/>
      <color indexed="81"/>
      <name val="Tahoma"/>
      <family val="2"/>
    </font>
    <font>
      <sz val="9"/>
      <color indexed="81"/>
      <name val="Tahoma"/>
      <family val="2"/>
    </font>
    <font>
      <b/>
      <sz val="11"/>
      <color indexed="18"/>
      <name val="Times New Roman"/>
      <family val="1"/>
    </font>
    <font>
      <sz val="9"/>
      <color indexed="12"/>
      <name val="Times New Roman"/>
      <family val="1"/>
    </font>
    <font>
      <i/>
      <sz val="11"/>
      <color indexed="18"/>
      <name val="Times New Roman"/>
      <family val="1"/>
    </font>
    <font>
      <i/>
      <sz val="10"/>
      <color indexed="8"/>
      <name val="Times New Roman"/>
      <family val="1"/>
    </font>
    <font>
      <b/>
      <sz val="10"/>
      <name val="Times New Roman"/>
      <family val="1"/>
      <charset val="163"/>
    </font>
    <font>
      <b/>
      <sz val="10"/>
      <color indexed="18"/>
      <name val="Times New Roman"/>
      <family val="1"/>
    </font>
    <font>
      <sz val="10"/>
      <color indexed="9"/>
      <name val="Times New Roman"/>
      <family val="1"/>
    </font>
    <font>
      <b/>
      <sz val="9"/>
      <name val="Times New Roman"/>
      <family val="1"/>
    </font>
    <font>
      <sz val="10"/>
      <name val="VNI-Helve"/>
    </font>
    <font>
      <sz val="10"/>
      <name val=".VnArial"/>
      <family val="2"/>
    </font>
    <font>
      <sz val="12"/>
      <name val="????"/>
      <charset val="136"/>
    </font>
    <font>
      <sz val="12"/>
      <name val="???"/>
      <family val="3"/>
    </font>
    <font>
      <sz val="12"/>
      <name val="???"/>
      <family val="1"/>
      <charset val="129"/>
    </font>
    <font>
      <sz val="11"/>
      <name val="VNI-Aptima"/>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charset val="129"/>
    </font>
    <font>
      <sz val="8"/>
      <name val="Times New Roman"/>
      <family val="1"/>
    </font>
    <font>
      <sz val="12"/>
      <name val="Tms Rmn"/>
    </font>
    <font>
      <sz val="10"/>
      <name val="Times New Roman"/>
      <family val="1"/>
      <charset val="163"/>
    </font>
    <font>
      <b/>
      <sz val="10"/>
      <name val="Helv"/>
    </font>
    <font>
      <b/>
      <sz val="11"/>
      <name val="Arial"/>
      <family val="2"/>
    </font>
    <font>
      <sz val="10"/>
      <name val="VNI-Aptima"/>
    </font>
    <font>
      <sz val="10"/>
      <name val="MS Serif"/>
      <family val="1"/>
    </font>
    <font>
      <sz val="10"/>
      <name val="Courier"/>
      <family val="3"/>
    </font>
    <font>
      <b/>
      <sz val="10"/>
      <color indexed="33"/>
      <name val="VNI-Times"/>
    </font>
    <font>
      <b/>
      <sz val="10"/>
      <color indexed="12"/>
      <name val="VNI-Times"/>
    </font>
    <font>
      <sz val="10"/>
      <color indexed="8"/>
      <name val="Arial"/>
      <family val="2"/>
    </font>
    <font>
      <sz val="10"/>
      <color indexed="16"/>
      <name val="MS Serif"/>
      <family val="1"/>
    </font>
    <font>
      <sz val="8"/>
      <name val="Arial"/>
      <family val="2"/>
    </font>
    <font>
      <b/>
      <sz val="12"/>
      <name val="Helv"/>
    </font>
    <font>
      <b/>
      <sz val="12"/>
      <name val="Arial"/>
      <family val="2"/>
    </font>
    <font>
      <b/>
      <sz val="10"/>
      <name val="Arial"/>
      <family val="2"/>
    </font>
    <font>
      <b/>
      <sz val="18"/>
      <name val="Arial"/>
      <family val="2"/>
    </font>
    <font>
      <b/>
      <sz val="10"/>
      <color indexed="10"/>
      <name val="VNI-Times"/>
    </font>
    <font>
      <b/>
      <sz val="11"/>
      <name val="Helv"/>
    </font>
    <font>
      <sz val="12"/>
      <name val="Arial"/>
      <family val="2"/>
    </font>
    <font>
      <sz val="7"/>
      <name val="Small Fonts"/>
      <family val="2"/>
    </font>
    <font>
      <b/>
      <sz val="12"/>
      <name val="VN-NTime"/>
    </font>
    <font>
      <sz val="10"/>
      <name val="Tms Rmn"/>
      <family val="1"/>
    </font>
    <font>
      <b/>
      <sz val="8"/>
      <color indexed="8"/>
      <name val="Helv"/>
      <family val="2"/>
    </font>
    <font>
      <sz val="13"/>
      <name val=".VnTime"/>
      <family val="2"/>
    </font>
    <font>
      <b/>
      <sz val="10"/>
      <name val="VNI-Univer"/>
    </font>
    <font>
      <b/>
      <sz val="10"/>
      <color indexed="10"/>
      <name val="Arial"/>
      <family val="2"/>
    </font>
    <font>
      <b/>
      <sz val="12"/>
      <name val=".VnTime"/>
      <family val="2"/>
    </font>
    <font>
      <b/>
      <sz val="10"/>
      <name val=".VnTime"/>
      <family val="2"/>
    </font>
    <font>
      <sz val="10"/>
      <name val=".VnTime"/>
      <family val="2"/>
    </font>
    <font>
      <sz val="9"/>
      <name val=".VnTime"/>
      <family val="2"/>
    </font>
    <font>
      <sz val="11"/>
      <name val="VNI-Helve"/>
    </font>
    <font>
      <sz val="14"/>
      <name val="Cordia New"/>
      <family val="2"/>
    </font>
    <font>
      <sz val="16"/>
      <name val="AngsanaUPC"/>
      <family val="3"/>
    </font>
    <font>
      <sz val="9"/>
      <name val="Trebuchet MS"/>
      <family val="2"/>
    </font>
    <font>
      <sz val="12"/>
      <name val="바탕체"/>
      <family val="3"/>
    </font>
    <font>
      <sz val="12"/>
      <name val="뼻뮝"/>
      <family val="1"/>
      <charset val="129"/>
    </font>
    <font>
      <sz val="11"/>
      <name val="VNI-Times"/>
      <family val="1"/>
    </font>
    <font>
      <sz val="10"/>
      <name val="명조"/>
      <family val="3"/>
      <charset val="129"/>
    </font>
    <font>
      <sz val="9"/>
      <name val="ARIAL"/>
      <family val="2"/>
    </font>
    <font>
      <sz val="12"/>
      <name val="바탕체"/>
      <family val="1"/>
    </font>
    <font>
      <sz val="10"/>
      <name val="굴림체"/>
      <family val="3"/>
      <charset val="129"/>
    </font>
    <font>
      <sz val="10"/>
      <name val=".VnArial"/>
      <family val="1"/>
    </font>
    <font>
      <sz val="12"/>
      <name val="Courier"/>
      <family val="3"/>
    </font>
    <font>
      <u/>
      <sz val="12"/>
      <color indexed="12"/>
      <name val="Times New Roman"/>
      <family val="1"/>
    </font>
    <font>
      <u/>
      <sz val="12"/>
      <color indexed="36"/>
      <name val="Times New Roman"/>
      <family val="1"/>
    </font>
    <font>
      <sz val="10"/>
      <name val=" "/>
      <family val="1"/>
      <charset val="136"/>
    </font>
    <font>
      <sz val="12"/>
      <name val="Times New Roman"/>
      <family val="1"/>
    </font>
  </fonts>
  <fills count="10">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1"/>
        <bgColor indexed="64"/>
      </patternFill>
    </fill>
    <fill>
      <patternFill patternType="gray125">
        <fgColor indexed="35"/>
      </patternFill>
    </fill>
  </fills>
  <borders count="21">
    <border>
      <left/>
      <right/>
      <top/>
      <bottom/>
      <diagonal/>
    </border>
    <border>
      <left/>
      <right/>
      <top/>
      <bottom style="thin">
        <color indexed="64"/>
      </bottom>
      <diagonal/>
    </border>
    <border>
      <left/>
      <right/>
      <top style="thin">
        <color indexed="8"/>
      </top>
      <bottom style="double">
        <color indexed="8"/>
      </bottom>
      <diagonal/>
    </border>
    <border>
      <left/>
      <right/>
      <top/>
      <bottom style="double">
        <color indexed="8"/>
      </bottom>
      <diagonal/>
    </border>
    <border>
      <left/>
      <right/>
      <top/>
      <bottom style="thin">
        <color indexed="8"/>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s>
  <cellStyleXfs count="653">
    <xf numFmtId="0" fontId="0" fillId="0" borderId="0"/>
    <xf numFmtId="165" fontId="1" fillId="0" borderId="0" applyFill="0" applyBorder="0" applyAlignment="0" applyProtection="0"/>
    <xf numFmtId="9" fontId="1" fillId="0" borderId="0" applyFill="0" applyBorder="0" applyAlignment="0" applyProtection="0"/>
    <xf numFmtId="0" fontId="1" fillId="0" borderId="0"/>
    <xf numFmtId="0" fontId="17" fillId="0" borderId="0"/>
    <xf numFmtId="0" fontId="24" fillId="0" borderId="0"/>
    <xf numFmtId="0" fontId="30" fillId="0" borderId="0"/>
    <xf numFmtId="0" fontId="30" fillId="0" borderId="0"/>
    <xf numFmtId="43" fontId="32" fillId="0" borderId="0" applyFont="0" applyFill="0" applyBorder="0" applyAlignment="0" applyProtection="0"/>
    <xf numFmtId="43" fontId="48" fillId="0" borderId="0" applyFont="0" applyFill="0" applyBorder="0" applyAlignment="0" applyProtection="0"/>
    <xf numFmtId="174" fontId="65" fillId="0" borderId="0" applyFont="0" applyFill="0" applyBorder="0" applyAlignment="0" applyProtection="0"/>
    <xf numFmtId="0" fontId="32" fillId="0" borderId="0"/>
    <xf numFmtId="175" fontId="30" fillId="0" borderId="0" applyFont="0" applyFill="0" applyBorder="0" applyAlignment="0" applyProtection="0"/>
    <xf numFmtId="176" fontId="32" fillId="0" borderId="0" applyFont="0" applyFill="0" applyBorder="0" applyAlignment="0" applyProtection="0"/>
    <xf numFmtId="177" fontId="66" fillId="0" borderId="0" applyFont="0" applyFill="0" applyBorder="0" applyAlignment="0" applyProtection="0"/>
    <xf numFmtId="178" fontId="66" fillId="0" borderId="0" applyFont="0" applyFill="0" applyBorder="0" applyAlignment="0" applyProtection="0"/>
    <xf numFmtId="179" fontId="67" fillId="0" borderId="0" applyFont="0" applyFill="0" applyBorder="0" applyAlignment="0" applyProtection="0"/>
    <xf numFmtId="9" fontId="68" fillId="0" borderId="0" applyFont="0" applyFill="0" applyBorder="0" applyAlignment="0" applyProtection="0"/>
    <xf numFmtId="0" fontId="69" fillId="0" borderId="0" applyFont="0" applyFill="0" applyBorder="0" applyAlignment="0" applyProtection="0"/>
    <xf numFmtId="0" fontId="70" fillId="0" borderId="0"/>
    <xf numFmtId="42" fontId="30" fillId="0" borderId="0" applyFont="0" applyFill="0" applyBorder="0" applyAlignment="0" applyProtection="0"/>
    <xf numFmtId="180" fontId="17" fillId="0" borderId="0" applyFont="0" applyFill="0" applyBorder="0" applyAlignment="0" applyProtection="0"/>
    <xf numFmtId="181" fontId="30"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74" fontId="65"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4" fontId="65" fillId="0" borderId="0" applyFont="0" applyFill="0" applyBorder="0" applyAlignment="0" applyProtection="0"/>
    <xf numFmtId="183" fontId="17" fillId="0" borderId="0" applyFont="0" applyFill="0" applyBorder="0" applyAlignment="0" applyProtection="0"/>
    <xf numFmtId="174" fontId="65" fillId="0" borderId="0" applyFont="0" applyFill="0" applyBorder="0" applyAlignment="0" applyProtection="0"/>
    <xf numFmtId="185" fontId="17"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79" fontId="65"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65" fillId="0" borderId="0" applyFont="0" applyFill="0" applyBorder="0" applyAlignment="0" applyProtection="0"/>
    <xf numFmtId="189" fontId="30" fillId="0" borderId="0" applyFont="0" applyFill="0" applyBorder="0" applyAlignment="0" applyProtection="0"/>
    <xf numFmtId="179" fontId="65"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9" fontId="17" fillId="0" borderId="0" applyFont="0" applyFill="0" applyBorder="0" applyAlignment="0" applyProtection="0"/>
    <xf numFmtId="42" fontId="30" fillId="0" borderId="0" applyFont="0" applyFill="0" applyBorder="0" applyAlignment="0" applyProtection="0"/>
    <xf numFmtId="180" fontId="17" fillId="0" borderId="0" applyFont="0" applyFill="0" applyBorder="0" applyAlignment="0" applyProtection="0"/>
    <xf numFmtId="181"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90" fontId="65"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65" fillId="0" borderId="0" applyFont="0" applyFill="0" applyBorder="0" applyAlignment="0" applyProtection="0"/>
    <xf numFmtId="191" fontId="30" fillId="0" borderId="0" applyFont="0" applyFill="0" applyBorder="0" applyAlignment="0" applyProtection="0"/>
    <xf numFmtId="190" fontId="65" fillId="0" borderId="0" applyFont="0" applyFill="0" applyBorder="0" applyAlignment="0" applyProtection="0"/>
    <xf numFmtId="180" fontId="30" fillId="0" borderId="0" applyFont="0" applyFill="0" applyBorder="0" applyAlignment="0" applyProtection="0"/>
    <xf numFmtId="192" fontId="65"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79" fontId="65" fillId="0" borderId="0" applyFont="0" applyFill="0" applyBorder="0" applyAlignment="0" applyProtection="0"/>
    <xf numFmtId="193" fontId="30" fillId="0" borderId="0" applyFont="0" applyFill="0" applyBorder="0" applyAlignment="0" applyProtection="0"/>
    <xf numFmtId="192" fontId="65"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79" fontId="65"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65" fillId="0" borderId="0" applyFont="0" applyFill="0" applyBorder="0" applyAlignment="0" applyProtection="0"/>
    <xf numFmtId="189" fontId="30" fillId="0" borderId="0" applyFont="0" applyFill="0" applyBorder="0" applyAlignment="0" applyProtection="0"/>
    <xf numFmtId="179" fontId="65" fillId="0" borderId="0" applyFont="0" applyFill="0" applyBorder="0" applyAlignment="0" applyProtection="0"/>
    <xf numFmtId="186" fontId="30" fillId="0" borderId="0" applyFont="0" applyFill="0" applyBorder="0" applyAlignment="0" applyProtection="0"/>
    <xf numFmtId="185" fontId="17"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4" fontId="30" fillId="0" borderId="0" applyFont="0" applyFill="0" applyBorder="0" applyAlignment="0" applyProtection="0"/>
    <xf numFmtId="196"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82" fontId="65"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74" fontId="65" fillId="0" borderId="0" applyFont="0" applyFill="0" applyBorder="0" applyAlignment="0" applyProtection="0"/>
    <xf numFmtId="197"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80" fontId="17" fillId="0" borderId="0" applyFont="0" applyFill="0" applyBorder="0" applyAlignment="0" applyProtection="0"/>
    <xf numFmtId="181"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90" fontId="65"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65" fillId="0" borderId="0" applyFont="0" applyFill="0" applyBorder="0" applyAlignment="0" applyProtection="0"/>
    <xf numFmtId="191" fontId="30" fillId="0" borderId="0" applyFont="0" applyFill="0" applyBorder="0" applyAlignment="0" applyProtection="0"/>
    <xf numFmtId="190" fontId="65" fillId="0" borderId="0" applyFont="0" applyFill="0" applyBorder="0" applyAlignment="0" applyProtection="0"/>
    <xf numFmtId="180" fontId="30" fillId="0" borderId="0" applyFont="0" applyFill="0" applyBorder="0" applyAlignment="0" applyProtection="0"/>
    <xf numFmtId="192" fontId="65"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79" fontId="65" fillId="0" borderId="0" applyFont="0" applyFill="0" applyBorder="0" applyAlignment="0" applyProtection="0"/>
    <xf numFmtId="193" fontId="30" fillId="0" borderId="0" applyFont="0" applyFill="0" applyBorder="0" applyAlignment="0" applyProtection="0"/>
    <xf numFmtId="192" fontId="65" fillId="0" borderId="0" applyFont="0" applyFill="0" applyBorder="0" applyAlignment="0" applyProtection="0"/>
    <xf numFmtId="179" fontId="17" fillId="0" borderId="0" applyFont="0" applyFill="0" applyBorder="0" applyAlignment="0" applyProtection="0"/>
    <xf numFmtId="185" fontId="17"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4" fontId="30" fillId="0" borderId="0" applyFont="0" applyFill="0" applyBorder="0" applyAlignment="0" applyProtection="0"/>
    <xf numFmtId="196"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82" fontId="65"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74" fontId="65" fillId="0" borderId="0" applyFont="0" applyFill="0" applyBorder="0" applyAlignment="0" applyProtection="0"/>
    <xf numFmtId="197"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79" fontId="65"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65" fillId="0" borderId="0" applyFont="0" applyFill="0" applyBorder="0" applyAlignment="0" applyProtection="0"/>
    <xf numFmtId="189" fontId="30" fillId="0" borderId="0" applyFont="0" applyFill="0" applyBorder="0" applyAlignment="0" applyProtection="0"/>
    <xf numFmtId="179" fontId="65"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9"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74" fontId="65"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4" fontId="65" fillId="0" borderId="0" applyFont="0" applyFill="0" applyBorder="0" applyAlignment="0" applyProtection="0"/>
    <xf numFmtId="183" fontId="17" fillId="0" borderId="0" applyFont="0" applyFill="0" applyBorder="0" applyAlignment="0" applyProtection="0"/>
    <xf numFmtId="174" fontId="65" fillId="0" borderId="0" applyFont="0" applyFill="0" applyBorder="0" applyAlignment="0" applyProtection="0"/>
    <xf numFmtId="42" fontId="30" fillId="0" borderId="0" applyFont="0" applyFill="0" applyBorder="0" applyAlignment="0" applyProtection="0"/>
    <xf numFmtId="0" fontId="1" fillId="0" borderId="0"/>
    <xf numFmtId="180" fontId="30" fillId="0" borderId="0" applyFont="0" applyFill="0" applyBorder="0" applyAlignment="0" applyProtection="0"/>
    <xf numFmtId="190" fontId="65"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65" fillId="0" borderId="0" applyFont="0" applyFill="0" applyBorder="0" applyAlignment="0" applyProtection="0"/>
    <xf numFmtId="191" fontId="30" fillId="0" borderId="0" applyFont="0" applyFill="0" applyBorder="0" applyAlignment="0" applyProtection="0"/>
    <xf numFmtId="190" fontId="65" fillId="0" borderId="0" applyFont="0" applyFill="0" applyBorder="0" applyAlignment="0" applyProtection="0"/>
    <xf numFmtId="180" fontId="30" fillId="0" borderId="0" applyFont="0" applyFill="0" applyBorder="0" applyAlignment="0" applyProtection="0"/>
    <xf numFmtId="192" fontId="65"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79" fontId="65" fillId="0" borderId="0" applyFont="0" applyFill="0" applyBorder="0" applyAlignment="0" applyProtection="0"/>
    <xf numFmtId="193" fontId="30" fillId="0" borderId="0" applyFont="0" applyFill="0" applyBorder="0" applyAlignment="0" applyProtection="0"/>
    <xf numFmtId="192" fontId="65" fillId="0" borderId="0" applyFont="0" applyFill="0" applyBorder="0" applyAlignment="0" applyProtection="0"/>
    <xf numFmtId="179" fontId="17"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4" fontId="30" fillId="0" borderId="0" applyFont="0" applyFill="0" applyBorder="0" applyAlignment="0" applyProtection="0"/>
    <xf numFmtId="196"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2" fontId="65"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74" fontId="65" fillId="0" borderId="0" applyFont="0" applyFill="0" applyBorder="0" applyAlignment="0" applyProtection="0"/>
    <xf numFmtId="197"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17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79" fontId="65"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65" fillId="0" borderId="0" applyFont="0" applyFill="0" applyBorder="0" applyAlignment="0" applyProtection="0"/>
    <xf numFmtId="189" fontId="30" fillId="0" borderId="0" applyFont="0" applyFill="0" applyBorder="0" applyAlignment="0" applyProtection="0"/>
    <xf numFmtId="179" fontId="65"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74" fontId="65"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4" fontId="65" fillId="0" borderId="0" applyFont="0" applyFill="0" applyBorder="0" applyAlignment="0" applyProtection="0"/>
    <xf numFmtId="183" fontId="17" fillId="0" borderId="0" applyFont="0" applyFill="0" applyBorder="0" applyAlignment="0" applyProtection="0"/>
    <xf numFmtId="174" fontId="65" fillId="0" borderId="0" applyFont="0" applyFill="0" applyBorder="0" applyAlignment="0" applyProtection="0"/>
    <xf numFmtId="185" fontId="17" fillId="0" borderId="0" applyFont="0" applyFill="0" applyBorder="0" applyAlignment="0" applyProtection="0"/>
    <xf numFmtId="42" fontId="30" fillId="0" borderId="0" applyFont="0" applyFill="0" applyBorder="0" applyAlignment="0" applyProtection="0"/>
    <xf numFmtId="0" fontId="32" fillId="0" borderId="0"/>
    <xf numFmtId="0" fontId="32" fillId="0" borderId="0"/>
    <xf numFmtId="0" fontId="71" fillId="2" borderId="0"/>
    <xf numFmtId="0" fontId="71" fillId="2" borderId="0"/>
    <xf numFmtId="0" fontId="71" fillId="3" borderId="0"/>
    <xf numFmtId="0" fontId="71" fillId="2" borderId="0"/>
    <xf numFmtId="9" fontId="72" fillId="0" borderId="0" applyBorder="0" applyAlignment="0" applyProtection="0"/>
    <xf numFmtId="0" fontId="73" fillId="2" borderId="0"/>
    <xf numFmtId="0" fontId="73" fillId="2" borderId="0"/>
    <xf numFmtId="0" fontId="73" fillId="3" borderId="0"/>
    <xf numFmtId="0" fontId="73" fillId="2" borderId="0"/>
    <xf numFmtId="0" fontId="74" fillId="2" borderId="0"/>
    <xf numFmtId="0" fontId="74" fillId="2" borderId="0"/>
    <xf numFmtId="0" fontId="74" fillId="3" borderId="0"/>
    <xf numFmtId="0" fontId="74" fillId="2" borderId="0"/>
    <xf numFmtId="0" fontId="75" fillId="0" borderId="0">
      <alignment wrapText="1"/>
    </xf>
    <xf numFmtId="198" fontId="48" fillId="0" borderId="0" applyFont="0" applyFill="0" applyBorder="0" applyAlignment="0" applyProtection="0"/>
    <xf numFmtId="0" fontId="76" fillId="0" borderId="0" applyFont="0" applyFill="0" applyBorder="0" applyAlignment="0" applyProtection="0"/>
    <xf numFmtId="0" fontId="77" fillId="0" borderId="0" applyFont="0" applyFill="0" applyBorder="0" applyAlignment="0" applyProtection="0"/>
    <xf numFmtId="199" fontId="48" fillId="0" borderId="0" applyFont="0" applyFill="0" applyBorder="0" applyAlignment="0" applyProtection="0"/>
    <xf numFmtId="0" fontId="76" fillId="0" borderId="0" applyFont="0" applyFill="0" applyBorder="0" applyAlignment="0" applyProtection="0"/>
    <xf numFmtId="0" fontId="77" fillId="0" borderId="0" applyFont="0" applyFill="0" applyBorder="0" applyAlignment="0" applyProtection="0"/>
    <xf numFmtId="0" fontId="78" fillId="0" borderId="0">
      <alignment horizontal="center" wrapText="1"/>
      <protection locked="0"/>
    </xf>
    <xf numFmtId="178" fontId="77" fillId="0" borderId="0" applyFont="0" applyFill="0" applyBorder="0" applyAlignment="0" applyProtection="0"/>
    <xf numFmtId="0" fontId="76" fillId="0" borderId="0" applyFont="0" applyFill="0" applyBorder="0" applyAlignment="0" applyProtection="0"/>
    <xf numFmtId="178" fontId="77" fillId="0" borderId="0" applyFont="0" applyFill="0" applyBorder="0" applyAlignment="0" applyProtection="0"/>
    <xf numFmtId="177" fontId="77" fillId="0" borderId="0" applyFont="0" applyFill="0" applyBorder="0" applyAlignment="0" applyProtection="0"/>
    <xf numFmtId="0" fontId="76" fillId="0" borderId="0" applyFont="0" applyFill="0" applyBorder="0" applyAlignment="0" applyProtection="0"/>
    <xf numFmtId="177" fontId="77" fillId="0" borderId="0" applyFont="0" applyFill="0" applyBorder="0" applyAlignment="0" applyProtection="0"/>
    <xf numFmtId="182" fontId="17" fillId="0" borderId="0" applyFont="0" applyFill="0" applyBorder="0" applyAlignment="0" applyProtection="0"/>
    <xf numFmtId="0" fontId="79" fillId="0" borderId="0" applyNumberFormat="0" applyFill="0" applyBorder="0" applyAlignment="0" applyProtection="0"/>
    <xf numFmtId="0" fontId="76" fillId="0" borderId="0"/>
    <xf numFmtId="0" fontId="80" fillId="0" borderId="0"/>
    <xf numFmtId="0" fontId="76" fillId="0" borderId="0"/>
    <xf numFmtId="200" fontId="48" fillId="0" borderId="0" applyFill="0" applyBorder="0" applyAlignment="0"/>
    <xf numFmtId="201" fontId="48" fillId="0" borderId="0" applyFill="0" applyBorder="0" applyAlignment="0"/>
    <xf numFmtId="202" fontId="48" fillId="0" borderId="0" applyFill="0" applyBorder="0" applyAlignment="0"/>
    <xf numFmtId="203" fontId="48" fillId="0" borderId="0" applyFill="0" applyBorder="0" applyAlignment="0"/>
    <xf numFmtId="204" fontId="48" fillId="0" borderId="0" applyFill="0" applyBorder="0" applyAlignment="0"/>
    <xf numFmtId="205" fontId="48" fillId="0" borderId="0" applyFill="0" applyBorder="0" applyAlignment="0"/>
    <xf numFmtId="206" fontId="48" fillId="0" borderId="0" applyFill="0" applyBorder="0" applyAlignment="0"/>
    <xf numFmtId="201" fontId="48" fillId="0" borderId="0" applyFill="0" applyBorder="0" applyAlignment="0"/>
    <xf numFmtId="0" fontId="81" fillId="0" borderId="0"/>
    <xf numFmtId="0" fontId="82" fillId="0" borderId="0" applyFill="0" applyBorder="0" applyProtection="0">
      <alignment horizontal="center"/>
      <protection locked="0"/>
    </xf>
    <xf numFmtId="207" fontId="30" fillId="0" borderId="0" applyFont="0" applyFill="0" applyBorder="0" applyAlignment="0" applyProtection="0"/>
    <xf numFmtId="1" fontId="83" fillId="0" borderId="9" applyBorder="0"/>
    <xf numFmtId="205" fontId="48" fillId="0" borderId="0" applyFont="0" applyFill="0" applyBorder="0" applyAlignment="0" applyProtection="0"/>
    <xf numFmtId="169" fontId="4" fillId="0" borderId="0"/>
    <xf numFmtId="3" fontId="1" fillId="0" borderId="0" applyFill="0" applyBorder="0" applyAlignment="0" applyProtection="0"/>
    <xf numFmtId="0" fontId="84" fillId="0" borderId="0" applyNumberFormat="0" applyAlignment="0">
      <alignment horizontal="left"/>
    </xf>
    <xf numFmtId="0" fontId="85" fillId="0" borderId="0" applyNumberFormat="0" applyAlignment="0"/>
    <xf numFmtId="201" fontId="48" fillId="0" borderId="0" applyFont="0" applyFill="0" applyBorder="0" applyAlignment="0" applyProtection="0"/>
    <xf numFmtId="44" fontId="24" fillId="0" borderId="0" applyFont="0" applyFill="0" applyBorder="0" applyAlignment="0" applyProtection="0"/>
    <xf numFmtId="208" fontId="1" fillId="0" borderId="0" applyFill="0" applyBorder="0" applyAlignment="0" applyProtection="0"/>
    <xf numFmtId="209" fontId="32" fillId="0" borderId="0"/>
    <xf numFmtId="0" fontId="86" fillId="0" borderId="0"/>
    <xf numFmtId="0" fontId="87" fillId="0" borderId="0"/>
    <xf numFmtId="0" fontId="1" fillId="0" borderId="0" applyFill="0" applyBorder="0" applyAlignment="0" applyProtection="0"/>
    <xf numFmtId="14" fontId="88" fillId="0" borderId="0" applyFill="0" applyBorder="0" applyAlignment="0"/>
    <xf numFmtId="0" fontId="32"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212" fontId="32" fillId="0" borderId="0"/>
    <xf numFmtId="205" fontId="48" fillId="0" borderId="0" applyFill="0" applyBorder="0" applyAlignment="0"/>
    <xf numFmtId="201" fontId="48" fillId="0" borderId="0" applyFill="0" applyBorder="0" applyAlignment="0"/>
    <xf numFmtId="205" fontId="48" fillId="0" borderId="0" applyFill="0" applyBorder="0" applyAlignment="0"/>
    <xf numFmtId="206" fontId="48" fillId="0" borderId="0" applyFill="0" applyBorder="0" applyAlignment="0"/>
    <xf numFmtId="201" fontId="48" fillId="0" borderId="0" applyFill="0" applyBorder="0" applyAlignment="0"/>
    <xf numFmtId="0" fontId="89" fillId="0" borderId="0" applyNumberFormat="0" applyAlignment="0">
      <alignment horizontal="left"/>
    </xf>
    <xf numFmtId="2" fontId="1" fillId="0" borderId="0" applyFill="0" applyBorder="0" applyAlignment="0" applyProtection="0"/>
    <xf numFmtId="38" fontId="90" fillId="2" borderId="0" applyNumberFormat="0" applyBorder="0" applyAlignment="0" applyProtection="0"/>
    <xf numFmtId="0" fontId="91" fillId="0" borderId="0">
      <alignment horizontal="left"/>
    </xf>
    <xf numFmtId="0" fontId="92" fillId="0" borderId="10" applyNumberFormat="0" applyAlignment="0" applyProtection="0">
      <alignment horizontal="left" vertical="center"/>
    </xf>
    <xf numFmtId="0" fontId="92" fillId="0" borderId="7">
      <alignment horizontal="left" vertical="center"/>
    </xf>
    <xf numFmtId="14" fontId="93" fillId="4" borderId="11">
      <alignment horizontal="center" vertical="center" wrapText="1"/>
    </xf>
    <xf numFmtId="213" fontId="17" fillId="0" borderId="0">
      <protection locked="0"/>
    </xf>
    <xf numFmtId="214" fontId="17" fillId="0" borderId="0">
      <protection locked="0"/>
    </xf>
    <xf numFmtId="0" fontId="94" fillId="0" borderId="0" applyProtection="0"/>
    <xf numFmtId="213" fontId="17" fillId="0" borderId="0">
      <protection locked="0"/>
    </xf>
    <xf numFmtId="194" fontId="30" fillId="0" borderId="0" applyFont="0" applyFill="0" applyBorder="0" applyAlignment="0" applyProtection="0"/>
    <xf numFmtId="10" fontId="90" fillId="5" borderId="12" applyNumberFormat="0" applyBorder="0" applyAlignment="0" applyProtection="0"/>
    <xf numFmtId="215" fontId="32" fillId="6" borderId="0"/>
    <xf numFmtId="43" fontId="95" fillId="0" borderId="0"/>
    <xf numFmtId="0" fontId="1" fillId="0" borderId="0"/>
    <xf numFmtId="205" fontId="48" fillId="0" borderId="0" applyFill="0" applyBorder="0" applyAlignment="0"/>
    <xf numFmtId="201" fontId="48" fillId="0" borderId="0" applyFill="0" applyBorder="0" applyAlignment="0"/>
    <xf numFmtId="205" fontId="48" fillId="0" borderId="0" applyFill="0" applyBorder="0" applyAlignment="0"/>
    <xf numFmtId="206" fontId="48" fillId="0" borderId="0" applyFill="0" applyBorder="0" applyAlignment="0"/>
    <xf numFmtId="201" fontId="48" fillId="0" borderId="0" applyFill="0" applyBorder="0" applyAlignment="0"/>
    <xf numFmtId="215" fontId="32" fillId="7" borderId="0"/>
    <xf numFmtId="179" fontId="32" fillId="0" borderId="0" applyFont="0" applyFill="0" applyBorder="0" applyAlignment="0" applyProtection="0"/>
    <xf numFmtId="185" fontId="32" fillId="0" borderId="0" applyFont="0" applyFill="0" applyBorder="0" applyAlignment="0" applyProtection="0"/>
    <xf numFmtId="0" fontId="30" fillId="8" borderId="0"/>
    <xf numFmtId="0" fontId="96" fillId="0" borderId="11"/>
    <xf numFmtId="182" fontId="32" fillId="0" borderId="0" applyFont="0" applyFill="0" applyBorder="0" applyAlignment="0" applyProtection="0"/>
    <xf numFmtId="174" fontId="32" fillId="0" borderId="0" applyFont="0" applyFill="0" applyBorder="0" applyAlignment="0" applyProtection="0"/>
    <xf numFmtId="190" fontId="1" fillId="0" borderId="0" applyFont="0" applyFill="0" applyBorder="0" applyAlignment="0" applyProtection="0"/>
    <xf numFmtId="192" fontId="1" fillId="0" borderId="0" applyFont="0" applyFill="0" applyBorder="0" applyAlignment="0" applyProtection="0"/>
    <xf numFmtId="0" fontId="97" fillId="0" borderId="0" applyNumberFormat="0" applyFont="0" applyFill="0" applyAlignment="0"/>
    <xf numFmtId="0" fontId="95" fillId="0" borderId="0"/>
    <xf numFmtId="0" fontId="4" fillId="0" borderId="0"/>
    <xf numFmtId="37" fontId="98" fillId="0" borderId="0"/>
    <xf numFmtId="0" fontId="99" fillId="0" borderId="12" applyNumberFormat="0" applyFont="0" applyFill="0" applyBorder="0" applyAlignment="0">
      <alignment horizontal="center"/>
    </xf>
    <xf numFmtId="0" fontId="32" fillId="0" borderId="0"/>
    <xf numFmtId="0" fontId="32" fillId="0" borderId="0"/>
    <xf numFmtId="0" fontId="32" fillId="0" borderId="0"/>
    <xf numFmtId="0" fontId="32" fillId="0" borderId="0" applyFont="0" applyFill="0" applyBorder="0" applyAlignment="0" applyProtection="0"/>
    <xf numFmtId="0" fontId="4" fillId="0" borderId="0"/>
    <xf numFmtId="14" fontId="78" fillId="0" borderId="0">
      <alignment horizontal="center" wrapText="1"/>
      <protection locked="0"/>
    </xf>
    <xf numFmtId="216" fontId="32" fillId="0" borderId="0" applyFont="0" applyFill="0" applyBorder="0" applyAlignment="0" applyProtection="0"/>
    <xf numFmtId="204" fontId="48" fillId="0" borderId="0" applyFont="0" applyFill="0" applyBorder="0" applyAlignment="0" applyProtection="0"/>
    <xf numFmtId="217" fontId="48" fillId="0" borderId="0" applyFont="0" applyFill="0" applyBorder="0" applyAlignment="0" applyProtection="0"/>
    <xf numFmtId="10" fontId="32" fillId="0" borderId="0" applyFont="0" applyFill="0" applyBorder="0" applyAlignment="0" applyProtection="0"/>
    <xf numFmtId="9" fontId="24" fillId="0" borderId="0" applyFont="0" applyFill="0" applyBorder="0" applyAlignment="0" applyProtection="0"/>
    <xf numFmtId="9" fontId="1" fillId="0" borderId="13" applyNumberFormat="0" applyBorder="0"/>
    <xf numFmtId="205" fontId="48" fillId="0" borderId="0" applyFill="0" applyBorder="0" applyAlignment="0"/>
    <xf numFmtId="201" fontId="48" fillId="0" borderId="0" applyFill="0" applyBorder="0" applyAlignment="0"/>
    <xf numFmtId="205" fontId="48" fillId="0" borderId="0" applyFill="0" applyBorder="0" applyAlignment="0"/>
    <xf numFmtId="206" fontId="48" fillId="0" borderId="0" applyFill="0" applyBorder="0" applyAlignment="0"/>
    <xf numFmtId="201" fontId="48" fillId="0" borderId="0" applyFill="0" applyBorder="0" applyAlignment="0"/>
    <xf numFmtId="5" fontId="100" fillId="0" borderId="0"/>
    <xf numFmtId="0" fontId="1" fillId="0" borderId="0" applyNumberFormat="0" applyFont="0" applyFill="0" applyBorder="0" applyAlignment="0" applyProtection="0">
      <alignment horizontal="left"/>
    </xf>
    <xf numFmtId="218" fontId="48" fillId="0" borderId="0" applyNumberFormat="0" applyFill="0" applyBorder="0" applyAlignment="0" applyProtection="0">
      <alignment horizontal="left"/>
    </xf>
    <xf numFmtId="194" fontId="30" fillId="0" borderId="0" applyFont="0" applyFill="0" applyBorder="0" applyAlignment="0" applyProtection="0"/>
    <xf numFmtId="0" fontId="1" fillId="0" borderId="0"/>
    <xf numFmtId="175" fontId="17" fillId="0" borderId="0" applyFont="0" applyFill="0" applyBorder="0" applyAlignment="0" applyProtection="0"/>
    <xf numFmtId="192" fontId="65" fillId="0" borderId="0" applyFont="0" applyFill="0" applyBorder="0" applyAlignment="0" applyProtection="0"/>
    <xf numFmtId="191" fontId="30" fillId="0" borderId="0" applyFont="0" applyFill="0" applyBorder="0" applyAlignment="0" applyProtection="0"/>
    <xf numFmtId="190" fontId="65" fillId="0" borderId="0" applyFont="0" applyFill="0" applyBorder="0" applyAlignment="0" applyProtection="0"/>
    <xf numFmtId="180" fontId="30" fillId="0" borderId="0" applyFont="0" applyFill="0" applyBorder="0" applyAlignment="0" applyProtection="0"/>
    <xf numFmtId="192" fontId="65"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79" fontId="65" fillId="0" borderId="0" applyFont="0" applyFill="0" applyBorder="0" applyAlignment="0" applyProtection="0"/>
    <xf numFmtId="193" fontId="30" fillId="0" borderId="0" applyFont="0" applyFill="0" applyBorder="0" applyAlignment="0" applyProtection="0"/>
    <xf numFmtId="192" fontId="65" fillId="0" borderId="0" applyFont="0" applyFill="0" applyBorder="0" applyAlignment="0" applyProtection="0"/>
    <xf numFmtId="175" fontId="17"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4" fontId="30" fillId="0" borderId="0" applyFont="0" applyFill="0" applyBorder="0" applyAlignment="0" applyProtection="0"/>
    <xf numFmtId="196"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74" fontId="65" fillId="0" borderId="0" applyFont="0" applyFill="0" applyBorder="0" applyAlignment="0" applyProtection="0"/>
    <xf numFmtId="197"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8" fontId="30"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6" fontId="30" fillId="0" borderId="0" applyFont="0" applyFill="0" applyBorder="0" applyAlignment="0" applyProtection="0"/>
    <xf numFmtId="178"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94" fontId="30" fillId="0" borderId="0" applyFont="0" applyFill="0" applyBorder="0" applyAlignment="0" applyProtection="0"/>
    <xf numFmtId="175" fontId="30" fillId="0" borderId="0" applyFont="0" applyFill="0" applyBorder="0" applyAlignment="0" applyProtection="0"/>
    <xf numFmtId="182" fontId="65"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74" fontId="65" fillId="0" borderId="0" applyFont="0" applyFill="0" applyBorder="0" applyAlignment="0" applyProtection="0"/>
    <xf numFmtId="197" fontId="30" fillId="0" borderId="0" applyFont="0" applyFill="0" applyBorder="0" applyAlignment="0" applyProtection="0"/>
    <xf numFmtId="194" fontId="30" fillId="0" borderId="0" applyFont="0" applyFill="0" applyBorder="0" applyAlignment="0" applyProtection="0"/>
    <xf numFmtId="182" fontId="65"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42" fontId="30" fillId="0" borderId="0" applyFont="0" applyFill="0" applyBorder="0" applyAlignment="0" applyProtection="0"/>
    <xf numFmtId="180" fontId="17" fillId="0" borderId="0" applyFont="0" applyFill="0" applyBorder="0" applyAlignment="0" applyProtection="0"/>
    <xf numFmtId="181"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90" fontId="65" fillId="0" borderId="0" applyFont="0" applyFill="0" applyBorder="0" applyAlignment="0" applyProtection="0"/>
    <xf numFmtId="194"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65" fillId="0" borderId="0" applyFont="0" applyFill="0" applyBorder="0" applyAlignment="0" applyProtection="0"/>
    <xf numFmtId="191" fontId="30" fillId="0" borderId="0" applyFont="0" applyFill="0" applyBorder="0" applyAlignment="0" applyProtection="0"/>
    <xf numFmtId="190" fontId="65" fillId="0" borderId="0" applyFont="0" applyFill="0" applyBorder="0" applyAlignment="0" applyProtection="0"/>
    <xf numFmtId="180" fontId="30" fillId="0" borderId="0" applyFont="0" applyFill="0" applyBorder="0" applyAlignment="0" applyProtection="0"/>
    <xf numFmtId="192" fontId="65"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79" fontId="65" fillId="0" borderId="0" applyFont="0" applyFill="0" applyBorder="0" applyAlignment="0" applyProtection="0"/>
    <xf numFmtId="178" fontId="30" fillId="0" borderId="0" applyFont="0" applyFill="0" applyBorder="0" applyAlignment="0" applyProtection="0"/>
    <xf numFmtId="193" fontId="30" fillId="0" borderId="0" applyFont="0" applyFill="0" applyBorder="0" applyAlignment="0" applyProtection="0"/>
    <xf numFmtId="192" fontId="65" fillId="0" borderId="0" applyFont="0" applyFill="0" applyBorder="0" applyAlignment="0" applyProtection="0"/>
    <xf numFmtId="42" fontId="30" fillId="0" borderId="0" applyFont="0" applyFill="0" applyBorder="0" applyAlignment="0" applyProtection="0"/>
    <xf numFmtId="180" fontId="17" fillId="0" borderId="0" applyFont="0" applyFill="0" applyBorder="0" applyAlignment="0" applyProtection="0"/>
    <xf numFmtId="181"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90" fontId="65"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0" fontId="96" fillId="0" borderId="0"/>
    <xf numFmtId="40" fontId="101" fillId="0" borderId="0" applyBorder="0">
      <alignment horizontal="right"/>
    </xf>
    <xf numFmtId="219" fontId="102" fillId="0" borderId="14">
      <alignment horizontal="right" vertical="center"/>
    </xf>
    <xf numFmtId="219" fontId="102" fillId="0" borderId="14">
      <alignment horizontal="right" vertical="center"/>
    </xf>
    <xf numFmtId="220" fontId="102" fillId="0" borderId="15">
      <alignment horizontal="right" vertical="center"/>
    </xf>
    <xf numFmtId="219" fontId="102" fillId="0" borderId="14">
      <alignment horizontal="right" vertical="center"/>
    </xf>
    <xf numFmtId="219" fontId="102" fillId="0" borderId="14">
      <alignment horizontal="right" vertical="center"/>
    </xf>
    <xf numFmtId="219" fontId="102" fillId="0" borderId="14">
      <alignment horizontal="right" vertical="center"/>
    </xf>
    <xf numFmtId="221" fontId="103" fillId="2" borderId="16" applyFont="0" applyFill="0" applyBorder="0"/>
    <xf numFmtId="49" fontId="88" fillId="0" borderId="0" applyFill="0" applyBorder="0" applyAlignment="0"/>
    <xf numFmtId="222" fontId="48" fillId="0" borderId="0" applyFill="0" applyBorder="0" applyAlignment="0"/>
    <xf numFmtId="223" fontId="48" fillId="0" borderId="0" applyFill="0" applyBorder="0" applyAlignment="0"/>
    <xf numFmtId="180" fontId="102" fillId="0" borderId="14">
      <alignment horizontal="center"/>
    </xf>
    <xf numFmtId="0" fontId="104" fillId="0" borderId="0" applyFill="0" applyBorder="0" applyProtection="0">
      <alignment horizontal="left" vertical="top"/>
    </xf>
    <xf numFmtId="40" fontId="2" fillId="0" borderId="0"/>
    <xf numFmtId="41" fontId="48" fillId="0" borderId="0" applyFont="0" applyFill="0" applyBorder="0" applyAlignment="0" applyProtection="0"/>
    <xf numFmtId="43" fontId="48" fillId="0" borderId="0" applyFont="0" applyFill="0" applyBorder="0" applyAlignment="0" applyProtection="0"/>
    <xf numFmtId="182" fontId="48" fillId="0" borderId="0" applyFont="0" applyFill="0" applyBorder="0" applyAlignment="0" applyProtection="0"/>
    <xf numFmtId="174" fontId="48" fillId="0" borderId="0" applyFont="0" applyFill="0" applyBorder="0" applyAlignment="0" applyProtection="0"/>
    <xf numFmtId="224" fontId="102" fillId="0" borderId="0"/>
    <xf numFmtId="225" fontId="102" fillId="0" borderId="12"/>
    <xf numFmtId="0" fontId="105" fillId="9" borderId="12">
      <alignment horizontal="left" vertical="center"/>
    </xf>
    <xf numFmtId="5" fontId="106" fillId="0" borderId="17">
      <alignment horizontal="left" vertical="top"/>
    </xf>
    <xf numFmtId="5" fontId="107" fillId="0" borderId="18">
      <alignment horizontal="left" vertical="top"/>
    </xf>
    <xf numFmtId="0" fontId="108" fillId="0" borderId="18">
      <alignment horizontal="left" vertical="center"/>
    </xf>
    <xf numFmtId="0" fontId="32" fillId="0" borderId="0"/>
    <xf numFmtId="226" fontId="17" fillId="0" borderId="0" applyFont="0" applyFill="0" applyBorder="0" applyAlignment="0" applyProtection="0"/>
    <xf numFmtId="170" fontId="17" fillId="0" borderId="0" applyFont="0" applyFill="0" applyBorder="0" applyAlignment="0" applyProtection="0"/>
    <xf numFmtId="0" fontId="109" fillId="0" borderId="19"/>
    <xf numFmtId="185" fontId="110" fillId="0" borderId="0" applyFont="0" applyFill="0" applyBorder="0" applyAlignment="0" applyProtection="0"/>
    <xf numFmtId="182" fontId="111" fillId="0" borderId="0" applyFont="0" applyFill="0" applyBorder="0" applyAlignment="0" applyProtection="0"/>
    <xf numFmtId="174" fontId="111" fillId="0" borderId="0" applyFont="0" applyFill="0" applyBorder="0" applyAlignment="0" applyProtection="0"/>
    <xf numFmtId="0" fontId="112" fillId="0" borderId="0"/>
    <xf numFmtId="40" fontId="1" fillId="0" borderId="0" applyFill="0" applyBorder="0" applyAlignment="0" applyProtection="0"/>
    <xf numFmtId="38"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9" fontId="113" fillId="0" borderId="0" applyFont="0" applyFill="0" applyBorder="0" applyAlignment="0" applyProtection="0"/>
    <xf numFmtId="0" fontId="114" fillId="0" borderId="0"/>
    <xf numFmtId="43" fontId="115" fillId="0" borderId="0" applyFont="0" applyFill="0" applyBorder="0" applyAlignment="0" applyProtection="0"/>
    <xf numFmtId="0" fontId="116" fillId="0" borderId="20"/>
    <xf numFmtId="0" fontId="97" fillId="0" borderId="0"/>
    <xf numFmtId="179" fontId="117" fillId="0" borderId="0" applyFont="0" applyFill="0" applyBorder="0" applyAlignment="0" applyProtection="0"/>
    <xf numFmtId="185" fontId="117"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227" fontId="1" fillId="0" borderId="0" applyFill="0" applyBorder="0" applyAlignment="0" applyProtection="0"/>
    <xf numFmtId="228" fontId="1" fillId="0" borderId="0" applyFill="0" applyBorder="0" applyAlignment="0" applyProtection="0"/>
    <xf numFmtId="0" fontId="119" fillId="0" borderId="0"/>
    <xf numFmtId="177" fontId="120" fillId="0" borderId="0" applyFont="0" applyFill="0" applyBorder="0" applyAlignment="0" applyProtection="0"/>
    <xf numFmtId="178" fontId="120" fillId="0" borderId="0" applyFont="0" applyFill="0" applyBorder="0" applyAlignment="0" applyProtection="0"/>
    <xf numFmtId="0" fontId="120" fillId="0" borderId="0"/>
    <xf numFmtId="182" fontId="117" fillId="0" borderId="0" applyFont="0" applyFill="0" applyBorder="0" applyAlignment="0" applyProtection="0"/>
    <xf numFmtId="6" fontId="121" fillId="0" borderId="0" applyFont="0" applyFill="0" applyBorder="0" applyAlignment="0" applyProtection="0"/>
    <xf numFmtId="174" fontId="117" fillId="0" borderId="0" applyFont="0" applyFill="0" applyBorder="0" applyAlignment="0" applyProtection="0"/>
    <xf numFmtId="0" fontId="122" fillId="0" borderId="0" applyNumberFormat="0" applyFill="0" applyBorder="0" applyAlignment="0" applyProtection="0">
      <alignment vertical="top"/>
      <protection locked="0"/>
    </xf>
    <xf numFmtId="174" fontId="120" fillId="0" borderId="0" applyFont="0" applyFill="0" applyBorder="0" applyAlignment="0" applyProtection="0"/>
    <xf numFmtId="182" fontId="120" fillId="0" borderId="0" applyFont="0" applyFill="0" applyBorder="0" applyAlignment="0" applyProtection="0"/>
    <xf numFmtId="0" fontId="123" fillId="0" borderId="0" applyNumberFormat="0" applyFill="0" applyBorder="0" applyAlignment="0" applyProtection="0">
      <alignment vertical="top"/>
      <protection locked="0"/>
    </xf>
    <xf numFmtId="0" fontId="124" fillId="0" borderId="0" applyFont="0" applyFill="0" applyBorder="0" applyAlignment="0" applyProtection="0"/>
    <xf numFmtId="0" fontId="124" fillId="0" borderId="0" applyFont="0" applyFill="0" applyBorder="0" applyAlignment="0" applyProtection="0"/>
    <xf numFmtId="0" fontId="125" fillId="0" borderId="0">
      <alignment vertical="center"/>
    </xf>
  </cellStyleXfs>
  <cellXfs count="788">
    <xf numFmtId="0" fontId="0" fillId="0" borderId="0" xfId="0"/>
    <xf numFmtId="0" fontId="2" fillId="0" borderId="0" xfId="3" applyNumberFormat="1" applyFont="1" applyAlignment="1">
      <alignment horizontal="left"/>
    </xf>
    <xf numFmtId="0" fontId="3" fillId="0" borderId="0" xfId="3" applyNumberFormat="1" applyFont="1" applyAlignment="1">
      <alignment horizontal="center"/>
    </xf>
    <xf numFmtId="164" fontId="4" fillId="0" borderId="0" xfId="3" applyNumberFormat="1" applyFont="1"/>
    <xf numFmtId="0" fontId="4" fillId="0" borderId="0" xfId="3" applyNumberFormat="1" applyFont="1" applyAlignment="1">
      <alignment horizontal="center"/>
    </xf>
    <xf numFmtId="0" fontId="4" fillId="0" borderId="0" xfId="3" applyNumberFormat="1" applyFont="1"/>
    <xf numFmtId="166" fontId="4" fillId="0" borderId="0" xfId="1" applyNumberFormat="1" applyFont="1" applyFill="1" applyBorder="1" applyAlignment="1" applyProtection="1"/>
    <xf numFmtId="164" fontId="4" fillId="0" borderId="0" xfId="1" applyNumberFormat="1" applyFont="1" applyFill="1" applyBorder="1" applyAlignment="1" applyProtection="1"/>
    <xf numFmtId="166" fontId="5" fillId="0" borderId="0" xfId="1" applyNumberFormat="1" applyFont="1" applyFill="1" applyBorder="1" applyAlignment="1" applyProtection="1">
      <alignment horizontal="right"/>
    </xf>
    <xf numFmtId="0" fontId="4" fillId="0" borderId="0" xfId="0" applyFont="1"/>
    <xf numFmtId="0" fontId="6" fillId="0" borderId="0" xfId="3" applyNumberFormat="1" applyFont="1" applyBorder="1" applyAlignment="1">
      <alignment horizontal="left"/>
    </xf>
    <xf numFmtId="0" fontId="7" fillId="0" borderId="0" xfId="3" applyNumberFormat="1" applyFont="1" applyBorder="1" applyAlignment="1">
      <alignment horizontal="center"/>
    </xf>
    <xf numFmtId="0" fontId="5" fillId="0" borderId="0" xfId="3" applyNumberFormat="1" applyFont="1" applyBorder="1" applyAlignment="1">
      <alignment horizontal="center"/>
    </xf>
    <xf numFmtId="0" fontId="5" fillId="0" borderId="0" xfId="3" applyNumberFormat="1" applyFont="1" applyBorder="1" applyAlignment="1"/>
    <xf numFmtId="166" fontId="8" fillId="0" borderId="0" xfId="1" applyNumberFormat="1" applyFont="1" applyFill="1" applyBorder="1" applyAlignment="1" applyProtection="1">
      <alignment wrapText="1"/>
    </xf>
    <xf numFmtId="0" fontId="9" fillId="0" borderId="0" xfId="3" applyNumberFormat="1" applyFont="1" applyBorder="1" applyAlignment="1">
      <alignment horizontal="left"/>
    </xf>
    <xf numFmtId="0" fontId="9" fillId="0" borderId="0" xfId="3" applyNumberFormat="1" applyFont="1" applyBorder="1" applyAlignment="1">
      <alignment horizontal="center"/>
    </xf>
    <xf numFmtId="164" fontId="4" fillId="0" borderId="0" xfId="3" applyNumberFormat="1" applyFont="1" applyBorder="1"/>
    <xf numFmtId="166" fontId="4" fillId="0" borderId="0" xfId="1" applyNumberFormat="1" applyFont="1" applyFill="1" applyBorder="1" applyAlignment="1" applyProtection="1">
      <alignment horizontal="right"/>
    </xf>
    <xf numFmtId="164" fontId="10" fillId="0" borderId="0" xfId="3" applyNumberFormat="1" applyFont="1" applyBorder="1" applyAlignment="1">
      <alignment horizontal="right"/>
    </xf>
    <xf numFmtId="0" fontId="11" fillId="0" borderId="0" xfId="3" applyNumberFormat="1" applyFont="1" applyBorder="1" applyAlignment="1">
      <alignment horizontal="right"/>
    </xf>
    <xf numFmtId="0" fontId="12" fillId="0" borderId="1" xfId="3" applyNumberFormat="1" applyFont="1" applyBorder="1" applyAlignment="1">
      <alignment horizontal="left"/>
    </xf>
    <xf numFmtId="0" fontId="9" fillId="0" borderId="1" xfId="3" applyNumberFormat="1" applyFont="1" applyBorder="1" applyAlignment="1">
      <alignment horizontal="center"/>
    </xf>
    <xf numFmtId="164" fontId="4" fillId="0" borderId="1" xfId="3" applyNumberFormat="1" applyFont="1" applyBorder="1"/>
    <xf numFmtId="0" fontId="5" fillId="0" borderId="1" xfId="3" applyNumberFormat="1" applyFont="1" applyBorder="1" applyAlignment="1">
      <alignment horizontal="center"/>
    </xf>
    <xf numFmtId="0" fontId="5" fillId="0" borderId="1" xfId="3" applyNumberFormat="1" applyFont="1" applyBorder="1" applyAlignment="1"/>
    <xf numFmtId="166" fontId="4" fillId="0" borderId="1" xfId="1" applyNumberFormat="1" applyFont="1" applyFill="1" applyBorder="1" applyAlignment="1" applyProtection="1"/>
    <xf numFmtId="164" fontId="10" fillId="0" borderId="1" xfId="3" applyNumberFormat="1" applyFont="1" applyBorder="1" applyAlignment="1">
      <alignment horizontal="right"/>
    </xf>
    <xf numFmtId="166" fontId="4" fillId="0" borderId="1" xfId="1" applyNumberFormat="1" applyFont="1" applyFill="1" applyBorder="1" applyAlignment="1" applyProtection="1">
      <alignment horizontal="right"/>
    </xf>
    <xf numFmtId="164" fontId="5" fillId="0" borderId="0" xfId="3" applyNumberFormat="1" applyFont="1" applyBorder="1" applyAlignment="1">
      <alignment horizontal="left"/>
    </xf>
    <xf numFmtId="164" fontId="4" fillId="0" borderId="0" xfId="3" applyNumberFormat="1" applyFont="1" applyBorder="1" applyAlignment="1">
      <alignment horizontal="center"/>
    </xf>
    <xf numFmtId="166" fontId="10" fillId="0" borderId="0" xfId="1" applyNumberFormat="1" applyFont="1" applyFill="1" applyBorder="1" applyAlignment="1" applyProtection="1">
      <alignment horizontal="right"/>
    </xf>
    <xf numFmtId="166" fontId="5" fillId="0" borderId="0" xfId="1" applyNumberFormat="1" applyFont="1" applyFill="1" applyBorder="1" applyAlignment="1" applyProtection="1"/>
    <xf numFmtId="0" fontId="2" fillId="0" borderId="0" xfId="3" applyNumberFormat="1" applyFont="1" applyFill="1" applyBorder="1" applyAlignment="1">
      <alignment horizontal="center" vertical="center"/>
    </xf>
    <xf numFmtId="0" fontId="2" fillId="0" borderId="0" xfId="3" applyNumberFormat="1" applyFont="1" applyFill="1" applyBorder="1" applyAlignment="1">
      <alignment horizontal="center" vertical="center" wrapText="1"/>
    </xf>
    <xf numFmtId="14" fontId="2" fillId="0" borderId="0" xfId="1" quotePrefix="1" applyNumberFormat="1" applyFont="1" applyFill="1" applyBorder="1" applyAlignment="1" applyProtection="1">
      <alignment horizontal="right" vertical="center"/>
    </xf>
    <xf numFmtId="14" fontId="2" fillId="0" borderId="0" xfId="1" applyNumberFormat="1" applyFont="1" applyFill="1" applyBorder="1" applyAlignment="1" applyProtection="1">
      <alignment horizontal="right" vertical="center"/>
    </xf>
    <xf numFmtId="164" fontId="2" fillId="0" borderId="0" xfId="3" applyNumberFormat="1" applyFont="1" applyBorder="1" applyAlignment="1">
      <alignment horizontal="left"/>
    </xf>
    <xf numFmtId="0" fontId="2" fillId="0" borderId="0" xfId="3" applyNumberFormat="1" applyFont="1" applyBorder="1" applyAlignment="1">
      <alignment horizontal="center"/>
    </xf>
    <xf numFmtId="166" fontId="2" fillId="0" borderId="0" xfId="1" applyNumberFormat="1" applyFont="1" applyFill="1" applyBorder="1" applyAlignment="1" applyProtection="1"/>
    <xf numFmtId="164" fontId="2" fillId="0" borderId="0" xfId="1" applyNumberFormat="1" applyFont="1" applyFill="1" applyBorder="1" applyAlignment="1" applyProtection="1"/>
    <xf numFmtId="0" fontId="3" fillId="0" borderId="0" xfId="0" applyFont="1"/>
    <xf numFmtId="164" fontId="3" fillId="0" borderId="0" xfId="3" applyNumberFormat="1" applyFont="1"/>
    <xf numFmtId="164" fontId="3" fillId="0" borderId="0" xfId="3" applyNumberFormat="1" applyFont="1" applyBorder="1" applyAlignment="1">
      <alignment horizontal="center"/>
    </xf>
    <xf numFmtId="164" fontId="3" fillId="0" borderId="0" xfId="3" applyNumberFormat="1" applyFont="1" applyBorder="1" applyAlignment="1">
      <alignment horizontal="left"/>
    </xf>
    <xf numFmtId="0" fontId="3" fillId="0" borderId="0" xfId="3" applyNumberFormat="1" applyFont="1" applyBorder="1" applyAlignment="1">
      <alignment horizontal="center"/>
    </xf>
    <xf numFmtId="166" fontId="3" fillId="0" borderId="0" xfId="1" applyNumberFormat="1" applyFont="1" applyFill="1" applyBorder="1" applyAlignment="1" applyProtection="1"/>
    <xf numFmtId="164" fontId="3" fillId="0" borderId="0" xfId="3" applyNumberFormat="1" applyFont="1" applyBorder="1"/>
    <xf numFmtId="164" fontId="3" fillId="0" borderId="0" xfId="3" quotePrefix="1" applyNumberFormat="1" applyFont="1" applyBorder="1" applyAlignment="1">
      <alignment horizontal="center"/>
    </xf>
    <xf numFmtId="164" fontId="3" fillId="0" borderId="0" xfId="1" applyNumberFormat="1" applyFont="1" applyFill="1" applyBorder="1" applyAlignment="1" applyProtection="1"/>
    <xf numFmtId="164" fontId="3" fillId="0" borderId="0" xfId="3" applyNumberFormat="1" applyFont="1" applyFill="1" applyBorder="1"/>
    <xf numFmtId="167" fontId="13" fillId="0" borderId="0" xfId="0" applyNumberFormat="1" applyFont="1" applyFill="1" applyBorder="1" applyAlignment="1">
      <alignment horizontal="right"/>
    </xf>
    <xf numFmtId="166" fontId="3" fillId="0" borderId="0" xfId="0" applyNumberFormat="1" applyFont="1" applyFill="1"/>
    <xf numFmtId="166" fontId="3" fillId="0" borderId="0" xfId="0" applyNumberFormat="1" applyFont="1" applyFill="1" applyBorder="1"/>
    <xf numFmtId="0" fontId="3" fillId="0" borderId="0" xfId="0" applyFont="1" applyFill="1"/>
    <xf numFmtId="0" fontId="3" fillId="0" borderId="0" xfId="0" applyFont="1" applyFill="1" applyBorder="1"/>
    <xf numFmtId="0" fontId="14" fillId="0" borderId="0" xfId="3" applyNumberFormat="1" applyFont="1" applyBorder="1" applyAlignment="1">
      <alignment horizontal="center"/>
    </xf>
    <xf numFmtId="166" fontId="3" fillId="0" borderId="0" xfId="0" applyNumberFormat="1" applyFont="1"/>
    <xf numFmtId="0" fontId="3" fillId="0" borderId="0" xfId="3" applyFont="1"/>
    <xf numFmtId="164" fontId="9" fillId="0" borderId="0" xfId="3" applyNumberFormat="1" applyFont="1" applyBorder="1" applyAlignment="1"/>
    <xf numFmtId="0" fontId="3" fillId="0" borderId="0" xfId="3" applyNumberFormat="1" applyFont="1" applyBorder="1"/>
    <xf numFmtId="166" fontId="9" fillId="0" borderId="0" xfId="1" applyNumberFormat="1" applyFont="1" applyFill="1" applyBorder="1" applyAlignment="1" applyProtection="1"/>
    <xf numFmtId="164" fontId="9" fillId="0" borderId="0" xfId="1" applyNumberFormat="1" applyFont="1" applyFill="1" applyBorder="1" applyAlignment="1" applyProtection="1"/>
    <xf numFmtId="164" fontId="9" fillId="0" borderId="0" xfId="3" applyNumberFormat="1" applyFont="1" applyBorder="1" applyAlignment="1">
      <alignment horizontal="left"/>
    </xf>
    <xf numFmtId="164" fontId="9" fillId="0" borderId="0" xfId="3" applyNumberFormat="1" applyFont="1" applyBorder="1" applyAlignment="1">
      <alignment horizontal="center"/>
    </xf>
    <xf numFmtId="0" fontId="9" fillId="0" borderId="0" xfId="3" applyFont="1"/>
    <xf numFmtId="164" fontId="9" fillId="0" borderId="0" xfId="3" applyNumberFormat="1" applyFont="1"/>
    <xf numFmtId="166" fontId="9" fillId="0" borderId="0" xfId="3" applyNumberFormat="1" applyFont="1"/>
    <xf numFmtId="164" fontId="3" fillId="0" borderId="0" xfId="3" applyNumberFormat="1" applyFont="1" applyBorder="1" applyAlignment="1"/>
    <xf numFmtId="0" fontId="3" fillId="0" borderId="0" xfId="0" applyFont="1" applyFill="1" applyAlignment="1">
      <alignment horizontal="right"/>
    </xf>
    <xf numFmtId="166" fontId="15" fillId="0" borderId="0" xfId="1" applyNumberFormat="1" applyFont="1" applyFill="1"/>
    <xf numFmtId="0" fontId="16" fillId="0" borderId="0" xfId="0" applyFont="1"/>
    <xf numFmtId="166" fontId="3" fillId="0" borderId="1" xfId="1" applyNumberFormat="1" applyFont="1" applyFill="1" applyBorder="1" applyAlignment="1" applyProtection="1"/>
    <xf numFmtId="0" fontId="2" fillId="0" borderId="0" xfId="3" applyNumberFormat="1" applyFont="1" applyFill="1" applyBorder="1" applyAlignment="1">
      <alignment horizontal="center" wrapText="1"/>
    </xf>
    <xf numFmtId="166" fontId="2" fillId="0" borderId="2" xfId="1" applyNumberFormat="1" applyFont="1" applyFill="1" applyBorder="1" applyAlignment="1" applyProtection="1"/>
    <xf numFmtId="166" fontId="2" fillId="0" borderId="3" xfId="1" applyNumberFormat="1" applyFont="1" applyFill="1" applyBorder="1" applyAlignment="1" applyProtection="1"/>
    <xf numFmtId="164" fontId="3" fillId="0" borderId="0" xfId="3" applyNumberFormat="1" applyFont="1" applyAlignment="1"/>
    <xf numFmtId="164" fontId="3" fillId="0" borderId="0" xfId="3" applyNumberFormat="1" applyFont="1" applyFill="1" applyBorder="1" applyAlignment="1">
      <alignment horizontal="left"/>
    </xf>
    <xf numFmtId="164" fontId="3" fillId="0" borderId="0" xfId="3" applyNumberFormat="1" applyFont="1" applyFill="1" applyBorder="1" applyAlignment="1">
      <alignment horizontal="center"/>
    </xf>
    <xf numFmtId="164" fontId="2" fillId="0" borderId="0" xfId="3" applyNumberFormat="1" applyFont="1" applyFill="1" applyBorder="1" applyAlignment="1">
      <alignment horizontal="left" wrapText="1"/>
    </xf>
    <xf numFmtId="166" fontId="3" fillId="0" borderId="0" xfId="3" applyNumberFormat="1" applyFont="1"/>
    <xf numFmtId="0" fontId="3" fillId="0" borderId="0" xfId="3" applyFont="1" applyAlignment="1">
      <alignment horizontal="center"/>
    </xf>
    <xf numFmtId="166" fontId="3" fillId="0" borderId="0" xfId="1" applyNumberFormat="1" applyFont="1"/>
    <xf numFmtId="166" fontId="3" fillId="0" borderId="0" xfId="0" applyNumberFormat="1" applyFont="1" applyAlignment="1"/>
    <xf numFmtId="0" fontId="3" fillId="0" borderId="0" xfId="0" applyFont="1" applyAlignment="1"/>
    <xf numFmtId="0" fontId="3" fillId="0" borderId="0" xfId="3" applyNumberFormat="1" applyFont="1" applyFill="1" applyBorder="1" applyAlignment="1">
      <alignment horizontal="center"/>
    </xf>
    <xf numFmtId="166" fontId="3" fillId="0" borderId="0" xfId="0" applyNumberFormat="1" applyFont="1" applyFill="1" applyAlignment="1"/>
    <xf numFmtId="0" fontId="2" fillId="0" borderId="0" xfId="3" applyNumberFormat="1" applyFont="1" applyFill="1" applyBorder="1" applyAlignment="1">
      <alignment horizontal="center"/>
    </xf>
    <xf numFmtId="166" fontId="3" fillId="0" borderId="4" xfId="1" applyNumberFormat="1" applyFont="1" applyFill="1" applyBorder="1" applyAlignment="1" applyProtection="1"/>
    <xf numFmtId="166" fontId="2" fillId="0" borderId="5" xfId="1" applyNumberFormat="1" applyFont="1" applyFill="1" applyBorder="1" applyAlignment="1" applyProtection="1"/>
    <xf numFmtId="164" fontId="9" fillId="0" borderId="0" xfId="3" applyNumberFormat="1" applyFont="1" applyFill="1" applyBorder="1" applyAlignment="1">
      <alignment horizontal="left"/>
    </xf>
    <xf numFmtId="164" fontId="9" fillId="0" borderId="0" xfId="3" applyNumberFormat="1" applyFont="1" applyFill="1" applyBorder="1" applyAlignment="1">
      <alignment horizontal="center"/>
    </xf>
    <xf numFmtId="166" fontId="2" fillId="0" borderId="0" xfId="1" applyNumberFormat="1" applyFont="1" applyFill="1" applyBorder="1" applyAlignment="1" applyProtection="1">
      <alignment vertical="center"/>
    </xf>
    <xf numFmtId="164" fontId="2" fillId="0" borderId="0" xfId="1" applyNumberFormat="1" applyFont="1" applyFill="1" applyBorder="1" applyAlignment="1" applyProtection="1">
      <alignment vertical="center"/>
    </xf>
    <xf numFmtId="0" fontId="3" fillId="0" borderId="0" xfId="3" applyFont="1" applyAlignment="1">
      <alignment vertical="center"/>
    </xf>
    <xf numFmtId="164" fontId="3" fillId="0" borderId="0" xfId="3" applyNumberFormat="1" applyFont="1" applyAlignment="1">
      <alignment vertical="center"/>
    </xf>
    <xf numFmtId="164" fontId="2" fillId="0" borderId="0" xfId="3" applyNumberFormat="1" applyFont="1" applyFill="1" applyBorder="1" applyAlignment="1">
      <alignment horizontal="center" wrapText="1"/>
    </xf>
    <xf numFmtId="164" fontId="3" fillId="0" borderId="0" xfId="3" applyNumberFormat="1" applyFont="1" applyFill="1" applyBorder="1" applyAlignment="1">
      <alignment horizontal="left" wrapText="1"/>
    </xf>
    <xf numFmtId="0" fontId="3" fillId="0" borderId="0" xfId="3" applyNumberFormat="1" applyFont="1" applyFill="1" applyBorder="1" applyAlignment="1">
      <alignment horizontal="center" wrapText="1"/>
    </xf>
    <xf numFmtId="165" fontId="3" fillId="0" borderId="0" xfId="1" applyNumberFormat="1" applyFont="1" applyFill="1" applyBorder="1" applyAlignment="1" applyProtection="1"/>
    <xf numFmtId="166" fontId="3" fillId="0" borderId="6" xfId="1" applyNumberFormat="1" applyFont="1" applyFill="1" applyBorder="1" applyAlignment="1" applyProtection="1"/>
    <xf numFmtId="164" fontId="3" fillId="0" borderId="0" xfId="3" applyNumberFormat="1" applyFont="1" applyAlignment="1">
      <alignment horizontal="left"/>
    </xf>
    <xf numFmtId="164" fontId="3" fillId="0" borderId="0" xfId="3" applyNumberFormat="1" applyFont="1" applyAlignment="1">
      <alignment horizontal="center"/>
    </xf>
    <xf numFmtId="164" fontId="3" fillId="0" borderId="0" xfId="3" applyNumberFormat="1" applyFont="1" applyBorder="1" applyAlignment="1">
      <alignment vertical="center"/>
    </xf>
    <xf numFmtId="164" fontId="2" fillId="0" borderId="0" xfId="3" applyNumberFormat="1" applyFont="1" applyBorder="1" applyAlignment="1">
      <alignment horizontal="center" vertical="center"/>
    </xf>
    <xf numFmtId="164" fontId="3" fillId="0" borderId="0" xfId="3" applyNumberFormat="1" applyFont="1" applyBorder="1" applyAlignment="1">
      <alignment horizontal="center" vertical="center"/>
    </xf>
    <xf numFmtId="0" fontId="3" fillId="0" borderId="0" xfId="3" applyNumberFormat="1" applyFont="1" applyBorder="1" applyAlignment="1">
      <alignment horizontal="left" vertical="center"/>
    </xf>
    <xf numFmtId="0" fontId="3" fillId="0" borderId="0" xfId="3" applyNumberFormat="1" applyFont="1" applyBorder="1" applyAlignment="1">
      <alignment vertical="center"/>
    </xf>
    <xf numFmtId="166" fontId="3" fillId="0"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4" fontId="3" fillId="0" borderId="0" xfId="3" applyNumberFormat="1" applyFont="1" applyAlignment="1">
      <alignment horizontal="center" vertical="center"/>
    </xf>
    <xf numFmtId="0" fontId="3" fillId="0" borderId="0" xfId="3" applyNumberFormat="1" applyFont="1" applyAlignment="1">
      <alignment horizontal="left" vertical="center"/>
    </xf>
    <xf numFmtId="0" fontId="3" fillId="0" borderId="0" xfId="3" applyNumberFormat="1" applyFont="1" applyAlignment="1">
      <alignment vertical="center"/>
    </xf>
    <xf numFmtId="164" fontId="2" fillId="0" borderId="0" xfId="3" applyNumberFormat="1" applyFont="1" applyAlignment="1">
      <alignment horizontal="left"/>
    </xf>
    <xf numFmtId="164" fontId="2" fillId="0" borderId="0" xfId="3" applyNumberFormat="1" applyFont="1" applyAlignment="1">
      <alignment horizontal="center" vertical="center"/>
    </xf>
    <xf numFmtId="0" fontId="4" fillId="0" borderId="0" xfId="3" applyFont="1" applyAlignment="1">
      <alignment horizontal="left"/>
    </xf>
    <xf numFmtId="0" fontId="4" fillId="0" borderId="0" xfId="3" applyFont="1" applyAlignment="1">
      <alignment horizontal="center"/>
    </xf>
    <xf numFmtId="164" fontId="4" fillId="0" borderId="0" xfId="3" applyNumberFormat="1" applyFont="1" applyAlignment="1">
      <alignment horizontal="left"/>
    </xf>
    <xf numFmtId="164" fontId="4" fillId="0" borderId="0" xfId="3" applyNumberFormat="1" applyFont="1" applyAlignment="1">
      <alignment horizontal="center"/>
    </xf>
    <xf numFmtId="164" fontId="5" fillId="0" borderId="0" xfId="1" applyNumberFormat="1" applyFont="1" applyFill="1" applyBorder="1" applyAlignment="1" applyProtection="1">
      <alignment horizontal="right"/>
    </xf>
    <xf numFmtId="0" fontId="6" fillId="0" borderId="0" xfId="4" applyFont="1" applyBorder="1" applyAlignment="1">
      <alignment horizontal="left"/>
    </xf>
    <xf numFmtId="0" fontId="4" fillId="0" borderId="0" xfId="3" applyFont="1" applyBorder="1"/>
    <xf numFmtId="0" fontId="4" fillId="0" borderId="0" xfId="4" applyNumberFormat="1" applyFont="1" applyBorder="1" applyAlignment="1">
      <alignment horizontal="center"/>
    </xf>
    <xf numFmtId="166" fontId="4" fillId="0" borderId="0" xfId="4" applyNumberFormat="1" applyFont="1" applyBorder="1"/>
    <xf numFmtId="0" fontId="9" fillId="0" borderId="0" xfId="3" applyNumberFormat="1" applyFont="1" applyBorder="1" applyAlignment="1"/>
    <xf numFmtId="164" fontId="4" fillId="0" borderId="0" xfId="3" applyNumberFormat="1" applyFont="1" applyBorder="1" applyAlignment="1">
      <alignment horizontal="right"/>
    </xf>
    <xf numFmtId="0" fontId="4" fillId="0" borderId="0" xfId="3" applyFont="1" applyBorder="1" applyAlignment="1">
      <alignment horizontal="right"/>
    </xf>
    <xf numFmtId="0" fontId="9" fillId="0" borderId="0" xfId="3" applyNumberFormat="1" applyFont="1" applyBorder="1" applyAlignment="1">
      <alignment horizontal="right"/>
    </xf>
    <xf numFmtId="0" fontId="4" fillId="0" borderId="1" xfId="3" applyFont="1" applyBorder="1"/>
    <xf numFmtId="0" fontId="4" fillId="0" borderId="1" xfId="4" applyNumberFormat="1" applyFont="1" applyBorder="1" applyAlignment="1">
      <alignment horizontal="center"/>
    </xf>
    <xf numFmtId="166" fontId="4" fillId="0" borderId="1" xfId="4" applyNumberFormat="1" applyFont="1" applyBorder="1"/>
    <xf numFmtId="164" fontId="4" fillId="0" borderId="1" xfId="3" applyNumberFormat="1" applyFont="1" applyBorder="1" applyAlignment="1">
      <alignment horizontal="right"/>
    </xf>
    <xf numFmtId="0" fontId="4" fillId="0" borderId="1" xfId="3" applyFont="1" applyBorder="1" applyAlignment="1">
      <alignment horizontal="right"/>
    </xf>
    <xf numFmtId="164" fontId="11" fillId="0" borderId="1" xfId="1" applyNumberFormat="1" applyFont="1" applyFill="1" applyBorder="1" applyAlignment="1" applyProtection="1">
      <alignment horizontal="right"/>
    </xf>
    <xf numFmtId="0" fontId="4" fillId="0" borderId="0" xfId="3" applyFont="1" applyBorder="1" applyAlignment="1">
      <alignment horizontal="center"/>
    </xf>
    <xf numFmtId="0" fontId="5" fillId="0" borderId="0" xfId="4" applyFont="1" applyBorder="1" applyAlignment="1"/>
    <xf numFmtId="0" fontId="10" fillId="0" borderId="0" xfId="1" applyNumberFormat="1" applyFont="1" applyFill="1" applyBorder="1" applyAlignment="1" applyProtection="1">
      <alignment horizontal="center"/>
    </xf>
    <xf numFmtId="168" fontId="10" fillId="0" borderId="0" xfId="1" applyNumberFormat="1" applyFont="1" applyFill="1" applyBorder="1" applyAlignment="1" applyProtection="1">
      <alignment horizontal="right"/>
    </xf>
    <xf numFmtId="164" fontId="10" fillId="0" borderId="0" xfId="1" applyNumberFormat="1" applyFont="1" applyFill="1" applyBorder="1" applyAlignment="1" applyProtection="1">
      <alignment horizontal="right"/>
    </xf>
    <xf numFmtId="164" fontId="2" fillId="0" borderId="0" xfId="1" applyNumberFormat="1" applyFont="1" applyFill="1" applyBorder="1" applyAlignment="1" applyProtection="1">
      <alignment horizontal="right" vertical="center" wrapText="1"/>
    </xf>
    <xf numFmtId="166" fontId="2" fillId="0" borderId="0" xfId="1" applyNumberFormat="1" applyFont="1" applyFill="1" applyBorder="1" applyAlignment="1" applyProtection="1">
      <alignment horizontal="right" vertical="center"/>
    </xf>
    <xf numFmtId="0" fontId="2" fillId="0" borderId="0" xfId="3" applyFont="1" applyFill="1"/>
    <xf numFmtId="169" fontId="3" fillId="0" borderId="0" xfId="4" applyNumberFormat="1" applyFont="1" applyBorder="1" applyAlignment="1"/>
    <xf numFmtId="0" fontId="3" fillId="0" borderId="0" xfId="4" applyNumberFormat="1" applyFont="1" applyBorder="1" applyAlignment="1">
      <alignment horizontal="center"/>
    </xf>
    <xf numFmtId="169" fontId="3" fillId="0" borderId="0" xfId="4" applyNumberFormat="1" applyFont="1" applyBorder="1" applyAlignment="1">
      <alignment horizontal="center"/>
    </xf>
    <xf numFmtId="164" fontId="3" fillId="0" borderId="0" xfId="1" applyNumberFormat="1" applyFont="1" applyFill="1" applyBorder="1" applyAlignment="1" applyProtection="1">
      <alignment horizontal="right"/>
    </xf>
    <xf numFmtId="166" fontId="3" fillId="0" borderId="0" xfId="1" applyNumberFormat="1" applyFont="1" applyFill="1" applyBorder="1" applyAlignment="1" applyProtection="1">
      <alignment horizontal="right"/>
    </xf>
    <xf numFmtId="0" fontId="3" fillId="0" borderId="0" xfId="3" applyFont="1" applyBorder="1"/>
    <xf numFmtId="0" fontId="3" fillId="0" borderId="0" xfId="4" quotePrefix="1" applyNumberFormat="1" applyFont="1" applyBorder="1" applyAlignment="1">
      <alignment horizontal="center"/>
    </xf>
    <xf numFmtId="166" fontId="9" fillId="0" borderId="0" xfId="1" applyNumberFormat="1" applyFont="1" applyFill="1" applyBorder="1" applyAlignment="1" applyProtection="1">
      <alignment horizontal="right"/>
    </xf>
    <xf numFmtId="0" fontId="2" fillId="0" borderId="0" xfId="3" applyFont="1" applyBorder="1"/>
    <xf numFmtId="166" fontId="1" fillId="0" borderId="0" xfId="1" applyNumberFormat="1" applyBorder="1"/>
    <xf numFmtId="166" fontId="3" fillId="0" borderId="0" xfId="3" applyNumberFormat="1" applyFont="1" applyBorder="1"/>
    <xf numFmtId="169" fontId="2" fillId="0" borderId="0" xfId="4" quotePrefix="1" applyNumberFormat="1" applyFont="1" applyBorder="1" applyAlignment="1">
      <alignment horizontal="center"/>
    </xf>
    <xf numFmtId="169" fontId="2" fillId="0" borderId="0" xfId="4" applyNumberFormat="1" applyFont="1" applyBorder="1" applyAlignment="1"/>
    <xf numFmtId="0" fontId="2" fillId="0" borderId="0" xfId="4" applyNumberFormat="1" applyFont="1" applyBorder="1" applyAlignment="1">
      <alignment horizontal="center"/>
    </xf>
    <xf numFmtId="169" fontId="2" fillId="0" borderId="0" xfId="4" applyNumberFormat="1" applyFont="1" applyBorder="1" applyAlignment="1">
      <alignment horizontal="center"/>
    </xf>
    <xf numFmtId="164" fontId="2" fillId="0" borderId="0" xfId="1" applyNumberFormat="1" applyFont="1" applyFill="1" applyBorder="1" applyAlignment="1" applyProtection="1">
      <alignment horizontal="right"/>
    </xf>
    <xf numFmtId="166" fontId="2" fillId="0" borderId="0" xfId="1" applyNumberFormat="1" applyFont="1" applyFill="1" applyBorder="1" applyAlignment="1" applyProtection="1">
      <alignment horizontal="right"/>
    </xf>
    <xf numFmtId="169" fontId="3" fillId="0" borderId="0" xfId="4" quotePrefix="1" applyNumberFormat="1" applyFont="1" applyBorder="1" applyAlignment="1">
      <alignment horizontal="center"/>
    </xf>
    <xf numFmtId="0" fontId="3" fillId="0" borderId="0" xfId="3" applyFont="1" applyBorder="1" applyAlignment="1">
      <alignment horizontal="right"/>
    </xf>
    <xf numFmtId="169" fontId="9" fillId="0" borderId="0" xfId="4" applyNumberFormat="1" applyFont="1" applyBorder="1" applyAlignment="1">
      <alignment horizontal="center"/>
    </xf>
    <xf numFmtId="169" fontId="9" fillId="0" borderId="0" xfId="4" applyNumberFormat="1" applyFont="1" applyBorder="1" applyAlignment="1"/>
    <xf numFmtId="0" fontId="9" fillId="0" borderId="0" xfId="4" applyNumberFormat="1" applyFont="1" applyBorder="1" applyAlignment="1">
      <alignment horizontal="center"/>
    </xf>
    <xf numFmtId="164" fontId="9" fillId="0" borderId="0" xfId="1" applyNumberFormat="1" applyFont="1" applyFill="1" applyBorder="1" applyAlignment="1" applyProtection="1">
      <alignment horizontal="right"/>
    </xf>
    <xf numFmtId="0" fontId="9" fillId="0" borderId="0" xfId="3" applyFont="1" applyBorder="1"/>
    <xf numFmtId="0" fontId="2" fillId="0" borderId="0" xfId="3" applyFont="1" applyFill="1" applyBorder="1"/>
    <xf numFmtId="0" fontId="3" fillId="0" borderId="0" xfId="3" applyFont="1" applyFill="1" applyBorder="1"/>
    <xf numFmtId="166" fontId="3" fillId="0" borderId="0" xfId="3" applyNumberFormat="1" applyFont="1" applyFill="1" applyBorder="1"/>
    <xf numFmtId="164" fontId="2" fillId="0" borderId="3" xfId="3" applyNumberFormat="1" applyFont="1" applyFill="1" applyBorder="1" applyAlignment="1">
      <alignment horizontal="right"/>
    </xf>
    <xf numFmtId="164" fontId="2" fillId="0" borderId="0" xfId="3" applyNumberFormat="1" applyFont="1" applyBorder="1" applyAlignment="1">
      <alignment horizontal="right"/>
    </xf>
    <xf numFmtId="164" fontId="2" fillId="0" borderId="3" xfId="1" applyNumberFormat="1" applyFont="1" applyBorder="1" applyAlignment="1">
      <alignment horizontal="right"/>
    </xf>
    <xf numFmtId="169" fontId="2" fillId="0" borderId="0" xfId="4" applyNumberFormat="1" applyFont="1" applyBorder="1"/>
    <xf numFmtId="164" fontId="9" fillId="0" borderId="0" xfId="1" applyNumberFormat="1" applyFont="1" applyFill="1" applyBorder="1" applyAlignment="1" applyProtection="1">
      <alignment vertical="center"/>
    </xf>
    <xf numFmtId="164" fontId="3" fillId="0" borderId="0" xfId="1" applyNumberFormat="1" applyFont="1" applyFill="1" applyBorder="1" applyAlignment="1" applyProtection="1">
      <alignment horizontal="right" vertical="center"/>
    </xf>
    <xf numFmtId="0" fontId="3" fillId="0" borderId="0" xfId="0" applyFont="1" applyAlignment="1">
      <alignment vertical="center"/>
    </xf>
    <xf numFmtId="0" fontId="5" fillId="0" borderId="0" xfId="3" applyFont="1" applyBorder="1" applyAlignment="1">
      <alignment horizontal="center"/>
    </xf>
    <xf numFmtId="0" fontId="4" fillId="0" borderId="0" xfId="3" applyNumberFormat="1" applyFont="1" applyBorder="1" applyAlignment="1">
      <alignment horizontal="center"/>
    </xf>
    <xf numFmtId="0" fontId="4" fillId="0" borderId="0" xfId="3" applyFont="1" applyBorder="1" applyAlignment="1">
      <alignment horizontal="left" vertical="center" wrapText="1"/>
    </xf>
    <xf numFmtId="0" fontId="4" fillId="0" borderId="0" xfId="1" applyNumberFormat="1" applyFont="1" applyFill="1" applyBorder="1" applyAlignment="1" applyProtection="1">
      <alignment horizontal="center" vertical="center" wrapText="1"/>
    </xf>
    <xf numFmtId="166" fontId="4" fillId="0" borderId="0" xfId="1" applyNumberFormat="1" applyFont="1" applyFill="1" applyBorder="1" applyAlignment="1" applyProtection="1">
      <alignment horizontal="right" vertical="center" wrapText="1"/>
    </xf>
    <xf numFmtId="0" fontId="4" fillId="0" borderId="0" xfId="3" applyNumberFormat="1" applyFont="1" applyBorder="1" applyAlignment="1">
      <alignment horizontal="center" vertical="center" wrapText="1"/>
    </xf>
    <xf numFmtId="166" fontId="4" fillId="0" borderId="0" xfId="3" applyNumberFormat="1" applyFont="1" applyBorder="1" applyAlignment="1">
      <alignment vertical="center" wrapText="1"/>
    </xf>
    <xf numFmtId="0" fontId="5" fillId="0" borderId="0" xfId="3" applyFont="1" applyBorder="1" applyAlignment="1">
      <alignment horizontal="center" vertical="center" wrapText="1"/>
    </xf>
    <xf numFmtId="0" fontId="5" fillId="0" borderId="0" xfId="1" applyNumberFormat="1" applyFont="1" applyFill="1" applyBorder="1" applyAlignment="1" applyProtection="1">
      <alignment horizontal="center" vertical="center" wrapText="1"/>
    </xf>
    <xf numFmtId="166" fontId="5" fillId="0" borderId="0" xfId="1" applyNumberFormat="1" applyFont="1" applyFill="1" applyBorder="1" applyAlignment="1" applyProtection="1">
      <alignment horizontal="center" vertical="center" wrapText="1"/>
    </xf>
    <xf numFmtId="0" fontId="5" fillId="0" borderId="0" xfId="3" applyNumberFormat="1" applyFont="1" applyBorder="1" applyAlignment="1">
      <alignment horizontal="center" vertical="center" wrapText="1"/>
    </xf>
    <xf numFmtId="166" fontId="5" fillId="0" borderId="0" xfId="3" applyNumberFormat="1" applyFont="1" applyBorder="1" applyAlignment="1">
      <alignment vertical="center" wrapText="1"/>
    </xf>
    <xf numFmtId="0" fontId="11" fillId="0" borderId="0" xfId="3" applyFont="1" applyBorder="1" applyAlignment="1"/>
    <xf numFmtId="166" fontId="4" fillId="0" borderId="0" xfId="3" applyNumberFormat="1" applyFont="1" applyBorder="1"/>
    <xf numFmtId="166" fontId="5" fillId="0" borderId="0" xfId="3" applyNumberFormat="1" applyFont="1" applyBorder="1"/>
    <xf numFmtId="166" fontId="4" fillId="0" borderId="0" xfId="3" applyNumberFormat="1" applyFont="1" applyBorder="1" applyAlignment="1">
      <alignment horizontal="center"/>
    </xf>
    <xf numFmtId="0" fontId="5" fillId="0" borderId="0" xfId="3" applyFont="1" applyBorder="1"/>
    <xf numFmtId="166" fontId="5" fillId="0" borderId="0" xfId="3" applyNumberFormat="1" applyFont="1" applyBorder="1" applyAlignment="1">
      <alignment horizontal="center"/>
    </xf>
    <xf numFmtId="0" fontId="2" fillId="0" borderId="0" xfId="3" applyNumberFormat="1" applyFont="1" applyBorder="1" applyAlignment="1">
      <alignment horizontal="left" vertical="center"/>
    </xf>
    <xf numFmtId="0" fontId="18" fillId="0" borderId="0" xfId="3" applyNumberFormat="1" applyFont="1" applyBorder="1" applyAlignment="1">
      <alignment horizontal="center" vertical="center"/>
    </xf>
    <xf numFmtId="166" fontId="19" fillId="0" borderId="0" xfId="1" applyNumberFormat="1" applyFont="1" applyFill="1" applyBorder="1" applyAlignment="1" applyProtection="1">
      <alignment horizontal="right" vertical="center"/>
    </xf>
    <xf numFmtId="166" fontId="20" fillId="0" borderId="0" xfId="1" applyNumberFormat="1" applyFont="1" applyBorder="1" applyAlignment="1">
      <alignment vertical="center"/>
    </xf>
    <xf numFmtId="166" fontId="20" fillId="0" borderId="0" xfId="1" applyNumberFormat="1" applyFont="1" applyFill="1" applyBorder="1" applyAlignment="1">
      <alignment vertical="center"/>
    </xf>
    <xf numFmtId="0" fontId="20" fillId="0" borderId="0" xfId="0" applyFont="1" applyBorder="1"/>
    <xf numFmtId="164" fontId="20" fillId="0" borderId="0" xfId="3" applyNumberFormat="1" applyFont="1" applyBorder="1"/>
    <xf numFmtId="0" fontId="6" fillId="0" borderId="0" xfId="4" applyFont="1" applyBorder="1" applyAlignment="1">
      <alignment horizontal="left" vertical="center"/>
    </xf>
    <xf numFmtId="0" fontId="20" fillId="0" borderId="0" xfId="3" applyFont="1" applyBorder="1" applyAlignment="1">
      <alignment vertical="center"/>
    </xf>
    <xf numFmtId="0" fontId="20" fillId="0" borderId="0" xfId="3" applyFont="1" applyBorder="1" applyAlignment="1"/>
    <xf numFmtId="0" fontId="20" fillId="0" borderId="0" xfId="3" applyFont="1" applyBorder="1"/>
    <xf numFmtId="0" fontId="9" fillId="0" borderId="1" xfId="3" applyNumberFormat="1" applyFont="1" applyBorder="1" applyAlignment="1">
      <alignment vertical="center"/>
    </xf>
    <xf numFmtId="0" fontId="21" fillId="0" borderId="1" xfId="3" applyFont="1" applyBorder="1" applyAlignment="1">
      <alignment vertical="center"/>
    </xf>
    <xf numFmtId="0" fontId="20" fillId="0" borderId="0" xfId="3" applyFont="1" applyBorder="1" applyAlignment="1">
      <alignment horizontal="center"/>
    </xf>
    <xf numFmtId="0" fontId="19" fillId="0" borderId="0" xfId="4" applyFont="1" applyBorder="1" applyAlignment="1"/>
    <xf numFmtId="166" fontId="20" fillId="0" borderId="0" xfId="1" applyNumberFormat="1" applyFont="1" applyBorder="1"/>
    <xf numFmtId="166" fontId="20" fillId="0" borderId="0" xfId="1" applyNumberFormat="1" applyFont="1" applyFill="1" applyBorder="1"/>
    <xf numFmtId="0" fontId="22" fillId="0" borderId="0" xfId="3" applyNumberFormat="1" applyFont="1" applyFill="1" applyBorder="1" applyAlignment="1">
      <alignment horizontal="center" vertical="center"/>
    </xf>
    <xf numFmtId="164" fontId="22" fillId="0" borderId="0" xfId="1" applyNumberFormat="1" applyFont="1" applyFill="1" applyBorder="1" applyAlignment="1" applyProtection="1">
      <alignment horizontal="right" vertical="center" wrapText="1"/>
    </xf>
    <xf numFmtId="166" fontId="22" fillId="0" borderId="0" xfId="1" applyNumberFormat="1" applyFont="1" applyFill="1" applyBorder="1" applyAlignment="1" applyProtection="1">
      <alignment horizontal="right" vertical="center" wrapText="1"/>
    </xf>
    <xf numFmtId="164" fontId="22" fillId="0" borderId="0" xfId="1" applyNumberFormat="1" applyFont="1" applyFill="1" applyBorder="1" applyAlignment="1" applyProtection="1">
      <alignment horizontal="center" vertical="center" wrapText="1"/>
    </xf>
    <xf numFmtId="0" fontId="23" fillId="0" borderId="0" xfId="3" applyFont="1" applyFill="1" applyBorder="1"/>
    <xf numFmtId="0" fontId="2" fillId="0" borderId="0" xfId="0" applyFont="1" applyFill="1" applyBorder="1" applyAlignment="1">
      <alignment vertical="center"/>
    </xf>
    <xf numFmtId="0" fontId="2" fillId="0" borderId="0" xfId="0" applyFont="1" applyFill="1" applyBorder="1" applyAlignment="1">
      <alignment horizontal="center" vertical="center"/>
    </xf>
    <xf numFmtId="170" fontId="2" fillId="0" borderId="0" xfId="1" applyNumberFormat="1" applyFont="1" applyFill="1" applyBorder="1" applyAlignment="1">
      <alignment vertical="center"/>
    </xf>
    <xf numFmtId="170" fontId="23" fillId="0" borderId="0" xfId="1" applyNumberFormat="1" applyFont="1" applyFill="1" applyBorder="1" applyAlignment="1">
      <alignment vertical="center"/>
    </xf>
    <xf numFmtId="0" fontId="18" fillId="0" borderId="0" xfId="3" applyFont="1" applyBorder="1" applyAlignment="1">
      <alignment vertical="center"/>
    </xf>
    <xf numFmtId="0" fontId="14" fillId="0" borderId="0" xfId="0" applyFont="1" applyFill="1" applyBorder="1" applyAlignment="1">
      <alignment vertical="center"/>
    </xf>
    <xf numFmtId="0" fontId="3" fillId="0" borderId="0" xfId="0" quotePrefix="1" applyFont="1" applyBorder="1" applyAlignment="1">
      <alignment horizontal="center" vertical="center"/>
    </xf>
    <xf numFmtId="166" fontId="3" fillId="0" borderId="0" xfId="1" applyNumberFormat="1" applyFont="1" applyFill="1" applyBorder="1" applyAlignment="1">
      <alignment vertical="center"/>
    </xf>
    <xf numFmtId="0" fontId="16" fillId="0" borderId="0" xfId="5" applyFont="1" applyFill="1" applyBorder="1" applyAlignment="1">
      <alignment vertical="center"/>
    </xf>
    <xf numFmtId="0" fontId="25" fillId="0" borderId="0" xfId="0" applyFont="1" applyFill="1" applyBorder="1" applyAlignment="1">
      <alignment vertical="center"/>
    </xf>
    <xf numFmtId="0" fontId="3" fillId="0" borderId="0" xfId="5" applyFont="1" applyFill="1" applyBorder="1" applyAlignment="1">
      <alignment vertical="center"/>
    </xf>
    <xf numFmtId="164" fontId="3" fillId="0" borderId="0" xfId="5" applyNumberFormat="1" applyFont="1" applyFill="1" applyBorder="1" applyAlignment="1">
      <alignment vertical="center"/>
    </xf>
    <xf numFmtId="164" fontId="18" fillId="0" borderId="0" xfId="3" applyNumberFormat="1" applyFont="1" applyFill="1" applyBorder="1"/>
    <xf numFmtId="170" fontId="26" fillId="0" borderId="0" xfId="1" applyNumberFormat="1" applyFont="1" applyFill="1" applyBorder="1" applyAlignment="1">
      <alignment vertical="center"/>
    </xf>
    <xf numFmtId="0" fontId="12" fillId="0" borderId="0" xfId="5" applyFont="1" applyFill="1" applyBorder="1" applyAlignment="1">
      <alignment vertical="center"/>
    </xf>
    <xf numFmtId="0" fontId="18" fillId="0" borderId="0" xfId="3" applyFont="1" applyFill="1" applyBorder="1" applyAlignment="1">
      <alignment vertical="center"/>
    </xf>
    <xf numFmtId="0" fontId="2" fillId="0" borderId="0" xfId="5" applyFont="1" applyFill="1" applyBorder="1" applyAlignment="1">
      <alignment horizontal="center" vertical="center"/>
    </xf>
    <xf numFmtId="166" fontId="12" fillId="0" borderId="0" xfId="1" applyNumberFormat="1" applyFont="1" applyFill="1" applyBorder="1" applyAlignment="1">
      <alignment vertical="center"/>
    </xf>
    <xf numFmtId="170" fontId="18" fillId="0" borderId="0" xfId="1" applyNumberFormat="1" applyFont="1" applyFill="1" applyBorder="1" applyAlignment="1">
      <alignment vertical="center"/>
    </xf>
    <xf numFmtId="0" fontId="2" fillId="0" borderId="0" xfId="5" applyFont="1" applyFill="1" applyBorder="1" applyAlignment="1">
      <alignment horizontal="center"/>
    </xf>
    <xf numFmtId="0" fontId="2" fillId="0" borderId="0" xfId="5" applyFont="1" applyFill="1" applyBorder="1" applyAlignment="1">
      <alignment vertical="center"/>
    </xf>
    <xf numFmtId="166" fontId="3" fillId="0" borderId="0" xfId="1" applyNumberFormat="1" applyFont="1" applyFill="1" applyBorder="1"/>
    <xf numFmtId="0" fontId="3" fillId="0" borderId="0" xfId="5" applyFont="1" applyFill="1" applyBorder="1"/>
    <xf numFmtId="0" fontId="18" fillId="0" borderId="0" xfId="3" applyFont="1" applyFill="1" applyBorder="1"/>
    <xf numFmtId="0" fontId="18" fillId="0" borderId="0" xfId="3" applyFont="1" applyBorder="1"/>
    <xf numFmtId="0" fontId="3" fillId="0" borderId="0" xfId="5" quotePrefix="1" applyFont="1" applyFill="1" applyBorder="1" applyAlignment="1">
      <alignment horizontal="center" vertical="center"/>
    </xf>
    <xf numFmtId="0" fontId="3" fillId="0" borderId="0" xfId="5" applyFont="1" applyFill="1" applyBorder="1" applyAlignment="1"/>
    <xf numFmtId="0" fontId="3" fillId="0" borderId="0" xfId="0" applyFont="1" applyFill="1" applyBorder="1" applyAlignment="1">
      <alignment vertical="center"/>
    </xf>
    <xf numFmtId="0" fontId="3" fillId="0" borderId="0" xfId="0" quotePrefix="1" applyFont="1" applyFill="1" applyBorder="1" applyAlignment="1">
      <alignment horizontal="center" vertical="center"/>
    </xf>
    <xf numFmtId="0" fontId="23" fillId="0" borderId="0" xfId="3" applyFont="1" applyBorder="1"/>
    <xf numFmtId="166" fontId="3" fillId="0" borderId="0" xfId="1" applyNumberFormat="1" applyFont="1" applyBorder="1" applyAlignment="1">
      <alignment vertical="center"/>
    </xf>
    <xf numFmtId="0" fontId="10" fillId="0" borderId="0" xfId="0" applyFont="1" applyFill="1" applyBorder="1" applyAlignment="1">
      <alignment vertical="center"/>
    </xf>
    <xf numFmtId="0" fontId="10" fillId="0" borderId="0" xfId="0" quotePrefix="1" applyFont="1" applyBorder="1" applyAlignment="1">
      <alignment horizontal="center" vertical="center"/>
    </xf>
    <xf numFmtId="170" fontId="27" fillId="0" borderId="0" xfId="1" applyNumberFormat="1" applyFont="1" applyFill="1" applyBorder="1" applyAlignment="1">
      <alignment vertical="center"/>
    </xf>
    <xf numFmtId="0" fontId="26" fillId="0" borderId="0" xfId="3" applyFont="1" applyFill="1" applyBorder="1"/>
    <xf numFmtId="0" fontId="26" fillId="0" borderId="0" xfId="3" applyFont="1" applyBorder="1"/>
    <xf numFmtId="0" fontId="12" fillId="0" borderId="0" xfId="0" applyFont="1" applyFill="1" applyBorder="1" applyAlignment="1">
      <alignment vertical="center"/>
    </xf>
    <xf numFmtId="0" fontId="3" fillId="0" borderId="0" xfId="0" applyFont="1" applyBorder="1" applyAlignment="1">
      <alignment vertical="center"/>
    </xf>
    <xf numFmtId="0" fontId="3" fillId="0" borderId="0" xfId="5" applyFont="1" applyFill="1" applyBorder="1" applyAlignment="1">
      <alignment vertical="top"/>
    </xf>
    <xf numFmtId="164" fontId="18" fillId="0" borderId="0" xfId="3" applyNumberFormat="1" applyFont="1" applyBorder="1"/>
    <xf numFmtId="0" fontId="12" fillId="0" borderId="0" xfId="0" quotePrefix="1" applyFont="1" applyBorder="1" applyAlignment="1">
      <alignment horizontal="center" vertical="center"/>
    </xf>
    <xf numFmtId="164" fontId="21" fillId="0" borderId="0" xfId="3" applyNumberFormat="1" applyFont="1" applyBorder="1"/>
    <xf numFmtId="164" fontId="21" fillId="0" borderId="0" xfId="3" applyNumberFormat="1" applyFont="1" applyFill="1" applyBorder="1"/>
    <xf numFmtId="0" fontId="2" fillId="0" borderId="0" xfId="0" quotePrefix="1" applyFont="1" applyBorder="1" applyAlignment="1">
      <alignment horizontal="center" vertical="center"/>
    </xf>
    <xf numFmtId="166" fontId="2" fillId="0" borderId="0" xfId="1" applyNumberFormat="1" applyFont="1" applyBorder="1" applyAlignment="1">
      <alignment vertical="center"/>
    </xf>
    <xf numFmtId="166" fontId="2" fillId="0" borderId="0" xfId="1" applyNumberFormat="1" applyFont="1" applyFill="1" applyBorder="1" applyAlignment="1">
      <alignment vertical="center"/>
    </xf>
    <xf numFmtId="164" fontId="23" fillId="0" borderId="0" xfId="3" applyNumberFormat="1" applyFont="1" applyFill="1" applyBorder="1"/>
    <xf numFmtId="164" fontId="23" fillId="0" borderId="0" xfId="3" applyNumberFormat="1" applyFont="1" applyBorder="1"/>
    <xf numFmtId="166" fontId="12" fillId="0" borderId="0" xfId="1" applyNumberFormat="1" applyFont="1" applyBorder="1" applyAlignment="1">
      <alignment vertical="center"/>
    </xf>
    <xf numFmtId="164" fontId="26" fillId="0" borderId="0" xfId="3" applyNumberFormat="1" applyFont="1" applyFill="1" applyBorder="1"/>
    <xf numFmtId="164" fontId="26" fillId="0" borderId="0" xfId="3" applyNumberFormat="1" applyFont="1" applyBorder="1"/>
    <xf numFmtId="170" fontId="18" fillId="0" borderId="0" xfId="1" applyNumberFormat="1" applyFont="1" applyBorder="1" applyAlignment="1">
      <alignment vertical="center"/>
    </xf>
    <xf numFmtId="0" fontId="18" fillId="0" borderId="0" xfId="0" applyFont="1" applyFill="1" applyBorder="1"/>
    <xf numFmtId="0" fontId="18" fillId="0" borderId="0" xfId="0" applyFont="1" applyBorder="1"/>
    <xf numFmtId="170" fontId="3" fillId="0" borderId="0" xfId="1" applyNumberFormat="1" applyFont="1" applyBorder="1" applyAlignment="1">
      <alignment vertical="center"/>
    </xf>
    <xf numFmtId="170" fontId="3" fillId="0" borderId="0" xfId="1" applyNumberFormat="1" applyFont="1" applyFill="1" applyBorder="1" applyAlignment="1">
      <alignment vertical="center"/>
    </xf>
    <xf numFmtId="0" fontId="20" fillId="0" borderId="0" xfId="0" applyFont="1" applyFill="1" applyBorder="1"/>
    <xf numFmtId="0" fontId="3" fillId="0" borderId="0" xfId="0" quotePrefix="1" applyFont="1" applyBorder="1" applyAlignment="1">
      <alignment vertical="center"/>
    </xf>
    <xf numFmtId="0" fontId="2" fillId="0" borderId="0" xfId="0" applyFont="1" applyBorder="1" applyAlignment="1">
      <alignment vertical="center"/>
    </xf>
    <xf numFmtId="0" fontId="4" fillId="0" borderId="0" xfId="3" applyFont="1" applyFill="1" applyBorder="1"/>
    <xf numFmtId="170" fontId="23" fillId="0" borderId="0" xfId="1" applyNumberFormat="1" applyFont="1" applyBorder="1" applyAlignment="1">
      <alignment vertical="center"/>
    </xf>
    <xf numFmtId="0" fontId="2" fillId="0" borderId="0" xfId="0" applyFont="1" applyBorder="1" applyAlignment="1">
      <alignment horizontal="center" vertical="center"/>
    </xf>
    <xf numFmtId="170" fontId="2" fillId="0" borderId="0" xfId="1" applyNumberFormat="1" applyFont="1" applyBorder="1" applyAlignment="1">
      <alignment vertical="center"/>
    </xf>
    <xf numFmtId="166" fontId="4" fillId="0" borderId="0" xfId="1" applyNumberFormat="1" applyFont="1" applyBorder="1"/>
    <xf numFmtId="166" fontId="4" fillId="0" borderId="0" xfId="1" applyNumberFormat="1" applyFont="1" applyFill="1" applyBorder="1"/>
    <xf numFmtId="0" fontId="2" fillId="0" borderId="0" xfId="3" applyNumberFormat="1" applyFont="1" applyFill="1" applyAlignment="1">
      <alignment horizontal="left"/>
    </xf>
    <xf numFmtId="0" fontId="28" fillId="0" borderId="0" xfId="3" applyNumberFormat="1" applyFont="1" applyFill="1" applyAlignment="1">
      <alignment horizontal="center"/>
    </xf>
    <xf numFmtId="164" fontId="28" fillId="0" borderId="0" xfId="3" applyNumberFormat="1" applyFont="1" applyFill="1"/>
    <xf numFmtId="0" fontId="28" fillId="0" borderId="0" xfId="3" applyNumberFormat="1" applyFont="1" applyFill="1"/>
    <xf numFmtId="166" fontId="28" fillId="0" borderId="0" xfId="1" applyNumberFormat="1" applyFont="1" applyFill="1" applyBorder="1" applyAlignment="1" applyProtection="1"/>
    <xf numFmtId="164" fontId="28" fillId="0" borderId="0" xfId="1" applyNumberFormat="1" applyFont="1" applyFill="1" applyBorder="1" applyAlignment="1" applyProtection="1"/>
    <xf numFmtId="166" fontId="29" fillId="0" borderId="0" xfId="1" applyNumberFormat="1" applyFont="1" applyFill="1" applyBorder="1" applyAlignment="1" applyProtection="1">
      <alignment horizontal="right"/>
    </xf>
    <xf numFmtId="0" fontId="28" fillId="0" borderId="0" xfId="3" applyFont="1" applyFill="1"/>
    <xf numFmtId="0" fontId="28" fillId="0" borderId="0" xfId="0" applyFont="1" applyFill="1"/>
    <xf numFmtId="166" fontId="1" fillId="0" borderId="0" xfId="1" applyNumberFormat="1" applyFill="1"/>
    <xf numFmtId="0" fontId="6" fillId="0" borderId="0" xfId="6" applyFont="1" applyFill="1" applyAlignment="1">
      <alignment horizontal="left"/>
    </xf>
    <xf numFmtId="0" fontId="28" fillId="0" borderId="0" xfId="6" applyFont="1" applyFill="1" applyAlignment="1"/>
    <xf numFmtId="166" fontId="28" fillId="0" borderId="0" xfId="1" applyNumberFormat="1" applyFont="1" applyFill="1" applyBorder="1" applyAlignment="1" applyProtection="1">
      <alignment wrapText="1"/>
    </xf>
    <xf numFmtId="0" fontId="9" fillId="0" borderId="1" xfId="3" applyFont="1" applyFill="1" applyBorder="1" applyAlignment="1">
      <alignment horizontal="left"/>
    </xf>
    <xf numFmtId="0" fontId="28" fillId="0" borderId="1" xfId="3" applyFont="1" applyFill="1" applyBorder="1" applyAlignment="1"/>
    <xf numFmtId="166" fontId="28" fillId="0" borderId="1" xfId="1" applyNumberFormat="1" applyFont="1" applyFill="1" applyBorder="1" applyAlignment="1" applyProtection="1">
      <alignment horizontal="right"/>
    </xf>
    <xf numFmtId="0" fontId="31" fillId="0" borderId="1" xfId="3" applyNumberFormat="1" applyFont="1" applyFill="1" applyBorder="1" applyAlignment="1">
      <alignment horizontal="right"/>
    </xf>
    <xf numFmtId="0" fontId="28" fillId="0" borderId="0" xfId="3" applyFont="1" applyFill="1" applyAlignment="1">
      <alignment horizontal="right"/>
    </xf>
    <xf numFmtId="0" fontId="28" fillId="0" borderId="0" xfId="3" applyFont="1" applyFill="1" applyAlignment="1"/>
    <xf numFmtId="166" fontId="28" fillId="0" borderId="0" xfId="1" applyNumberFormat="1" applyFont="1" applyFill="1" applyBorder="1" applyAlignment="1" applyProtection="1">
      <alignment horizontal="right"/>
    </xf>
    <xf numFmtId="0" fontId="29" fillId="0" borderId="0" xfId="3" applyFont="1" applyFill="1" applyAlignment="1">
      <alignment horizontal="right" vertical="center"/>
    </xf>
    <xf numFmtId="0" fontId="29" fillId="0" borderId="0" xfId="3" applyFont="1" applyFill="1" applyAlignment="1">
      <alignment vertical="center"/>
    </xf>
    <xf numFmtId="166" fontId="29" fillId="0" borderId="0" xfId="1" applyNumberFormat="1" applyFont="1" applyFill="1" applyBorder="1" applyAlignment="1" applyProtection="1">
      <alignment horizontal="right" vertical="center"/>
    </xf>
    <xf numFmtId="0" fontId="28" fillId="0" borderId="0" xfId="3" applyFont="1" applyFill="1" applyAlignment="1">
      <alignment vertical="center"/>
    </xf>
    <xf numFmtId="0" fontId="28" fillId="0" borderId="0" xfId="0" applyFont="1" applyFill="1" applyAlignment="1">
      <alignment vertical="center"/>
    </xf>
    <xf numFmtId="166" fontId="1" fillId="0" borderId="0" xfId="1" applyNumberFormat="1" applyFill="1" applyAlignment="1">
      <alignment vertical="center"/>
    </xf>
    <xf numFmtId="0" fontId="29" fillId="0" borderId="0" xfId="3" quotePrefix="1" applyFont="1" applyFill="1" applyAlignment="1">
      <alignment horizontal="right" vertical="center"/>
    </xf>
    <xf numFmtId="0" fontId="29" fillId="0" borderId="0" xfId="3" quotePrefix="1" applyFont="1" applyFill="1" applyBorder="1" applyAlignment="1">
      <alignment horizontal="right" vertical="center"/>
    </xf>
    <xf numFmtId="0" fontId="29" fillId="0" borderId="0" xfId="3" applyFont="1" applyFill="1" applyBorder="1" applyAlignment="1">
      <alignment vertical="center"/>
    </xf>
    <xf numFmtId="166" fontId="28" fillId="0" borderId="0" xfId="1" applyNumberFormat="1" applyFont="1" applyFill="1" applyBorder="1" applyAlignment="1" applyProtection="1">
      <alignment vertical="center"/>
    </xf>
    <xf numFmtId="0" fontId="28" fillId="0" borderId="0" xfId="0" applyFont="1" applyFill="1" applyBorder="1" applyAlignment="1">
      <alignment vertical="center"/>
    </xf>
    <xf numFmtId="0" fontId="28" fillId="0" borderId="0" xfId="3" applyFont="1" applyFill="1" applyBorder="1" applyAlignment="1">
      <alignment vertical="center"/>
    </xf>
    <xf numFmtId="166" fontId="1" fillId="0" borderId="0" xfId="1" applyNumberFormat="1" applyFill="1" applyBorder="1" applyAlignment="1">
      <alignment vertical="center"/>
    </xf>
    <xf numFmtId="0" fontId="28" fillId="0" borderId="0" xfId="3" applyFont="1" applyFill="1" applyBorder="1" applyAlignment="1">
      <alignment horizontal="right" vertical="center"/>
    </xf>
    <xf numFmtId="0" fontId="28" fillId="0" borderId="0" xfId="8" applyNumberFormat="1" applyFont="1" applyFill="1" applyAlignment="1">
      <alignment vertical="center" wrapText="1"/>
    </xf>
    <xf numFmtId="0" fontId="30" fillId="0" borderId="0" xfId="5" applyFont="1" applyFill="1" applyBorder="1"/>
    <xf numFmtId="0" fontId="28" fillId="0" borderId="0" xfId="0" applyFont="1" applyFill="1" applyBorder="1"/>
    <xf numFmtId="0" fontId="28" fillId="0" borderId="0" xfId="5" applyFont="1" applyFill="1" applyBorder="1" applyAlignment="1">
      <alignment horizontal="justify" vertical="center" wrapText="1"/>
    </xf>
    <xf numFmtId="0" fontId="28" fillId="0" borderId="0" xfId="5" applyFont="1" applyFill="1" applyBorder="1" applyAlignment="1">
      <alignment vertical="center"/>
    </xf>
    <xf numFmtId="0" fontId="29" fillId="0" borderId="0" xfId="3" applyFont="1" applyFill="1" applyBorder="1" applyAlignment="1">
      <alignment horizontal="right" vertical="center"/>
    </xf>
    <xf numFmtId="0" fontId="28" fillId="0" borderId="0" xfId="3" applyFont="1" applyFill="1" applyAlignment="1">
      <alignment horizontal="right" vertical="center"/>
    </xf>
    <xf numFmtId="166" fontId="28" fillId="0" borderId="0" xfId="1" applyNumberFormat="1" applyFont="1" applyFill="1" applyBorder="1" applyAlignment="1" applyProtection="1">
      <alignment horizontal="right" vertical="center"/>
    </xf>
    <xf numFmtId="0" fontId="28" fillId="0" borderId="0" xfId="3" quotePrefix="1" applyFont="1" applyFill="1" applyAlignment="1">
      <alignment vertical="center"/>
    </xf>
    <xf numFmtId="0" fontId="28" fillId="0" borderId="0" xfId="3" applyFont="1" applyFill="1" applyAlignment="1">
      <alignment vertical="center" wrapText="1"/>
    </xf>
    <xf numFmtId="166" fontId="1" fillId="0" borderId="0" xfId="1" applyNumberFormat="1" applyFill="1" applyAlignment="1">
      <alignment vertical="center" wrapText="1"/>
    </xf>
    <xf numFmtId="0" fontId="29" fillId="0" borderId="0" xfId="3" applyFont="1" applyFill="1" applyAlignment="1">
      <alignment horizontal="right"/>
    </xf>
    <xf numFmtId="0" fontId="28" fillId="0" borderId="0" xfId="3" applyFont="1" applyFill="1" applyAlignment="1">
      <alignment horizontal="right" vertical="top"/>
    </xf>
    <xf numFmtId="0" fontId="3" fillId="0" borderId="0" xfId="3" applyFont="1" applyFill="1" applyAlignment="1">
      <alignment horizontal="right" vertical="center"/>
    </xf>
    <xf numFmtId="0" fontId="3" fillId="0" borderId="0" xfId="3" applyFont="1" applyFill="1" applyBorder="1" applyAlignment="1">
      <alignment horizontal="justify" vertical="center"/>
    </xf>
    <xf numFmtId="0" fontId="33" fillId="0" borderId="0" xfId="3" applyFont="1" applyFill="1" applyAlignment="1">
      <alignment vertical="center"/>
    </xf>
    <xf numFmtId="166" fontId="33" fillId="0" borderId="0" xfId="1" applyNumberFormat="1" applyFont="1" applyFill="1" applyBorder="1" applyAlignment="1" applyProtection="1">
      <alignment horizontal="right" vertical="center"/>
    </xf>
    <xf numFmtId="0" fontId="34" fillId="0" borderId="0" xfId="3" applyFont="1" applyFill="1" applyAlignment="1">
      <alignment vertical="center"/>
    </xf>
    <xf numFmtId="166" fontId="34" fillId="0" borderId="0" xfId="1" applyNumberFormat="1" applyFont="1" applyFill="1" applyBorder="1" applyAlignment="1" applyProtection="1">
      <alignment horizontal="right" vertical="center"/>
    </xf>
    <xf numFmtId="0" fontId="29" fillId="0" borderId="0" xfId="3" applyFont="1" applyFill="1" applyBorder="1" applyAlignment="1">
      <alignment horizontal="justify" vertical="center"/>
    </xf>
    <xf numFmtId="0" fontId="28" fillId="0" borderId="0" xfId="3" applyFont="1" applyFill="1" applyBorder="1" applyAlignment="1">
      <alignment horizontal="justify" vertical="center"/>
    </xf>
    <xf numFmtId="0" fontId="29" fillId="0" borderId="0" xfId="3" applyFont="1" applyFill="1" applyBorder="1" applyAlignment="1">
      <alignment horizontal="left" vertical="center"/>
    </xf>
    <xf numFmtId="0" fontId="29" fillId="0" borderId="0" xfId="3" applyFont="1" applyFill="1" applyBorder="1" applyAlignment="1">
      <alignment horizontal="justify" wrapText="1"/>
    </xf>
    <xf numFmtId="0" fontId="28" fillId="0" borderId="0" xfId="3" applyFont="1" applyFill="1" applyBorder="1" applyAlignment="1">
      <alignment horizontal="justify"/>
    </xf>
    <xf numFmtId="0" fontId="28" fillId="0" borderId="0" xfId="3" quotePrefix="1" applyFont="1" applyFill="1"/>
    <xf numFmtId="0" fontId="28" fillId="0" borderId="0" xfId="3" applyFont="1" applyFill="1" applyAlignment="1">
      <alignment wrapText="1"/>
    </xf>
    <xf numFmtId="166" fontId="1" fillId="0" borderId="0" xfId="1" applyNumberFormat="1" applyFill="1" applyAlignment="1">
      <alignment wrapText="1"/>
    </xf>
    <xf numFmtId="0" fontId="29" fillId="0" borderId="0" xfId="3" quotePrefix="1" applyFont="1" applyFill="1" applyAlignment="1">
      <alignment horizontal="right" vertical="top"/>
    </xf>
    <xf numFmtId="0" fontId="31" fillId="0" borderId="0" xfId="3" applyFont="1" applyFill="1" applyAlignment="1">
      <alignment horizontal="right" vertical="center"/>
    </xf>
    <xf numFmtId="0" fontId="31" fillId="0" borderId="0" xfId="0" applyFont="1" applyFill="1" applyAlignment="1">
      <alignment vertical="center"/>
    </xf>
    <xf numFmtId="0" fontId="38" fillId="0" borderId="0" xfId="3" applyFont="1" applyBorder="1" applyAlignment="1">
      <alignment horizontal="justify" vertical="center"/>
    </xf>
    <xf numFmtId="0" fontId="31" fillId="0" borderId="0" xfId="3" applyFont="1" applyBorder="1" applyAlignment="1">
      <alignment horizontal="justify" vertical="center"/>
    </xf>
    <xf numFmtId="0" fontId="31" fillId="0" borderId="0" xfId="3" applyFont="1" applyFill="1" applyAlignment="1">
      <alignment vertical="center"/>
    </xf>
    <xf numFmtId="0" fontId="28" fillId="0" borderId="0" xfId="0" applyNumberFormat="1" applyFont="1" applyFill="1" applyAlignment="1">
      <alignment vertical="center" wrapText="1"/>
    </xf>
    <xf numFmtId="0" fontId="39" fillId="0" borderId="0" xfId="3" applyFont="1" applyFill="1" applyAlignment="1">
      <alignment horizontal="right" vertical="center"/>
    </xf>
    <xf numFmtId="0" fontId="39" fillId="0" borderId="0" xfId="3" applyFont="1" applyFill="1" applyAlignment="1">
      <alignment vertical="center"/>
    </xf>
    <xf numFmtId="166" fontId="39" fillId="0" borderId="0" xfId="1" applyNumberFormat="1" applyFont="1" applyFill="1" applyBorder="1" applyAlignment="1" applyProtection="1">
      <alignment horizontal="right" vertical="center"/>
    </xf>
    <xf numFmtId="0" fontId="31" fillId="0" borderId="0" xfId="3" quotePrefix="1" applyFont="1" applyFill="1" applyAlignment="1">
      <alignment horizontal="right" vertical="center"/>
    </xf>
    <xf numFmtId="166" fontId="31" fillId="0" borderId="0" xfId="1" applyNumberFormat="1" applyFont="1" applyFill="1" applyBorder="1" applyAlignment="1" applyProtection="1">
      <alignment horizontal="right" vertical="center"/>
    </xf>
    <xf numFmtId="0" fontId="31" fillId="0" borderId="0" xfId="3" quotePrefix="1" applyFont="1" applyFill="1" applyAlignment="1">
      <alignment vertical="center"/>
    </xf>
    <xf numFmtId="0" fontId="29" fillId="0" borderId="0" xfId="3" applyFont="1" applyFill="1" applyAlignment="1"/>
    <xf numFmtId="0" fontId="29" fillId="0" borderId="0" xfId="3" quotePrefix="1" applyFont="1" applyFill="1" applyAlignment="1">
      <alignment horizontal="right"/>
    </xf>
    <xf numFmtId="0" fontId="39" fillId="0" borderId="0" xfId="3" applyFont="1" applyFill="1" applyAlignment="1">
      <alignment horizontal="right"/>
    </xf>
    <xf numFmtId="0" fontId="39" fillId="0" borderId="0" xfId="3" applyFont="1" applyFill="1" applyAlignment="1"/>
    <xf numFmtId="166" fontId="39" fillId="0" borderId="0" xfId="1" applyNumberFormat="1" applyFont="1" applyFill="1" applyBorder="1" applyAlignment="1" applyProtection="1">
      <alignment horizontal="right"/>
    </xf>
    <xf numFmtId="0" fontId="29" fillId="0" borderId="0" xfId="3" applyFont="1" applyFill="1"/>
    <xf numFmtId="0" fontId="31" fillId="0" borderId="0" xfId="3" applyFont="1" applyFill="1" applyAlignment="1">
      <alignment horizontal="right"/>
    </xf>
    <xf numFmtId="0" fontId="31" fillId="0" borderId="0" xfId="3" applyFont="1" applyFill="1" applyAlignment="1"/>
    <xf numFmtId="166" fontId="31" fillId="0" borderId="0" xfId="1" applyNumberFormat="1" applyFont="1" applyFill="1" applyBorder="1" applyAlignment="1" applyProtection="1">
      <alignment horizontal="right"/>
    </xf>
    <xf numFmtId="0" fontId="28" fillId="0" borderId="0" xfId="3" applyFont="1" applyFill="1" applyAlignment="1">
      <alignment horizontal="justify" vertical="center"/>
    </xf>
    <xf numFmtId="0" fontId="29" fillId="0" borderId="0" xfId="3" applyFont="1" applyFill="1" applyBorder="1" applyAlignment="1">
      <alignment horizontal="justify"/>
    </xf>
    <xf numFmtId="0" fontId="29" fillId="0" borderId="0" xfId="3" quotePrefix="1" applyFont="1" applyFill="1" applyBorder="1" applyAlignment="1">
      <alignment horizontal="justify" vertical="center"/>
    </xf>
    <xf numFmtId="0" fontId="28" fillId="0" borderId="0" xfId="3" applyFont="1" applyFill="1" applyBorder="1" applyAlignment="1">
      <alignment horizontal="left" vertical="center"/>
    </xf>
    <xf numFmtId="0" fontId="29" fillId="0" borderId="0" xfId="0" applyFont="1" applyFill="1" applyAlignment="1">
      <alignment vertical="center"/>
    </xf>
    <xf numFmtId="0" fontId="40" fillId="0" borderId="0" xfId="3" applyFont="1" applyBorder="1" applyAlignment="1">
      <alignment horizontal="justify"/>
    </xf>
    <xf numFmtId="0" fontId="37" fillId="0" borderId="0" xfId="3" applyFont="1" applyBorder="1" applyAlignment="1">
      <alignment horizontal="justify"/>
    </xf>
    <xf numFmtId="0" fontId="28" fillId="0" borderId="0" xfId="3" applyFont="1" applyBorder="1" applyAlignment="1">
      <alignment horizontal="justify"/>
    </xf>
    <xf numFmtId="166" fontId="1" fillId="0" borderId="0" xfId="1" applyNumberFormat="1" applyFill="1" applyBorder="1" applyAlignment="1">
      <alignment horizontal="justify"/>
    </xf>
    <xf numFmtId="0" fontId="29" fillId="0" borderId="0" xfId="3" applyFont="1" applyFill="1" applyAlignment="1">
      <alignment horizontal="right" vertical="center" wrapText="1"/>
    </xf>
    <xf numFmtId="0" fontId="29" fillId="0" borderId="0" xfId="3" applyFont="1" applyFill="1" applyAlignment="1">
      <alignment horizontal="justify" vertical="center"/>
    </xf>
    <xf numFmtId="14" fontId="29" fillId="0" borderId="0" xfId="1" quotePrefix="1" applyNumberFormat="1" applyFont="1" applyFill="1" applyBorder="1" applyAlignment="1" applyProtection="1">
      <alignment horizontal="right" vertical="center"/>
    </xf>
    <xf numFmtId="14" fontId="29" fillId="0" borderId="0" xfId="1" applyNumberFormat="1" applyFont="1" applyFill="1" applyBorder="1" applyAlignment="1" applyProtection="1">
      <alignment horizontal="right" vertical="center"/>
    </xf>
    <xf numFmtId="166" fontId="31" fillId="0" borderId="0" xfId="3" applyNumberFormat="1" applyFont="1" applyFill="1" applyAlignment="1">
      <alignment vertical="center"/>
    </xf>
    <xf numFmtId="165" fontId="28" fillId="0" borderId="0" xfId="3" applyNumberFormat="1" applyFont="1" applyFill="1"/>
    <xf numFmtId="0" fontId="31" fillId="0" borderId="0" xfId="3" applyFont="1" applyAlignment="1">
      <alignment vertical="center"/>
    </xf>
    <xf numFmtId="166" fontId="28" fillId="0" borderId="0" xfId="3" applyNumberFormat="1" applyFont="1" applyFill="1" applyAlignment="1">
      <alignment vertical="center"/>
    </xf>
    <xf numFmtId="166" fontId="29" fillId="0" borderId="5" xfId="1" applyNumberFormat="1" applyFont="1" applyFill="1" applyBorder="1" applyAlignment="1" applyProtection="1">
      <alignment horizontal="right" vertical="center"/>
    </xf>
    <xf numFmtId="166" fontId="28" fillId="0" borderId="0" xfId="3" applyNumberFormat="1" applyFont="1" applyFill="1"/>
    <xf numFmtId="0" fontId="29" fillId="0" borderId="0" xfId="3" applyFont="1" applyAlignment="1">
      <alignment horizontal="right" vertical="center"/>
    </xf>
    <xf numFmtId="0" fontId="29" fillId="0" borderId="0" xfId="3" applyFont="1" applyAlignment="1">
      <alignment vertical="center"/>
    </xf>
    <xf numFmtId="166" fontId="31" fillId="0" borderId="0" xfId="3" applyNumberFormat="1" applyFont="1" applyFill="1" applyAlignment="1"/>
    <xf numFmtId="0" fontId="28" fillId="0" borderId="0" xfId="3" applyFont="1" applyAlignment="1">
      <alignment vertical="center"/>
    </xf>
    <xf numFmtId="166" fontId="31" fillId="0" borderId="0" xfId="1" applyNumberFormat="1" applyFont="1" applyFill="1" applyAlignment="1">
      <alignment vertical="center"/>
    </xf>
    <xf numFmtId="0" fontId="28" fillId="0" borderId="0" xfId="3" applyFont="1" applyBorder="1" applyAlignment="1">
      <alignment vertical="center"/>
    </xf>
    <xf numFmtId="0" fontId="28" fillId="0" borderId="0" xfId="3" applyFont="1" applyBorder="1" applyAlignment="1">
      <alignment vertical="center" wrapText="1"/>
    </xf>
    <xf numFmtId="0" fontId="29" fillId="0" borderId="0" xfId="3" applyFont="1" applyFill="1" applyBorder="1" applyAlignment="1"/>
    <xf numFmtId="0" fontId="41" fillId="0" borderId="0" xfId="3" applyFont="1" applyFill="1" applyAlignment="1">
      <alignment horizontal="right" vertical="center"/>
    </xf>
    <xf numFmtId="166" fontId="28" fillId="0" borderId="0" xfId="3" applyNumberFormat="1" applyFont="1" applyFill="1" applyBorder="1" applyAlignment="1">
      <alignment vertical="center"/>
    </xf>
    <xf numFmtId="0" fontId="41" fillId="0" borderId="0" xfId="3" applyFont="1" applyFill="1" applyAlignment="1">
      <alignment vertical="center"/>
    </xf>
    <xf numFmtId="166" fontId="29" fillId="0" borderId="7" xfId="1" applyNumberFormat="1" applyFont="1" applyFill="1" applyBorder="1" applyAlignment="1" applyProtection="1">
      <alignment horizontal="right" vertical="center"/>
    </xf>
    <xf numFmtId="166" fontId="28" fillId="0" borderId="0" xfId="0" applyNumberFormat="1" applyFont="1" applyFill="1" applyAlignment="1">
      <alignment vertical="center"/>
    </xf>
    <xf numFmtId="166" fontId="1" fillId="0" borderId="0" xfId="1" applyNumberFormat="1" applyFont="1" applyFill="1" applyAlignment="1">
      <alignment vertical="center"/>
    </xf>
    <xf numFmtId="0" fontId="35" fillId="0" borderId="0" xfId="3" applyFont="1" applyFill="1" applyAlignment="1">
      <alignment vertical="center"/>
    </xf>
    <xf numFmtId="165" fontId="1" fillId="0" borderId="0" xfId="1" applyFont="1" applyFill="1" applyAlignment="1">
      <alignment vertical="center"/>
    </xf>
    <xf numFmtId="166" fontId="42" fillId="0" borderId="0" xfId="1" applyNumberFormat="1" applyFont="1" applyFill="1" applyAlignment="1">
      <alignment vertical="center"/>
    </xf>
    <xf numFmtId="0" fontId="41" fillId="0" borderId="0" xfId="0" applyFont="1" applyFill="1" applyAlignment="1">
      <alignment vertical="center"/>
    </xf>
    <xf numFmtId="166" fontId="41" fillId="0" borderId="0" xfId="3" applyNumberFormat="1" applyFont="1" applyFill="1" applyAlignment="1">
      <alignment vertical="center"/>
    </xf>
    <xf numFmtId="0" fontId="41" fillId="0" borderId="0" xfId="3" applyFont="1" applyFill="1" applyAlignment="1">
      <alignment horizontal="right"/>
    </xf>
    <xf numFmtId="0" fontId="41" fillId="0" borderId="0" xfId="3" applyFont="1" applyFill="1" applyAlignment="1"/>
    <xf numFmtId="0" fontId="41" fillId="0" borderId="0" xfId="0" applyFont="1" applyFill="1"/>
    <xf numFmtId="166" fontId="41" fillId="0" borderId="0" xfId="3" applyNumberFormat="1" applyFont="1" applyFill="1"/>
    <xf numFmtId="0" fontId="28" fillId="0" borderId="0" xfId="3" quotePrefix="1" applyFont="1" applyFill="1" applyBorder="1" applyAlignment="1">
      <alignment vertical="center"/>
    </xf>
    <xf numFmtId="0" fontId="28" fillId="0" borderId="0" xfId="3" quotePrefix="1" applyFont="1" applyFill="1" applyBorder="1" applyAlignment="1"/>
    <xf numFmtId="166" fontId="29" fillId="0" borderId="0" xfId="3" applyNumberFormat="1" applyFont="1" applyFill="1" applyAlignment="1">
      <alignment vertical="center"/>
    </xf>
    <xf numFmtId="166" fontId="41" fillId="0" borderId="0" xfId="0" applyNumberFormat="1" applyFont="1" applyFill="1" applyAlignment="1">
      <alignment vertical="center"/>
    </xf>
    <xf numFmtId="167" fontId="43" fillId="0" borderId="0" xfId="0" applyNumberFormat="1" applyFont="1" applyFill="1" applyBorder="1" applyAlignment="1">
      <alignment horizontal="right"/>
    </xf>
    <xf numFmtId="0" fontId="35" fillId="0" borderId="0" xfId="3" applyFont="1" applyFill="1" applyAlignment="1">
      <alignment horizontal="right" vertical="center"/>
    </xf>
    <xf numFmtId="0" fontId="35" fillId="0" borderId="0" xfId="0" applyFont="1" applyFill="1" applyAlignment="1">
      <alignment vertical="center"/>
    </xf>
    <xf numFmtId="166" fontId="41" fillId="0" borderId="0" xfId="1" applyNumberFormat="1" applyFont="1" applyFill="1" applyBorder="1" applyAlignment="1" applyProtection="1">
      <alignment horizontal="right"/>
    </xf>
    <xf numFmtId="0" fontId="29" fillId="0" borderId="0" xfId="3" applyFont="1" applyFill="1" applyAlignment="1">
      <alignment horizontal="left" vertical="center"/>
    </xf>
    <xf numFmtId="0" fontId="29" fillId="0" borderId="0" xfId="3" quotePrefix="1" applyFont="1" applyFill="1" applyAlignment="1">
      <alignment horizontal="right" wrapText="1"/>
    </xf>
    <xf numFmtId="0" fontId="29" fillId="0" borderId="0" xfId="3" applyFont="1" applyFill="1" applyAlignment="1">
      <alignment horizontal="left"/>
    </xf>
    <xf numFmtId="0" fontId="29" fillId="0" borderId="4" xfId="3" applyFont="1" applyFill="1" applyBorder="1" applyAlignment="1"/>
    <xf numFmtId="0" fontId="29" fillId="0" borderId="4" xfId="1" applyNumberFormat="1" applyFont="1" applyFill="1" applyBorder="1" applyAlignment="1" applyProtection="1">
      <alignment horizontal="center" wrapText="1"/>
    </xf>
    <xf numFmtId="0" fontId="29" fillId="0" borderId="0" xfId="1" applyNumberFormat="1" applyFont="1" applyFill="1" applyBorder="1" applyAlignment="1" applyProtection="1">
      <alignment horizontal="center" wrapText="1"/>
    </xf>
    <xf numFmtId="0" fontId="29" fillId="0" borderId="4" xfId="1" applyNumberFormat="1" applyFont="1" applyFill="1" applyBorder="1" applyAlignment="1" applyProtection="1">
      <alignment horizontal="center" vertical="center" wrapText="1"/>
    </xf>
    <xf numFmtId="166" fontId="29" fillId="0" borderId="0" xfId="1" applyNumberFormat="1" applyFont="1" applyFill="1" applyBorder="1" applyAlignment="1" applyProtection="1">
      <alignment vertical="center"/>
    </xf>
    <xf numFmtId="166" fontId="28" fillId="0" borderId="0" xfId="1" applyNumberFormat="1" applyFont="1" applyFill="1" applyBorder="1" applyAlignment="1" applyProtection="1">
      <alignment horizontal="right" vertical="center" wrapText="1"/>
    </xf>
    <xf numFmtId="166" fontId="28" fillId="0" borderId="0" xfId="1" applyNumberFormat="1" applyFont="1" applyFill="1" applyBorder="1" applyAlignment="1" applyProtection="1">
      <alignment vertical="center" wrapText="1"/>
    </xf>
    <xf numFmtId="166" fontId="31" fillId="0" borderId="0" xfId="1" applyNumberFormat="1" applyFont="1" applyFill="1" applyBorder="1" applyAlignment="1" applyProtection="1">
      <alignment vertical="center"/>
    </xf>
    <xf numFmtId="166" fontId="31" fillId="0" borderId="0" xfId="1" applyNumberFormat="1" applyFont="1" applyFill="1" applyBorder="1" applyAlignment="1" applyProtection="1">
      <alignment vertical="center" wrapText="1"/>
    </xf>
    <xf numFmtId="166" fontId="31" fillId="0" borderId="0" xfId="1" applyNumberFormat="1" applyFont="1" applyFill="1" applyBorder="1" applyAlignment="1" applyProtection="1">
      <alignment horizontal="right" vertical="center" wrapText="1"/>
    </xf>
    <xf numFmtId="0" fontId="31" fillId="0" borderId="0" xfId="3" applyFont="1" applyFill="1" applyBorder="1" applyAlignment="1">
      <alignment vertical="center"/>
    </xf>
    <xf numFmtId="0" fontId="28" fillId="0" borderId="1" xfId="3" applyFont="1" applyFill="1" applyBorder="1" applyAlignment="1">
      <alignment vertical="center"/>
    </xf>
    <xf numFmtId="166" fontId="28" fillId="0" borderId="4" xfId="1" applyNumberFormat="1" applyFont="1" applyFill="1" applyBorder="1" applyAlignment="1" applyProtection="1">
      <alignment vertical="center"/>
    </xf>
    <xf numFmtId="166" fontId="29" fillId="0" borderId="1" xfId="1" applyNumberFormat="1" applyFont="1" applyFill="1" applyBorder="1" applyAlignment="1" applyProtection="1">
      <alignment horizontal="right" vertical="center"/>
    </xf>
    <xf numFmtId="166" fontId="28" fillId="0" borderId="1" xfId="1" applyNumberFormat="1" applyFont="1" applyFill="1" applyBorder="1" applyAlignment="1" applyProtection="1">
      <alignment vertical="center"/>
    </xf>
    <xf numFmtId="165" fontId="28" fillId="0" borderId="0" xfId="1" applyFont="1" applyFill="1" applyBorder="1" applyAlignment="1" applyProtection="1">
      <alignment horizontal="right" vertical="center"/>
    </xf>
    <xf numFmtId="0" fontId="28" fillId="0" borderId="6" xfId="3" applyFont="1" applyFill="1" applyBorder="1" applyAlignment="1">
      <alignment vertical="center"/>
    </xf>
    <xf numFmtId="166" fontId="28" fillId="0" borderId="3" xfId="1" applyNumberFormat="1" applyFont="1" applyFill="1" applyBorder="1" applyAlignment="1" applyProtection="1">
      <alignment vertical="center"/>
    </xf>
    <xf numFmtId="166" fontId="28" fillId="0" borderId="6" xfId="1" applyNumberFormat="1" applyFont="1" applyFill="1" applyBorder="1" applyAlignment="1" applyProtection="1">
      <alignment vertical="center"/>
    </xf>
    <xf numFmtId="166" fontId="29" fillId="0" borderId="6" xfId="1" applyNumberFormat="1" applyFont="1" applyFill="1" applyBorder="1" applyAlignment="1" applyProtection="1">
      <alignment horizontal="right" vertical="center"/>
    </xf>
    <xf numFmtId="0" fontId="28" fillId="0" borderId="0" xfId="3" applyFont="1" applyFill="1" applyBorder="1" applyAlignment="1"/>
    <xf numFmtId="0" fontId="3" fillId="0" borderId="0" xfId="3" applyFont="1" applyFill="1" applyBorder="1" applyAlignment="1">
      <alignment vertical="center"/>
    </xf>
    <xf numFmtId="166" fontId="1" fillId="0" borderId="0" xfId="1" applyNumberFormat="1" applyFont="1" applyFill="1"/>
    <xf numFmtId="0" fontId="28" fillId="0" borderId="0" xfId="3" applyFont="1" applyFill="1" applyAlignment="1">
      <alignment horizontal="left" vertical="center"/>
    </xf>
    <xf numFmtId="0" fontId="31" fillId="0" borderId="0" xfId="3" applyFont="1" applyFill="1" applyAlignment="1">
      <alignment horizontal="left" vertical="center"/>
    </xf>
    <xf numFmtId="164" fontId="29" fillId="0" borderId="0" xfId="3" applyNumberFormat="1" applyFont="1" applyFill="1" applyBorder="1" applyAlignment="1">
      <alignment horizontal="left" vertical="center"/>
    </xf>
    <xf numFmtId="0" fontId="29" fillId="0" borderId="0" xfId="3" applyFont="1" applyFill="1" applyAlignment="1">
      <alignment horizontal="center" vertical="center" wrapText="1"/>
    </xf>
    <xf numFmtId="0" fontId="29" fillId="0" borderId="0" xfId="3" quotePrefix="1" applyFont="1" applyFill="1" applyAlignment="1">
      <alignment horizontal="right" vertical="center" wrapText="1"/>
    </xf>
    <xf numFmtId="166" fontId="29" fillId="0" borderId="1" xfId="1" applyNumberFormat="1" applyFont="1" applyFill="1" applyBorder="1" applyAlignment="1" applyProtection="1">
      <alignment horizontal="center" vertical="center"/>
    </xf>
    <xf numFmtId="166" fontId="29" fillId="0" borderId="0" xfId="1" applyNumberFormat="1" applyFont="1" applyFill="1" applyBorder="1" applyAlignment="1" applyProtection="1">
      <alignment horizontal="center" vertical="center"/>
    </xf>
    <xf numFmtId="0" fontId="39" fillId="0" borderId="0" xfId="3" applyFont="1" applyFill="1" applyAlignment="1">
      <alignment horizontal="center" vertical="center"/>
    </xf>
    <xf numFmtId="166" fontId="29" fillId="0" borderId="7" xfId="1" applyNumberFormat="1" applyFont="1" applyFill="1" applyBorder="1" applyAlignment="1" applyProtection="1">
      <alignment horizontal="center" vertical="center"/>
    </xf>
    <xf numFmtId="0" fontId="29" fillId="0" borderId="0" xfId="3" applyFont="1" applyFill="1" applyAlignment="1">
      <alignment horizontal="left" vertical="center" wrapText="1"/>
    </xf>
    <xf numFmtId="166" fontId="29" fillId="0" borderId="0" xfId="1" applyNumberFormat="1" applyFont="1" applyFill="1" applyAlignment="1">
      <alignment horizontal="center" vertical="center"/>
    </xf>
    <xf numFmtId="166" fontId="29" fillId="0" borderId="0" xfId="1" applyNumberFormat="1" applyFont="1" applyFill="1" applyAlignment="1">
      <alignment vertical="center"/>
    </xf>
    <xf numFmtId="0" fontId="28" fillId="0" borderId="0" xfId="3" applyFont="1" applyFill="1" applyAlignment="1">
      <alignment horizontal="left" vertical="center" wrapText="1"/>
    </xf>
    <xf numFmtId="166" fontId="28" fillId="0" borderId="0" xfId="1" applyNumberFormat="1" applyFont="1" applyFill="1" applyAlignment="1">
      <alignment horizontal="center" vertical="center"/>
    </xf>
    <xf numFmtId="166" fontId="28" fillId="0" borderId="0" xfId="1" applyNumberFormat="1" applyFont="1" applyFill="1" applyAlignment="1">
      <alignment vertical="center"/>
    </xf>
    <xf numFmtId="49" fontId="3" fillId="0" borderId="0" xfId="0" applyNumberFormat="1" applyFont="1" applyFill="1" applyBorder="1" applyAlignment="1">
      <alignment vertical="center" wrapText="1"/>
    </xf>
    <xf numFmtId="166" fontId="28" fillId="0" borderId="0" xfId="1" applyNumberFormat="1" applyFont="1" applyFill="1" applyBorder="1" applyAlignment="1">
      <alignment vertical="center"/>
    </xf>
    <xf numFmtId="166" fontId="28" fillId="0" borderId="0" xfId="0" applyNumberFormat="1" applyFont="1" applyFill="1"/>
    <xf numFmtId="166" fontId="28" fillId="0" borderId="0" xfId="1" applyNumberFormat="1" applyFont="1" applyFill="1" applyBorder="1" applyAlignment="1" applyProtection="1">
      <alignment horizontal="left" vertical="center"/>
    </xf>
    <xf numFmtId="0" fontId="29" fillId="0" borderId="0" xfId="0" applyFont="1" applyFill="1"/>
    <xf numFmtId="166" fontId="29" fillId="0" borderId="0" xfId="1" applyNumberFormat="1" applyFont="1" applyFill="1" applyBorder="1" applyAlignment="1">
      <alignment vertical="center"/>
    </xf>
    <xf numFmtId="166" fontId="29" fillId="0" borderId="0" xfId="3" applyNumberFormat="1" applyFont="1" applyFill="1"/>
    <xf numFmtId="166" fontId="29" fillId="0" borderId="0" xfId="0" applyNumberFormat="1" applyFont="1" applyFill="1"/>
    <xf numFmtId="0" fontId="29" fillId="0" borderId="0" xfId="3" quotePrefix="1" applyFont="1" applyFill="1" applyBorder="1" applyAlignment="1">
      <alignment horizontal="left" vertical="center" wrapText="1"/>
    </xf>
    <xf numFmtId="0" fontId="41" fillId="0" borderId="0" xfId="3" quotePrefix="1" applyFont="1" applyFill="1" applyBorder="1" applyAlignment="1">
      <alignment horizontal="left" vertical="center" wrapText="1"/>
    </xf>
    <xf numFmtId="0" fontId="28" fillId="0" borderId="0" xfId="3" applyFont="1" applyFill="1" applyBorder="1" applyAlignment="1">
      <alignment horizontal="right" vertical="center" wrapText="1"/>
    </xf>
    <xf numFmtId="0" fontId="28" fillId="0" borderId="0" xfId="3" applyFont="1" applyFill="1" applyAlignment="1">
      <alignment horizontal="right" vertical="center" wrapText="1"/>
    </xf>
    <xf numFmtId="14" fontId="28" fillId="0" borderId="0" xfId="1" applyNumberFormat="1" applyFont="1" applyFill="1" applyBorder="1" applyAlignment="1" applyProtection="1">
      <alignment horizontal="right" vertical="center"/>
    </xf>
    <xf numFmtId="0" fontId="35" fillId="0" borderId="0" xfId="3" quotePrefix="1" applyFont="1" applyFill="1" applyBorder="1" applyAlignment="1">
      <alignment horizontal="left" vertical="center" wrapText="1"/>
    </xf>
    <xf numFmtId="0" fontId="29" fillId="0" borderId="0" xfId="3" quotePrefix="1" applyFont="1" applyFill="1" applyBorder="1" applyAlignment="1">
      <alignment horizontal="right" vertical="center" wrapText="1"/>
    </xf>
    <xf numFmtId="166" fontId="35" fillId="0" borderId="0" xfId="3" applyNumberFormat="1" applyFont="1" applyFill="1"/>
    <xf numFmtId="0" fontId="35" fillId="0" borderId="0" xfId="0" applyFont="1" applyFill="1"/>
    <xf numFmtId="166" fontId="35" fillId="0" borderId="0" xfId="3" quotePrefix="1" applyNumberFormat="1" applyFont="1" applyFill="1" applyBorder="1" applyAlignment="1">
      <alignment horizontal="left" vertical="center" wrapText="1"/>
    </xf>
    <xf numFmtId="166" fontId="35" fillId="0" borderId="0" xfId="1" applyNumberFormat="1" applyFont="1" applyFill="1" applyBorder="1" applyAlignment="1" applyProtection="1">
      <alignment horizontal="right" vertical="center"/>
    </xf>
    <xf numFmtId="166" fontId="41" fillId="0" borderId="7" xfId="1" applyNumberFormat="1" applyFont="1" applyFill="1" applyBorder="1" applyAlignment="1" applyProtection="1">
      <alignment horizontal="right" vertical="center"/>
    </xf>
    <xf numFmtId="0" fontId="41" fillId="0" borderId="0" xfId="3" quotePrefix="1" applyFont="1" applyFill="1" applyBorder="1" applyAlignment="1">
      <alignment horizontal="left" wrapText="1"/>
    </xf>
    <xf numFmtId="166" fontId="41" fillId="0" borderId="0" xfId="1" applyNumberFormat="1" applyFont="1" applyFill="1" applyBorder="1" applyAlignment="1" applyProtection="1">
      <alignment horizontal="right" vertical="center"/>
    </xf>
    <xf numFmtId="0" fontId="41" fillId="0" borderId="0" xfId="3" applyFont="1" applyFill="1" applyAlignment="1">
      <alignment horizontal="right" vertical="center" wrapText="1"/>
    </xf>
    <xf numFmtId="0" fontId="35" fillId="0" borderId="0" xfId="3" applyFont="1" applyFill="1"/>
    <xf numFmtId="166" fontId="1" fillId="0" borderId="0" xfId="1" applyNumberFormat="1" applyFill="1" applyBorder="1" applyAlignment="1" applyProtection="1">
      <alignment horizontal="right"/>
    </xf>
    <xf numFmtId="166" fontId="1" fillId="0" borderId="0" xfId="1" applyNumberFormat="1" applyFont="1" applyFill="1" applyBorder="1" applyAlignment="1">
      <alignment vertical="center"/>
    </xf>
    <xf numFmtId="166" fontId="28" fillId="0" borderId="0" xfId="0" applyNumberFormat="1" applyFont="1" applyFill="1" applyBorder="1"/>
    <xf numFmtId="166" fontId="1" fillId="0" borderId="0" xfId="1" applyNumberFormat="1" applyFill="1" applyBorder="1"/>
    <xf numFmtId="0" fontId="30" fillId="0" borderId="0" xfId="0" applyFont="1" applyFill="1" applyBorder="1"/>
    <xf numFmtId="170" fontId="30" fillId="0" borderId="0" xfId="8" applyNumberFormat="1" applyFont="1" applyFill="1" applyBorder="1"/>
    <xf numFmtId="0" fontId="30" fillId="0" borderId="0" xfId="0" quotePrefix="1" applyFont="1" applyFill="1" applyBorder="1"/>
    <xf numFmtId="0" fontId="30" fillId="0" borderId="0" xfId="0" quotePrefix="1" applyFont="1" applyBorder="1"/>
    <xf numFmtId="14" fontId="41" fillId="0" borderId="0" xfId="1" applyNumberFormat="1" applyFont="1" applyFill="1" applyBorder="1" applyAlignment="1" applyProtection="1">
      <alignment horizontal="right" vertical="center"/>
    </xf>
    <xf numFmtId="166" fontId="0" fillId="0" borderId="0" xfId="1" applyNumberFormat="1" applyFont="1" applyFill="1"/>
    <xf numFmtId="165" fontId="44" fillId="0" borderId="0" xfId="1" applyFont="1" applyFill="1"/>
    <xf numFmtId="171" fontId="28" fillId="0" borderId="0" xfId="0" applyNumberFormat="1" applyFont="1" applyFill="1"/>
    <xf numFmtId="0" fontId="28" fillId="0" borderId="0" xfId="3" applyFont="1" applyFill="1" applyAlignment="1">
      <alignment horizontal="justify" vertical="center" wrapText="1"/>
    </xf>
    <xf numFmtId="0" fontId="45" fillId="0" borderId="0" xfId="3" applyFont="1" applyFill="1" applyAlignment="1">
      <alignment vertical="center"/>
    </xf>
    <xf numFmtId="166" fontId="41" fillId="0" borderId="5" xfId="1" applyNumberFormat="1" applyFont="1" applyFill="1" applyBorder="1" applyAlignment="1" applyProtection="1">
      <alignment horizontal="right" vertical="center"/>
    </xf>
    <xf numFmtId="166" fontId="45" fillId="0" borderId="0" xfId="1" applyNumberFormat="1" applyFont="1" applyFill="1" applyBorder="1" applyAlignment="1" applyProtection="1">
      <alignment horizontal="right" vertical="center"/>
    </xf>
    <xf numFmtId="166" fontId="46" fillId="0" borderId="0" xfId="1" applyNumberFormat="1" applyFont="1" applyFill="1" applyBorder="1" applyAlignment="1" applyProtection="1">
      <alignment horizontal="right" vertical="center"/>
    </xf>
    <xf numFmtId="166" fontId="0" fillId="0" borderId="0" xfId="1" applyNumberFormat="1" applyFont="1" applyFill="1" applyAlignment="1">
      <alignment vertical="center"/>
    </xf>
    <xf numFmtId="0" fontId="28" fillId="0" borderId="0" xfId="3" quotePrefix="1" applyFont="1" applyFill="1" applyBorder="1" applyAlignment="1">
      <alignment vertical="center" wrapText="1"/>
    </xf>
    <xf numFmtId="0" fontId="41" fillId="0" borderId="0" xfId="3" applyFont="1" applyFill="1" applyBorder="1" applyAlignment="1">
      <alignment horizontal="center" vertical="center"/>
    </xf>
    <xf numFmtId="0" fontId="29" fillId="0" borderId="0" xfId="3" applyFont="1" applyFill="1" applyBorder="1" applyAlignment="1">
      <alignment horizontal="center" vertical="center"/>
    </xf>
    <xf numFmtId="0" fontId="28" fillId="0" borderId="0" xfId="3" applyFont="1" applyBorder="1" applyAlignment="1">
      <alignment horizontal="left" vertical="center"/>
    </xf>
    <xf numFmtId="0" fontId="29" fillId="0" borderId="0" xfId="3" applyFont="1" applyBorder="1" applyAlignment="1">
      <alignment vertical="center"/>
    </xf>
    <xf numFmtId="166" fontId="29" fillId="0" borderId="0" xfId="3" applyNumberFormat="1" applyFont="1" applyFill="1" applyBorder="1" applyAlignment="1">
      <alignment horizontal="center" vertical="center"/>
    </xf>
    <xf numFmtId="9" fontId="28" fillId="0" borderId="0" xfId="3" applyNumberFormat="1" applyFont="1" applyFill="1" applyBorder="1" applyAlignment="1">
      <alignment vertical="center" wrapText="1"/>
    </xf>
    <xf numFmtId="9" fontId="41" fillId="0" borderId="0" xfId="3" applyNumberFormat="1" applyFont="1" applyFill="1" applyBorder="1" applyAlignment="1">
      <alignment vertical="center"/>
    </xf>
    <xf numFmtId="166" fontId="29" fillId="0" borderId="5" xfId="1" applyNumberFormat="1" applyFont="1" applyFill="1" applyBorder="1" applyAlignment="1">
      <alignment horizontal="center" vertical="center"/>
    </xf>
    <xf numFmtId="9" fontId="41" fillId="0" borderId="0" xfId="3" applyNumberFormat="1" applyFont="1" applyFill="1" applyBorder="1" applyAlignment="1"/>
    <xf numFmtId="0" fontId="31" fillId="0" borderId="0" xfId="3" applyFont="1" applyFill="1" applyBorder="1" applyAlignment="1"/>
    <xf numFmtId="9" fontId="41" fillId="0" borderId="0" xfId="3" applyNumberFormat="1" applyFont="1" applyFill="1" applyBorder="1" applyAlignment="1">
      <alignment horizontal="center"/>
    </xf>
    <xf numFmtId="0" fontId="41" fillId="0" borderId="0" xfId="3" applyFont="1" applyFill="1" applyBorder="1" applyAlignment="1">
      <alignment vertical="center"/>
    </xf>
    <xf numFmtId="0" fontId="35" fillId="0" borderId="0" xfId="3" applyFont="1" applyFill="1" applyBorder="1" applyAlignment="1">
      <alignment vertical="center"/>
    </xf>
    <xf numFmtId="166" fontId="41" fillId="0" borderId="0" xfId="1" applyNumberFormat="1" applyFont="1" applyFill="1" applyBorder="1" applyAlignment="1" applyProtection="1">
      <alignment horizontal="right" vertical="center" wrapText="1"/>
    </xf>
    <xf numFmtId="166" fontId="35" fillId="0" borderId="0" xfId="3" applyNumberFormat="1" applyFont="1" applyFill="1" applyAlignment="1">
      <alignment vertical="center"/>
    </xf>
    <xf numFmtId="166" fontId="35" fillId="0" borderId="0" xfId="0" applyNumberFormat="1" applyFont="1" applyFill="1" applyAlignment="1">
      <alignment vertical="center"/>
    </xf>
    <xf numFmtId="166" fontId="35" fillId="0" borderId="6" xfId="1" applyNumberFormat="1" applyFont="1" applyFill="1" applyBorder="1" applyAlignment="1" applyProtection="1">
      <alignment horizontal="right" vertical="center"/>
    </xf>
    <xf numFmtId="166" fontId="47" fillId="0" borderId="0" xfId="3" applyNumberFormat="1" applyFont="1" applyFill="1" applyAlignment="1">
      <alignment vertical="center"/>
    </xf>
    <xf numFmtId="0" fontId="31" fillId="0" borderId="0" xfId="3" applyFont="1" applyFill="1" applyAlignment="1">
      <alignment horizontal="justify" vertical="center" wrapText="1"/>
    </xf>
    <xf numFmtId="166" fontId="29" fillId="0" borderId="0" xfId="1" applyNumberFormat="1" applyFont="1" applyFill="1" applyBorder="1" applyAlignment="1" applyProtection="1">
      <alignment horizontal="right" vertical="center" wrapText="1"/>
    </xf>
    <xf numFmtId="166" fontId="44" fillId="0" borderId="0" xfId="1" applyNumberFormat="1" applyFont="1" applyFill="1" applyAlignment="1">
      <alignment vertical="center"/>
    </xf>
    <xf numFmtId="166" fontId="28" fillId="0" borderId="0" xfId="3" applyNumberFormat="1" applyFont="1" applyFill="1" applyAlignment="1">
      <alignment horizontal="justify" vertical="center"/>
    </xf>
    <xf numFmtId="166" fontId="29" fillId="0" borderId="0" xfId="3" applyNumberFormat="1" applyFont="1" applyFill="1" applyAlignment="1">
      <alignment horizontal="justify" vertical="center"/>
    </xf>
    <xf numFmtId="0" fontId="35" fillId="0" borderId="0" xfId="3" applyFont="1" applyFill="1" applyAlignment="1">
      <alignment horizontal="justify" vertical="center"/>
    </xf>
    <xf numFmtId="166" fontId="35" fillId="0" borderId="0" xfId="3" applyNumberFormat="1" applyFont="1" applyFill="1" applyAlignment="1">
      <alignment horizontal="justify" vertical="center"/>
    </xf>
    <xf numFmtId="9" fontId="28" fillId="0" borderId="0" xfId="2" applyFont="1" applyFill="1" applyBorder="1" applyAlignment="1" applyProtection="1">
      <alignment horizontal="right" vertical="center"/>
    </xf>
    <xf numFmtId="172" fontId="35" fillId="0" borderId="0" xfId="3" applyNumberFormat="1" applyFont="1" applyFill="1"/>
    <xf numFmtId="0" fontId="41" fillId="0" borderId="0" xfId="3" applyFont="1" applyFill="1" applyAlignment="1">
      <alignment horizontal="justify" vertical="center"/>
    </xf>
    <xf numFmtId="165" fontId="1" fillId="0" borderId="0" xfId="1" applyFill="1"/>
    <xf numFmtId="0" fontId="41" fillId="0" borderId="0" xfId="3" applyFont="1" applyFill="1"/>
    <xf numFmtId="0" fontId="41" fillId="0" borderId="0" xfId="3" applyFont="1" applyFill="1" applyAlignment="1">
      <alignment horizontal="justify"/>
    </xf>
    <xf numFmtId="0" fontId="3" fillId="0" borderId="0" xfId="3" applyFont="1" applyFill="1" applyAlignment="1">
      <alignment vertical="center"/>
    </xf>
    <xf numFmtId="164" fontId="16" fillId="0" borderId="0" xfId="1" applyNumberFormat="1" applyFont="1" applyFill="1" applyBorder="1" applyAlignment="1" applyProtection="1">
      <alignment horizontal="right"/>
    </xf>
    <xf numFmtId="0" fontId="22" fillId="0" borderId="0" xfId="3" applyFont="1" applyFill="1" applyAlignment="1">
      <alignment vertical="center"/>
    </xf>
    <xf numFmtId="0" fontId="28" fillId="0" borderId="0" xfId="3" applyFont="1" applyFill="1" applyBorder="1" applyAlignment="1">
      <alignment vertical="center" wrapText="1"/>
    </xf>
    <xf numFmtId="0" fontId="2" fillId="0" borderId="0" xfId="3" applyFont="1" applyFill="1" applyAlignment="1">
      <alignment vertical="center"/>
    </xf>
    <xf numFmtId="166" fontId="29" fillId="0" borderId="2" xfId="1" applyNumberFormat="1" applyFont="1" applyFill="1" applyBorder="1" applyAlignment="1" applyProtection="1">
      <alignment horizontal="right" vertical="center"/>
    </xf>
    <xf numFmtId="0" fontId="29" fillId="0" borderId="0" xfId="3" applyFont="1" applyFill="1" applyBorder="1" applyAlignment="1">
      <alignment horizontal="justify" vertical="center" wrapText="1"/>
    </xf>
    <xf numFmtId="0" fontId="39" fillId="0" borderId="0" xfId="0" applyFont="1" applyFill="1" applyAlignment="1">
      <alignment vertical="center"/>
    </xf>
    <xf numFmtId="0" fontId="3" fillId="0" borderId="0" xfId="0" applyFont="1" applyFill="1" applyAlignment="1">
      <alignment vertical="center"/>
    </xf>
    <xf numFmtId="0" fontId="9" fillId="0" borderId="0" xfId="0" applyFont="1" applyFill="1" applyAlignment="1">
      <alignment vertical="center" wrapText="1"/>
    </xf>
    <xf numFmtId="0" fontId="31" fillId="0" borderId="0" xfId="0" applyFont="1" applyFill="1" applyAlignment="1">
      <alignment horizontal="center" vertical="center" wrapText="1"/>
    </xf>
    <xf numFmtId="0" fontId="28" fillId="0" borderId="0" xfId="0" applyFont="1" applyFill="1" applyAlignment="1">
      <alignment horizontal="center" vertical="center"/>
    </xf>
    <xf numFmtId="0" fontId="12" fillId="0" borderId="0" xfId="3" applyFont="1" applyFill="1" applyAlignment="1">
      <alignment horizontal="right" vertical="center"/>
    </xf>
    <xf numFmtId="0" fontId="2" fillId="0" borderId="0" xfId="3" applyFont="1" applyFill="1" applyBorder="1" applyAlignment="1">
      <alignment vertical="center"/>
    </xf>
    <xf numFmtId="0" fontId="12" fillId="0" borderId="0" xfId="3" applyFont="1" applyFill="1" applyAlignment="1">
      <alignment vertical="center"/>
    </xf>
    <xf numFmtId="166" fontId="28" fillId="0" borderId="0" xfId="1" quotePrefix="1" applyNumberFormat="1" applyFont="1" applyFill="1" applyBorder="1" applyAlignment="1" applyProtection="1">
      <alignment horizontal="right" vertical="center"/>
    </xf>
    <xf numFmtId="0" fontId="39" fillId="0" borderId="0" xfId="3" applyFont="1" applyAlignment="1">
      <alignment horizontal="right" vertical="center"/>
    </xf>
    <xf numFmtId="0" fontId="44" fillId="0" borderId="0" xfId="0" applyFont="1" applyFill="1" applyAlignment="1">
      <alignment vertical="center"/>
    </xf>
    <xf numFmtId="0" fontId="3" fillId="0" borderId="0" xfId="0" applyFont="1" applyFill="1" applyAlignment="1">
      <alignment vertical="center" wrapText="1"/>
    </xf>
    <xf numFmtId="0" fontId="28" fillId="0" borderId="0" xfId="0" applyFont="1" applyFill="1" applyAlignment="1"/>
    <xf numFmtId="0" fontId="31" fillId="0" borderId="0" xfId="0" applyFont="1" applyFill="1" applyAlignment="1"/>
    <xf numFmtId="0" fontId="31" fillId="0" borderId="0" xfId="0" applyFont="1" applyFill="1" applyAlignment="1">
      <alignment horizontal="right" vertical="center"/>
    </xf>
    <xf numFmtId="0" fontId="28" fillId="0" borderId="0" xfId="0" applyFont="1" applyFill="1" applyAlignment="1">
      <alignment horizontal="left" vertical="center" wrapText="1"/>
    </xf>
    <xf numFmtId="0" fontId="28" fillId="0" borderId="5" xfId="0" applyFont="1" applyFill="1" applyBorder="1" applyAlignment="1">
      <alignment vertical="center"/>
    </xf>
    <xf numFmtId="166" fontId="29" fillId="0" borderId="5" xfId="1" applyNumberFormat="1" applyFont="1" applyFill="1" applyBorder="1" applyAlignment="1">
      <alignment vertical="center"/>
    </xf>
    <xf numFmtId="165" fontId="29" fillId="0" borderId="5" xfId="1" applyFont="1" applyFill="1" applyBorder="1" applyAlignment="1">
      <alignment vertical="center"/>
    </xf>
    <xf numFmtId="165" fontId="44" fillId="0" borderId="5" xfId="1" applyFont="1" applyFill="1" applyBorder="1" applyAlignment="1">
      <alignment vertical="center"/>
    </xf>
    <xf numFmtId="166" fontId="28" fillId="0" borderId="5" xfId="1" applyNumberFormat="1" applyFont="1" applyFill="1" applyBorder="1" applyAlignment="1">
      <alignment vertical="center"/>
    </xf>
    <xf numFmtId="0" fontId="28" fillId="0" borderId="0" xfId="0" applyFont="1" applyFill="1" applyAlignment="1">
      <alignment horizontal="justify" vertical="center" wrapText="1"/>
    </xf>
    <xf numFmtId="0" fontId="44" fillId="0" borderId="0" xfId="0" applyFont="1" applyFill="1" applyAlignment="1">
      <alignment horizontal="justify" vertical="center" wrapText="1"/>
    </xf>
    <xf numFmtId="0" fontId="28" fillId="0" borderId="0" xfId="0" applyFont="1" applyFill="1" applyAlignment="1">
      <alignment wrapText="1"/>
    </xf>
    <xf numFmtId="0" fontId="44" fillId="0" borderId="0" xfId="0" applyFont="1" applyFill="1" applyAlignment="1">
      <alignment wrapText="1"/>
    </xf>
    <xf numFmtId="0" fontId="29" fillId="0" borderId="0" xfId="0" applyFont="1" applyFill="1" applyAlignment="1">
      <alignment horizontal="right" vertical="center"/>
    </xf>
    <xf numFmtId="0" fontId="44" fillId="0" borderId="0" xfId="0" applyFont="1" applyFill="1" applyAlignment="1">
      <alignment vertical="center" wrapText="1"/>
    </xf>
    <xf numFmtId="0" fontId="28" fillId="0" borderId="0" xfId="3" applyFont="1" applyFill="1" applyBorder="1" applyAlignment="1">
      <alignment horizontal="justify" vertical="center" wrapText="1"/>
    </xf>
    <xf numFmtId="165" fontId="1" fillId="0" borderId="0" xfId="1" applyFill="1" applyBorder="1" applyAlignment="1">
      <alignment horizontal="justify" vertical="center" wrapText="1"/>
    </xf>
    <xf numFmtId="166" fontId="1" fillId="0" borderId="0" xfId="1" applyNumberFormat="1" applyFill="1" applyBorder="1" applyAlignment="1">
      <alignment horizontal="justify" vertical="center" wrapText="1"/>
    </xf>
    <xf numFmtId="0" fontId="29" fillId="0" borderId="0" xfId="3" applyFont="1" applyFill="1" applyBorder="1" applyAlignment="1">
      <alignment horizontal="center" vertical="center" wrapText="1"/>
    </xf>
    <xf numFmtId="166" fontId="29" fillId="0" borderId="0" xfId="1" applyNumberFormat="1" applyFont="1" applyFill="1" applyBorder="1" applyAlignment="1" applyProtection="1">
      <alignment horizontal="center" vertical="center" wrapText="1"/>
    </xf>
    <xf numFmtId="0" fontId="28" fillId="0" borderId="0" xfId="0" applyFont="1" applyFill="1" applyAlignment="1">
      <alignment vertical="top"/>
    </xf>
    <xf numFmtId="0" fontId="29" fillId="0" borderId="0" xfId="3" applyFont="1" applyFill="1" applyBorder="1" applyAlignment="1">
      <alignment horizontal="center" vertical="top"/>
    </xf>
    <xf numFmtId="0" fontId="28" fillId="0" borderId="0" xfId="3" applyFont="1" applyFill="1" applyAlignment="1">
      <alignment horizontal="left" vertical="top" wrapText="1"/>
    </xf>
    <xf numFmtId="0" fontId="28" fillId="0" borderId="0" xfId="3" applyFont="1" applyFill="1" applyBorder="1" applyAlignment="1">
      <alignment horizontal="left" vertical="top"/>
    </xf>
    <xf numFmtId="3" fontId="28" fillId="0" borderId="0" xfId="0" applyNumberFormat="1" applyFont="1" applyFill="1" applyAlignment="1">
      <alignment vertical="top"/>
    </xf>
    <xf numFmtId="166" fontId="28" fillId="0" borderId="0" xfId="9" applyNumberFormat="1" applyFont="1" applyFill="1" applyBorder="1" applyAlignment="1" applyProtection="1">
      <alignment horizontal="right" vertical="top" wrapText="1"/>
    </xf>
    <xf numFmtId="166" fontId="28" fillId="0" borderId="0" xfId="9" applyNumberFormat="1" applyFont="1" applyFill="1" applyBorder="1" applyAlignment="1" applyProtection="1">
      <alignment horizontal="right" vertical="top"/>
    </xf>
    <xf numFmtId="0" fontId="28" fillId="0" borderId="0" xfId="0" applyFont="1" applyFill="1" applyAlignment="1">
      <alignment vertical="top" wrapText="1"/>
    </xf>
    <xf numFmtId="166" fontId="28" fillId="0" borderId="0" xfId="1" applyNumberFormat="1" applyFont="1" applyFill="1" applyBorder="1" applyAlignment="1" applyProtection="1">
      <alignment horizontal="right" vertical="top" wrapText="1"/>
    </xf>
    <xf numFmtId="166" fontId="28" fillId="0" borderId="0" xfId="1" applyNumberFormat="1" applyFont="1" applyFill="1" applyBorder="1" applyAlignment="1" applyProtection="1">
      <alignment horizontal="right" vertical="top"/>
    </xf>
    <xf numFmtId="0" fontId="28" fillId="0" borderId="0" xfId="0" applyFont="1" applyFill="1" applyAlignment="1">
      <alignment horizontal="left" vertical="top" wrapText="1"/>
    </xf>
    <xf numFmtId="0" fontId="49" fillId="0" borderId="0" xfId="3" applyFont="1" applyAlignment="1">
      <alignment horizontal="right" vertical="center"/>
    </xf>
    <xf numFmtId="0" fontId="49" fillId="0" borderId="0" xfId="0" applyFont="1" applyBorder="1" applyAlignment="1">
      <alignment vertical="center"/>
    </xf>
    <xf numFmtId="0" fontId="50" fillId="0" borderId="0" xfId="0" applyFont="1" applyBorder="1" applyAlignment="1">
      <alignment vertical="center" wrapText="1"/>
    </xf>
    <xf numFmtId="0" fontId="50" fillId="0" borderId="0" xfId="3" applyFont="1" applyFill="1" applyBorder="1" applyAlignment="1">
      <alignment horizontal="center" vertical="center"/>
    </xf>
    <xf numFmtId="166" fontId="3" fillId="0" borderId="0" xfId="1" applyNumberFormat="1" applyFont="1" applyFill="1" applyBorder="1" applyAlignment="1">
      <alignment horizontal="center" vertical="center"/>
    </xf>
    <xf numFmtId="0" fontId="50" fillId="0" borderId="0" xfId="3" applyFont="1" applyFill="1" applyBorder="1" applyAlignment="1">
      <alignment horizontal="left" vertical="center"/>
    </xf>
    <xf numFmtId="166" fontId="50" fillId="0" borderId="0" xfId="1" applyNumberFormat="1" applyFont="1" applyFill="1" applyBorder="1" applyAlignment="1" applyProtection="1">
      <alignment horizontal="right" vertical="center"/>
    </xf>
    <xf numFmtId="0" fontId="51" fillId="0" borderId="0" xfId="3" applyFont="1" applyAlignment="1">
      <alignment horizontal="right" vertical="center"/>
    </xf>
    <xf numFmtId="0" fontId="52" fillId="0" borderId="0" xfId="0" applyFont="1" applyBorder="1" applyAlignment="1">
      <alignment vertical="center"/>
    </xf>
    <xf numFmtId="166" fontId="12" fillId="0" borderId="0" xfId="1" applyNumberFormat="1" applyFont="1" applyFill="1" applyBorder="1" applyAlignment="1">
      <alignment horizontal="center" vertical="center" wrapText="1"/>
    </xf>
    <xf numFmtId="0" fontId="53" fillId="0" borderId="0" xfId="3" applyFont="1" applyFill="1" applyBorder="1" applyAlignment="1">
      <alignment horizontal="left" vertical="center"/>
    </xf>
    <xf numFmtId="166" fontId="51" fillId="0" borderId="0" xfId="1" applyNumberFormat="1" applyFont="1" applyFill="1" applyBorder="1" applyAlignment="1" applyProtection="1">
      <alignment horizontal="center" vertical="center"/>
    </xf>
    <xf numFmtId="166" fontId="51" fillId="0" borderId="0" xfId="1" applyNumberFormat="1" applyFont="1" applyFill="1" applyBorder="1" applyAlignment="1" applyProtection="1">
      <alignment horizontal="right" vertical="center"/>
    </xf>
    <xf numFmtId="0" fontId="49" fillId="0" borderId="0" xfId="0" applyFont="1" applyBorder="1" applyAlignment="1">
      <alignment vertical="center" wrapText="1"/>
    </xf>
    <xf numFmtId="0" fontId="49" fillId="0" borderId="0" xfId="3" applyFont="1" applyFill="1" applyBorder="1" applyAlignment="1">
      <alignment horizontal="center" vertical="center"/>
    </xf>
    <xf numFmtId="166" fontId="29" fillId="0" borderId="0" xfId="0" applyNumberFormat="1" applyFont="1" applyFill="1" applyAlignment="1">
      <alignment vertical="center"/>
    </xf>
    <xf numFmtId="166" fontId="29" fillId="0" borderId="0" xfId="1" applyNumberFormat="1" applyFont="1" applyFill="1" applyBorder="1" applyAlignment="1">
      <alignment horizontal="left" vertical="center"/>
    </xf>
    <xf numFmtId="166" fontId="29" fillId="0" borderId="0" xfId="1" applyNumberFormat="1" applyFont="1" applyFill="1" applyBorder="1" applyAlignment="1">
      <alignment horizontal="center" vertical="center"/>
    </xf>
    <xf numFmtId="0" fontId="50" fillId="0" borderId="0" xfId="0" applyFont="1" applyBorder="1" applyAlignment="1">
      <alignment vertical="center"/>
    </xf>
    <xf numFmtId="166" fontId="28" fillId="0" borderId="0" xfId="1" applyNumberFormat="1" applyFont="1" applyFill="1" applyBorder="1" applyAlignment="1">
      <alignment horizontal="center" vertical="center"/>
    </xf>
    <xf numFmtId="166" fontId="28" fillId="0" borderId="0" xfId="1" applyNumberFormat="1" applyFont="1" applyFill="1" applyBorder="1" applyAlignment="1">
      <alignment horizontal="left" vertical="center"/>
    </xf>
    <xf numFmtId="166" fontId="1" fillId="0" borderId="0" xfId="1" applyNumberFormat="1" applyBorder="1" applyAlignment="1">
      <alignment vertical="center" wrapText="1"/>
    </xf>
    <xf numFmtId="0" fontId="3" fillId="0" borderId="0" xfId="3" applyFont="1" applyFill="1" applyBorder="1" applyAlignment="1">
      <alignment horizontal="left" vertical="center"/>
    </xf>
    <xf numFmtId="0" fontId="3" fillId="0" borderId="0" xfId="3" applyFont="1" applyFill="1" applyBorder="1" applyAlignment="1">
      <alignment vertical="center" wrapText="1"/>
    </xf>
    <xf numFmtId="0" fontId="3" fillId="0" borderId="0" xfId="3"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2" fillId="0" borderId="0" xfId="3" applyFont="1" applyFill="1" applyBorder="1" applyAlignment="1">
      <alignment horizontal="left" vertical="center"/>
    </xf>
    <xf numFmtId="0" fontId="45" fillId="0" borderId="0" xfId="3" applyFont="1" applyFill="1" applyBorder="1" applyAlignment="1">
      <alignment vertical="center"/>
    </xf>
    <xf numFmtId="164" fontId="29" fillId="0" borderId="0" xfId="3" applyNumberFormat="1" applyFont="1" applyFill="1" applyBorder="1" applyAlignment="1"/>
    <xf numFmtId="164" fontId="29" fillId="0" borderId="0" xfId="3" applyNumberFormat="1" applyFont="1" applyFill="1" applyBorder="1" applyAlignment="1">
      <alignment horizontal="center" vertical="center"/>
    </xf>
    <xf numFmtId="164" fontId="29" fillId="0" borderId="0" xfId="3" applyNumberFormat="1" applyFont="1" applyFill="1" applyBorder="1" applyAlignment="1">
      <alignment vertical="center"/>
    </xf>
    <xf numFmtId="164" fontId="28" fillId="0" borderId="0" xfId="3" applyNumberFormat="1" applyFont="1" applyFill="1" applyBorder="1" applyAlignment="1"/>
    <xf numFmtId="164" fontId="28" fillId="0" borderId="0" xfId="3" applyNumberFormat="1" applyFont="1" applyFill="1" applyAlignment="1">
      <alignment horizontal="center" vertical="center"/>
    </xf>
    <xf numFmtId="0" fontId="28" fillId="0" borderId="0" xfId="3" applyNumberFormat="1" applyFont="1" applyFill="1" applyBorder="1" applyAlignment="1">
      <alignment horizontal="left" vertical="center"/>
    </xf>
    <xf numFmtId="0" fontId="28" fillId="0" borderId="0" xfId="3" applyNumberFormat="1" applyFont="1" applyFill="1" applyBorder="1" applyAlignment="1">
      <alignment vertical="center"/>
    </xf>
    <xf numFmtId="164" fontId="28" fillId="0" borderId="0" xfId="3" applyNumberFormat="1" applyFont="1" applyFill="1" applyAlignment="1">
      <alignment vertical="center"/>
    </xf>
    <xf numFmtId="164" fontId="28" fillId="0" borderId="0" xfId="1" applyNumberFormat="1" applyFont="1" applyFill="1" applyBorder="1" applyAlignment="1" applyProtection="1">
      <alignment vertical="center"/>
    </xf>
    <xf numFmtId="164" fontId="29" fillId="0" borderId="0" xfId="3" applyNumberFormat="1" applyFont="1" applyFill="1" applyAlignment="1"/>
    <xf numFmtId="0" fontId="28" fillId="0" borderId="0" xfId="3" applyNumberFormat="1" applyFont="1" applyFill="1" applyAlignment="1">
      <alignment horizontal="left" vertical="center"/>
    </xf>
    <xf numFmtId="0" fontId="28" fillId="0" borderId="0" xfId="3" applyNumberFormat="1" applyFont="1" applyFill="1" applyAlignment="1">
      <alignment vertical="center"/>
    </xf>
    <xf numFmtId="164" fontId="29" fillId="0" borderId="0" xfId="1" applyNumberFormat="1" applyFont="1" applyFill="1" applyBorder="1" applyAlignment="1" applyProtection="1">
      <alignment horizontal="center" vertical="center"/>
    </xf>
    <xf numFmtId="164" fontId="28" fillId="0" borderId="0" xfId="3" applyNumberFormat="1" applyFont="1" applyFill="1" applyAlignment="1"/>
    <xf numFmtId="164" fontId="29" fillId="0" borderId="0" xfId="3" applyNumberFormat="1" applyFont="1" applyFill="1" applyAlignment="1">
      <alignment horizontal="center" vertical="center"/>
    </xf>
    <xf numFmtId="164" fontId="29" fillId="0" borderId="0" xfId="3" applyNumberFormat="1" applyFont="1" applyFill="1" applyAlignment="1">
      <alignment horizontal="left" vertical="center"/>
    </xf>
    <xf numFmtId="164" fontId="29" fillId="0" borderId="0" xfId="1" applyNumberFormat="1" applyFont="1" applyFill="1" applyBorder="1" applyAlignment="1" applyProtection="1">
      <alignment vertical="center"/>
    </xf>
    <xf numFmtId="0" fontId="28" fillId="0" borderId="0" xfId="3" applyFont="1" applyFill="1" applyAlignment="1">
      <alignment horizontal="center" vertical="center"/>
    </xf>
    <xf numFmtId="0" fontId="54" fillId="0" borderId="0" xfId="3" applyFont="1" applyAlignment="1">
      <alignment horizontal="right"/>
    </xf>
    <xf numFmtId="0" fontId="37" fillId="0" borderId="0" xfId="3" applyFont="1" applyFill="1" applyBorder="1" applyAlignment="1"/>
    <xf numFmtId="0" fontId="57" fillId="0" borderId="0" xfId="3" applyNumberFormat="1" applyFont="1" applyAlignment="1">
      <alignment horizontal="left"/>
    </xf>
    <xf numFmtId="0" fontId="4" fillId="0" borderId="0" xfId="3" applyFont="1" applyFill="1"/>
    <xf numFmtId="0" fontId="58" fillId="0" borderId="0" xfId="3" applyFont="1"/>
    <xf numFmtId="0" fontId="6" fillId="0" borderId="0" xfId="6" applyFont="1" applyAlignment="1">
      <alignment horizontal="left"/>
    </xf>
    <xf numFmtId="0" fontId="4" fillId="0" borderId="0" xfId="6" applyFont="1" applyAlignment="1"/>
    <xf numFmtId="0" fontId="4" fillId="0" borderId="0" xfId="3" applyFont="1" applyFill="1" applyAlignment="1">
      <alignment wrapText="1"/>
    </xf>
    <xf numFmtId="0" fontId="59" fillId="0" borderId="1" xfId="3" applyFont="1" applyBorder="1" applyAlignment="1">
      <alignment horizontal="left"/>
    </xf>
    <xf numFmtId="0" fontId="4" fillId="0" borderId="1" xfId="3" applyFont="1" applyBorder="1" applyAlignment="1"/>
    <xf numFmtId="166" fontId="11" fillId="0" borderId="1" xfId="1" applyNumberFormat="1" applyFont="1" applyFill="1" applyBorder="1" applyAlignment="1" applyProtection="1">
      <alignment horizontal="right"/>
    </xf>
    <xf numFmtId="0" fontId="60" fillId="0" borderId="0" xfId="3" applyNumberFormat="1" applyFont="1" applyBorder="1" applyAlignment="1">
      <alignment horizontal="right"/>
    </xf>
    <xf numFmtId="0" fontId="2" fillId="0" borderId="0" xfId="3" applyFont="1" applyAlignment="1">
      <alignment horizontal="right" vertical="center" wrapText="1"/>
    </xf>
    <xf numFmtId="0" fontId="2" fillId="0" borderId="0" xfId="3" applyFont="1" applyAlignment="1">
      <alignment horizontal="left" vertical="center"/>
    </xf>
    <xf numFmtId="166" fontId="3" fillId="0" borderId="0" xfId="1" applyNumberFormat="1" applyFont="1" applyFill="1" applyBorder="1" applyAlignment="1" applyProtection="1">
      <alignment horizontal="right" vertical="center"/>
    </xf>
    <xf numFmtId="0" fontId="2" fillId="0" borderId="0" xfId="3" quotePrefix="1" applyFont="1" applyAlignment="1">
      <alignment horizontal="right" wrapText="1"/>
    </xf>
    <xf numFmtId="0" fontId="2" fillId="0" borderId="0" xfId="3" applyFont="1" applyAlignment="1">
      <alignment horizontal="left"/>
    </xf>
    <xf numFmtId="0" fontId="3" fillId="0" borderId="0" xfId="3" applyFont="1" applyAlignment="1"/>
    <xf numFmtId="0" fontId="2" fillId="0" borderId="0" xfId="3" applyFont="1" applyAlignment="1">
      <alignment horizontal="right"/>
    </xf>
    <xf numFmtId="0" fontId="2" fillId="0" borderId="4" xfId="3" applyFont="1" applyBorder="1" applyAlignment="1"/>
    <xf numFmtId="0" fontId="2" fillId="0" borderId="4"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wrapText="1"/>
    </xf>
    <xf numFmtId="0" fontId="2" fillId="0" borderId="0" xfId="3" applyFont="1" applyAlignment="1"/>
    <xf numFmtId="166" fontId="2" fillId="0" borderId="4" xfId="1" applyNumberFormat="1" applyFont="1" applyFill="1" applyBorder="1" applyAlignment="1" applyProtection="1">
      <alignment horizontal="center" vertical="center" wrapText="1"/>
    </xf>
    <xf numFmtId="0" fontId="2" fillId="0" borderId="0" xfId="3" applyFont="1" applyAlignment="1">
      <alignment horizontal="right" vertical="center"/>
    </xf>
    <xf numFmtId="0" fontId="2" fillId="0" borderId="0" xfId="3" applyFont="1" applyAlignment="1">
      <alignment vertical="center"/>
    </xf>
    <xf numFmtId="0" fontId="3" fillId="0" borderId="0" xfId="1" applyNumberFormat="1" applyFont="1" applyFill="1" applyBorder="1" applyAlignment="1" applyProtection="1">
      <alignment vertical="center" wrapText="1"/>
    </xf>
    <xf numFmtId="166" fontId="3" fillId="0" borderId="0" xfId="1" applyNumberFormat="1" applyFont="1" applyFill="1" applyBorder="1" applyAlignment="1" applyProtection="1">
      <alignment horizontal="right" vertical="center" wrapText="1"/>
    </xf>
    <xf numFmtId="173" fontId="2" fillId="0" borderId="0" xfId="1" applyNumberFormat="1" applyFont="1" applyFill="1" applyBorder="1" applyAlignment="1" applyProtection="1">
      <alignment horizontal="right" vertical="center" wrapText="1"/>
    </xf>
    <xf numFmtId="0" fontId="22" fillId="0" borderId="0" xfId="3" applyFont="1" applyAlignment="1">
      <alignment horizontal="right" vertical="center"/>
    </xf>
    <xf numFmtId="0" fontId="22" fillId="0" borderId="0" xfId="3" applyFont="1" applyAlignment="1">
      <alignment vertical="center"/>
    </xf>
    <xf numFmtId="166" fontId="22" fillId="0" borderId="0" xfId="1" applyNumberFormat="1" applyFont="1" applyFill="1" applyBorder="1" applyAlignment="1" applyProtection="1">
      <alignment vertical="center" wrapText="1"/>
    </xf>
    <xf numFmtId="166" fontId="22" fillId="0" borderId="0" xfId="1" applyNumberFormat="1" applyFont="1" applyFill="1" applyBorder="1" applyAlignment="1" applyProtection="1">
      <alignment vertical="center"/>
    </xf>
    <xf numFmtId="166" fontId="22" fillId="0" borderId="0" xfId="1" applyNumberFormat="1" applyFont="1" applyFill="1" applyBorder="1" applyAlignment="1" applyProtection="1">
      <alignment horizontal="right" vertical="center"/>
    </xf>
    <xf numFmtId="166" fontId="22" fillId="0" borderId="0" xfId="0" applyNumberFormat="1" applyFont="1" applyAlignment="1">
      <alignment vertical="center"/>
    </xf>
    <xf numFmtId="0" fontId="22" fillId="0" borderId="0" xfId="0" applyFont="1" applyAlignment="1">
      <alignment vertical="center"/>
    </xf>
    <xf numFmtId="0" fontId="9" fillId="0" borderId="0" xfId="3" applyFont="1" applyAlignment="1">
      <alignment horizontal="right" vertical="center"/>
    </xf>
    <xf numFmtId="0" fontId="9" fillId="0" borderId="0" xfId="3" applyFont="1" applyAlignment="1">
      <alignment vertical="center"/>
    </xf>
    <xf numFmtId="166" fontId="9" fillId="0" borderId="0" xfId="1" applyNumberFormat="1" applyFont="1" applyFill="1" applyBorder="1" applyAlignment="1" applyProtection="1">
      <alignment vertical="center" wrapText="1"/>
    </xf>
    <xf numFmtId="166" fontId="9" fillId="0" borderId="0" xfId="1" applyNumberFormat="1" applyFont="1" applyFill="1" applyBorder="1" applyAlignment="1" applyProtection="1">
      <alignment vertical="center"/>
    </xf>
    <xf numFmtId="166" fontId="9" fillId="0" borderId="0" xfId="1" applyNumberFormat="1" applyFont="1" applyFill="1" applyBorder="1" applyAlignment="1" applyProtection="1">
      <alignment horizontal="right" vertical="center"/>
    </xf>
    <xf numFmtId="166" fontId="9" fillId="0" borderId="0" xfId="1" applyNumberFormat="1" applyFont="1" applyFill="1" applyBorder="1" applyAlignment="1" applyProtection="1">
      <alignment horizontal="right" vertical="center" wrapText="1"/>
    </xf>
    <xf numFmtId="166" fontId="3" fillId="0" borderId="0" xfId="0" applyNumberFormat="1" applyFont="1" applyAlignment="1">
      <alignment vertical="center"/>
    </xf>
    <xf numFmtId="166" fontId="20" fillId="0" borderId="0" xfId="1" applyNumberFormat="1" applyFont="1" applyAlignment="1">
      <alignment vertical="center"/>
    </xf>
    <xf numFmtId="0" fontId="9" fillId="0" borderId="0" xfId="3" applyFont="1" applyBorder="1" applyAlignment="1">
      <alignment vertical="center" wrapText="1"/>
    </xf>
    <xf numFmtId="0" fontId="22" fillId="0" borderId="4" xfId="3" applyFont="1" applyBorder="1" applyAlignment="1">
      <alignment vertical="center"/>
    </xf>
    <xf numFmtId="166" fontId="22" fillId="0" borderId="4" xfId="1" applyNumberFormat="1" applyFont="1" applyFill="1" applyBorder="1" applyAlignment="1" applyProtection="1">
      <alignment vertical="center" wrapText="1"/>
    </xf>
    <xf numFmtId="166" fontId="2" fillId="0" borderId="4" xfId="1" applyNumberFormat="1" applyFont="1" applyFill="1" applyBorder="1" applyAlignment="1" applyProtection="1">
      <alignment vertical="center" wrapText="1"/>
    </xf>
    <xf numFmtId="166" fontId="2" fillId="0" borderId="0" xfId="1" applyNumberFormat="1" applyFont="1" applyFill="1" applyBorder="1" applyAlignment="1" applyProtection="1">
      <alignment horizontal="right" vertical="center" wrapText="1"/>
    </xf>
    <xf numFmtId="166" fontId="22" fillId="0" borderId="0" xfId="1" applyNumberFormat="1" applyFont="1" applyFill="1" applyBorder="1" applyAlignment="1" applyProtection="1">
      <alignment horizontal="center" vertical="center"/>
    </xf>
    <xf numFmtId="166" fontId="19" fillId="0" borderId="0" xfId="1" applyNumberFormat="1" applyFont="1" applyAlignment="1">
      <alignment vertical="center"/>
    </xf>
    <xf numFmtId="166" fontId="9" fillId="0" borderId="0" xfId="1" applyNumberFormat="1" applyFont="1" applyFill="1" applyBorder="1" applyAlignment="1" applyProtection="1">
      <alignment horizontal="center" vertical="center"/>
    </xf>
    <xf numFmtId="166" fontId="22" fillId="0" borderId="4" xfId="1" applyNumberFormat="1" applyFont="1" applyFill="1" applyBorder="1" applyAlignment="1" applyProtection="1">
      <alignment horizontal="center" vertical="center"/>
    </xf>
    <xf numFmtId="166" fontId="2" fillId="0" borderId="4" xfId="1" applyNumberFormat="1" applyFont="1" applyFill="1" applyBorder="1" applyAlignment="1" applyProtection="1">
      <alignment horizontal="center" vertical="center"/>
    </xf>
    <xf numFmtId="0" fontId="3" fillId="0" borderId="0" xfId="3" applyFont="1" applyAlignment="1">
      <alignment horizontal="right" vertical="center"/>
    </xf>
    <xf numFmtId="0" fontId="3" fillId="0" borderId="0" xfId="3" applyFont="1" applyBorder="1" applyAlignment="1">
      <alignment vertical="center"/>
    </xf>
    <xf numFmtId="166" fontId="3" fillId="0" borderId="0" xfId="1" applyNumberFormat="1" applyFont="1" applyFill="1" applyBorder="1" applyAlignment="1" applyProtection="1">
      <alignment horizontal="center" vertical="center"/>
    </xf>
    <xf numFmtId="0" fontId="3" fillId="0" borderId="3" xfId="3" applyFont="1" applyBorder="1" applyAlignment="1">
      <alignment vertical="center"/>
    </xf>
    <xf numFmtId="166" fontId="3" fillId="0" borderId="3"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right" vertical="center"/>
    </xf>
    <xf numFmtId="41" fontId="61" fillId="0" borderId="0" xfId="0" applyNumberFormat="1" applyFont="1" applyFill="1"/>
    <xf numFmtId="166" fontId="20" fillId="0" borderId="0" xfId="1" applyNumberFormat="1" applyFont="1" applyFill="1" applyAlignment="1">
      <alignment vertical="center"/>
    </xf>
    <xf numFmtId="170" fontId="22" fillId="0" borderId="0" xfId="0" applyNumberFormat="1" applyFont="1" applyFill="1"/>
    <xf numFmtId="0" fontId="4" fillId="0" borderId="0" xfId="0" applyFont="1" applyAlignment="1">
      <alignment vertical="center"/>
    </xf>
    <xf numFmtId="0" fontId="62" fillId="0" borderId="0" xfId="3" applyNumberFormat="1" applyFont="1" applyAlignment="1">
      <alignment horizontal="left"/>
    </xf>
    <xf numFmtId="0" fontId="3" fillId="0" borderId="0" xfId="3" applyFont="1" applyFill="1"/>
    <xf numFmtId="164" fontId="29" fillId="0" borderId="8" xfId="1" applyNumberFormat="1" applyFont="1" applyFill="1" applyBorder="1" applyAlignment="1" applyProtection="1">
      <alignment horizontal="center" vertical="center" wrapText="1"/>
    </xf>
    <xf numFmtId="166" fontId="29" fillId="0" borderId="8" xfId="1" applyNumberFormat="1" applyFont="1" applyFill="1" applyBorder="1" applyAlignment="1" applyProtection="1">
      <alignment horizontal="center" vertical="center" wrapText="1"/>
    </xf>
    <xf numFmtId="0" fontId="29" fillId="0" borderId="0" xfId="3" applyFont="1" applyAlignment="1"/>
    <xf numFmtId="0" fontId="28" fillId="0" borderId="0" xfId="3" quotePrefix="1" applyFont="1" applyAlignment="1"/>
    <xf numFmtId="0" fontId="14" fillId="0" borderId="0" xfId="3" applyFont="1" applyFill="1"/>
    <xf numFmtId="0" fontId="29" fillId="0" borderId="1" xfId="3" applyFont="1" applyBorder="1" applyAlignment="1"/>
    <xf numFmtId="0" fontId="29" fillId="0" borderId="1" xfId="3" applyFont="1" applyFill="1" applyBorder="1" applyAlignment="1"/>
    <xf numFmtId="164" fontId="29" fillId="0" borderId="1" xfId="3" applyNumberFormat="1" applyFont="1" applyFill="1" applyBorder="1" applyAlignment="1"/>
    <xf numFmtId="164" fontId="2" fillId="0" borderId="0" xfId="3" applyNumberFormat="1" applyFont="1" applyFill="1"/>
    <xf numFmtId="0" fontId="28" fillId="0" borderId="0" xfId="3" quotePrefix="1" applyFont="1" applyFill="1" applyAlignment="1"/>
    <xf numFmtId="0" fontId="29" fillId="0" borderId="6" xfId="3" applyFont="1" applyFill="1" applyBorder="1" applyAlignment="1"/>
    <xf numFmtId="164" fontId="29" fillId="0" borderId="6" xfId="3" applyNumberFormat="1" applyFont="1" applyFill="1" applyBorder="1" applyAlignment="1"/>
    <xf numFmtId="0" fontId="63" fillId="0" borderId="0" xfId="3" applyFont="1" applyFill="1"/>
    <xf numFmtId="164" fontId="4" fillId="0" borderId="0" xfId="3" applyNumberFormat="1" applyFont="1" applyFill="1"/>
    <xf numFmtId="166" fontId="63" fillId="0" borderId="0" xfId="1" applyNumberFormat="1" applyFont="1" applyFill="1" applyBorder="1" applyAlignment="1" applyProtection="1"/>
    <xf numFmtId="0" fontId="4" fillId="0" borderId="0" xfId="3" applyFont="1" applyFill="1" applyAlignment="1">
      <alignment horizontal="right"/>
    </xf>
    <xf numFmtId="0" fontId="4" fillId="0" borderId="0" xfId="3" applyFont="1" applyFill="1" applyBorder="1" applyAlignment="1"/>
    <xf numFmtId="164" fontId="4" fillId="0" borderId="0" xfId="3" applyNumberFormat="1" applyFont="1" applyBorder="1" applyAlignment="1"/>
    <xf numFmtId="0" fontId="4" fillId="0" borderId="0" xfId="3" applyFont="1" applyBorder="1" applyAlignment="1"/>
    <xf numFmtId="166" fontId="1" fillId="0" borderId="0" xfId="1" applyNumberFormat="1" applyFont="1" applyBorder="1" applyAlignment="1"/>
    <xf numFmtId="166" fontId="11" fillId="0" borderId="0" xfId="1" applyNumberFormat="1" applyFont="1" applyFill="1" applyBorder="1" applyAlignment="1" applyProtection="1">
      <alignment horizontal="center"/>
    </xf>
    <xf numFmtId="0" fontId="8" fillId="0" borderId="0" xfId="3" applyFont="1"/>
    <xf numFmtId="164" fontId="5" fillId="0" borderId="0" xfId="3" applyNumberFormat="1" applyFont="1" applyBorder="1" applyAlignment="1"/>
    <xf numFmtId="166" fontId="1" fillId="0" borderId="0" xfId="1" applyNumberFormat="1" applyFont="1" applyBorder="1" applyAlignment="1">
      <alignment horizontal="left"/>
    </xf>
    <xf numFmtId="164" fontId="5" fillId="0" borderId="0" xfId="1" applyNumberFormat="1" applyFont="1" applyFill="1" applyBorder="1" applyAlignment="1" applyProtection="1"/>
    <xf numFmtId="0" fontId="4" fillId="0" borderId="0" xfId="3" applyNumberFormat="1" applyFont="1" applyBorder="1" applyAlignment="1"/>
    <xf numFmtId="164" fontId="4" fillId="0" borderId="0" xfId="3" applyNumberFormat="1" applyFont="1" applyAlignment="1"/>
    <xf numFmtId="166" fontId="1" fillId="0" borderId="0" xfId="1" applyNumberFormat="1" applyFont="1" applyAlignment="1">
      <alignment horizontal="left"/>
    </xf>
    <xf numFmtId="0" fontId="4" fillId="0" borderId="0" xfId="3" applyNumberFormat="1" applyFont="1" applyAlignment="1"/>
    <xf numFmtId="164" fontId="5" fillId="0" borderId="0" xfId="3" applyNumberFormat="1" applyFont="1"/>
    <xf numFmtId="164" fontId="5" fillId="0" borderId="0" xfId="3" applyNumberFormat="1" applyFont="1" applyAlignment="1"/>
    <xf numFmtId="0" fontId="5" fillId="0" borderId="0" xfId="3" applyNumberFormat="1" applyFont="1" applyAlignment="1"/>
    <xf numFmtId="164" fontId="5" fillId="0" borderId="0" xfId="1" applyNumberFormat="1" applyFont="1" applyFill="1" applyBorder="1" applyAlignment="1" applyProtection="1">
      <alignment horizontal="center"/>
    </xf>
    <xf numFmtId="0" fontId="64" fillId="0" borderId="0" xfId="3" applyFont="1"/>
    <xf numFmtId="0" fontId="5" fillId="0" borderId="0" xfId="3" applyFont="1"/>
    <xf numFmtId="166" fontId="4" fillId="0" borderId="0" xfId="3" applyNumberFormat="1" applyFont="1" applyFill="1"/>
    <xf numFmtId="164" fontId="2" fillId="0" borderId="0" xfId="3" applyNumberFormat="1" applyFont="1" applyBorder="1" applyAlignment="1">
      <alignment horizontal="center" vertical="center"/>
    </xf>
    <xf numFmtId="0" fontId="2" fillId="0" borderId="0" xfId="3" applyNumberFormat="1" applyFont="1" applyFill="1" applyBorder="1" applyAlignment="1">
      <alignment horizontal="center" vertical="center"/>
    </xf>
    <xf numFmtId="0" fontId="2" fillId="0" borderId="0" xfId="3" applyNumberFormat="1" applyFont="1" applyFill="1" applyBorder="1" applyAlignment="1">
      <alignment horizontal="center"/>
    </xf>
    <xf numFmtId="164" fontId="3" fillId="0" borderId="0" xfId="3" applyNumberFormat="1" applyFont="1" applyFill="1" applyBorder="1" applyAlignment="1">
      <alignment horizontal="left" wrapText="1"/>
    </xf>
    <xf numFmtId="164" fontId="9" fillId="0" borderId="0" xfId="1" applyNumberFormat="1" applyFon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0" fontId="2" fillId="0" borderId="0" xfId="3" applyFont="1" applyFill="1" applyBorder="1" applyAlignment="1">
      <alignment horizontal="center" vertical="center"/>
    </xf>
    <xf numFmtId="0" fontId="2" fillId="0" borderId="0" xfId="0" applyFont="1" applyBorder="1" applyAlignment="1">
      <alignment horizontal="center" vertical="center"/>
    </xf>
    <xf numFmtId="166" fontId="9" fillId="0" borderId="1" xfId="1" applyNumberFormat="1" applyFont="1" applyBorder="1" applyAlignment="1">
      <alignment horizontal="right" vertical="center"/>
    </xf>
    <xf numFmtId="0" fontId="22" fillId="0" borderId="0" xfId="3" applyFont="1" applyFill="1" applyBorder="1" applyAlignment="1">
      <alignment horizontal="center" vertical="center"/>
    </xf>
    <xf numFmtId="0" fontId="3" fillId="0" borderId="0" xfId="5" applyFont="1" applyFill="1" applyBorder="1" applyAlignment="1">
      <alignment vertical="center" wrapText="1"/>
    </xf>
    <xf numFmtId="0" fontId="9" fillId="0" borderId="0" xfId="0" applyFont="1" applyBorder="1" applyAlignment="1">
      <alignment horizontal="center" vertical="center"/>
    </xf>
    <xf numFmtId="0" fontId="9" fillId="0" borderId="0" xfId="0" quotePrefix="1" applyFont="1" applyBorder="1" applyAlignment="1">
      <alignment horizontal="center" vertical="center"/>
    </xf>
    <xf numFmtId="0" fontId="28" fillId="0" borderId="0" xfId="8" applyNumberFormat="1" applyFont="1" applyAlignment="1">
      <alignment vertical="center" wrapText="1"/>
    </xf>
    <xf numFmtId="0" fontId="28" fillId="0" borderId="0" xfId="8" applyNumberFormat="1" applyFont="1" applyFill="1" applyAlignment="1">
      <alignment vertical="center" wrapText="1"/>
    </xf>
    <xf numFmtId="0" fontId="28" fillId="0" borderId="0" xfId="7" applyNumberFormat="1" applyFont="1" applyAlignment="1">
      <alignment horizontal="justify" vertical="center" wrapText="1"/>
    </xf>
    <xf numFmtId="0" fontId="28" fillId="0" borderId="0" xfId="7" applyNumberFormat="1" applyFont="1" applyFill="1" applyAlignment="1">
      <alignment horizontal="justify" vertical="center" wrapText="1"/>
    </xf>
    <xf numFmtId="0" fontId="28" fillId="0" borderId="0" xfId="8" quotePrefix="1" applyNumberFormat="1" applyFont="1" applyFill="1" applyAlignment="1">
      <alignment vertical="center" wrapText="1"/>
    </xf>
    <xf numFmtId="0" fontId="28" fillId="0" borderId="0" xfId="3" applyFont="1" applyFill="1" applyBorder="1" applyAlignment="1">
      <alignment horizontal="justify" vertical="center"/>
    </xf>
    <xf numFmtId="0" fontId="28" fillId="0" borderId="0" xfId="3" applyFont="1" applyFill="1" applyAlignment="1">
      <alignment horizontal="justify" vertical="center" wrapText="1"/>
    </xf>
    <xf numFmtId="0" fontId="29" fillId="0" borderId="0" xfId="3" applyFont="1" applyFill="1" applyBorder="1" applyAlignment="1">
      <alignment horizontal="justify" vertical="center" wrapText="1"/>
    </xf>
    <xf numFmtId="0" fontId="28" fillId="0" borderId="0" xfId="3" applyFont="1" applyFill="1" applyBorder="1" applyAlignment="1">
      <alignment horizontal="justify" vertical="center" wrapText="1"/>
    </xf>
    <xf numFmtId="0" fontId="31" fillId="0" borderId="0" xfId="3" applyFont="1" applyFill="1" applyBorder="1" applyAlignment="1">
      <alignment horizontal="justify" vertical="center"/>
    </xf>
    <xf numFmtId="0" fontId="33" fillId="0" borderId="0" xfId="3" applyFont="1" applyFill="1" applyBorder="1" applyAlignment="1">
      <alignment horizontal="justify" vertical="center"/>
    </xf>
    <xf numFmtId="0" fontId="34" fillId="0" borderId="0" xfId="3" applyFont="1" applyFill="1" applyBorder="1" applyAlignment="1">
      <alignment horizontal="justify" vertical="center"/>
    </xf>
    <xf numFmtId="0" fontId="29" fillId="0" borderId="0" xfId="3" applyFont="1" applyFill="1" applyBorder="1" applyAlignment="1">
      <alignment horizontal="justify" vertical="center"/>
    </xf>
    <xf numFmtId="0" fontId="28" fillId="0" borderId="0" xfId="0" applyNumberFormat="1" applyFont="1" applyFill="1" applyAlignment="1">
      <alignment horizontal="justify" vertical="center" wrapText="1"/>
    </xf>
    <xf numFmtId="0" fontId="37" fillId="0" borderId="0" xfId="3" applyFont="1" applyBorder="1" applyAlignment="1">
      <alignment horizontal="justify" vertical="center"/>
    </xf>
    <xf numFmtId="0" fontId="28" fillId="0" borderId="0" xfId="3" applyFont="1" applyFill="1" applyBorder="1" applyAlignment="1">
      <alignment horizontal="justify"/>
    </xf>
    <xf numFmtId="0" fontId="28" fillId="0" borderId="0" xfId="3" applyFont="1" applyFill="1" applyBorder="1" applyAlignment="1">
      <alignment horizontal="justify" wrapText="1"/>
    </xf>
    <xf numFmtId="0" fontId="29" fillId="0" borderId="0" xfId="3" applyFont="1" applyFill="1" applyBorder="1" applyAlignment="1">
      <alignment horizontal="justify"/>
    </xf>
    <xf numFmtId="0" fontId="29" fillId="0" borderId="0" xfId="3" quotePrefix="1" applyFont="1" applyFill="1" applyBorder="1" applyAlignment="1">
      <alignment horizontal="justify" vertical="center"/>
    </xf>
    <xf numFmtId="0" fontId="29" fillId="0" borderId="0" xfId="3" applyFont="1" applyBorder="1" applyAlignment="1">
      <alignment horizontal="justify" vertical="center"/>
    </xf>
    <xf numFmtId="0" fontId="28" fillId="0" borderId="0" xfId="3" applyFont="1" applyFill="1" applyBorder="1" applyAlignment="1">
      <alignment horizontal="left" vertical="center"/>
    </xf>
    <xf numFmtId="0" fontId="28" fillId="0" borderId="0" xfId="3" quotePrefix="1" applyFont="1" applyFill="1" applyBorder="1" applyAlignment="1">
      <alignment horizontal="left" vertical="center"/>
    </xf>
    <xf numFmtId="2" fontId="28" fillId="0" borderId="0" xfId="3" applyNumberFormat="1" applyFont="1" applyFill="1" applyBorder="1" applyAlignment="1">
      <alignment horizontal="justify" vertical="center" wrapText="1"/>
    </xf>
    <xf numFmtId="0" fontId="37" fillId="0" borderId="0" xfId="3" applyFont="1" applyFill="1" applyBorder="1" applyAlignment="1">
      <alignment horizontal="justify" vertical="center"/>
    </xf>
    <xf numFmtId="0" fontId="28" fillId="0" borderId="0" xfId="0" applyFont="1" applyFill="1" applyBorder="1" applyAlignment="1">
      <alignment horizontal="justify" vertical="center" wrapText="1"/>
    </xf>
    <xf numFmtId="14" fontId="29" fillId="0" borderId="1" xfId="3" quotePrefix="1" applyNumberFormat="1" applyFont="1" applyFill="1" applyBorder="1" applyAlignment="1">
      <alignment horizontal="center" vertical="center"/>
    </xf>
    <xf numFmtId="14" fontId="29" fillId="0" borderId="0" xfId="3" applyNumberFormat="1" applyFont="1" applyFill="1" applyBorder="1" applyAlignment="1">
      <alignment horizontal="center" vertical="center"/>
    </xf>
    <xf numFmtId="14" fontId="29" fillId="0" borderId="1" xfId="3" applyNumberFormat="1" applyFont="1" applyFill="1" applyBorder="1" applyAlignment="1">
      <alignment horizontal="center" vertical="center"/>
    </xf>
    <xf numFmtId="14" fontId="29" fillId="0" borderId="1" xfId="1" quotePrefix="1" applyNumberFormat="1" applyFont="1" applyFill="1" applyBorder="1" applyAlignment="1" applyProtection="1">
      <alignment horizontal="center" vertical="center"/>
    </xf>
    <xf numFmtId="14" fontId="29" fillId="0" borderId="0" xfId="1" applyNumberFormat="1" applyFont="1" applyFill="1" applyBorder="1" applyAlignment="1" applyProtection="1">
      <alignment horizontal="center" vertical="center"/>
    </xf>
    <xf numFmtId="14" fontId="29" fillId="0" borderId="1" xfId="1" applyNumberFormat="1" applyFont="1" applyFill="1" applyBorder="1" applyAlignment="1" applyProtection="1">
      <alignment horizontal="center" vertical="center"/>
    </xf>
    <xf numFmtId="0" fontId="29" fillId="0" borderId="0" xfId="3" applyFont="1" applyFill="1" applyAlignment="1">
      <alignment vertical="center" wrapText="1"/>
    </xf>
    <xf numFmtId="0" fontId="28" fillId="0" borderId="0" xfId="0" applyFont="1" applyFill="1" applyAlignment="1">
      <alignment horizontal="justify" vertical="center" wrapText="1"/>
    </xf>
    <xf numFmtId="0" fontId="29" fillId="0" borderId="0" xfId="3" applyFont="1" applyFill="1" applyBorder="1" applyAlignment="1">
      <alignment horizontal="left" vertical="center" wrapText="1"/>
    </xf>
    <xf numFmtId="0" fontId="44" fillId="0" borderId="0" xfId="0" applyFont="1" applyFill="1" applyAlignment="1">
      <alignment horizontal="justify" vertical="center" wrapText="1"/>
    </xf>
    <xf numFmtId="0" fontId="29" fillId="0" borderId="0" xfId="0" applyFont="1" applyFill="1" applyAlignment="1">
      <alignment horizontal="left" vertical="center" wrapText="1"/>
    </xf>
    <xf numFmtId="0" fontId="34" fillId="0" borderId="0" xfId="3" applyFont="1" applyFill="1" applyBorder="1" applyAlignment="1">
      <alignment horizontal="justify" vertical="center" wrapText="1"/>
    </xf>
    <xf numFmtId="0" fontId="29" fillId="0" borderId="0" xfId="0" applyFont="1" applyFill="1" applyAlignment="1">
      <alignment vertical="center" wrapText="1"/>
    </xf>
    <xf numFmtId="0" fontId="44" fillId="0" borderId="0" xfId="0" applyFont="1" applyFill="1" applyAlignment="1">
      <alignment vertical="center" wrapText="1"/>
    </xf>
    <xf numFmtId="0" fontId="28" fillId="0" borderId="0" xfId="3" quotePrefix="1" applyFont="1" applyFill="1" applyBorder="1" applyAlignment="1">
      <alignment horizontal="justify" vertical="center" wrapText="1"/>
    </xf>
    <xf numFmtId="0" fontId="28" fillId="0" borderId="0" xfId="0" applyFont="1" applyFill="1" applyAlignment="1">
      <alignment vertical="top" wrapText="1"/>
    </xf>
    <xf numFmtId="0" fontId="29" fillId="0" borderId="0" xfId="3" applyFont="1" applyFill="1" applyAlignment="1">
      <alignment horizontal="justify" vertical="center" wrapText="1"/>
    </xf>
    <xf numFmtId="0" fontId="3" fillId="0" borderId="0" xfId="3" applyFont="1" applyFill="1" applyBorder="1" applyAlignment="1">
      <alignment horizontal="justify" vertical="center" wrapText="1"/>
    </xf>
    <xf numFmtId="0" fontId="45" fillId="0" borderId="0" xfId="3" applyFont="1" applyFill="1" applyBorder="1" applyAlignment="1">
      <alignment horizontal="center" vertical="center"/>
    </xf>
    <xf numFmtId="0" fontId="41" fillId="0" borderId="0" xfId="3" applyFont="1" applyFill="1" applyBorder="1" applyAlignment="1">
      <alignment horizontal="center" vertical="center"/>
    </xf>
    <xf numFmtId="164" fontId="29" fillId="0" borderId="0" xfId="1" applyNumberFormat="1" applyFont="1" applyFill="1" applyBorder="1" applyAlignment="1" applyProtection="1">
      <alignment horizontal="center" vertical="center"/>
    </xf>
    <xf numFmtId="0" fontId="28" fillId="0" borderId="0" xfId="0" applyFont="1" applyFill="1" applyAlignment="1">
      <alignment horizontal="left" vertical="top" wrapText="1"/>
    </xf>
    <xf numFmtId="0" fontId="29" fillId="0" borderId="8" xfId="3" applyFont="1" applyFill="1" applyBorder="1" applyAlignment="1">
      <alignment horizontal="center" vertical="center" wrapText="1"/>
    </xf>
  </cellXfs>
  <cellStyles count="653">
    <cellStyle name="_x0001_" xfId="10"/>
    <cellStyle name="??" xfId="11"/>
    <cellStyle name="?? [0.00]_List-dwg" xfId="12"/>
    <cellStyle name="?? [0]" xfId="13"/>
    <cellStyle name="???? [0.00]_List-dwg" xfId="14"/>
    <cellStyle name="????_List-dwg" xfId="15"/>
    <cellStyle name="???[0]_Book1" xfId="16"/>
    <cellStyle name="???_95" xfId="17"/>
    <cellStyle name="??_ ??? ???? " xfId="18"/>
    <cellStyle name="_AR Bac Ninh" xfId="19"/>
    <cellStyle name="_Book1" xfId="20"/>
    <cellStyle name="_Book1_1" xfId="21"/>
    <cellStyle name="_Book1_BC-QT-WB-dthao" xfId="22"/>
    <cellStyle name="_Book1_DT truong thinh phu" xfId="23"/>
    <cellStyle name="_Book1_TH KHAI TOAN THU THIEM cac tuyen TT noi" xfId="24"/>
    <cellStyle name="_DT truong thinh phu" xfId="25"/>
    <cellStyle name="_KT (2)" xfId="26"/>
    <cellStyle name="_KT (2)_1" xfId="27"/>
    <cellStyle name="_KT (2)_1_Lora-tungchau" xfId="28"/>
    <cellStyle name="_KT (2)_1_Qt-HT3PQ1(CauKho)" xfId="29"/>
    <cellStyle name="_KT (2)_1_Qt-HT3PQ1(CauKho)_Book1" xfId="30"/>
    <cellStyle name="_KT (2)_1_Qt-HT3PQ1(CauKho)_Don gia quy 3 nam 2003 - Ban Dien Luc" xfId="31"/>
    <cellStyle name="_KT (2)_1_Qt-HT3PQ1(CauKho)_NC-VL2-2003" xfId="32"/>
    <cellStyle name="_KT (2)_1_Qt-HT3PQ1(CauKho)_NC-VL2-2003_1" xfId="33"/>
    <cellStyle name="_KT (2)_1_Qt-HT3PQ1(CauKho)_XL4Test5" xfId="34"/>
    <cellStyle name="_KT (2)_2" xfId="35"/>
    <cellStyle name="_KT (2)_2_TG-TH" xfId="36"/>
    <cellStyle name="_KT (2)_2_TG-TH_BAO CAO KLCT PT2000" xfId="37"/>
    <cellStyle name="_KT (2)_2_TG-TH_BAO CAO PT2000" xfId="38"/>
    <cellStyle name="_KT (2)_2_TG-TH_BAO CAO PT2000_Book1" xfId="39"/>
    <cellStyle name="_KT (2)_2_TG-TH_Bao cao XDCB 2001 - T11 KH dieu chinh 20-11-THAI" xfId="40"/>
    <cellStyle name="_KT (2)_2_TG-TH_Book1" xfId="41"/>
    <cellStyle name="_KT (2)_2_TG-TH_Book1_1" xfId="42"/>
    <cellStyle name="_KT (2)_2_TG-TH_Book1_1_DanhMucDonGiaVTTB_Dien_TAM" xfId="43"/>
    <cellStyle name="_KT (2)_2_TG-TH_Book1_2" xfId="44"/>
    <cellStyle name="_KT (2)_2_TG-TH_Book1_3" xfId="45"/>
    <cellStyle name="_KT (2)_2_TG-TH_Book1_3_DT truong thinh phu" xfId="46"/>
    <cellStyle name="_KT (2)_2_TG-TH_Book1_3_XL4Test5" xfId="47"/>
    <cellStyle name="_KT (2)_2_TG-TH_Book1_DanhMucDonGiaVTTB_Dien_TAM" xfId="48"/>
    <cellStyle name="_KT (2)_2_TG-TH_Dcdtoan-bcnckt " xfId="49"/>
    <cellStyle name="_KT (2)_2_TG-TH_DN_MTP" xfId="50"/>
    <cellStyle name="_KT (2)_2_TG-TH_Dongia2-2003" xfId="51"/>
    <cellStyle name="_KT (2)_2_TG-TH_Dongia2-2003_DT truong thinh phu" xfId="52"/>
    <cellStyle name="_KT (2)_2_TG-TH_DT truong thinh phu" xfId="53"/>
    <cellStyle name="_KT (2)_2_TG-TH_DTCDT MR.2N110.HOCMON.TDTOAN.CCUNG" xfId="54"/>
    <cellStyle name="_KT (2)_2_TG-TH_Lora-tungchau" xfId="55"/>
    <cellStyle name="_KT (2)_2_TG-TH_moi" xfId="56"/>
    <cellStyle name="_KT (2)_2_TG-TH_PGIA-phieu tham tra Kho bac" xfId="57"/>
    <cellStyle name="_KT (2)_2_TG-TH_PT02-02" xfId="58"/>
    <cellStyle name="_KT (2)_2_TG-TH_PT02-02_Book1" xfId="59"/>
    <cellStyle name="_KT (2)_2_TG-TH_PT02-03" xfId="60"/>
    <cellStyle name="_KT (2)_2_TG-TH_PT02-03_Book1" xfId="61"/>
    <cellStyle name="_KT (2)_2_TG-TH_Qt-HT3PQ1(CauKho)" xfId="62"/>
    <cellStyle name="_KT (2)_2_TG-TH_Qt-HT3PQ1(CauKho)_Book1" xfId="63"/>
    <cellStyle name="_KT (2)_2_TG-TH_Qt-HT3PQ1(CauKho)_Don gia quy 3 nam 2003 - Ban Dien Luc" xfId="64"/>
    <cellStyle name="_KT (2)_2_TG-TH_Qt-HT3PQ1(CauKho)_NC-VL2-2003" xfId="65"/>
    <cellStyle name="_KT (2)_2_TG-TH_Qt-HT3PQ1(CauKho)_NC-VL2-2003_1" xfId="66"/>
    <cellStyle name="_KT (2)_2_TG-TH_Qt-HT3PQ1(CauKho)_XL4Test5" xfId="67"/>
    <cellStyle name="_KT (2)_2_TG-TH_Sheet2" xfId="68"/>
    <cellStyle name="_KT (2)_2_TG-TH_XL4Poppy" xfId="69"/>
    <cellStyle name="_KT (2)_2_TG-TH_XL4Test5" xfId="70"/>
    <cellStyle name="_KT (2)_3" xfId="71"/>
    <cellStyle name="_KT (2)_3_TG-TH" xfId="72"/>
    <cellStyle name="_KT (2)_3_TG-TH_Book1" xfId="73"/>
    <cellStyle name="_KT (2)_3_TG-TH_Book1_BC-QT-WB-dthao" xfId="74"/>
    <cellStyle name="_KT (2)_3_TG-TH_Lora-tungchau" xfId="75"/>
    <cellStyle name="_KT (2)_3_TG-TH_PERSONAL" xfId="76"/>
    <cellStyle name="_KT (2)_3_TG-TH_PERSONAL_HTQ.8 GD1" xfId="77"/>
    <cellStyle name="_KT (2)_3_TG-TH_PERSONAL_HTQ.8 GD1_Book1" xfId="78"/>
    <cellStyle name="_KT (2)_3_TG-TH_PERSONAL_HTQ.8 GD1_Don gia quy 3 nam 2003 - Ban Dien Luc" xfId="79"/>
    <cellStyle name="_KT (2)_3_TG-TH_PERSONAL_HTQ.8 GD1_NC-VL2-2003" xfId="80"/>
    <cellStyle name="_KT (2)_3_TG-TH_PERSONAL_HTQ.8 GD1_NC-VL2-2003_1" xfId="81"/>
    <cellStyle name="_KT (2)_3_TG-TH_PERSONAL_HTQ.8 GD1_XL4Test5" xfId="82"/>
    <cellStyle name="_KT (2)_3_TG-TH_PERSONAL_Tong hop KHCB 2001" xfId="83"/>
    <cellStyle name="_KT (2)_3_TG-TH_Qt-HT3PQ1(CauKho)" xfId="84"/>
    <cellStyle name="_KT (2)_3_TG-TH_Qt-HT3PQ1(CauKho)_Book1" xfId="85"/>
    <cellStyle name="_KT (2)_3_TG-TH_Qt-HT3PQ1(CauKho)_Don gia quy 3 nam 2003 - Ban Dien Luc" xfId="86"/>
    <cellStyle name="_KT (2)_3_TG-TH_Qt-HT3PQ1(CauKho)_NC-VL2-2003" xfId="87"/>
    <cellStyle name="_KT (2)_3_TG-TH_Qt-HT3PQ1(CauKho)_NC-VL2-2003_1" xfId="88"/>
    <cellStyle name="_KT (2)_3_TG-TH_Qt-HT3PQ1(CauKho)_XL4Test5" xfId="89"/>
    <cellStyle name="_KT (2)_4" xfId="90"/>
    <cellStyle name="_KT (2)_4_BAO CAO KLCT PT2000" xfId="91"/>
    <cellStyle name="_KT (2)_4_BAO CAO PT2000" xfId="92"/>
    <cellStyle name="_KT (2)_4_BAO CAO PT2000_Book1" xfId="93"/>
    <cellStyle name="_KT (2)_4_Bao cao XDCB 2001 - T11 KH dieu chinh 20-11-THAI" xfId="94"/>
    <cellStyle name="_KT (2)_4_Book1" xfId="95"/>
    <cellStyle name="_KT (2)_4_Book1_1" xfId="96"/>
    <cellStyle name="_KT (2)_4_Book1_1_DanhMucDonGiaVTTB_Dien_TAM" xfId="97"/>
    <cellStyle name="_KT (2)_4_Book1_2" xfId="98"/>
    <cellStyle name="_KT (2)_4_Book1_3" xfId="99"/>
    <cellStyle name="_KT (2)_4_Book1_3_DT truong thinh phu" xfId="100"/>
    <cellStyle name="_KT (2)_4_Book1_3_XL4Test5" xfId="101"/>
    <cellStyle name="_KT (2)_4_Book1_DanhMucDonGiaVTTB_Dien_TAM" xfId="102"/>
    <cellStyle name="_KT (2)_4_Dcdtoan-bcnckt " xfId="103"/>
    <cellStyle name="_KT (2)_4_DN_MTP" xfId="104"/>
    <cellStyle name="_KT (2)_4_Dongia2-2003" xfId="105"/>
    <cellStyle name="_KT (2)_4_Dongia2-2003_DT truong thinh phu" xfId="106"/>
    <cellStyle name="_KT (2)_4_DT truong thinh phu" xfId="107"/>
    <cellStyle name="_KT (2)_4_DTCDT MR.2N110.HOCMON.TDTOAN.CCUNG" xfId="108"/>
    <cellStyle name="_KT (2)_4_Lora-tungchau" xfId="109"/>
    <cellStyle name="_KT (2)_4_moi" xfId="110"/>
    <cellStyle name="_KT (2)_4_PGIA-phieu tham tra Kho bac" xfId="111"/>
    <cellStyle name="_KT (2)_4_PT02-02" xfId="112"/>
    <cellStyle name="_KT (2)_4_PT02-02_Book1" xfId="113"/>
    <cellStyle name="_KT (2)_4_PT02-03" xfId="114"/>
    <cellStyle name="_KT (2)_4_PT02-03_Book1" xfId="115"/>
    <cellStyle name="_KT (2)_4_Qt-HT3PQ1(CauKho)" xfId="116"/>
    <cellStyle name="_KT (2)_4_Qt-HT3PQ1(CauKho)_Book1" xfId="117"/>
    <cellStyle name="_KT (2)_4_Qt-HT3PQ1(CauKho)_Don gia quy 3 nam 2003 - Ban Dien Luc" xfId="118"/>
    <cellStyle name="_KT (2)_4_Qt-HT3PQ1(CauKho)_NC-VL2-2003" xfId="119"/>
    <cellStyle name="_KT (2)_4_Qt-HT3PQ1(CauKho)_NC-VL2-2003_1" xfId="120"/>
    <cellStyle name="_KT (2)_4_Qt-HT3PQ1(CauKho)_XL4Test5" xfId="121"/>
    <cellStyle name="_KT (2)_4_Sheet2" xfId="122"/>
    <cellStyle name="_KT (2)_4_TG-TH" xfId="123"/>
    <cellStyle name="_KT (2)_4_XL4Poppy" xfId="124"/>
    <cellStyle name="_KT (2)_4_XL4Test5" xfId="125"/>
    <cellStyle name="_KT (2)_5" xfId="126"/>
    <cellStyle name="_KT (2)_5_BAO CAO KLCT PT2000" xfId="127"/>
    <cellStyle name="_KT (2)_5_BAO CAO PT2000" xfId="128"/>
    <cellStyle name="_KT (2)_5_BAO CAO PT2000_Book1" xfId="129"/>
    <cellStyle name="_KT (2)_5_Bao cao XDCB 2001 - T11 KH dieu chinh 20-11-THAI" xfId="130"/>
    <cellStyle name="_KT (2)_5_Book1" xfId="131"/>
    <cellStyle name="_KT (2)_5_Book1_1" xfId="132"/>
    <cellStyle name="_KT (2)_5_Book1_1_DanhMucDonGiaVTTB_Dien_TAM" xfId="133"/>
    <cellStyle name="_KT (2)_5_Book1_2" xfId="134"/>
    <cellStyle name="_KT (2)_5_Book1_3" xfId="135"/>
    <cellStyle name="_KT (2)_5_Book1_3_DT truong thinh phu" xfId="136"/>
    <cellStyle name="_KT (2)_5_Book1_3_XL4Test5" xfId="137"/>
    <cellStyle name="_KT (2)_5_Book1_BC-QT-WB-dthao" xfId="138"/>
    <cellStyle name="_KT (2)_5_Book1_DanhMucDonGiaVTTB_Dien_TAM" xfId="139"/>
    <cellStyle name="_KT (2)_5_Dcdtoan-bcnckt " xfId="140"/>
    <cellStyle name="_KT (2)_5_DN_MTP" xfId="141"/>
    <cellStyle name="_KT (2)_5_Dongia2-2003" xfId="142"/>
    <cellStyle name="_KT (2)_5_Dongia2-2003_DT truong thinh phu" xfId="143"/>
    <cellStyle name="_KT (2)_5_DT truong thinh phu" xfId="144"/>
    <cellStyle name="_KT (2)_5_DTCDT MR.2N110.HOCMON.TDTOAN.CCUNG" xfId="145"/>
    <cellStyle name="_KT (2)_5_Lora-tungchau" xfId="146"/>
    <cellStyle name="_KT (2)_5_moi" xfId="147"/>
    <cellStyle name="_KT (2)_5_PGIA-phieu tham tra Kho bac" xfId="148"/>
    <cellStyle name="_KT (2)_5_PT02-02" xfId="149"/>
    <cellStyle name="_KT (2)_5_PT02-02_Book1" xfId="150"/>
    <cellStyle name="_KT (2)_5_PT02-03" xfId="151"/>
    <cellStyle name="_KT (2)_5_PT02-03_Book1" xfId="152"/>
    <cellStyle name="_KT (2)_5_Qt-HT3PQ1(CauKho)" xfId="153"/>
    <cellStyle name="_KT (2)_5_Qt-HT3PQ1(CauKho)_Book1" xfId="154"/>
    <cellStyle name="_KT (2)_5_Qt-HT3PQ1(CauKho)_Don gia quy 3 nam 2003 - Ban Dien Luc" xfId="155"/>
    <cellStyle name="_KT (2)_5_Qt-HT3PQ1(CauKho)_NC-VL2-2003" xfId="156"/>
    <cellStyle name="_KT (2)_5_Qt-HT3PQ1(CauKho)_NC-VL2-2003_1" xfId="157"/>
    <cellStyle name="_KT (2)_5_Qt-HT3PQ1(CauKho)_XL4Test5" xfId="158"/>
    <cellStyle name="_KT (2)_5_Sheet2" xfId="159"/>
    <cellStyle name="_KT (2)_5_XL4Poppy" xfId="160"/>
    <cellStyle name="_KT (2)_5_XL4Test5" xfId="161"/>
    <cellStyle name="_KT (2)_Book1" xfId="162"/>
    <cellStyle name="_KT (2)_Book1_BC-QT-WB-dthao" xfId="163"/>
    <cellStyle name="_KT (2)_Lora-tungchau" xfId="164"/>
    <cellStyle name="_KT (2)_PERSONAL" xfId="165"/>
    <cellStyle name="_KT (2)_PERSONAL_HTQ.8 GD1" xfId="166"/>
    <cellStyle name="_KT (2)_PERSONAL_HTQ.8 GD1_Book1" xfId="167"/>
    <cellStyle name="_KT (2)_PERSONAL_HTQ.8 GD1_Don gia quy 3 nam 2003 - Ban Dien Luc" xfId="168"/>
    <cellStyle name="_KT (2)_PERSONAL_HTQ.8 GD1_NC-VL2-2003" xfId="169"/>
    <cellStyle name="_KT (2)_PERSONAL_HTQ.8 GD1_NC-VL2-2003_1" xfId="170"/>
    <cellStyle name="_KT (2)_PERSONAL_HTQ.8 GD1_XL4Test5" xfId="171"/>
    <cellStyle name="_KT (2)_PERSONAL_Tong hop KHCB 2001" xfId="172"/>
    <cellStyle name="_KT (2)_Qt-HT3PQ1(CauKho)" xfId="173"/>
    <cellStyle name="_KT (2)_Qt-HT3PQ1(CauKho)_Book1" xfId="174"/>
    <cellStyle name="_KT (2)_Qt-HT3PQ1(CauKho)_Don gia quy 3 nam 2003 - Ban Dien Luc" xfId="175"/>
    <cellStyle name="_KT (2)_Qt-HT3PQ1(CauKho)_NC-VL2-2003" xfId="176"/>
    <cellStyle name="_KT (2)_Qt-HT3PQ1(CauKho)_NC-VL2-2003_1" xfId="177"/>
    <cellStyle name="_KT (2)_Qt-HT3PQ1(CauKho)_XL4Test5" xfId="178"/>
    <cellStyle name="_KT (2)_TG-TH" xfId="179"/>
    <cellStyle name="_KT_TG" xfId="180"/>
    <cellStyle name="_KT_TG_1" xfId="181"/>
    <cellStyle name="_KT_TG_1_BAO CAO KLCT PT2000" xfId="182"/>
    <cellStyle name="_KT_TG_1_BAO CAO PT2000" xfId="183"/>
    <cellStyle name="_KT_TG_1_BAO CAO PT2000_Book1" xfId="184"/>
    <cellStyle name="_KT_TG_1_Bao cao XDCB 2001 - T11 KH dieu chinh 20-11-THAI" xfId="185"/>
    <cellStyle name="_KT_TG_1_Book1" xfId="186"/>
    <cellStyle name="_KT_TG_1_Book1_1" xfId="187"/>
    <cellStyle name="_KT_TG_1_Book1_1_DanhMucDonGiaVTTB_Dien_TAM" xfId="188"/>
    <cellStyle name="_KT_TG_1_Book1_2" xfId="189"/>
    <cellStyle name="_KT_TG_1_Book1_3" xfId="190"/>
    <cellStyle name="_KT_TG_1_Book1_3_DT truong thinh phu" xfId="191"/>
    <cellStyle name="_KT_TG_1_Book1_3_XL4Test5" xfId="192"/>
    <cellStyle name="_KT_TG_1_Book1_BC-QT-WB-dthao" xfId="193"/>
    <cellStyle name="_KT_TG_1_Book1_DanhMucDonGiaVTTB_Dien_TAM" xfId="194"/>
    <cellStyle name="_KT_TG_1_Dcdtoan-bcnckt " xfId="195"/>
    <cellStyle name="_KT_TG_1_DN_MTP" xfId="196"/>
    <cellStyle name="_KT_TG_1_Dongia2-2003" xfId="197"/>
    <cellStyle name="_KT_TG_1_Dongia2-2003_DT truong thinh phu" xfId="198"/>
    <cellStyle name="_KT_TG_1_DT truong thinh phu" xfId="199"/>
    <cellStyle name="_KT_TG_1_DTCDT MR.2N110.HOCMON.TDTOAN.CCUNG" xfId="200"/>
    <cellStyle name="_KT_TG_1_Lora-tungchau" xfId="201"/>
    <cellStyle name="_KT_TG_1_moi" xfId="202"/>
    <cellStyle name="_KT_TG_1_PGIA-phieu tham tra Kho bac" xfId="203"/>
    <cellStyle name="_KT_TG_1_PT02-02" xfId="204"/>
    <cellStyle name="_KT_TG_1_PT02-02_Book1" xfId="205"/>
    <cellStyle name="_KT_TG_1_PT02-03" xfId="206"/>
    <cellStyle name="_KT_TG_1_PT02-03_Book1" xfId="207"/>
    <cellStyle name="_KT_TG_1_Qt-HT3PQ1(CauKho)" xfId="208"/>
    <cellStyle name="_KT_TG_1_Qt-HT3PQ1(CauKho)_Book1" xfId="209"/>
    <cellStyle name="_KT_TG_1_Qt-HT3PQ1(CauKho)_Don gia quy 3 nam 2003 - Ban Dien Luc" xfId="210"/>
    <cellStyle name="_KT_TG_1_Qt-HT3PQ1(CauKho)_NC-VL2-2003" xfId="211"/>
    <cellStyle name="_KT_TG_1_Qt-HT3PQ1(CauKho)_NC-VL2-2003_1" xfId="212"/>
    <cellStyle name="_KT_TG_1_Qt-HT3PQ1(CauKho)_XL4Test5" xfId="213"/>
    <cellStyle name="_KT_TG_1_Sheet2" xfId="214"/>
    <cellStyle name="_KT_TG_1_XL4Poppy" xfId="215"/>
    <cellStyle name="_KT_TG_1_XL4Test5" xfId="216"/>
    <cellStyle name="_KT_TG_2" xfId="217"/>
    <cellStyle name="_KT_TG_2_BAO CAO KLCT PT2000" xfId="218"/>
    <cellStyle name="_KT_TG_2_BAO CAO PT2000" xfId="219"/>
    <cellStyle name="_KT_TG_2_BAO CAO PT2000_Book1" xfId="220"/>
    <cellStyle name="_KT_TG_2_Bao cao XDCB 2001 - T11 KH dieu chinh 20-11-THAI" xfId="221"/>
    <cellStyle name="_KT_TG_2_Book1" xfId="222"/>
    <cellStyle name="_KT_TG_2_Book1_1" xfId="223"/>
    <cellStyle name="_KT_TG_2_Book1_1_DanhMucDonGiaVTTB_Dien_TAM" xfId="224"/>
    <cellStyle name="_KT_TG_2_Book1_2" xfId="225"/>
    <cellStyle name="_KT_TG_2_Book1_3" xfId="226"/>
    <cellStyle name="_KT_TG_2_Book1_3_DT truong thinh phu" xfId="227"/>
    <cellStyle name="_KT_TG_2_Book1_3_XL4Test5" xfId="228"/>
    <cellStyle name="_KT_TG_2_Book1_DanhMucDonGiaVTTB_Dien_TAM" xfId="229"/>
    <cellStyle name="_KT_TG_2_Dcdtoan-bcnckt " xfId="230"/>
    <cellStyle name="_KT_TG_2_DN_MTP" xfId="231"/>
    <cellStyle name="_KT_TG_2_Dongia2-2003" xfId="232"/>
    <cellStyle name="_KT_TG_2_Dongia2-2003_DT truong thinh phu" xfId="233"/>
    <cellStyle name="_KT_TG_2_DT truong thinh phu" xfId="234"/>
    <cellStyle name="_KT_TG_2_DTCDT MR.2N110.HOCMON.TDTOAN.CCUNG" xfId="235"/>
    <cellStyle name="_KT_TG_2_Lora-tungchau" xfId="236"/>
    <cellStyle name="_KT_TG_2_moi" xfId="237"/>
    <cellStyle name="_KT_TG_2_PGIA-phieu tham tra Kho bac" xfId="238"/>
    <cellStyle name="_KT_TG_2_PT02-02" xfId="239"/>
    <cellStyle name="_KT_TG_2_PT02-02_Book1" xfId="240"/>
    <cellStyle name="_KT_TG_2_PT02-03" xfId="241"/>
    <cellStyle name="_KT_TG_2_PT02-03_Book1" xfId="242"/>
    <cellStyle name="_KT_TG_2_Qt-HT3PQ1(CauKho)" xfId="243"/>
    <cellStyle name="_KT_TG_2_Qt-HT3PQ1(CauKho)_Book1" xfId="244"/>
    <cellStyle name="_KT_TG_2_Qt-HT3PQ1(CauKho)_Don gia quy 3 nam 2003 - Ban Dien Luc" xfId="245"/>
    <cellStyle name="_KT_TG_2_Qt-HT3PQ1(CauKho)_NC-VL2-2003" xfId="246"/>
    <cellStyle name="_KT_TG_2_Qt-HT3PQ1(CauKho)_NC-VL2-2003_1" xfId="247"/>
    <cellStyle name="_KT_TG_2_Qt-HT3PQ1(CauKho)_XL4Test5" xfId="248"/>
    <cellStyle name="_KT_TG_2_Sheet2" xfId="249"/>
    <cellStyle name="_KT_TG_2_XL4Poppy" xfId="250"/>
    <cellStyle name="_KT_TG_2_XL4Test5" xfId="251"/>
    <cellStyle name="_KT_TG_3" xfId="252"/>
    <cellStyle name="_KT_TG_4" xfId="253"/>
    <cellStyle name="_KT_TG_4_Lora-tungchau" xfId="254"/>
    <cellStyle name="_KT_TG_4_Qt-HT3PQ1(CauKho)" xfId="255"/>
    <cellStyle name="_KT_TG_4_Qt-HT3PQ1(CauKho)_Book1" xfId="256"/>
    <cellStyle name="_KT_TG_4_Qt-HT3PQ1(CauKho)_Don gia quy 3 nam 2003 - Ban Dien Luc" xfId="257"/>
    <cellStyle name="_KT_TG_4_Qt-HT3PQ1(CauKho)_NC-VL2-2003" xfId="258"/>
    <cellStyle name="_KT_TG_4_Qt-HT3PQ1(CauKho)_NC-VL2-2003_1" xfId="259"/>
    <cellStyle name="_KT_TG_4_Qt-HT3PQ1(CauKho)_XL4Test5" xfId="260"/>
    <cellStyle name="_Lora-tungchau" xfId="261"/>
    <cellStyle name="_nhap" xfId="262"/>
    <cellStyle name="_PERSONAL" xfId="263"/>
    <cellStyle name="_PERSONAL_HTQ.8 GD1" xfId="264"/>
    <cellStyle name="_PERSONAL_HTQ.8 GD1_Book1" xfId="265"/>
    <cellStyle name="_PERSONAL_HTQ.8 GD1_Don gia quy 3 nam 2003 - Ban Dien Luc" xfId="266"/>
    <cellStyle name="_PERSONAL_HTQ.8 GD1_NC-VL2-2003" xfId="267"/>
    <cellStyle name="_PERSONAL_HTQ.8 GD1_NC-VL2-2003_1" xfId="268"/>
    <cellStyle name="_PERSONAL_HTQ.8 GD1_XL4Test5" xfId="269"/>
    <cellStyle name="_PERSONAL_Tong hop KHCB 2001" xfId="270"/>
    <cellStyle name="_Qt-HT3PQ1(CauKho)" xfId="271"/>
    <cellStyle name="_Qt-HT3PQ1(CauKho)_Book1" xfId="272"/>
    <cellStyle name="_Qt-HT3PQ1(CauKho)_Don gia quy 3 nam 2003 - Ban Dien Luc" xfId="273"/>
    <cellStyle name="_Qt-HT3PQ1(CauKho)_NC-VL2-2003" xfId="274"/>
    <cellStyle name="_Qt-HT3PQ1(CauKho)_NC-VL2-2003_1" xfId="275"/>
    <cellStyle name="_Qt-HT3PQ1(CauKho)_XL4Test5" xfId="276"/>
    <cellStyle name="_TG-TH" xfId="277"/>
    <cellStyle name="_TG-TH_1" xfId="278"/>
    <cellStyle name="_TG-TH_1_BAO CAO KLCT PT2000" xfId="279"/>
    <cellStyle name="_TG-TH_1_BAO CAO PT2000" xfId="280"/>
    <cellStyle name="_TG-TH_1_BAO CAO PT2000_Book1" xfId="281"/>
    <cellStyle name="_TG-TH_1_Bao cao XDCB 2001 - T11 KH dieu chinh 20-11-THAI" xfId="282"/>
    <cellStyle name="_TG-TH_1_Book1" xfId="283"/>
    <cellStyle name="_TG-TH_1_Book1_1" xfId="284"/>
    <cellStyle name="_TG-TH_1_Book1_1_DanhMucDonGiaVTTB_Dien_TAM" xfId="285"/>
    <cellStyle name="_TG-TH_1_Book1_2" xfId="286"/>
    <cellStyle name="_TG-TH_1_Book1_3" xfId="287"/>
    <cellStyle name="_TG-TH_1_Book1_3_DT truong thinh phu" xfId="288"/>
    <cellStyle name="_TG-TH_1_Book1_3_XL4Test5" xfId="289"/>
    <cellStyle name="_TG-TH_1_Book1_BC-QT-WB-dthao" xfId="290"/>
    <cellStyle name="_TG-TH_1_Book1_DanhMucDonGiaVTTB_Dien_TAM" xfId="291"/>
    <cellStyle name="_TG-TH_1_Dcdtoan-bcnckt " xfId="292"/>
    <cellStyle name="_TG-TH_1_DN_MTP" xfId="293"/>
    <cellStyle name="_TG-TH_1_Dongia2-2003" xfId="294"/>
    <cellStyle name="_TG-TH_1_Dongia2-2003_DT truong thinh phu" xfId="295"/>
    <cellStyle name="_TG-TH_1_DT truong thinh phu" xfId="296"/>
    <cellStyle name="_TG-TH_1_DTCDT MR.2N110.HOCMON.TDTOAN.CCUNG" xfId="297"/>
    <cellStyle name="_TG-TH_1_Lora-tungchau" xfId="298"/>
    <cellStyle name="_TG-TH_1_moi" xfId="299"/>
    <cellStyle name="_TG-TH_1_PGIA-phieu tham tra Kho bac" xfId="300"/>
    <cellStyle name="_TG-TH_1_PT02-02" xfId="301"/>
    <cellStyle name="_TG-TH_1_PT02-02_Book1" xfId="302"/>
    <cellStyle name="_TG-TH_1_PT02-03_Book1" xfId="303"/>
    <cellStyle name="_TG-TH_1_Qt-HT3PQ1(CauKho)" xfId="304"/>
    <cellStyle name="_TG-TH_1_Qt-HT3PQ1(CauKho)_Book1" xfId="305"/>
    <cellStyle name="_TG-TH_1_Qt-HT3PQ1(CauKho)_Don gia quy 3 nam 2003 - Ban Dien Luc" xfId="306"/>
    <cellStyle name="_TG-TH_1_Qt-HT3PQ1(CauKho)_NC-VL2-2003" xfId="307"/>
    <cellStyle name="_TG-TH_1_Qt-HT3PQ1(CauKho)_NC-VL2-2003_1" xfId="308"/>
    <cellStyle name="_TG-TH_1_Qt-HT3PQ1(CauKho)_XL4Test5" xfId="309"/>
    <cellStyle name="_TG-TH_1_Sheet2" xfId="310"/>
    <cellStyle name="_TG-TH_1_XL4Poppy" xfId="311"/>
    <cellStyle name="_TG-TH_1_XL4Test5" xfId="312"/>
    <cellStyle name="_TG-TH_2" xfId="313"/>
    <cellStyle name="_TG-TH_2_BAO CAO KLCT PT2000" xfId="314"/>
    <cellStyle name="_TG-TH_2_BAO CAO PT2000" xfId="315"/>
    <cellStyle name="_TG-TH_2_BAO CAO PT2000_Book1" xfId="316"/>
    <cellStyle name="_TG-TH_2_Bao cao XDCB 2001 - T11 KH dieu chinh 20-11-THAI" xfId="317"/>
    <cellStyle name="_TG-TH_2_Book1" xfId="318"/>
    <cellStyle name="_TG-TH_2_Book1_1" xfId="319"/>
    <cellStyle name="_TG-TH_2_Book1_1_DanhMucDonGiaVTTB_Dien_TAM" xfId="320"/>
    <cellStyle name="_TG-TH_2_Book1_2" xfId="321"/>
    <cellStyle name="_TG-TH_2_Book1_3" xfId="322"/>
    <cellStyle name="_TG-TH_2_Book1_3_DT truong thinh phu" xfId="323"/>
    <cellStyle name="_TG-TH_2_Book1_3_XL4Test5" xfId="324"/>
    <cellStyle name="_TG-TH_2_Book1_DanhMucDonGiaVTTB_Dien_TAM" xfId="325"/>
    <cellStyle name="_TG-TH_2_Dcdtoan-bcnckt " xfId="326"/>
    <cellStyle name="_TG-TH_2_DN_MTP" xfId="327"/>
    <cellStyle name="_TG-TH_2_Dongia2-2003" xfId="328"/>
    <cellStyle name="_TG-TH_2_Dongia2-2003_DT truong thinh phu" xfId="329"/>
    <cellStyle name="_TG-TH_2_DT truong thinh phu" xfId="330"/>
    <cellStyle name="_TG-TH_2_DTCDT MR.2N110.HOCMON.TDTOAN.CCUNG" xfId="331"/>
    <cellStyle name="_TG-TH_2_Lora-tungchau" xfId="332"/>
    <cellStyle name="_TG-TH_2_moi" xfId="333"/>
    <cellStyle name="_TG-TH_2_PGIA-phieu tham tra Kho bac" xfId="334"/>
    <cellStyle name="_TG-TH_2_PT02-02" xfId="335"/>
    <cellStyle name="_TG-TH_2_PT02-02_Book1" xfId="336"/>
    <cellStyle name="_TG-TH_2_PT02-03" xfId="337"/>
    <cellStyle name="_TG-TH_2_PT02-03_Book1" xfId="338"/>
    <cellStyle name="_TG-TH_2_Qt-HT3PQ1(CauKho)" xfId="339"/>
    <cellStyle name="_TG-TH_2_Qt-HT3PQ1(CauKho)_Book1" xfId="340"/>
    <cellStyle name="_TG-TH_2_Qt-HT3PQ1(CauKho)_Don gia quy 3 nam 2003 - Ban Dien Luc" xfId="341"/>
    <cellStyle name="_TG-TH_2_Qt-HT3PQ1(CauKho)_NC-VL2-2003" xfId="342"/>
    <cellStyle name="_TG-TH_2_Qt-HT3PQ1(CauKho)_NC-VL2-2003_1" xfId="343"/>
    <cellStyle name="_TG-TH_2_Qt-HT3PQ1(CauKho)_XL4Test5" xfId="344"/>
    <cellStyle name="_TG-TH_2_Sheet2" xfId="345"/>
    <cellStyle name="_TG-TH_2_XL4Poppy" xfId="346"/>
    <cellStyle name="_TG-TH_2_XL4Test5" xfId="347"/>
    <cellStyle name="_TG-TH_3" xfId="348"/>
    <cellStyle name="_TG-TH_3_Lora-tungchau" xfId="349"/>
    <cellStyle name="_TG-TH_3_Qt-HT3PQ1(CauKho)" xfId="350"/>
    <cellStyle name="_TG-TH_3_Qt-HT3PQ1(CauKho)_Book1" xfId="351"/>
    <cellStyle name="_TG-TH_3_Qt-HT3PQ1(CauKho)_Don gia quy 3 nam 2003 - Ban Dien Luc" xfId="352"/>
    <cellStyle name="_TG-TH_3_Qt-HT3PQ1(CauKho)_NC-VL2-2003" xfId="353"/>
    <cellStyle name="_TG-TH_3_Qt-HT3PQ1(CauKho)_NC-VL2-2003_1" xfId="354"/>
    <cellStyle name="_TG-TH_3_Qt-HT3PQ1(CauKho)_XL4Test5" xfId="355"/>
    <cellStyle name="_TG-TH_4" xfId="356"/>
    <cellStyle name="_TH KHAI TOAN THU THIEM cac tuyen TT noi" xfId="357"/>
    <cellStyle name="•W€_STDFOR" xfId="358"/>
    <cellStyle name="W_STDFOR" xfId="616"/>
    <cellStyle name="0,0_x000d__x000a_NA_x000d__x000a_" xfId="3"/>
    <cellStyle name="0,0_x000d__x000a_NA_x000d__x000a_ 2" xfId="359"/>
    <cellStyle name="1" xfId="360"/>
    <cellStyle name="1_Audit's Report Soat xet TSP 6 thang 2011- ban in" xfId="361"/>
    <cellStyle name="1_Báo_cáo_kiểm_toán_theo_QĐ_48" xfId="362"/>
    <cellStyle name="1_Maubaocaotaichinh2010.aisc.chinhthuc-1-23.02" xfId="363"/>
    <cellStyle name="¹éºÐÀ²_      " xfId="364"/>
    <cellStyle name="2" xfId="365"/>
    <cellStyle name="2_Audit's Report Soat xet TSP 6 thang 2011- ban in" xfId="366"/>
    <cellStyle name="2_Báo_cáo_kiểm_toán_theo_QĐ_48" xfId="367"/>
    <cellStyle name="2_Maubaocaotaichinh2010.aisc.chinhthuc-1-23.02" xfId="368"/>
    <cellStyle name="3" xfId="369"/>
    <cellStyle name="3_Audit's Report Soat xet TSP 6 thang 2011- ban in" xfId="370"/>
    <cellStyle name="3_Báo_cáo_kiểm_toán_theo_QĐ_48" xfId="371"/>
    <cellStyle name="3_Maubaocaotaichinh2010.aisc.chinhthuc-1-23.02" xfId="372"/>
    <cellStyle name="4" xfId="373"/>
    <cellStyle name="ÅëÈ­ [0]_      " xfId="374"/>
    <cellStyle name="AeE­ [0]_INQUIRY ¿?¾÷AßAø " xfId="375"/>
    <cellStyle name="ÅëÈ­ [0]_L601CPT" xfId="376"/>
    <cellStyle name="ÅëÈ­_      " xfId="377"/>
    <cellStyle name="AeE­_INQUIRY ¿?¾÷AßAø " xfId="378"/>
    <cellStyle name="ÅëÈ­_L601CPT" xfId="379"/>
    <cellStyle name="args.style" xfId="380"/>
    <cellStyle name="ÄÞ¸¶ [0]_      " xfId="381"/>
    <cellStyle name="AÞ¸¶ [0]_INQUIRY ¿?¾÷AßAø " xfId="382"/>
    <cellStyle name="ÄÞ¸¶ [0]_L601CPT" xfId="383"/>
    <cellStyle name="ÄÞ¸¶_      " xfId="384"/>
    <cellStyle name="AÞ¸¶_INQUIRY ¿?¾÷AßAø " xfId="385"/>
    <cellStyle name="ÄÞ¸¶_L601CPT" xfId="386"/>
    <cellStyle name="AutoFormat Options" xfId="387"/>
    <cellStyle name="Body" xfId="388"/>
    <cellStyle name="C?AØ_¿?¾÷CoE² " xfId="389"/>
    <cellStyle name="Ç¥ÁØ_      " xfId="390"/>
    <cellStyle name="C￥AØ_¿μ¾÷CoE² " xfId="391"/>
    <cellStyle name="Calc Currency (0)" xfId="392"/>
    <cellStyle name="Calc Currency (2)" xfId="393"/>
    <cellStyle name="Calc Percent (0)" xfId="394"/>
    <cellStyle name="Calc Percent (1)" xfId="395"/>
    <cellStyle name="Calc Percent (2)" xfId="396"/>
    <cellStyle name="Calc Units (0)" xfId="397"/>
    <cellStyle name="Calc Units (1)" xfId="398"/>
    <cellStyle name="Calc Units (2)" xfId="399"/>
    <cellStyle name="category" xfId="400"/>
    <cellStyle name="Centered Heading" xfId="401"/>
    <cellStyle name="Cerrency_Sheet2_XANGDAU" xfId="402"/>
    <cellStyle name="CHUONG" xfId="403"/>
    <cellStyle name="Comma" xfId="1" builtinId="3"/>
    <cellStyle name="Comma [00]" xfId="404"/>
    <cellStyle name="Comma 2" xfId="9"/>
    <cellStyle name="Comma 2 2" xfId="8"/>
    <cellStyle name="comma zerodec" xfId="405"/>
    <cellStyle name="Comma0" xfId="406"/>
    <cellStyle name="Copied" xfId="407"/>
    <cellStyle name="COST1" xfId="408"/>
    <cellStyle name="Currency [00]" xfId="409"/>
    <cellStyle name="Currency 2" xfId="410"/>
    <cellStyle name="Currency0" xfId="411"/>
    <cellStyle name="Currency1" xfId="412"/>
    <cellStyle name="D1CS" xfId="413"/>
    <cellStyle name="D2CS" xfId="414"/>
    <cellStyle name="Date" xfId="415"/>
    <cellStyle name="Date Short" xfId="416"/>
    <cellStyle name="Date_ar CDV 030409" xfId="417"/>
    <cellStyle name="Dezimal [0]_UXO VII" xfId="418"/>
    <cellStyle name="Dezimal_UXO VII" xfId="419"/>
    <cellStyle name="Dollar (zero dec)" xfId="420"/>
    <cellStyle name="Enter Currency (0)" xfId="421"/>
    <cellStyle name="Enter Currency (2)" xfId="422"/>
    <cellStyle name="Enter Units (0)" xfId="423"/>
    <cellStyle name="Enter Units (1)" xfId="424"/>
    <cellStyle name="Enter Units (2)" xfId="425"/>
    <cellStyle name="Entered" xfId="426"/>
    <cellStyle name="Fixed" xfId="427"/>
    <cellStyle name="Grey" xfId="428"/>
    <cellStyle name="HEADER" xfId="429"/>
    <cellStyle name="Header1" xfId="430"/>
    <cellStyle name="Header2" xfId="431"/>
    <cellStyle name="Heading" xfId="432"/>
    <cellStyle name="Heading1" xfId="433"/>
    <cellStyle name="Heading1 1" xfId="434"/>
    <cellStyle name="HEADING1_Báo_cáo_kiểm_toán_theo_QĐ_48" xfId="435"/>
    <cellStyle name="Heading2" xfId="436"/>
    <cellStyle name="i·0" xfId="437"/>
    <cellStyle name="Input [yellow]" xfId="438"/>
    <cellStyle name="Input Cells" xfId="439"/>
    <cellStyle name="KH.NEO" xfId="440"/>
    <cellStyle name="Line" xfId="441"/>
    <cellStyle name="Link Currency (0)" xfId="442"/>
    <cellStyle name="Link Currency (2)" xfId="443"/>
    <cellStyle name="Link Units (0)" xfId="444"/>
    <cellStyle name="Link Units (1)" xfId="445"/>
    <cellStyle name="Link Units (2)" xfId="446"/>
    <cellStyle name="Linked Cells" xfId="447"/>
    <cellStyle name="Milliers [0]_      " xfId="448"/>
    <cellStyle name="Milliers_      " xfId="449"/>
    <cellStyle name="MO" xfId="450"/>
    <cellStyle name="Model" xfId="451"/>
    <cellStyle name="Mon?aire [0]_      " xfId="452"/>
    <cellStyle name="Mon?aire_      " xfId="453"/>
    <cellStyle name="Monétaire [0]_AR1194" xfId="454"/>
    <cellStyle name="Monétaire_AR1194" xfId="455"/>
    <cellStyle name="n" xfId="456"/>
    <cellStyle name="NEO" xfId="457"/>
    <cellStyle name="New Times Roman" xfId="458"/>
    <cellStyle name="no dec" xfId="459"/>
    <cellStyle name="ÑONVÒ" xfId="460"/>
    <cellStyle name="Normal" xfId="0" builtinId="0"/>
    <cellStyle name="Normal - Style1" xfId="461"/>
    <cellStyle name="Normal 2" xfId="462"/>
    <cellStyle name="Normal 7" xfId="463"/>
    <cellStyle name="Normal_Auditor's Report HSC 2005-in" xfId="6"/>
    <cellStyle name="Normal_baocaotaichinhvinasun2007" xfId="5"/>
    <cellStyle name="Normal_BCTC-CTY CK - 2006" xfId="7"/>
    <cellStyle name="Normal_KQKD-VN" xfId="4"/>
    <cellStyle name="omma [0]_Mktg Prog" xfId="464"/>
    <cellStyle name="ormal_Sheet1_1" xfId="465"/>
    <cellStyle name="per.style" xfId="466"/>
    <cellStyle name="Percent" xfId="2" builtinId="5"/>
    <cellStyle name="Percent (0)" xfId="467"/>
    <cellStyle name="Percent [0]" xfId="468"/>
    <cellStyle name="Percent [00]" xfId="469"/>
    <cellStyle name="Percent [2]" xfId="470"/>
    <cellStyle name="Percent 2" xfId="471"/>
    <cellStyle name="PERCENTAGE" xfId="472"/>
    <cellStyle name="PrePop Currency (0)" xfId="473"/>
    <cellStyle name="PrePop Currency (2)" xfId="474"/>
    <cellStyle name="PrePop Units (0)" xfId="475"/>
    <cellStyle name="PrePop Units (1)" xfId="476"/>
    <cellStyle name="PrePop Units (2)" xfId="477"/>
    <cellStyle name="pricing" xfId="478"/>
    <cellStyle name="PSChar" xfId="479"/>
    <cellStyle name="RevList" xfId="480"/>
    <cellStyle name="S—_x0008_" xfId="481"/>
    <cellStyle name="Style 1" xfId="482"/>
    <cellStyle name="Style 10" xfId="483"/>
    <cellStyle name="Style 100" xfId="484"/>
    <cellStyle name="Style 101" xfId="485"/>
    <cellStyle name="Style 102" xfId="486"/>
    <cellStyle name="Style 103" xfId="487"/>
    <cellStyle name="Style 104" xfId="488"/>
    <cellStyle name="Style 105" xfId="489"/>
    <cellStyle name="Style 106" xfId="490"/>
    <cellStyle name="Style 107" xfId="491"/>
    <cellStyle name="Style 108" xfId="492"/>
    <cellStyle name="Style 109" xfId="493"/>
    <cellStyle name="Style 11" xfId="494"/>
    <cellStyle name="Style 12" xfId="495"/>
    <cellStyle name="Style 13" xfId="496"/>
    <cellStyle name="Style 14" xfId="497"/>
    <cellStyle name="Style 15" xfId="498"/>
    <cellStyle name="Style 16" xfId="499"/>
    <cellStyle name="Style 17" xfId="500"/>
    <cellStyle name="Style 18" xfId="501"/>
    <cellStyle name="Style 19" xfId="502"/>
    <cellStyle name="Style 2" xfId="503"/>
    <cellStyle name="Style 20" xfId="504"/>
    <cellStyle name="Style 21" xfId="505"/>
    <cellStyle name="Style 22" xfId="506"/>
    <cellStyle name="Style 23" xfId="507"/>
    <cellStyle name="Style 24" xfId="508"/>
    <cellStyle name="Style 25" xfId="509"/>
    <cellStyle name="Style 26" xfId="510"/>
    <cellStyle name="Style 27" xfId="511"/>
    <cellStyle name="Style 28" xfId="512"/>
    <cellStyle name="Style 29" xfId="513"/>
    <cellStyle name="Style 3" xfId="514"/>
    <cellStyle name="Style 30" xfId="515"/>
    <cellStyle name="Style 31" xfId="516"/>
    <cellStyle name="Style 32" xfId="517"/>
    <cellStyle name="Style 33" xfId="518"/>
    <cellStyle name="Style 34" xfId="519"/>
    <cellStyle name="Style 35" xfId="520"/>
    <cellStyle name="Style 36" xfId="521"/>
    <cellStyle name="Style 37" xfId="522"/>
    <cellStyle name="Style 38" xfId="523"/>
    <cellStyle name="Style 39" xfId="524"/>
    <cellStyle name="Style 4" xfId="525"/>
    <cellStyle name="Style 40" xfId="526"/>
    <cellStyle name="Style 41" xfId="527"/>
    <cellStyle name="Style 42" xfId="528"/>
    <cellStyle name="Style 43" xfId="529"/>
    <cellStyle name="Style 44" xfId="530"/>
    <cellStyle name="Style 45" xfId="531"/>
    <cellStyle name="Style 46" xfId="532"/>
    <cellStyle name="Style 47" xfId="533"/>
    <cellStyle name="Style 48" xfId="534"/>
    <cellStyle name="Style 49" xfId="535"/>
    <cellStyle name="Style 5" xfId="536"/>
    <cellStyle name="Style 50" xfId="537"/>
    <cellStyle name="Style 51" xfId="538"/>
    <cellStyle name="Style 52" xfId="539"/>
    <cellStyle name="Style 53" xfId="540"/>
    <cellStyle name="Style 54" xfId="541"/>
    <cellStyle name="Style 55" xfId="542"/>
    <cellStyle name="Style 56" xfId="543"/>
    <cellStyle name="Style 57" xfId="544"/>
    <cellStyle name="Style 58" xfId="545"/>
    <cellStyle name="Style 59" xfId="546"/>
    <cellStyle name="Style 6" xfId="547"/>
    <cellStyle name="Style 60" xfId="548"/>
    <cellStyle name="Style 61" xfId="549"/>
    <cellStyle name="Style 62" xfId="550"/>
    <cellStyle name="Style 63" xfId="551"/>
    <cellStyle name="Style 64" xfId="552"/>
    <cellStyle name="Style 65" xfId="553"/>
    <cellStyle name="Style 66" xfId="554"/>
    <cellStyle name="Style 67" xfId="555"/>
    <cellStyle name="Style 68" xfId="556"/>
    <cellStyle name="Style 69" xfId="557"/>
    <cellStyle name="Style 7" xfId="558"/>
    <cellStyle name="Style 70" xfId="559"/>
    <cellStyle name="Style 71" xfId="560"/>
    <cellStyle name="Style 72" xfId="561"/>
    <cellStyle name="Style 73" xfId="562"/>
    <cellStyle name="Style 74" xfId="563"/>
    <cellStyle name="Style 75" xfId="564"/>
    <cellStyle name="Style 76" xfId="565"/>
    <cellStyle name="Style 77" xfId="566"/>
    <cellStyle name="Style 78" xfId="567"/>
    <cellStyle name="Style 79" xfId="568"/>
    <cellStyle name="Style 8" xfId="569"/>
    <cellStyle name="Style 80" xfId="570"/>
    <cellStyle name="Style 81" xfId="571"/>
    <cellStyle name="Style 82" xfId="572"/>
    <cellStyle name="Style 83" xfId="573"/>
    <cellStyle name="Style 84" xfId="574"/>
    <cellStyle name="Style 85" xfId="575"/>
    <cellStyle name="Style 86" xfId="576"/>
    <cellStyle name="Style 87" xfId="577"/>
    <cellStyle name="Style 88" xfId="578"/>
    <cellStyle name="Style 89" xfId="579"/>
    <cellStyle name="Style 9" xfId="580"/>
    <cellStyle name="Style 90" xfId="581"/>
    <cellStyle name="Style 91" xfId="582"/>
    <cellStyle name="Style 92" xfId="583"/>
    <cellStyle name="Style 93" xfId="584"/>
    <cellStyle name="Style 94" xfId="585"/>
    <cellStyle name="Style 95" xfId="586"/>
    <cellStyle name="Style 96" xfId="587"/>
    <cellStyle name="Style 97" xfId="588"/>
    <cellStyle name="Style 98" xfId="589"/>
    <cellStyle name="Style 99" xfId="590"/>
    <cellStyle name="subhead" xfId="591"/>
    <cellStyle name="Subtotal" xfId="592"/>
    <cellStyle name="T" xfId="593"/>
    <cellStyle name="T_AR Bac Ninh" xfId="594"/>
    <cellStyle name="T_Báo_cáo_kiểm_toán_theo_QĐ_48" xfId="595"/>
    <cellStyle name="T_Book1" xfId="596"/>
    <cellStyle name="T_dtxl" xfId="597"/>
    <cellStyle name="T_Maubaocaotaichinh2010.aisc.chinhthuc-1-23.02" xfId="598"/>
    <cellStyle name="T_TK_HT" xfId="599"/>
    <cellStyle name="Text Indent A" xfId="600"/>
    <cellStyle name="Text Indent B" xfId="601"/>
    <cellStyle name="Text Indent C" xfId="602"/>
    <cellStyle name="th" xfId="603"/>
    <cellStyle name="Tickmark" xfId="604"/>
    <cellStyle name="Times New Roman" xfId="605"/>
    <cellStyle name="Tusental (0)_pldt" xfId="606"/>
    <cellStyle name="Tusental_pldt" xfId="607"/>
    <cellStyle name="Valuta (0)_pldt" xfId="608"/>
    <cellStyle name="Valuta_pldt" xfId="609"/>
    <cellStyle name="viet" xfId="610"/>
    <cellStyle name="viet2" xfId="611"/>
    <cellStyle name="vnhead1" xfId="612"/>
    <cellStyle name="vnhead3" xfId="613"/>
    <cellStyle name="vntxt1" xfId="614"/>
    <cellStyle name="vntxt2" xfId="615"/>
    <cellStyle name="Währung [0]_UXO VII" xfId="617"/>
    <cellStyle name="Währung_UXO VII" xfId="618"/>
    <cellStyle name="X" xfId="619"/>
    <cellStyle name="เครื่องหมายจุลภาค_th salary" xfId="620"/>
    <cellStyle name="เครื่องหมายสกุลเงิน [0]_FTC_OFFER" xfId="621"/>
    <cellStyle name="เครื่องหมายสกุลเงิน_FTC_OFFER" xfId="622"/>
    <cellStyle name="ปกติ_Book1" xfId="623"/>
    <cellStyle name=" [0.00]_ Att. 1- Cover" xfId="650"/>
    <cellStyle name="_ Att. 1- Cover" xfId="651"/>
    <cellStyle name="?_ Att. 1- Cover" xfId="652"/>
    <cellStyle name="똿뗦먛귟 [0.00]_PRODUCT DETAIL Q1" xfId="624"/>
    <cellStyle name="똿뗦먛귟_PRODUCT DETAIL Q1" xfId="625"/>
    <cellStyle name="믅됞 [0.00]_PRODUCT DETAIL Q1" xfId="626"/>
    <cellStyle name="믅됞_PRODUCT DETAIL Q1" xfId="627"/>
    <cellStyle name="백분율_95" xfId="628"/>
    <cellStyle name="뷭?_BOOKSHIP" xfId="629"/>
    <cellStyle name="쉼표_pufoam03" xfId="630"/>
    <cellStyle name="안건회계법인" xfId="631"/>
    <cellStyle name="콤마 [0]_ 비목별 월별기술 " xfId="635"/>
    <cellStyle name="콤마_ 비목별 월별기술 " xfId="636"/>
    <cellStyle name="통화 [0]_1202" xfId="637"/>
    <cellStyle name="통화_1202" xfId="638"/>
    <cellStyle name="표준_(정보부문)월별인원계획" xfId="639"/>
    <cellStyle name="一般_00Q3902REV.1" xfId="632"/>
    <cellStyle name="千分位[0]_00Q3902REV.1" xfId="633"/>
    <cellStyle name="千分位_00Q3902REV.1" xfId="634"/>
    <cellStyle name="桁区切り [0.00]_List-dwg瑩畳䵜楡" xfId="640"/>
    <cellStyle name="桁区切り_List-dwgist-" xfId="641"/>
    <cellStyle name="標準_List-dwgis" xfId="642"/>
    <cellStyle name="貨幣 [0]_00Q3902REV.1" xfId="643"/>
    <cellStyle name="貨幣[0]_BRE" xfId="644"/>
    <cellStyle name="貨幣_00Q3902REV.1" xfId="645"/>
    <cellStyle name="超連結_Book1" xfId="646"/>
    <cellStyle name="通貨 [0.00]_List-dwgwg" xfId="647"/>
    <cellStyle name="通貨_List-dwgis" xfId="648"/>
    <cellStyle name="隨後的超連結_Book1" xfId="64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K208"/>
  <sheetViews>
    <sheetView topLeftCell="A150" workbookViewId="0">
      <selection activeCell="F10" sqref="F10"/>
    </sheetView>
  </sheetViews>
  <sheetFormatPr defaultRowHeight="12.75"/>
  <cols>
    <col min="1" max="1" width="5" style="117" customWidth="1"/>
    <col min="2" max="2" width="3.42578125" style="118" customWidth="1"/>
    <col min="3" max="3" width="38.42578125" style="3" customWidth="1"/>
    <col min="4" max="4" width="7.7109375" style="4" customWidth="1"/>
    <col min="5" max="5" width="7.7109375" style="5" customWidth="1"/>
    <col min="6" max="6" width="19.28515625" style="6" customWidth="1"/>
    <col min="7" max="7" width="1.28515625" style="7" customWidth="1"/>
    <col min="8" max="8" width="19.42578125" style="6" customWidth="1"/>
    <col min="9" max="9" width="9.140625" style="9" customWidth="1"/>
    <col min="10" max="10" width="8.7109375" style="9" customWidth="1"/>
    <col min="11" max="11" width="8.85546875" style="9" customWidth="1"/>
    <col min="12" max="18" width="9.140625" style="9"/>
    <col min="19" max="245" width="9.140625" style="3"/>
    <col min="246" max="16384" width="9.140625" style="9"/>
  </cols>
  <sheetData>
    <row r="1" spans="1:245" ht="20.100000000000001" customHeight="1">
      <c r="A1" s="1" t="s">
        <v>855</v>
      </c>
      <c r="B1" s="2"/>
      <c r="H1" s="8"/>
    </row>
    <row r="2" spans="1:245" ht="20.100000000000001" customHeight="1">
      <c r="A2" s="10" t="s">
        <v>0</v>
      </c>
      <c r="B2" s="11"/>
      <c r="D2" s="12"/>
      <c r="E2" s="13"/>
      <c r="F2" s="14"/>
      <c r="G2" s="14"/>
      <c r="H2" s="14"/>
    </row>
    <row r="3" spans="1:245" ht="20.100000000000001" customHeight="1">
      <c r="A3" s="15" t="s">
        <v>856</v>
      </c>
      <c r="B3" s="16"/>
      <c r="C3" s="17"/>
      <c r="D3" s="12"/>
      <c r="E3" s="13"/>
      <c r="F3" s="18"/>
      <c r="G3" s="19"/>
      <c r="H3" s="20" t="s">
        <v>1</v>
      </c>
    </row>
    <row r="4" spans="1:245" ht="15">
      <c r="A4" s="21"/>
      <c r="B4" s="22"/>
      <c r="C4" s="23"/>
      <c r="D4" s="24"/>
      <c r="E4" s="25"/>
      <c r="F4" s="26"/>
      <c r="G4" s="27"/>
      <c r="H4" s="28"/>
    </row>
    <row r="5" spans="1:245" ht="13.5">
      <c r="A5" s="29"/>
      <c r="B5" s="30"/>
      <c r="C5" s="17"/>
      <c r="D5" s="12"/>
      <c r="E5" s="13"/>
      <c r="F5" s="31"/>
      <c r="G5" s="19"/>
      <c r="H5" s="32"/>
    </row>
    <row r="6" spans="1:245" ht="30" customHeight="1">
      <c r="A6" s="728" t="s">
        <v>2</v>
      </c>
      <c r="B6" s="728"/>
      <c r="C6" s="728"/>
      <c r="D6" s="33" t="s">
        <v>3</v>
      </c>
      <c r="E6" s="34" t="s">
        <v>4</v>
      </c>
      <c r="F6" s="35" t="s">
        <v>529</v>
      </c>
      <c r="G6" s="36"/>
      <c r="H6" s="35" t="s">
        <v>530</v>
      </c>
    </row>
    <row r="7" spans="1:245" s="41" customFormat="1" ht="30" customHeight="1">
      <c r="A7" s="37" t="s">
        <v>5</v>
      </c>
      <c r="B7" s="37" t="s">
        <v>6</v>
      </c>
      <c r="C7" s="37"/>
      <c r="D7" s="38">
        <v>100</v>
      </c>
      <c r="E7" s="38"/>
      <c r="F7" s="39">
        <f>F9+F12+F15+F22+F25</f>
        <v>584241626825</v>
      </c>
      <c r="G7" s="40"/>
      <c r="H7" s="39">
        <f>H9+H12+H15+H22+H25</f>
        <v>759302022461</v>
      </c>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row>
    <row r="8" spans="1:245" s="41" customFormat="1" ht="20.100000000000001" customHeight="1">
      <c r="A8" s="37"/>
      <c r="B8" s="43"/>
      <c r="C8" s="37" t="s">
        <v>7</v>
      </c>
      <c r="D8" s="38"/>
      <c r="E8" s="38"/>
      <c r="F8" s="39"/>
      <c r="G8" s="40"/>
      <c r="H8" s="39"/>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row>
    <row r="9" spans="1:245" s="41" customFormat="1" ht="30" customHeight="1">
      <c r="A9" s="37" t="s">
        <v>8</v>
      </c>
      <c r="B9" s="37" t="s">
        <v>9</v>
      </c>
      <c r="C9" s="37"/>
      <c r="D9" s="38">
        <v>110</v>
      </c>
      <c r="E9" s="38" t="s">
        <v>10</v>
      </c>
      <c r="F9" s="39">
        <f>SUM(F10:F11)</f>
        <v>261279421411</v>
      </c>
      <c r="G9" s="40"/>
      <c r="H9" s="39">
        <f>SUM(H10:H11)</f>
        <v>658119585057</v>
      </c>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row>
    <row r="10" spans="1:245" s="41" customFormat="1" ht="20.100000000000001" customHeight="1">
      <c r="A10" s="44"/>
      <c r="B10" s="43" t="s">
        <v>11</v>
      </c>
      <c r="C10" s="44" t="s">
        <v>12</v>
      </c>
      <c r="D10" s="45">
        <v>111</v>
      </c>
      <c r="E10" s="45"/>
      <c r="F10" s="46">
        <v>14849496411</v>
      </c>
      <c r="G10" s="47"/>
      <c r="H10" s="46">
        <v>11546885057</v>
      </c>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row>
    <row r="11" spans="1:245" s="41" customFormat="1" ht="20.100000000000001" customHeight="1">
      <c r="A11" s="44"/>
      <c r="B11" s="48" t="s">
        <v>13</v>
      </c>
      <c r="C11" s="44" t="s">
        <v>14</v>
      </c>
      <c r="D11" s="45">
        <v>112</v>
      </c>
      <c r="E11" s="45"/>
      <c r="F11" s="46">
        <v>246429925000</v>
      </c>
      <c r="G11" s="49"/>
      <c r="H11" s="46">
        <v>646572700000</v>
      </c>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row>
    <row r="12" spans="1:245" s="41" customFormat="1" ht="30" customHeight="1">
      <c r="A12" s="37" t="s">
        <v>15</v>
      </c>
      <c r="B12" s="37" t="s">
        <v>16</v>
      </c>
      <c r="C12" s="37"/>
      <c r="D12" s="38">
        <v>120</v>
      </c>
      <c r="E12" s="38" t="s">
        <v>17</v>
      </c>
      <c r="F12" s="39">
        <f>SUM(F13:F14)</f>
        <v>34185985000</v>
      </c>
      <c r="G12" s="40"/>
      <c r="H12" s="39">
        <f>SUM(H13:H14)</f>
        <v>7626005000</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row>
    <row r="13" spans="1:245" s="41" customFormat="1" ht="20.100000000000001" customHeight="1">
      <c r="A13" s="44"/>
      <c r="B13" s="48" t="s">
        <v>11</v>
      </c>
      <c r="C13" s="44" t="s">
        <v>18</v>
      </c>
      <c r="D13" s="45">
        <v>121</v>
      </c>
      <c r="E13" s="45"/>
      <c r="F13" s="46">
        <v>34185985000</v>
      </c>
      <c r="G13" s="47"/>
      <c r="H13" s="46">
        <v>7626005000</v>
      </c>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row>
    <row r="14" spans="1:245" s="41" customFormat="1" ht="20.100000000000001" hidden="1" customHeight="1">
      <c r="A14" s="44"/>
      <c r="B14" s="48" t="s">
        <v>13</v>
      </c>
      <c r="C14" s="44" t="s">
        <v>19</v>
      </c>
      <c r="D14" s="45">
        <v>122</v>
      </c>
      <c r="E14" s="45"/>
      <c r="F14" s="46"/>
      <c r="G14" s="49"/>
      <c r="H14" s="46">
        <v>0</v>
      </c>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row>
    <row r="15" spans="1:245" s="41" customFormat="1" ht="30" customHeight="1">
      <c r="A15" s="37" t="s">
        <v>20</v>
      </c>
      <c r="B15" s="37" t="s">
        <v>21</v>
      </c>
      <c r="C15" s="37"/>
      <c r="D15" s="38">
        <v>130</v>
      </c>
      <c r="E15" s="38"/>
      <c r="F15" s="39">
        <f>SUM(F16:F21)</f>
        <v>192332952866</v>
      </c>
      <c r="G15" s="40"/>
      <c r="H15" s="39">
        <f>SUM(H16:H21)</f>
        <v>29807230336</v>
      </c>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row>
    <row r="16" spans="1:245" s="41" customFormat="1" ht="20.100000000000001" customHeight="1">
      <c r="A16" s="44"/>
      <c r="B16" s="48" t="s">
        <v>11</v>
      </c>
      <c r="C16" s="44" t="s">
        <v>22</v>
      </c>
      <c r="D16" s="45">
        <v>131</v>
      </c>
      <c r="E16" s="45" t="s">
        <v>23</v>
      </c>
      <c r="F16" s="46">
        <v>30084050876</v>
      </c>
      <c r="G16" s="50"/>
      <c r="H16" s="46">
        <v>9696581143</v>
      </c>
      <c r="I16" s="51"/>
      <c r="J16" s="5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row>
    <row r="17" spans="1:245" s="41" customFormat="1" ht="20.100000000000001" customHeight="1">
      <c r="A17" s="44"/>
      <c r="B17" s="48" t="s">
        <v>13</v>
      </c>
      <c r="C17" s="44" t="s">
        <v>24</v>
      </c>
      <c r="D17" s="45">
        <v>132</v>
      </c>
      <c r="E17" s="45" t="s">
        <v>25</v>
      </c>
      <c r="F17" s="46">
        <v>120957700790</v>
      </c>
      <c r="G17" s="49"/>
      <c r="H17" s="46">
        <v>16195475202</v>
      </c>
      <c r="I17" s="53"/>
      <c r="J17" s="54"/>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row>
    <row r="18" spans="1:245" s="41" customFormat="1" ht="20.100000000000001" hidden="1" customHeight="1">
      <c r="A18" s="44"/>
      <c r="B18" s="48" t="s">
        <v>26</v>
      </c>
      <c r="C18" s="44" t="s">
        <v>27</v>
      </c>
      <c r="D18" s="45">
        <v>133</v>
      </c>
      <c r="E18" s="45"/>
      <c r="F18" s="46">
        <v>0</v>
      </c>
      <c r="G18" s="49"/>
      <c r="H18" s="54">
        <v>0</v>
      </c>
      <c r="I18" s="53"/>
      <c r="J18" s="54"/>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row>
    <row r="19" spans="1:245" s="41" customFormat="1" ht="20.100000000000001" hidden="1" customHeight="1">
      <c r="A19" s="44"/>
      <c r="B19" s="48" t="s">
        <v>28</v>
      </c>
      <c r="C19" s="44" t="s">
        <v>29</v>
      </c>
      <c r="D19" s="45">
        <v>134</v>
      </c>
      <c r="E19" s="45"/>
      <c r="F19" s="46">
        <v>0</v>
      </c>
      <c r="G19" s="49"/>
      <c r="H19" s="46">
        <v>0</v>
      </c>
      <c r="I19" s="53"/>
      <c r="J19" s="54"/>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row>
    <row r="20" spans="1:245" s="41" customFormat="1" ht="20.100000000000001" customHeight="1">
      <c r="A20" s="44"/>
      <c r="B20" s="48" t="s">
        <v>26</v>
      </c>
      <c r="C20" s="44" t="s">
        <v>30</v>
      </c>
      <c r="D20" s="45">
        <v>135</v>
      </c>
      <c r="E20" s="45" t="s">
        <v>31</v>
      </c>
      <c r="F20" s="46">
        <v>41291201200</v>
      </c>
      <c r="G20" s="49"/>
      <c r="H20" s="46">
        <v>3915173991</v>
      </c>
      <c r="I20" s="51"/>
      <c r="J20" s="5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row>
    <row r="21" spans="1:245" s="41" customFormat="1" ht="15.95" hidden="1" customHeight="1">
      <c r="A21" s="44"/>
      <c r="B21" s="48" t="s">
        <v>32</v>
      </c>
      <c r="C21" s="44" t="s">
        <v>33</v>
      </c>
      <c r="D21" s="45">
        <v>139</v>
      </c>
      <c r="E21" s="45"/>
      <c r="F21" s="46"/>
      <c r="G21" s="49"/>
      <c r="H21" s="46"/>
      <c r="I21" s="53"/>
      <c r="J21" s="54"/>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row>
    <row r="22" spans="1:245" s="41" customFormat="1" ht="30" customHeight="1">
      <c r="A22" s="37" t="s">
        <v>34</v>
      </c>
      <c r="B22" s="37" t="s">
        <v>35</v>
      </c>
      <c r="C22" s="37"/>
      <c r="D22" s="38">
        <v>140</v>
      </c>
      <c r="E22" s="38" t="s">
        <v>36</v>
      </c>
      <c r="F22" s="39">
        <f>SUM(F23:F24)</f>
        <v>50504788738</v>
      </c>
      <c r="G22" s="40"/>
      <c r="H22" s="39">
        <f>SUM(H23:H24)</f>
        <v>35871358640</v>
      </c>
      <c r="I22" s="55"/>
      <c r="J22" s="54"/>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row>
    <row r="23" spans="1:245" s="41" customFormat="1" ht="20.100000000000001" customHeight="1">
      <c r="A23" s="44"/>
      <c r="B23" s="48" t="s">
        <v>11</v>
      </c>
      <c r="C23" s="44" t="s">
        <v>37</v>
      </c>
      <c r="D23" s="45">
        <v>141</v>
      </c>
      <c r="E23" s="45"/>
      <c r="F23" s="46">
        <v>50504788738</v>
      </c>
      <c r="G23" s="50"/>
      <c r="H23" s="46">
        <v>35871358640</v>
      </c>
      <c r="I23" s="53"/>
      <c r="J23" s="5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row>
    <row r="24" spans="1:245" s="41" customFormat="1" ht="20.100000000000001" hidden="1" customHeight="1">
      <c r="A24" s="44"/>
      <c r="B24" s="48" t="s">
        <v>13</v>
      </c>
      <c r="C24" s="44" t="s">
        <v>38</v>
      </c>
      <c r="D24" s="45">
        <v>149</v>
      </c>
      <c r="E24" s="45"/>
      <c r="F24" s="46">
        <v>0</v>
      </c>
      <c r="G24" s="49"/>
      <c r="H24" s="46">
        <v>0</v>
      </c>
      <c r="I24" s="53"/>
      <c r="J24" s="54"/>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row>
    <row r="25" spans="1:245" s="41" customFormat="1" ht="30" customHeight="1">
      <c r="A25" s="37" t="s">
        <v>39</v>
      </c>
      <c r="B25" s="37" t="s">
        <v>40</v>
      </c>
      <c r="C25" s="37"/>
      <c r="D25" s="38">
        <v>150</v>
      </c>
      <c r="E25" s="38" t="s">
        <v>41</v>
      </c>
      <c r="F25" s="39">
        <f>SUM(F26:F30)</f>
        <v>45938478810</v>
      </c>
      <c r="G25" s="40"/>
      <c r="H25" s="39">
        <f>SUM(H26:H30)</f>
        <v>27877843428</v>
      </c>
      <c r="I25" s="55"/>
      <c r="J25" s="54"/>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row>
    <row r="26" spans="1:245" s="41" customFormat="1" ht="20.100000000000001" customHeight="1">
      <c r="A26" s="37"/>
      <c r="B26" s="48" t="s">
        <v>11</v>
      </c>
      <c r="C26" s="44" t="s">
        <v>42</v>
      </c>
      <c r="D26" s="45">
        <v>151</v>
      </c>
      <c r="E26" s="45"/>
      <c r="F26" s="46">
        <v>15953388672</v>
      </c>
      <c r="G26" s="49"/>
      <c r="H26" s="46">
        <v>4792632799</v>
      </c>
      <c r="I26" s="53"/>
      <c r="J26" s="54"/>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row>
    <row r="27" spans="1:245" s="47" customFormat="1" ht="20.100000000000001" customHeight="1">
      <c r="A27" s="44"/>
      <c r="B27" s="48" t="s">
        <v>13</v>
      </c>
      <c r="C27" s="44" t="s">
        <v>43</v>
      </c>
      <c r="D27" s="45">
        <v>152</v>
      </c>
      <c r="E27" s="45"/>
      <c r="F27" s="46">
        <v>27295431626</v>
      </c>
      <c r="G27" s="49"/>
      <c r="H27" s="46">
        <v>22787820963</v>
      </c>
      <c r="I27" s="51"/>
      <c r="J27" s="52"/>
      <c r="K27" s="41"/>
      <c r="L27" s="41"/>
      <c r="M27" s="41"/>
      <c r="N27" s="41"/>
      <c r="O27" s="41"/>
      <c r="P27" s="41"/>
      <c r="Q27" s="41"/>
      <c r="R27" s="41"/>
    </row>
    <row r="28" spans="1:245" s="47" customFormat="1" ht="20.100000000000001" customHeight="1">
      <c r="A28" s="44"/>
      <c r="B28" s="48" t="s">
        <v>26</v>
      </c>
      <c r="C28" s="44" t="s">
        <v>44</v>
      </c>
      <c r="D28" s="45">
        <v>154</v>
      </c>
      <c r="E28" s="56"/>
      <c r="F28" s="46">
        <v>0</v>
      </c>
      <c r="G28" s="49"/>
      <c r="H28" s="46">
        <v>0</v>
      </c>
      <c r="I28" s="53"/>
      <c r="J28" s="54"/>
      <c r="K28" s="41"/>
      <c r="L28" s="41"/>
      <c r="M28" s="41"/>
      <c r="N28" s="41"/>
      <c r="O28" s="41"/>
      <c r="P28" s="41"/>
      <c r="Q28" s="41"/>
      <c r="R28" s="41"/>
    </row>
    <row r="29" spans="1:245" s="47" customFormat="1" ht="20.100000000000001" hidden="1" customHeight="1">
      <c r="A29" s="44"/>
      <c r="B29" s="48" t="s">
        <v>28</v>
      </c>
      <c r="C29" s="44" t="s">
        <v>45</v>
      </c>
      <c r="D29" s="45">
        <v>157</v>
      </c>
      <c r="E29" s="56"/>
      <c r="F29" s="46">
        <v>0</v>
      </c>
      <c r="G29" s="49"/>
      <c r="H29" s="46">
        <v>0</v>
      </c>
      <c r="I29" s="57"/>
      <c r="J29" s="58"/>
      <c r="K29" s="58"/>
      <c r="L29" s="58"/>
      <c r="M29" s="58"/>
      <c r="N29" s="58"/>
      <c r="O29" s="58"/>
      <c r="P29" s="58"/>
      <c r="Q29" s="58"/>
      <c r="R29" s="58"/>
    </row>
    <row r="30" spans="1:245" s="41" customFormat="1" ht="20.100000000000001" customHeight="1">
      <c r="A30" s="44"/>
      <c r="B30" s="48" t="s">
        <v>28</v>
      </c>
      <c r="C30" s="44" t="s">
        <v>46</v>
      </c>
      <c r="D30" s="45">
        <v>158</v>
      </c>
      <c r="E30" s="56"/>
      <c r="F30" s="46">
        <v>2689658512</v>
      </c>
      <c r="G30" s="49"/>
      <c r="H30" s="46">
        <v>297389666</v>
      </c>
      <c r="I30" s="57"/>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41" customFormat="1" ht="30" customHeight="1">
      <c r="A31" s="37" t="s">
        <v>47</v>
      </c>
      <c r="B31" s="37" t="s">
        <v>48</v>
      </c>
      <c r="C31" s="37"/>
      <c r="D31" s="38">
        <v>200</v>
      </c>
      <c r="E31" s="45"/>
      <c r="F31" s="39">
        <f>F33+F39+F51+F54+F59</f>
        <v>1969880563840</v>
      </c>
      <c r="G31" s="40"/>
      <c r="H31" s="39">
        <f>H33+H39+H51+H54+H59</f>
        <v>1372531915721</v>
      </c>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41" customFormat="1" ht="20.100000000000001" customHeight="1">
      <c r="A32" s="37"/>
      <c r="B32" s="43"/>
      <c r="C32" s="37" t="s">
        <v>49</v>
      </c>
      <c r="D32" s="38"/>
      <c r="E32" s="38"/>
      <c r="F32" s="39"/>
      <c r="G32" s="40"/>
      <c r="H32" s="39"/>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41" customFormat="1" ht="30" customHeight="1">
      <c r="A33" s="37" t="s">
        <v>50</v>
      </c>
      <c r="B33" s="37" t="s">
        <v>51</v>
      </c>
      <c r="C33" s="37"/>
      <c r="D33" s="38">
        <v>210</v>
      </c>
      <c r="E33" s="38"/>
      <c r="F33" s="39">
        <f>SUM(F34:F38)</f>
        <v>10608569440</v>
      </c>
      <c r="G33" s="40"/>
      <c r="H33" s="39">
        <f>SUM(H34:H38)</f>
        <v>13613930440</v>
      </c>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41" customFormat="1" ht="20.100000000000001" hidden="1" customHeight="1">
      <c r="A34" s="37"/>
      <c r="B34" s="48" t="s">
        <v>11</v>
      </c>
      <c r="C34" s="44" t="s">
        <v>52</v>
      </c>
      <c r="D34" s="45">
        <v>211</v>
      </c>
      <c r="E34" s="45"/>
      <c r="F34" s="46"/>
      <c r="G34" s="49"/>
      <c r="H34" s="46">
        <v>0</v>
      </c>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41" customFormat="1" ht="20.100000000000001" hidden="1" customHeight="1">
      <c r="A35" s="37"/>
      <c r="B35" s="48" t="s">
        <v>13</v>
      </c>
      <c r="C35" s="44" t="s">
        <v>53</v>
      </c>
      <c r="D35" s="45">
        <v>212</v>
      </c>
      <c r="E35" s="45"/>
      <c r="F35" s="46"/>
      <c r="G35" s="49"/>
      <c r="H35" s="46">
        <v>0</v>
      </c>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41" customFormat="1" ht="20.100000000000001" hidden="1" customHeight="1">
      <c r="A36" s="37"/>
      <c r="B36" s="48" t="s">
        <v>26</v>
      </c>
      <c r="C36" s="44" t="s">
        <v>54</v>
      </c>
      <c r="D36" s="45">
        <v>213</v>
      </c>
      <c r="E36" s="45"/>
      <c r="F36" s="46"/>
      <c r="G36" s="49"/>
      <c r="H36" s="46">
        <v>0</v>
      </c>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41" customFormat="1" ht="20.100000000000001" customHeight="1">
      <c r="A37" s="37"/>
      <c r="B37" s="48" t="s">
        <v>11</v>
      </c>
      <c r="C37" s="44" t="s">
        <v>55</v>
      </c>
      <c r="D37" s="45">
        <v>218</v>
      </c>
      <c r="E37" s="45" t="s">
        <v>56</v>
      </c>
      <c r="F37" s="46">
        <v>10608569440</v>
      </c>
      <c r="G37" s="49"/>
      <c r="H37" s="46">
        <v>13613930440</v>
      </c>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41" customFormat="1" ht="20.100000000000001" hidden="1" customHeight="1">
      <c r="A38" s="37"/>
      <c r="B38" s="48" t="s">
        <v>57</v>
      </c>
      <c r="C38" s="44" t="s">
        <v>58</v>
      </c>
      <c r="D38" s="45">
        <v>219</v>
      </c>
      <c r="E38" s="45"/>
      <c r="F38" s="46"/>
      <c r="G38" s="49"/>
      <c r="H38" s="46">
        <v>0</v>
      </c>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41" customFormat="1" ht="30" customHeight="1">
      <c r="A39" s="37" t="s">
        <v>59</v>
      </c>
      <c r="B39" s="37" t="s">
        <v>60</v>
      </c>
      <c r="C39" s="37"/>
      <c r="D39" s="38">
        <v>220</v>
      </c>
      <c r="E39" s="38"/>
      <c r="F39" s="39">
        <f>F40+F43+F46+F49</f>
        <v>1453012721954</v>
      </c>
      <c r="G39" s="40"/>
      <c r="H39" s="39">
        <f>H40+H43+H46+H49</f>
        <v>885216851110</v>
      </c>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41" customFormat="1" ht="20.100000000000001" customHeight="1">
      <c r="A40" s="44"/>
      <c r="B40" s="48" t="s">
        <v>11</v>
      </c>
      <c r="C40" s="44" t="s">
        <v>61</v>
      </c>
      <c r="D40" s="45">
        <v>221</v>
      </c>
      <c r="E40" s="45" t="s">
        <v>62</v>
      </c>
      <c r="F40" s="46">
        <f>F41+F42</f>
        <v>197427090964</v>
      </c>
      <c r="G40" s="49"/>
      <c r="H40" s="46">
        <f>SUM(H41:H42)</f>
        <v>215315406187</v>
      </c>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41" customFormat="1" ht="20.100000000000001" customHeight="1">
      <c r="A41" s="44"/>
      <c r="B41" s="43"/>
      <c r="C41" s="59" t="s">
        <v>63</v>
      </c>
      <c r="D41" s="16">
        <v>222</v>
      </c>
      <c r="E41" s="60"/>
      <c r="F41" s="61">
        <v>268770798209</v>
      </c>
      <c r="G41" s="62"/>
      <c r="H41" s="61">
        <v>277003162722</v>
      </c>
      <c r="I41" s="57"/>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41" customFormat="1" ht="20.100000000000001" customHeight="1">
      <c r="A42" s="44"/>
      <c r="B42" s="43"/>
      <c r="C42" s="59" t="s">
        <v>64</v>
      </c>
      <c r="D42" s="16">
        <v>223</v>
      </c>
      <c r="E42" s="38"/>
      <c r="F42" s="61">
        <v>-71343707245</v>
      </c>
      <c r="G42" s="62"/>
      <c r="H42" s="61">
        <v>-61687756535</v>
      </c>
      <c r="I42" s="57"/>
      <c r="J42" s="57"/>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41" customFormat="1" ht="20.100000000000001" customHeight="1">
      <c r="A43" s="44"/>
      <c r="B43" s="48" t="s">
        <v>13</v>
      </c>
      <c r="C43" s="44" t="s">
        <v>65</v>
      </c>
      <c r="D43" s="45">
        <v>224</v>
      </c>
      <c r="E43" s="45"/>
      <c r="F43" s="46">
        <v>0</v>
      </c>
      <c r="G43" s="49"/>
      <c r="H43" s="46">
        <f>SUM(H44:H45)</f>
        <v>0</v>
      </c>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41" customFormat="1" ht="15" hidden="1" customHeight="1">
      <c r="A44" s="44"/>
      <c r="B44" s="43"/>
      <c r="C44" s="59" t="s">
        <v>63</v>
      </c>
      <c r="D44" s="16">
        <v>225</v>
      </c>
      <c r="E44" s="45"/>
      <c r="F44" s="61"/>
      <c r="G44" s="62"/>
      <c r="H44" s="61">
        <v>0</v>
      </c>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41" customFormat="1" ht="15" hidden="1" customHeight="1">
      <c r="A45" s="44"/>
      <c r="B45" s="43"/>
      <c r="C45" s="59" t="s">
        <v>64</v>
      </c>
      <c r="D45" s="16">
        <v>226</v>
      </c>
      <c r="E45" s="45"/>
      <c r="F45" s="61"/>
      <c r="G45" s="62"/>
      <c r="H45" s="61">
        <v>0</v>
      </c>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41" customFormat="1" ht="20.100000000000001" customHeight="1">
      <c r="A46" s="44"/>
      <c r="B46" s="48" t="s">
        <v>26</v>
      </c>
      <c r="C46" s="44" t="s">
        <v>66</v>
      </c>
      <c r="D46" s="45">
        <v>227</v>
      </c>
      <c r="E46" s="45" t="s">
        <v>67</v>
      </c>
      <c r="F46" s="46">
        <f>F47+F48</f>
        <v>100058960459</v>
      </c>
      <c r="G46" s="49"/>
      <c r="H46" s="46">
        <f>H47+H48</f>
        <v>100038167447</v>
      </c>
      <c r="I46" s="57"/>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65" customFormat="1" ht="20.100000000000001" customHeight="1">
      <c r="A47" s="63"/>
      <c r="B47" s="64"/>
      <c r="C47" s="59" t="s">
        <v>63</v>
      </c>
      <c r="D47" s="16">
        <v>228</v>
      </c>
      <c r="E47" s="16"/>
      <c r="F47" s="61">
        <v>102141707395</v>
      </c>
      <c r="G47" s="62"/>
      <c r="H47" s="61">
        <v>101490191294</v>
      </c>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c r="HC47" s="66"/>
      <c r="HD47" s="66"/>
      <c r="HE47" s="66"/>
      <c r="HF47" s="66"/>
      <c r="HG47" s="66"/>
      <c r="HH47" s="66"/>
      <c r="HI47" s="66"/>
      <c r="HJ47" s="66"/>
      <c r="HK47" s="66"/>
      <c r="HL47" s="66"/>
      <c r="HM47" s="66"/>
      <c r="HN47" s="66"/>
      <c r="HO47" s="66"/>
      <c r="HP47" s="66"/>
      <c r="HQ47" s="66"/>
      <c r="HR47" s="66"/>
      <c r="HS47" s="66"/>
      <c r="HT47" s="66"/>
      <c r="HU47" s="66"/>
      <c r="HV47" s="66"/>
      <c r="HW47" s="66"/>
      <c r="HX47" s="66"/>
      <c r="HY47" s="66"/>
      <c r="HZ47" s="66"/>
      <c r="IA47" s="66"/>
      <c r="IB47" s="66"/>
      <c r="IC47" s="66"/>
      <c r="ID47" s="66"/>
      <c r="IE47" s="66"/>
      <c r="IF47" s="66"/>
      <c r="IG47" s="66"/>
      <c r="IH47" s="66"/>
      <c r="II47" s="66"/>
      <c r="IJ47" s="66"/>
      <c r="IK47" s="66"/>
    </row>
    <row r="48" spans="1:245" s="65" customFormat="1" ht="20.100000000000001" customHeight="1">
      <c r="A48" s="63"/>
      <c r="B48" s="64"/>
      <c r="C48" s="59" t="s">
        <v>64</v>
      </c>
      <c r="D48" s="16">
        <v>229</v>
      </c>
      <c r="E48" s="16"/>
      <c r="F48" s="61">
        <v>-2082746936</v>
      </c>
      <c r="G48" s="62"/>
      <c r="H48" s="61">
        <v>-1452023847</v>
      </c>
      <c r="I48" s="67"/>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c r="HT48" s="66"/>
      <c r="HU48" s="66"/>
      <c r="HV48" s="66"/>
      <c r="HW48" s="66"/>
      <c r="HX48" s="66"/>
      <c r="HY48" s="66"/>
      <c r="HZ48" s="66"/>
      <c r="IA48" s="66"/>
      <c r="IB48" s="66"/>
      <c r="IC48" s="66"/>
      <c r="ID48" s="66"/>
      <c r="IE48" s="66"/>
      <c r="IF48" s="66"/>
      <c r="IG48" s="66"/>
      <c r="IH48" s="66"/>
      <c r="II48" s="66"/>
      <c r="IJ48" s="66"/>
      <c r="IK48" s="66"/>
    </row>
    <row r="49" spans="1:245" s="41" customFormat="1" ht="20.100000000000001" customHeight="1">
      <c r="A49" s="44"/>
      <c r="B49" s="48" t="s">
        <v>28</v>
      </c>
      <c r="C49" s="44" t="s">
        <v>68</v>
      </c>
      <c r="D49" s="45">
        <v>230</v>
      </c>
      <c r="E49" s="45" t="s">
        <v>69</v>
      </c>
      <c r="F49" s="46">
        <v>1155526670531</v>
      </c>
      <c r="G49" s="49"/>
      <c r="H49" s="46">
        <v>569863277476</v>
      </c>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ht="30" customHeight="1">
      <c r="A50" s="728" t="s">
        <v>2</v>
      </c>
      <c r="B50" s="728"/>
      <c r="C50" s="728"/>
      <c r="D50" s="33" t="s">
        <v>3</v>
      </c>
      <c r="E50" s="34" t="s">
        <v>4</v>
      </c>
      <c r="F50" s="35" t="str">
        <f>F6</f>
        <v>31/12/2012</v>
      </c>
      <c r="G50" s="36"/>
      <c r="H50" s="35" t="str">
        <f>H6</f>
        <v>01/01/2012</v>
      </c>
    </row>
    <row r="51" spans="1:245" s="41" customFormat="1" ht="30" customHeight="1">
      <c r="A51" s="37" t="s">
        <v>70</v>
      </c>
      <c r="B51" s="37" t="s">
        <v>71</v>
      </c>
      <c r="C51" s="37"/>
      <c r="D51" s="38">
        <v>240</v>
      </c>
      <c r="E51" s="38"/>
      <c r="F51" s="39">
        <f>SUM(F52:F53)</f>
        <v>0</v>
      </c>
      <c r="G51" s="40"/>
      <c r="H51" s="39">
        <f>SUM(H52:H53)</f>
        <v>0</v>
      </c>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58" customFormat="1" ht="18" customHeight="1">
      <c r="A52" s="44"/>
      <c r="B52" s="43"/>
      <c r="C52" s="68" t="s">
        <v>63</v>
      </c>
      <c r="D52" s="45">
        <v>241</v>
      </c>
      <c r="E52" s="45"/>
      <c r="F52" s="46">
        <v>0</v>
      </c>
      <c r="G52" s="49"/>
      <c r="H52" s="46">
        <v>0</v>
      </c>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58" customFormat="1" ht="18" customHeight="1">
      <c r="A53" s="44"/>
      <c r="B53" s="43"/>
      <c r="C53" s="68" t="s">
        <v>64</v>
      </c>
      <c r="D53" s="45">
        <v>242</v>
      </c>
      <c r="E53" s="45"/>
      <c r="F53" s="46">
        <v>0</v>
      </c>
      <c r="G53" s="49"/>
      <c r="H53" s="46">
        <v>0</v>
      </c>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41" customFormat="1" ht="30" customHeight="1">
      <c r="A54" s="37" t="s">
        <v>72</v>
      </c>
      <c r="B54" s="37" t="s">
        <v>73</v>
      </c>
      <c r="C54" s="37"/>
      <c r="D54" s="38">
        <v>250</v>
      </c>
      <c r="E54" s="38" t="s">
        <v>74</v>
      </c>
      <c r="F54" s="39">
        <f>SUM(F55:F58)</f>
        <v>156731233379</v>
      </c>
      <c r="G54" s="40"/>
      <c r="H54" s="39">
        <f>SUM(H55:H58)</f>
        <v>138926965478</v>
      </c>
      <c r="I54" s="69"/>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41" customFormat="1" ht="18" customHeight="1">
      <c r="A55" s="37"/>
      <c r="B55" s="48" t="s">
        <v>11</v>
      </c>
      <c r="C55" s="44" t="s">
        <v>75</v>
      </c>
      <c r="D55" s="45">
        <v>251</v>
      </c>
      <c r="E55" s="45"/>
      <c r="F55" s="46">
        <v>18217233379</v>
      </c>
      <c r="G55" s="49"/>
      <c r="H55" s="46">
        <v>5700000000</v>
      </c>
      <c r="I55" s="70"/>
      <c r="J55" s="71"/>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41" customFormat="1" ht="18" customHeight="1">
      <c r="A56" s="37"/>
      <c r="B56" s="48" t="s">
        <v>13</v>
      </c>
      <c r="C56" s="44" t="s">
        <v>76</v>
      </c>
      <c r="D56" s="45">
        <v>252</v>
      </c>
      <c r="E56" s="45"/>
      <c r="F56" s="46">
        <v>30141000000</v>
      </c>
      <c r="G56" s="49"/>
      <c r="H56" s="46">
        <v>23241000000</v>
      </c>
      <c r="I56" s="70"/>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41" customFormat="1" ht="20.100000000000001" customHeight="1">
      <c r="A57" s="37"/>
      <c r="B57" s="48" t="s">
        <v>77</v>
      </c>
      <c r="C57" s="44" t="s">
        <v>78</v>
      </c>
      <c r="D57" s="45">
        <v>258</v>
      </c>
      <c r="E57" s="45"/>
      <c r="F57" s="46">
        <v>108373000000</v>
      </c>
      <c r="G57" s="49"/>
      <c r="H57" s="46">
        <v>109985965478</v>
      </c>
      <c r="I57" s="5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41" customFormat="1" ht="20.100000000000001" customHeight="1">
      <c r="A58" s="37"/>
      <c r="B58" s="48" t="s">
        <v>79</v>
      </c>
      <c r="C58" s="44" t="s">
        <v>80</v>
      </c>
      <c r="D58" s="45">
        <v>259</v>
      </c>
      <c r="E58" s="45"/>
      <c r="F58" s="46">
        <v>0</v>
      </c>
      <c r="G58" s="49"/>
      <c r="H58" s="46">
        <v>0</v>
      </c>
      <c r="I58" s="57"/>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41" customFormat="1" ht="30" customHeight="1">
      <c r="A59" s="37" t="s">
        <v>81</v>
      </c>
      <c r="B59" s="37" t="s">
        <v>82</v>
      </c>
      <c r="C59" s="42"/>
      <c r="D59" s="38">
        <v>260</v>
      </c>
      <c r="E59" s="38" t="s">
        <v>83</v>
      </c>
      <c r="F59" s="39">
        <f>SUM(F60:F62)</f>
        <v>349528039067</v>
      </c>
      <c r="G59" s="40"/>
      <c r="H59" s="39">
        <f>SUM(H60:H62)</f>
        <v>334774168693</v>
      </c>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41" customFormat="1" ht="20.100000000000001" customHeight="1">
      <c r="A60" s="37"/>
      <c r="B60" s="48" t="s">
        <v>11</v>
      </c>
      <c r="C60" s="44" t="s">
        <v>84</v>
      </c>
      <c r="D60" s="45">
        <v>261</v>
      </c>
      <c r="E60" s="45"/>
      <c r="F60" s="46">
        <v>349528039067</v>
      </c>
      <c r="G60" s="40"/>
      <c r="H60" s="46">
        <v>334774168693</v>
      </c>
      <c r="I60" s="57"/>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41" customFormat="1" ht="20.100000000000001" customHeight="1">
      <c r="A61" s="37"/>
      <c r="B61" s="48" t="s">
        <v>13</v>
      </c>
      <c r="C61" s="44" t="s">
        <v>85</v>
      </c>
      <c r="D61" s="45">
        <v>262</v>
      </c>
      <c r="E61" s="45"/>
      <c r="F61" s="46">
        <v>0</v>
      </c>
      <c r="G61" s="40"/>
      <c r="H61" s="46">
        <v>0</v>
      </c>
      <c r="J61" s="57"/>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41" customFormat="1" ht="20.100000000000001" customHeight="1">
      <c r="A62" s="37"/>
      <c r="B62" s="48" t="s">
        <v>26</v>
      </c>
      <c r="C62" s="44" t="s">
        <v>82</v>
      </c>
      <c r="D62" s="45">
        <v>263</v>
      </c>
      <c r="E62" s="45"/>
      <c r="F62" s="46">
        <v>0</v>
      </c>
      <c r="G62" s="40"/>
      <c r="H62" s="72">
        <v>0</v>
      </c>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76" customFormat="1" ht="30" customHeight="1" thickBot="1">
      <c r="A63" s="729" t="s">
        <v>86</v>
      </c>
      <c r="B63" s="729"/>
      <c r="C63" s="729" t="s">
        <v>87</v>
      </c>
      <c r="D63" s="73">
        <v>270</v>
      </c>
      <c r="E63" s="73"/>
      <c r="F63" s="74">
        <f>F7+F31</f>
        <v>2554122190665</v>
      </c>
      <c r="G63" s="40"/>
      <c r="H63" s="75">
        <f>H7+H31</f>
        <v>2131833938182</v>
      </c>
      <c r="I63" s="41"/>
      <c r="J63" s="41"/>
      <c r="K63" s="41"/>
      <c r="L63" s="41"/>
      <c r="M63" s="41"/>
      <c r="N63" s="41"/>
      <c r="O63" s="41"/>
      <c r="P63" s="41"/>
      <c r="Q63" s="41"/>
      <c r="R63" s="41"/>
    </row>
    <row r="64" spans="1:245" s="76" customFormat="1" ht="15.75" thickTop="1">
      <c r="A64" s="77"/>
      <c r="B64" s="78"/>
      <c r="C64" s="79"/>
      <c r="D64" s="73"/>
      <c r="E64" s="73"/>
      <c r="F64" s="39"/>
      <c r="G64" s="40"/>
      <c r="H64" s="39"/>
      <c r="I64" s="41"/>
      <c r="J64" s="41"/>
      <c r="K64" s="41"/>
      <c r="L64" s="41"/>
      <c r="M64" s="41"/>
      <c r="N64" s="41"/>
      <c r="O64" s="41"/>
      <c r="P64" s="41"/>
      <c r="Q64" s="41"/>
      <c r="R64" s="41"/>
    </row>
    <row r="65" spans="1:18" s="76" customFormat="1" ht="15">
      <c r="A65" s="77"/>
      <c r="B65" s="78"/>
      <c r="C65" s="79"/>
      <c r="D65" s="73"/>
      <c r="E65" s="73"/>
      <c r="F65" s="39"/>
      <c r="G65" s="40"/>
      <c r="H65" s="39"/>
      <c r="I65" s="41"/>
      <c r="J65" s="41"/>
      <c r="K65" s="41"/>
      <c r="L65" s="41"/>
      <c r="M65" s="41"/>
      <c r="N65" s="41"/>
      <c r="O65" s="41"/>
      <c r="P65" s="41"/>
      <c r="Q65" s="41"/>
      <c r="R65" s="41"/>
    </row>
    <row r="66" spans="1:18" s="76" customFormat="1" ht="15">
      <c r="A66" s="77"/>
      <c r="B66" s="78"/>
      <c r="C66" s="79"/>
      <c r="D66" s="73"/>
      <c r="E66" s="73"/>
      <c r="F66" s="39"/>
      <c r="G66" s="40"/>
      <c r="H66" s="39"/>
      <c r="I66" s="41"/>
      <c r="J66" s="41"/>
      <c r="K66" s="41"/>
      <c r="L66" s="41"/>
      <c r="M66" s="41"/>
      <c r="N66" s="41"/>
      <c r="O66" s="41"/>
      <c r="P66" s="41"/>
      <c r="Q66" s="41"/>
      <c r="R66" s="41"/>
    </row>
    <row r="67" spans="1:18" s="76" customFormat="1" ht="15">
      <c r="A67" s="77"/>
      <c r="B67" s="78"/>
      <c r="C67" s="79"/>
      <c r="D67" s="73"/>
      <c r="E67" s="73"/>
      <c r="F67" s="39"/>
      <c r="G67" s="40"/>
      <c r="H67" s="39"/>
      <c r="I67" s="41"/>
      <c r="J67" s="41"/>
      <c r="K67" s="41"/>
      <c r="L67" s="41"/>
      <c r="M67" s="41"/>
      <c r="N67" s="41"/>
      <c r="O67" s="41"/>
      <c r="P67" s="41"/>
      <c r="Q67" s="41"/>
      <c r="R67" s="41"/>
    </row>
    <row r="68" spans="1:18" s="76" customFormat="1" ht="15">
      <c r="A68" s="77"/>
      <c r="B68" s="78"/>
      <c r="C68" s="79"/>
      <c r="D68" s="73"/>
      <c r="E68" s="73"/>
      <c r="F68" s="39"/>
      <c r="G68" s="40"/>
      <c r="H68" s="39"/>
      <c r="I68" s="41"/>
      <c r="J68" s="41"/>
      <c r="K68" s="41"/>
      <c r="L68" s="41"/>
      <c r="M68" s="41"/>
      <c r="N68" s="41"/>
      <c r="O68" s="41"/>
      <c r="P68" s="41"/>
      <c r="Q68" s="41"/>
      <c r="R68" s="41"/>
    </row>
    <row r="69" spans="1:18" s="76" customFormat="1" ht="15">
      <c r="A69" s="77"/>
      <c r="B69" s="78"/>
      <c r="C69" s="79"/>
      <c r="D69" s="73"/>
      <c r="E69" s="73"/>
      <c r="F69" s="39"/>
      <c r="G69" s="40"/>
      <c r="H69" s="39"/>
      <c r="I69" s="41"/>
      <c r="J69" s="41"/>
      <c r="K69" s="41"/>
      <c r="L69" s="41"/>
      <c r="M69" s="41"/>
      <c r="N69" s="41"/>
      <c r="O69" s="41"/>
      <c r="P69" s="41"/>
      <c r="Q69" s="41"/>
      <c r="R69" s="41"/>
    </row>
    <row r="70" spans="1:18" s="76" customFormat="1" ht="15">
      <c r="A70" s="77"/>
      <c r="B70" s="78"/>
      <c r="C70" s="79"/>
      <c r="D70" s="73"/>
      <c r="E70" s="73"/>
      <c r="F70" s="39"/>
      <c r="G70" s="40"/>
      <c r="H70" s="39"/>
      <c r="I70" s="41"/>
      <c r="J70" s="41"/>
      <c r="K70" s="41"/>
      <c r="L70" s="41"/>
      <c r="M70" s="41"/>
      <c r="N70" s="41"/>
      <c r="O70" s="41"/>
      <c r="P70" s="41"/>
      <c r="Q70" s="41"/>
      <c r="R70" s="41"/>
    </row>
    <row r="71" spans="1:18" s="76" customFormat="1" ht="15">
      <c r="A71" s="77"/>
      <c r="B71" s="78"/>
      <c r="C71" s="79"/>
      <c r="D71" s="73"/>
      <c r="E71" s="73"/>
      <c r="F71" s="39"/>
      <c r="G71" s="40"/>
      <c r="H71" s="39"/>
      <c r="I71" s="41"/>
      <c r="J71" s="41"/>
      <c r="K71" s="41"/>
      <c r="L71" s="41"/>
      <c r="M71" s="41"/>
      <c r="N71" s="41"/>
      <c r="O71" s="41"/>
      <c r="P71" s="41"/>
      <c r="Q71" s="41"/>
      <c r="R71" s="41"/>
    </row>
    <row r="72" spans="1:18" s="76" customFormat="1" ht="15">
      <c r="A72" s="77"/>
      <c r="B72" s="78"/>
      <c r="C72" s="79"/>
      <c r="D72" s="73"/>
      <c r="E72" s="73"/>
      <c r="F72" s="39"/>
      <c r="G72" s="40"/>
      <c r="H72" s="39"/>
      <c r="I72" s="41"/>
      <c r="J72" s="41"/>
      <c r="K72" s="41"/>
      <c r="L72" s="41"/>
      <c r="M72" s="41"/>
      <c r="N72" s="41"/>
      <c r="O72" s="41"/>
      <c r="P72" s="41"/>
      <c r="Q72" s="41"/>
      <c r="R72" s="41"/>
    </row>
    <row r="73" spans="1:18" s="76" customFormat="1" ht="15">
      <c r="A73" s="77"/>
      <c r="B73" s="78"/>
      <c r="C73" s="79"/>
      <c r="D73" s="73"/>
      <c r="E73" s="73"/>
      <c r="F73" s="39"/>
      <c r="G73" s="40"/>
      <c r="H73" s="39"/>
      <c r="I73" s="41"/>
      <c r="J73" s="41"/>
      <c r="K73" s="41"/>
      <c r="L73" s="41"/>
      <c r="M73" s="41"/>
      <c r="N73" s="41"/>
      <c r="O73" s="41"/>
      <c r="P73" s="41"/>
      <c r="Q73" s="41"/>
      <c r="R73" s="41"/>
    </row>
    <row r="74" spans="1:18" s="76" customFormat="1" ht="15">
      <c r="A74" s="77"/>
      <c r="B74" s="78"/>
      <c r="C74" s="79"/>
      <c r="D74" s="73"/>
      <c r="E74" s="73"/>
      <c r="F74" s="39"/>
      <c r="G74" s="40"/>
      <c r="H74" s="39"/>
      <c r="I74" s="41"/>
      <c r="J74" s="41"/>
      <c r="K74" s="41"/>
      <c r="L74" s="41"/>
      <c r="M74" s="41"/>
      <c r="N74" s="41"/>
      <c r="O74" s="41"/>
      <c r="P74" s="41"/>
      <c r="Q74" s="41"/>
      <c r="R74" s="41"/>
    </row>
    <row r="75" spans="1:18" s="76" customFormat="1" ht="15">
      <c r="A75" s="77"/>
      <c r="B75" s="78"/>
      <c r="C75" s="79"/>
      <c r="D75" s="73"/>
      <c r="E75" s="73"/>
      <c r="F75" s="39"/>
      <c r="G75" s="40"/>
      <c r="H75" s="39"/>
      <c r="I75" s="41"/>
      <c r="J75" s="41"/>
      <c r="K75" s="41"/>
      <c r="L75" s="41"/>
      <c r="M75" s="41"/>
      <c r="N75" s="41"/>
      <c r="O75" s="41"/>
      <c r="P75" s="41"/>
      <c r="Q75" s="41"/>
      <c r="R75" s="41"/>
    </row>
    <row r="76" spans="1:18" s="76" customFormat="1" ht="15">
      <c r="A76" s="77"/>
      <c r="B76" s="78"/>
      <c r="C76" s="79"/>
      <c r="D76" s="73"/>
      <c r="E76" s="73"/>
      <c r="F76" s="39"/>
      <c r="G76" s="40"/>
      <c r="H76" s="39"/>
      <c r="I76" s="41"/>
      <c r="J76" s="41"/>
      <c r="K76" s="41"/>
      <c r="L76" s="41"/>
      <c r="M76" s="41"/>
      <c r="N76" s="41"/>
      <c r="O76" s="41"/>
      <c r="P76" s="41"/>
      <c r="Q76" s="41"/>
      <c r="R76" s="41"/>
    </row>
    <row r="77" spans="1:18" s="76" customFormat="1" ht="15">
      <c r="A77" s="77"/>
      <c r="B77" s="78"/>
      <c r="C77" s="79"/>
      <c r="D77" s="73"/>
      <c r="E77" s="73"/>
      <c r="F77" s="39"/>
      <c r="G77" s="40"/>
      <c r="H77" s="39"/>
      <c r="I77" s="41"/>
      <c r="J77" s="41"/>
      <c r="K77" s="41"/>
      <c r="L77" s="41"/>
      <c r="M77" s="41"/>
      <c r="N77" s="41"/>
      <c r="O77" s="41"/>
      <c r="P77" s="41"/>
      <c r="Q77" s="41"/>
      <c r="R77" s="41"/>
    </row>
    <row r="78" spans="1:18" s="76" customFormat="1" ht="15">
      <c r="A78" s="77"/>
      <c r="B78" s="78"/>
      <c r="C78" s="79"/>
      <c r="D78" s="73"/>
      <c r="E78" s="73"/>
      <c r="F78" s="39"/>
      <c r="G78" s="40"/>
      <c r="H78" s="39"/>
      <c r="I78" s="41"/>
      <c r="J78" s="41"/>
      <c r="K78" s="41"/>
      <c r="L78" s="41"/>
      <c r="M78" s="41"/>
      <c r="N78" s="41"/>
      <c r="O78" s="41"/>
      <c r="P78" s="41"/>
      <c r="Q78" s="41"/>
      <c r="R78" s="41"/>
    </row>
    <row r="79" spans="1:18" s="76" customFormat="1" ht="15">
      <c r="A79" s="77"/>
      <c r="B79" s="78"/>
      <c r="C79" s="79"/>
      <c r="D79" s="73"/>
      <c r="E79" s="73"/>
      <c r="F79" s="39"/>
      <c r="G79" s="40"/>
      <c r="H79" s="39"/>
      <c r="I79" s="41"/>
      <c r="J79" s="41"/>
      <c r="K79" s="41"/>
      <c r="L79" s="41"/>
      <c r="M79" s="41"/>
      <c r="N79" s="41"/>
      <c r="O79" s="41"/>
      <c r="P79" s="41"/>
      <c r="Q79" s="41"/>
      <c r="R79" s="41"/>
    </row>
    <row r="80" spans="1:18" s="76" customFormat="1" ht="15">
      <c r="A80" s="77"/>
      <c r="B80" s="78"/>
      <c r="C80" s="79"/>
      <c r="D80" s="73"/>
      <c r="E80" s="73"/>
      <c r="F80" s="39"/>
      <c r="G80" s="40"/>
      <c r="H80" s="39"/>
      <c r="I80" s="41"/>
      <c r="J80" s="41"/>
      <c r="K80" s="41"/>
      <c r="L80" s="41"/>
      <c r="M80" s="41"/>
      <c r="N80" s="41"/>
      <c r="O80" s="41"/>
      <c r="P80" s="41"/>
      <c r="Q80" s="41"/>
      <c r="R80" s="41"/>
    </row>
    <row r="81" spans="1:245" s="76" customFormat="1" ht="15">
      <c r="A81" s="77"/>
      <c r="B81" s="78"/>
      <c r="C81" s="79"/>
      <c r="D81" s="73"/>
      <c r="E81" s="73"/>
      <c r="F81" s="39"/>
      <c r="G81" s="40"/>
      <c r="H81" s="39"/>
      <c r="I81" s="41"/>
      <c r="J81" s="41"/>
      <c r="K81" s="41"/>
      <c r="L81" s="41"/>
      <c r="M81" s="41"/>
      <c r="N81" s="41"/>
      <c r="O81" s="41"/>
      <c r="P81" s="41"/>
      <c r="Q81" s="41"/>
      <c r="R81" s="41"/>
    </row>
    <row r="82" spans="1:245" s="76" customFormat="1" ht="15">
      <c r="A82" s="77"/>
      <c r="B82" s="78"/>
      <c r="C82" s="79"/>
      <c r="D82" s="73"/>
      <c r="E82" s="73"/>
      <c r="F82" s="39"/>
      <c r="G82" s="40"/>
      <c r="H82" s="39"/>
      <c r="I82" s="41"/>
      <c r="J82" s="41"/>
      <c r="K82" s="41"/>
      <c r="L82" s="41"/>
      <c r="M82" s="41"/>
      <c r="N82" s="41"/>
      <c r="O82" s="41"/>
      <c r="P82" s="41"/>
      <c r="Q82" s="41"/>
      <c r="R82" s="41"/>
    </row>
    <row r="83" spans="1:245" s="76" customFormat="1" ht="15">
      <c r="A83" s="77"/>
      <c r="B83" s="78"/>
      <c r="C83" s="79"/>
      <c r="D83" s="73"/>
      <c r="E83" s="73"/>
      <c r="F83" s="39"/>
      <c r="G83" s="40"/>
      <c r="H83" s="39"/>
      <c r="I83" s="41"/>
      <c r="J83" s="41"/>
      <c r="K83" s="41"/>
      <c r="L83" s="41"/>
      <c r="M83" s="41"/>
      <c r="N83" s="41"/>
      <c r="O83" s="41"/>
      <c r="P83" s="41"/>
      <c r="Q83" s="41"/>
      <c r="R83" s="41"/>
    </row>
    <row r="84" spans="1:245" s="76" customFormat="1" ht="15">
      <c r="A84" s="77"/>
      <c r="B84" s="78"/>
      <c r="C84" s="79"/>
      <c r="D84" s="73"/>
      <c r="E84" s="73"/>
      <c r="F84" s="39"/>
      <c r="G84" s="40"/>
      <c r="H84" s="39"/>
      <c r="I84" s="41"/>
      <c r="J84" s="41"/>
      <c r="K84" s="41"/>
      <c r="L84" s="41"/>
      <c r="M84" s="41"/>
      <c r="N84" s="41"/>
      <c r="O84" s="41"/>
      <c r="P84" s="41"/>
      <c r="Q84" s="41"/>
      <c r="R84" s="41"/>
    </row>
    <row r="85" spans="1:245" s="76" customFormat="1" ht="15">
      <c r="A85" s="77"/>
      <c r="B85" s="78"/>
      <c r="C85" s="79"/>
      <c r="D85" s="73"/>
      <c r="E85" s="73"/>
      <c r="F85" s="39"/>
      <c r="G85" s="40"/>
      <c r="H85" s="39"/>
      <c r="I85" s="41"/>
      <c r="J85" s="41"/>
      <c r="K85" s="41"/>
      <c r="L85" s="41"/>
      <c r="M85" s="41"/>
      <c r="N85" s="41"/>
      <c r="O85" s="41"/>
      <c r="P85" s="41"/>
      <c r="Q85" s="41"/>
      <c r="R85" s="41"/>
    </row>
    <row r="86" spans="1:245" s="76" customFormat="1" ht="15">
      <c r="A86" s="77"/>
      <c r="B86" s="78"/>
      <c r="C86" s="79"/>
      <c r="D86" s="73"/>
      <c r="E86" s="73"/>
      <c r="F86" s="39"/>
      <c r="G86" s="40"/>
      <c r="H86" s="39"/>
      <c r="I86" s="41"/>
      <c r="J86" s="41"/>
      <c r="K86" s="41"/>
      <c r="L86" s="41"/>
      <c r="M86" s="41"/>
      <c r="N86" s="41"/>
      <c r="O86" s="41"/>
      <c r="P86" s="41"/>
      <c r="Q86" s="41"/>
      <c r="R86" s="41"/>
    </row>
    <row r="87" spans="1:245" s="76" customFormat="1" ht="15">
      <c r="A87" s="77"/>
      <c r="B87" s="78"/>
      <c r="C87" s="79"/>
      <c r="D87" s="73"/>
      <c r="E87" s="73"/>
      <c r="F87" s="39"/>
      <c r="G87" s="40"/>
      <c r="H87" s="39"/>
      <c r="I87" s="41"/>
      <c r="J87" s="41"/>
      <c r="K87" s="41"/>
      <c r="L87" s="41"/>
      <c r="M87" s="41"/>
      <c r="N87" s="41"/>
      <c r="O87" s="41"/>
      <c r="P87" s="41"/>
      <c r="Q87" s="41"/>
      <c r="R87" s="41"/>
    </row>
    <row r="88" spans="1:245" s="76" customFormat="1" ht="15">
      <c r="A88" s="77"/>
      <c r="B88" s="78"/>
      <c r="C88" s="79"/>
      <c r="D88" s="73"/>
      <c r="E88" s="73"/>
      <c r="F88" s="39"/>
      <c r="G88" s="40"/>
      <c r="H88" s="39"/>
      <c r="I88" s="41"/>
      <c r="J88" s="41"/>
      <c r="K88" s="41"/>
      <c r="L88" s="41"/>
      <c r="M88" s="41"/>
      <c r="N88" s="41"/>
      <c r="O88" s="41"/>
      <c r="P88" s="41"/>
      <c r="Q88" s="41"/>
      <c r="R88" s="41"/>
    </row>
    <row r="89" spans="1:245" s="76" customFormat="1" ht="15">
      <c r="A89" s="77"/>
      <c r="B89" s="78"/>
      <c r="C89" s="79"/>
      <c r="D89" s="73"/>
      <c r="E89" s="73"/>
      <c r="F89" s="39"/>
      <c r="G89" s="40"/>
      <c r="H89" s="39"/>
      <c r="I89" s="41"/>
      <c r="J89" s="41"/>
      <c r="K89" s="41"/>
      <c r="L89" s="41"/>
      <c r="M89" s="41"/>
      <c r="N89" s="41"/>
      <c r="O89" s="41"/>
      <c r="P89" s="41"/>
      <c r="Q89" s="41"/>
      <c r="R89" s="41"/>
    </row>
    <row r="90" spans="1:245" s="76" customFormat="1" ht="15">
      <c r="A90" s="77"/>
      <c r="B90" s="78"/>
      <c r="C90" s="79"/>
      <c r="D90" s="73"/>
      <c r="E90" s="73"/>
      <c r="F90" s="39"/>
      <c r="G90" s="40"/>
      <c r="H90" s="39"/>
      <c r="I90" s="41"/>
      <c r="J90" s="41"/>
      <c r="K90" s="41"/>
      <c r="L90" s="41"/>
      <c r="M90" s="41"/>
      <c r="N90" s="41"/>
      <c r="O90" s="41"/>
      <c r="P90" s="41"/>
      <c r="Q90" s="41"/>
      <c r="R90" s="41"/>
    </row>
    <row r="91" spans="1:245" s="76" customFormat="1" ht="15">
      <c r="A91" s="77"/>
      <c r="B91" s="78"/>
      <c r="C91" s="79"/>
      <c r="D91" s="73"/>
      <c r="E91" s="73"/>
      <c r="F91" s="39"/>
      <c r="G91" s="40"/>
      <c r="H91" s="39"/>
      <c r="I91" s="41"/>
      <c r="J91" s="41"/>
      <c r="K91" s="41"/>
      <c r="L91" s="41"/>
      <c r="M91" s="41"/>
      <c r="N91" s="41"/>
      <c r="O91" s="41"/>
      <c r="P91" s="41"/>
      <c r="Q91" s="41"/>
      <c r="R91" s="41"/>
    </row>
    <row r="92" spans="1:245" s="76" customFormat="1" ht="15">
      <c r="A92" s="77"/>
      <c r="B92" s="78"/>
      <c r="C92" s="79"/>
      <c r="D92" s="73"/>
      <c r="E92" s="73"/>
      <c r="F92" s="39"/>
      <c r="G92" s="40"/>
      <c r="H92" s="39"/>
      <c r="I92" s="41"/>
      <c r="J92" s="41"/>
      <c r="K92" s="41"/>
      <c r="L92" s="41"/>
      <c r="M92" s="41"/>
      <c r="N92" s="41"/>
      <c r="O92" s="41"/>
      <c r="P92" s="41"/>
      <c r="Q92" s="41"/>
      <c r="R92" s="41"/>
    </row>
    <row r="93" spans="1:245" ht="30" customHeight="1">
      <c r="A93" s="728" t="s">
        <v>88</v>
      </c>
      <c r="B93" s="728"/>
      <c r="C93" s="728"/>
      <c r="D93" s="33" t="s">
        <v>3</v>
      </c>
      <c r="E93" s="34" t="s">
        <v>4</v>
      </c>
      <c r="F93" s="35" t="s">
        <v>529</v>
      </c>
      <c r="G93" s="36"/>
      <c r="H93" s="35" t="s">
        <v>530</v>
      </c>
    </row>
    <row r="94" spans="1:245" s="41" customFormat="1" ht="30" customHeight="1">
      <c r="A94" s="37" t="s">
        <v>89</v>
      </c>
      <c r="B94" s="37" t="s">
        <v>90</v>
      </c>
      <c r="C94" s="37"/>
      <c r="D94" s="38">
        <v>300</v>
      </c>
      <c r="E94" s="45"/>
      <c r="F94" s="39">
        <f>F95+F108</f>
        <v>1032936571512</v>
      </c>
      <c r="G94" s="40"/>
      <c r="H94" s="39">
        <f>H95+H108</f>
        <v>585174309072</v>
      </c>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41" customFormat="1" ht="30" customHeight="1">
      <c r="A95" s="37" t="s">
        <v>50</v>
      </c>
      <c r="B95" s="37" t="s">
        <v>91</v>
      </c>
      <c r="C95" s="37"/>
      <c r="D95" s="38">
        <v>310</v>
      </c>
      <c r="E95" s="38" t="s">
        <v>92</v>
      </c>
      <c r="F95" s="39">
        <f>SUM(F96:F107)</f>
        <v>288980947191</v>
      </c>
      <c r="G95" s="40"/>
      <c r="H95" s="39">
        <f>SUM(H96:H107)</f>
        <v>210570203190</v>
      </c>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41" customFormat="1" ht="20.100000000000001" customHeight="1">
      <c r="A96" s="44"/>
      <c r="B96" s="48" t="s">
        <v>11</v>
      </c>
      <c r="C96" s="44" t="s">
        <v>93</v>
      </c>
      <c r="D96" s="45">
        <v>311</v>
      </c>
      <c r="E96" s="45"/>
      <c r="F96" s="46">
        <v>173800000000</v>
      </c>
      <c r="G96" s="49"/>
      <c r="H96" s="46">
        <v>120000000000</v>
      </c>
      <c r="I96" s="57"/>
      <c r="J96" s="57"/>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41" customFormat="1" ht="20.100000000000001" customHeight="1">
      <c r="A97" s="44"/>
      <c r="B97" s="48" t="s">
        <v>13</v>
      </c>
      <c r="C97" s="44" t="s">
        <v>94</v>
      </c>
      <c r="D97" s="45">
        <v>312</v>
      </c>
      <c r="E97" s="45"/>
      <c r="F97" s="46">
        <v>33477517956</v>
      </c>
      <c r="G97" s="49"/>
      <c r="H97" s="46">
        <v>39763034527</v>
      </c>
      <c r="I97" s="5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41" customFormat="1" ht="20.100000000000001" customHeight="1">
      <c r="A98" s="44"/>
      <c r="B98" s="48" t="s">
        <v>26</v>
      </c>
      <c r="C98" s="44" t="s">
        <v>95</v>
      </c>
      <c r="D98" s="45">
        <v>313</v>
      </c>
      <c r="E98" s="45"/>
      <c r="F98" s="46">
        <v>16983285935</v>
      </c>
      <c r="G98" s="49"/>
      <c r="H98" s="46">
        <v>9001209582</v>
      </c>
      <c r="I98" s="51"/>
      <c r="J98" s="57"/>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41" customFormat="1" ht="20.100000000000001" customHeight="1">
      <c r="A99" s="44"/>
      <c r="B99" s="48" t="s">
        <v>28</v>
      </c>
      <c r="C99" s="44" t="s">
        <v>96</v>
      </c>
      <c r="D99" s="45">
        <v>314</v>
      </c>
      <c r="E99" s="45"/>
      <c r="F99" s="46">
        <v>19439456276</v>
      </c>
      <c r="G99" s="49"/>
      <c r="H99" s="46">
        <v>9961225484</v>
      </c>
      <c r="I99" s="51"/>
      <c r="J99" s="57"/>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41" customFormat="1" ht="20.100000000000001" customHeight="1">
      <c r="A100" s="44"/>
      <c r="B100" s="48" t="s">
        <v>57</v>
      </c>
      <c r="C100" s="44" t="s">
        <v>97</v>
      </c>
      <c r="D100" s="45">
        <v>315</v>
      </c>
      <c r="E100" s="45"/>
      <c r="F100" s="46">
        <v>26385677107</v>
      </c>
      <c r="G100" s="49"/>
      <c r="H100" s="46">
        <v>15706875427</v>
      </c>
      <c r="I100" s="51"/>
      <c r="J100" s="57"/>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41" customFormat="1" ht="20.100000000000001" customHeight="1">
      <c r="A101" s="44"/>
      <c r="B101" s="48" t="s">
        <v>32</v>
      </c>
      <c r="C101" s="44" t="s">
        <v>98</v>
      </c>
      <c r="D101" s="45">
        <v>316</v>
      </c>
      <c r="E101" s="45"/>
      <c r="F101" s="46">
        <v>3782870869</v>
      </c>
      <c r="G101" s="49"/>
      <c r="H101" s="46">
        <v>1113215920</v>
      </c>
      <c r="I101" s="57"/>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41" customFormat="1" ht="20.100000000000001" hidden="1" customHeight="1">
      <c r="A102" s="44"/>
      <c r="B102" s="48" t="s">
        <v>99</v>
      </c>
      <c r="C102" s="44" t="s">
        <v>100</v>
      </c>
      <c r="D102" s="45">
        <v>317</v>
      </c>
      <c r="E102" s="45"/>
      <c r="F102" s="46">
        <v>0</v>
      </c>
      <c r="G102" s="49"/>
      <c r="H102" s="46">
        <v>0</v>
      </c>
      <c r="I102" s="57"/>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41" customFormat="1" ht="20.100000000000001" hidden="1" customHeight="1">
      <c r="A103" s="44"/>
      <c r="B103" s="48" t="s">
        <v>101</v>
      </c>
      <c r="C103" s="44" t="s">
        <v>102</v>
      </c>
      <c r="D103" s="45">
        <v>318</v>
      </c>
      <c r="E103" s="45"/>
      <c r="F103" s="46">
        <v>0</v>
      </c>
      <c r="G103" s="49"/>
      <c r="H103" s="41">
        <v>0</v>
      </c>
      <c r="I103" s="57"/>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41" customFormat="1" ht="20.100000000000001" customHeight="1">
      <c r="A104" s="44"/>
      <c r="B104" s="48" t="s">
        <v>99</v>
      </c>
      <c r="C104" s="44" t="s">
        <v>103</v>
      </c>
      <c r="D104" s="45">
        <v>319</v>
      </c>
      <c r="E104" s="45"/>
      <c r="F104" s="46">
        <v>5268179423</v>
      </c>
      <c r="G104" s="49"/>
      <c r="H104" s="46">
        <v>8635031729</v>
      </c>
      <c r="I104" s="57"/>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41" customFormat="1" ht="20.100000000000001" hidden="1" customHeight="1">
      <c r="A105" s="44"/>
      <c r="B105" s="48" t="s">
        <v>101</v>
      </c>
      <c r="C105" s="44" t="s">
        <v>104</v>
      </c>
      <c r="D105" s="45">
        <v>320</v>
      </c>
      <c r="E105" s="45"/>
      <c r="F105" s="46">
        <v>0</v>
      </c>
      <c r="G105" s="49"/>
      <c r="I105" s="57"/>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58" customFormat="1" ht="20.100000000000001" customHeight="1">
      <c r="A106" s="44"/>
      <c r="B106" s="48" t="s">
        <v>101</v>
      </c>
      <c r="C106" s="44" t="s">
        <v>105</v>
      </c>
      <c r="D106" s="45">
        <v>323</v>
      </c>
      <c r="E106" s="45"/>
      <c r="F106" s="46">
        <v>9843959625</v>
      </c>
      <c r="G106" s="49"/>
      <c r="H106" s="46">
        <v>6389610521</v>
      </c>
      <c r="I106" s="57"/>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58" customFormat="1" ht="15.95" hidden="1" customHeight="1">
      <c r="A107" s="44"/>
      <c r="B107" s="48" t="s">
        <v>106</v>
      </c>
      <c r="C107" s="44" t="s">
        <v>45</v>
      </c>
      <c r="D107" s="45">
        <v>327</v>
      </c>
      <c r="E107" s="45"/>
      <c r="F107" s="46"/>
      <c r="G107" s="49"/>
      <c r="H107" s="46">
        <v>0</v>
      </c>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41" customFormat="1" ht="30" customHeight="1">
      <c r="A108" s="37" t="s">
        <v>59</v>
      </c>
      <c r="B108" s="37" t="s">
        <v>107</v>
      </c>
      <c r="C108" s="37"/>
      <c r="D108" s="38">
        <v>330</v>
      </c>
      <c r="E108" s="38"/>
      <c r="F108" s="39">
        <f>SUM(F109:F117)</f>
        <v>743955624321</v>
      </c>
      <c r="G108" s="40"/>
      <c r="H108" s="39">
        <f>SUM(H109:H117)</f>
        <v>374604105882</v>
      </c>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58" customFormat="1" ht="20.100000000000001" hidden="1" customHeight="1">
      <c r="A109" s="44"/>
      <c r="B109" s="48" t="s">
        <v>11</v>
      </c>
      <c r="C109" s="44" t="s">
        <v>108</v>
      </c>
      <c r="D109" s="45">
        <v>331</v>
      </c>
      <c r="E109" s="45"/>
      <c r="F109" s="46"/>
      <c r="G109" s="49"/>
      <c r="H109" s="46">
        <v>0</v>
      </c>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58" customFormat="1" ht="20.100000000000001" hidden="1" customHeight="1">
      <c r="A110" s="44"/>
      <c r="B110" s="48" t="s">
        <v>13</v>
      </c>
      <c r="C110" s="44" t="s">
        <v>109</v>
      </c>
      <c r="D110" s="45">
        <v>332</v>
      </c>
      <c r="E110" s="45"/>
      <c r="F110" s="46"/>
      <c r="G110" s="49"/>
      <c r="H110" s="46">
        <v>0</v>
      </c>
      <c r="I110" s="80"/>
      <c r="J110" s="80"/>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58" customFormat="1" ht="20.100000000000001" customHeight="1">
      <c r="A111" s="44"/>
      <c r="B111" s="48" t="s">
        <v>11</v>
      </c>
      <c r="C111" s="44" t="s">
        <v>110</v>
      </c>
      <c r="D111" s="45">
        <v>333</v>
      </c>
      <c r="E111" s="81" t="s">
        <v>111</v>
      </c>
      <c r="F111" s="46">
        <v>336415000000</v>
      </c>
      <c r="G111" s="49"/>
      <c r="H111" s="46">
        <v>138850000000</v>
      </c>
      <c r="I111" s="80"/>
      <c r="J111" s="80"/>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58" customFormat="1" ht="20.100000000000001" customHeight="1">
      <c r="A112" s="44"/>
      <c r="B112" s="48" t="s">
        <v>13</v>
      </c>
      <c r="C112" s="44" t="s">
        <v>112</v>
      </c>
      <c r="D112" s="45">
        <v>334</v>
      </c>
      <c r="E112" s="45" t="s">
        <v>113</v>
      </c>
      <c r="F112" s="46">
        <v>406399797087</v>
      </c>
      <c r="G112" s="49"/>
      <c r="H112" s="46">
        <v>235425370349</v>
      </c>
      <c r="I112" s="80"/>
      <c r="J112" s="82"/>
      <c r="K112" s="80"/>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58" customFormat="1" ht="20.100000000000001" customHeight="1">
      <c r="A113" s="44"/>
      <c r="B113" s="48" t="s">
        <v>26</v>
      </c>
      <c r="C113" s="44" t="s">
        <v>114</v>
      </c>
      <c r="D113" s="45">
        <v>335</v>
      </c>
      <c r="E113" s="45"/>
      <c r="F113" s="46">
        <v>957364621</v>
      </c>
      <c r="G113" s="49"/>
      <c r="H113" s="46">
        <v>146030179</v>
      </c>
      <c r="I113" s="80"/>
      <c r="J113" s="80"/>
      <c r="K113" s="80"/>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58" customFormat="1" ht="20.100000000000001" customHeight="1">
      <c r="A114" s="44"/>
      <c r="B114" s="48" t="s">
        <v>28</v>
      </c>
      <c r="C114" s="44" t="s">
        <v>115</v>
      </c>
      <c r="D114" s="45">
        <v>336</v>
      </c>
      <c r="E114" s="45"/>
      <c r="F114" s="46">
        <v>0</v>
      </c>
      <c r="G114" s="49"/>
      <c r="H114" s="46">
        <v>0</v>
      </c>
      <c r="I114" s="80"/>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58" customFormat="1" ht="20.100000000000001" hidden="1" customHeight="1">
      <c r="A115" s="44"/>
      <c r="B115" s="48" t="s">
        <v>99</v>
      </c>
      <c r="C115" s="44" t="s">
        <v>116</v>
      </c>
      <c r="D115" s="45">
        <v>337</v>
      </c>
      <c r="E115" s="45"/>
      <c r="F115" s="46"/>
      <c r="H115" s="46"/>
      <c r="J115" s="80"/>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58" customFormat="1" ht="20.100000000000001" customHeight="1">
      <c r="A116" s="44"/>
      <c r="B116" s="48" t="s">
        <v>57</v>
      </c>
      <c r="C116" s="44" t="s">
        <v>117</v>
      </c>
      <c r="D116" s="45">
        <v>338</v>
      </c>
      <c r="E116" s="45"/>
      <c r="F116" s="46">
        <v>183462613</v>
      </c>
      <c r="G116" s="49"/>
      <c r="H116" s="46">
        <v>182705354</v>
      </c>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58" customFormat="1" ht="20.100000000000001" hidden="1" customHeight="1">
      <c r="A117" s="44"/>
      <c r="B117" s="48" t="s">
        <v>118</v>
      </c>
      <c r="C117" s="44" t="s">
        <v>119</v>
      </c>
      <c r="D117" s="45">
        <v>339</v>
      </c>
      <c r="E117" s="45"/>
      <c r="F117" s="46"/>
      <c r="G117" s="49"/>
      <c r="H117" s="46">
        <v>0</v>
      </c>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41" customFormat="1" ht="30" customHeight="1">
      <c r="A118" s="37" t="s">
        <v>120</v>
      </c>
      <c r="B118" s="37" t="s">
        <v>121</v>
      </c>
      <c r="C118" s="37"/>
      <c r="D118" s="38">
        <v>400</v>
      </c>
      <c r="E118" s="45"/>
      <c r="F118" s="39">
        <f>F119+F132</f>
        <v>1521185619153</v>
      </c>
      <c r="G118" s="40"/>
      <c r="H118" s="39">
        <f>H119+H132</f>
        <v>1546659629110</v>
      </c>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41" customFormat="1" ht="30" customHeight="1">
      <c r="A119" s="37" t="s">
        <v>50</v>
      </c>
      <c r="B119" s="37" t="s">
        <v>122</v>
      </c>
      <c r="C119" s="37"/>
      <c r="D119" s="38">
        <v>410</v>
      </c>
      <c r="E119" s="38" t="s">
        <v>123</v>
      </c>
      <c r="F119" s="39">
        <f>SUM(F120:F131)</f>
        <v>1521185619153</v>
      </c>
      <c r="G119" s="40"/>
      <c r="H119" s="39">
        <f>SUM(H120:H131)</f>
        <v>1546659629110</v>
      </c>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84" customFormat="1" ht="20.25" customHeight="1">
      <c r="A120" s="44"/>
      <c r="B120" s="48" t="s">
        <v>11</v>
      </c>
      <c r="C120" s="44" t="s">
        <v>124</v>
      </c>
      <c r="D120" s="45">
        <v>411</v>
      </c>
      <c r="E120" s="45"/>
      <c r="F120" s="46">
        <v>649000000000</v>
      </c>
      <c r="G120" s="49"/>
      <c r="H120" s="46">
        <v>649000000000</v>
      </c>
      <c r="I120" s="83"/>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c r="IG120" s="76"/>
      <c r="IH120" s="76"/>
      <c r="II120" s="76"/>
      <c r="IJ120" s="76"/>
      <c r="IK120" s="76"/>
    </row>
    <row r="121" spans="1:245" s="84" customFormat="1" ht="20.25" customHeight="1">
      <c r="A121" s="44"/>
      <c r="B121" s="48" t="s">
        <v>13</v>
      </c>
      <c r="C121" s="44" t="s">
        <v>125</v>
      </c>
      <c r="D121" s="45">
        <v>412</v>
      </c>
      <c r="E121" s="45"/>
      <c r="F121" s="46">
        <v>819869738365</v>
      </c>
      <c r="G121" s="49"/>
      <c r="H121" s="46">
        <v>819869738365</v>
      </c>
      <c r="I121" s="83"/>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6"/>
      <c r="FG121" s="76"/>
      <c r="FH121" s="76"/>
      <c r="FI121" s="76"/>
      <c r="FJ121" s="76"/>
      <c r="FK121" s="76"/>
      <c r="FL121" s="76"/>
      <c r="FM121" s="76"/>
      <c r="FN121" s="76"/>
      <c r="FO121" s="76"/>
      <c r="FP121" s="76"/>
      <c r="FQ121" s="76"/>
      <c r="FR121" s="76"/>
      <c r="FS121" s="76"/>
      <c r="FT121" s="76"/>
      <c r="FU121" s="76"/>
      <c r="FV121" s="76"/>
      <c r="FW121" s="76"/>
      <c r="FX121" s="76"/>
      <c r="FY121" s="76"/>
      <c r="FZ121" s="76"/>
      <c r="GA121" s="76"/>
      <c r="GB121" s="76"/>
      <c r="GC121" s="76"/>
      <c r="GD121" s="76"/>
      <c r="GE121" s="76"/>
      <c r="GF121" s="76"/>
      <c r="GG121" s="76"/>
      <c r="GH121" s="76"/>
      <c r="GI121" s="76"/>
      <c r="GJ121" s="76"/>
      <c r="GK121" s="76"/>
      <c r="GL121" s="76"/>
      <c r="GM121" s="76"/>
      <c r="GN121" s="76"/>
      <c r="GO121" s="76"/>
      <c r="GP121" s="76"/>
      <c r="GQ121" s="76"/>
      <c r="GR121" s="76"/>
      <c r="GS121" s="76"/>
      <c r="GT121" s="76"/>
      <c r="GU121" s="76"/>
      <c r="GV121" s="76"/>
      <c r="GW121" s="76"/>
      <c r="GX121" s="76"/>
      <c r="GY121" s="76"/>
      <c r="GZ121" s="76"/>
      <c r="HA121" s="76"/>
      <c r="HB121" s="76"/>
      <c r="HC121" s="76"/>
      <c r="HD121" s="76"/>
      <c r="HE121" s="76"/>
      <c r="HF121" s="76"/>
      <c r="HG121" s="76"/>
      <c r="HH121" s="76"/>
      <c r="HI121" s="76"/>
      <c r="HJ121" s="76"/>
      <c r="HK121" s="76"/>
      <c r="HL121" s="76"/>
      <c r="HM121" s="76"/>
      <c r="HN121" s="76"/>
      <c r="HO121" s="76"/>
      <c r="HP121" s="76"/>
      <c r="HQ121" s="76"/>
      <c r="HR121" s="76"/>
      <c r="HS121" s="76"/>
      <c r="HT121" s="76"/>
      <c r="HU121" s="76"/>
      <c r="HV121" s="76"/>
      <c r="HW121" s="76"/>
      <c r="HX121" s="76"/>
      <c r="HY121" s="76"/>
      <c r="HZ121" s="76"/>
      <c r="IA121" s="76"/>
      <c r="IB121" s="76"/>
      <c r="IC121" s="76"/>
      <c r="ID121" s="76"/>
      <c r="IE121" s="76"/>
      <c r="IF121" s="76"/>
      <c r="IG121" s="76"/>
      <c r="IH121" s="76"/>
      <c r="II121" s="76"/>
      <c r="IJ121" s="76"/>
      <c r="IK121" s="76"/>
    </row>
    <row r="122" spans="1:245" s="84" customFormat="1" ht="20.25" customHeight="1">
      <c r="A122" s="44"/>
      <c r="B122" s="48" t="s">
        <v>26</v>
      </c>
      <c r="C122" s="44" t="s">
        <v>126</v>
      </c>
      <c r="D122" s="45">
        <v>413</v>
      </c>
      <c r="E122" s="45"/>
      <c r="F122" s="46">
        <v>0</v>
      </c>
      <c r="G122" s="49"/>
      <c r="H122" s="46">
        <v>0</v>
      </c>
      <c r="I122" s="83"/>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c r="EO122" s="76"/>
      <c r="EP122" s="76"/>
      <c r="EQ122" s="76"/>
      <c r="ER122" s="76"/>
      <c r="ES122" s="76"/>
      <c r="ET122" s="76"/>
      <c r="EU122" s="76"/>
      <c r="EV122" s="76"/>
      <c r="EW122" s="76"/>
      <c r="EX122" s="76"/>
      <c r="EY122" s="76"/>
      <c r="EZ122" s="76"/>
      <c r="FA122" s="76"/>
      <c r="FB122" s="76"/>
      <c r="FC122" s="76"/>
      <c r="FD122" s="76"/>
      <c r="FE122" s="76"/>
      <c r="FF122" s="76"/>
      <c r="FG122" s="76"/>
      <c r="FH122" s="76"/>
      <c r="FI122" s="76"/>
      <c r="FJ122" s="76"/>
      <c r="FK122" s="76"/>
      <c r="FL122" s="76"/>
      <c r="FM122" s="76"/>
      <c r="FN122" s="76"/>
      <c r="FO122" s="76"/>
      <c r="FP122" s="76"/>
      <c r="FQ122" s="76"/>
      <c r="FR122" s="76"/>
      <c r="FS122" s="76"/>
      <c r="FT122" s="76"/>
      <c r="FU122" s="76"/>
      <c r="FV122" s="76"/>
      <c r="FW122" s="76"/>
      <c r="FX122" s="76"/>
      <c r="FY122" s="76"/>
      <c r="FZ122" s="76"/>
      <c r="GA122" s="76"/>
      <c r="GB122" s="76"/>
      <c r="GC122" s="76"/>
      <c r="GD122" s="76"/>
      <c r="GE122" s="76"/>
      <c r="GF122" s="76"/>
      <c r="GG122" s="76"/>
      <c r="GH122" s="76"/>
      <c r="GI122" s="76"/>
      <c r="GJ122" s="76"/>
      <c r="GK122" s="76"/>
      <c r="GL122" s="76"/>
      <c r="GM122" s="76"/>
      <c r="GN122" s="76"/>
      <c r="GO122" s="76"/>
      <c r="GP122" s="76"/>
      <c r="GQ122" s="76"/>
      <c r="GR122" s="76"/>
      <c r="GS122" s="76"/>
      <c r="GT122" s="76"/>
      <c r="GU122" s="76"/>
      <c r="GV122" s="76"/>
      <c r="GW122" s="76"/>
      <c r="GX122" s="76"/>
      <c r="GY122" s="76"/>
      <c r="GZ122" s="76"/>
      <c r="HA122" s="76"/>
      <c r="HB122" s="76"/>
      <c r="HC122" s="76"/>
      <c r="HD122" s="76"/>
      <c r="HE122" s="76"/>
      <c r="HF122" s="76"/>
      <c r="HG122" s="76"/>
      <c r="HH122" s="76"/>
      <c r="HI122" s="76"/>
      <c r="HJ122" s="76"/>
      <c r="HK122" s="76"/>
      <c r="HL122" s="76"/>
      <c r="HM122" s="76"/>
      <c r="HN122" s="76"/>
      <c r="HO122" s="76"/>
      <c r="HP122" s="76"/>
      <c r="HQ122" s="76"/>
      <c r="HR122" s="76"/>
      <c r="HS122" s="76"/>
      <c r="HT122" s="76"/>
      <c r="HU122" s="76"/>
      <c r="HV122" s="76"/>
      <c r="HW122" s="76"/>
      <c r="HX122" s="76"/>
      <c r="HY122" s="76"/>
      <c r="HZ122" s="76"/>
      <c r="IA122" s="76"/>
      <c r="IB122" s="76"/>
      <c r="IC122" s="76"/>
      <c r="ID122" s="76"/>
      <c r="IE122" s="76"/>
      <c r="IF122" s="76"/>
      <c r="IG122" s="76"/>
      <c r="IH122" s="76"/>
      <c r="II122" s="76"/>
      <c r="IJ122" s="76"/>
      <c r="IK122" s="76"/>
    </row>
    <row r="123" spans="1:245" s="84" customFormat="1" ht="20.25" customHeight="1">
      <c r="A123" s="44"/>
      <c r="B123" s="48" t="s">
        <v>79</v>
      </c>
      <c r="C123" s="44" t="s">
        <v>127</v>
      </c>
      <c r="D123" s="45">
        <v>414</v>
      </c>
      <c r="E123" s="45"/>
      <c r="F123" s="46">
        <v>-1970000</v>
      </c>
      <c r="G123" s="49"/>
      <c r="H123" s="46">
        <v>-1970000</v>
      </c>
      <c r="I123" s="83"/>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76"/>
      <c r="HT123" s="76"/>
      <c r="HU123" s="76"/>
      <c r="HV123" s="76"/>
      <c r="HW123" s="76"/>
      <c r="HX123" s="76"/>
      <c r="HY123" s="76"/>
      <c r="HZ123" s="76"/>
      <c r="IA123" s="76"/>
      <c r="IB123" s="76"/>
      <c r="IC123" s="76"/>
      <c r="ID123" s="76"/>
      <c r="IE123" s="76"/>
      <c r="IF123" s="76"/>
      <c r="IG123" s="76"/>
      <c r="IH123" s="76"/>
      <c r="II123" s="76"/>
      <c r="IJ123" s="76"/>
      <c r="IK123" s="76"/>
    </row>
    <row r="124" spans="1:245" s="84" customFormat="1" ht="20.25" customHeight="1">
      <c r="A124" s="44"/>
      <c r="B124" s="48" t="s">
        <v>57</v>
      </c>
      <c r="C124" s="44" t="s">
        <v>128</v>
      </c>
      <c r="D124" s="45">
        <v>415</v>
      </c>
      <c r="E124" s="45"/>
      <c r="F124" s="46">
        <v>0</v>
      </c>
      <c r="G124" s="49"/>
      <c r="H124" s="46">
        <v>0</v>
      </c>
      <c r="I124" s="83"/>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6"/>
      <c r="FG124" s="76"/>
      <c r="FH124" s="76"/>
      <c r="FI124" s="76"/>
      <c r="FJ124" s="76"/>
      <c r="FK124" s="76"/>
      <c r="FL124" s="76"/>
      <c r="FM124" s="76"/>
      <c r="FN124" s="76"/>
      <c r="FO124" s="76"/>
      <c r="FP124" s="76"/>
      <c r="FQ124" s="76"/>
      <c r="FR124" s="76"/>
      <c r="FS124" s="76"/>
      <c r="FT124" s="76"/>
      <c r="FU124" s="76"/>
      <c r="FV124" s="76"/>
      <c r="FW124" s="76"/>
      <c r="FX124" s="76"/>
      <c r="FY124" s="76"/>
      <c r="FZ124" s="76"/>
      <c r="GA124" s="76"/>
      <c r="GB124" s="76"/>
      <c r="GC124" s="76"/>
      <c r="GD124" s="76"/>
      <c r="GE124" s="76"/>
      <c r="GF124" s="76"/>
      <c r="GG124" s="76"/>
      <c r="GH124" s="76"/>
      <c r="GI124" s="76"/>
      <c r="GJ124" s="76"/>
      <c r="GK124" s="76"/>
      <c r="GL124" s="76"/>
      <c r="GM124" s="76"/>
      <c r="GN124" s="76"/>
      <c r="GO124" s="76"/>
      <c r="GP124" s="76"/>
      <c r="GQ124" s="76"/>
      <c r="GR124" s="76"/>
      <c r="GS124" s="76"/>
      <c r="GT124" s="76"/>
      <c r="GU124" s="76"/>
      <c r="GV124" s="76"/>
      <c r="GW124" s="76"/>
      <c r="GX124" s="76"/>
      <c r="GY124" s="76"/>
      <c r="GZ124" s="76"/>
      <c r="HA124" s="76"/>
      <c r="HB124" s="76"/>
      <c r="HC124" s="76"/>
      <c r="HD124" s="76"/>
      <c r="HE124" s="76"/>
      <c r="HF124" s="76"/>
      <c r="HG124" s="76"/>
      <c r="HH124" s="76"/>
      <c r="HI124" s="76"/>
      <c r="HJ124" s="76"/>
      <c r="HK124" s="76"/>
      <c r="HL124" s="76"/>
      <c r="HM124" s="76"/>
      <c r="HN124" s="76"/>
      <c r="HO124" s="76"/>
      <c r="HP124" s="76"/>
      <c r="HQ124" s="76"/>
      <c r="HR124" s="76"/>
      <c r="HS124" s="76"/>
      <c r="HT124" s="76"/>
      <c r="HU124" s="76"/>
      <c r="HV124" s="76"/>
      <c r="HW124" s="76"/>
      <c r="HX124" s="76"/>
      <c r="HY124" s="76"/>
      <c r="HZ124" s="76"/>
      <c r="IA124" s="76"/>
      <c r="IB124" s="76"/>
      <c r="IC124" s="76"/>
      <c r="ID124" s="76"/>
      <c r="IE124" s="76"/>
      <c r="IF124" s="76"/>
      <c r="IG124" s="76"/>
      <c r="IH124" s="76"/>
      <c r="II124" s="76"/>
      <c r="IJ124" s="76"/>
      <c r="IK124" s="76"/>
    </row>
    <row r="125" spans="1:245" s="84" customFormat="1" ht="20.25" customHeight="1">
      <c r="A125" s="44"/>
      <c r="B125" s="48" t="s">
        <v>129</v>
      </c>
      <c r="C125" s="44" t="s">
        <v>130</v>
      </c>
      <c r="D125" s="45">
        <v>416</v>
      </c>
      <c r="E125" s="45"/>
      <c r="F125" s="46">
        <v>0</v>
      </c>
      <c r="G125" s="49"/>
      <c r="H125" s="46">
        <v>0</v>
      </c>
      <c r="I125" s="83"/>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c r="EO125" s="76"/>
      <c r="EP125" s="76"/>
      <c r="EQ125" s="76"/>
      <c r="ER125" s="76"/>
      <c r="ES125" s="76"/>
      <c r="ET125" s="76"/>
      <c r="EU125" s="76"/>
      <c r="EV125" s="76"/>
      <c r="EW125" s="76"/>
      <c r="EX125" s="76"/>
      <c r="EY125" s="76"/>
      <c r="EZ125" s="76"/>
      <c r="FA125" s="76"/>
      <c r="FB125" s="76"/>
      <c r="FC125" s="76"/>
      <c r="FD125" s="76"/>
      <c r="FE125" s="76"/>
      <c r="FF125" s="76"/>
      <c r="FG125" s="76"/>
      <c r="FH125" s="76"/>
      <c r="FI125" s="76"/>
      <c r="FJ125" s="76"/>
      <c r="FK125" s="76"/>
      <c r="FL125" s="76"/>
      <c r="FM125" s="76"/>
      <c r="FN125" s="76"/>
      <c r="FO125" s="76"/>
      <c r="FP125" s="76"/>
      <c r="FQ125" s="76"/>
      <c r="FR125" s="76"/>
      <c r="FS125" s="76"/>
      <c r="FT125" s="76"/>
      <c r="FU125" s="76"/>
      <c r="FV125" s="76"/>
      <c r="FW125" s="76"/>
      <c r="FX125" s="76"/>
      <c r="FY125" s="76"/>
      <c r="FZ125" s="76"/>
      <c r="GA125" s="76"/>
      <c r="GB125" s="76"/>
      <c r="GC125" s="76"/>
      <c r="GD125" s="76"/>
      <c r="GE125" s="76"/>
      <c r="GF125" s="76"/>
      <c r="GG125" s="76"/>
      <c r="GH125" s="76"/>
      <c r="GI125" s="76"/>
      <c r="GJ125" s="76"/>
      <c r="GK125" s="76"/>
      <c r="GL125" s="76"/>
      <c r="GM125" s="76"/>
      <c r="GN125" s="76"/>
      <c r="GO125" s="76"/>
      <c r="GP125" s="76"/>
      <c r="GQ125" s="76"/>
      <c r="GR125" s="76"/>
      <c r="GS125" s="76"/>
      <c r="GT125" s="76"/>
      <c r="GU125" s="76"/>
      <c r="GV125" s="76"/>
      <c r="GW125" s="76"/>
      <c r="GX125" s="76"/>
      <c r="GY125" s="76"/>
      <c r="GZ125" s="76"/>
      <c r="HA125" s="76"/>
      <c r="HB125" s="76"/>
      <c r="HC125" s="76"/>
      <c r="HD125" s="76"/>
      <c r="HE125" s="76"/>
      <c r="HF125" s="76"/>
      <c r="HG125" s="76"/>
      <c r="HH125" s="76"/>
      <c r="HI125" s="76"/>
      <c r="HJ125" s="76"/>
      <c r="HK125" s="76"/>
      <c r="HL125" s="76"/>
      <c r="HM125" s="76"/>
      <c r="HN125" s="76"/>
      <c r="HO125" s="76"/>
      <c r="HP125" s="76"/>
      <c r="HQ125" s="76"/>
      <c r="HR125" s="76"/>
      <c r="HS125" s="76"/>
      <c r="HT125" s="76"/>
      <c r="HU125" s="76"/>
      <c r="HV125" s="76"/>
      <c r="HW125" s="76"/>
      <c r="HX125" s="76"/>
      <c r="HY125" s="76"/>
      <c r="HZ125" s="76"/>
      <c r="IA125" s="76"/>
      <c r="IB125" s="76"/>
      <c r="IC125" s="76"/>
      <c r="ID125" s="76"/>
      <c r="IE125" s="76"/>
      <c r="IF125" s="76"/>
      <c r="IG125" s="76"/>
      <c r="IH125" s="76"/>
      <c r="II125" s="76"/>
      <c r="IJ125" s="76"/>
      <c r="IK125" s="76"/>
    </row>
    <row r="126" spans="1:245" s="84" customFormat="1" ht="20.25" customHeight="1">
      <c r="A126" s="44"/>
      <c r="B126" s="48" t="s">
        <v>131</v>
      </c>
      <c r="C126" s="44" t="s">
        <v>132</v>
      </c>
      <c r="D126" s="45">
        <v>417</v>
      </c>
      <c r="E126" s="45"/>
      <c r="F126" s="46">
        <v>19175065480</v>
      </c>
      <c r="G126" s="49"/>
      <c r="H126" s="46">
        <v>19175065480</v>
      </c>
      <c r="I126" s="83"/>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6"/>
      <c r="FG126" s="76"/>
      <c r="FH126" s="76"/>
      <c r="FI126" s="76"/>
      <c r="FJ126" s="76"/>
      <c r="FK126" s="76"/>
      <c r="FL126" s="76"/>
      <c r="FM126" s="76"/>
      <c r="FN126" s="76"/>
      <c r="FO126" s="76"/>
      <c r="FP126" s="76"/>
      <c r="FQ126" s="76"/>
      <c r="FR126" s="76"/>
      <c r="FS126" s="76"/>
      <c r="FT126" s="76"/>
      <c r="FU126" s="76"/>
      <c r="FV126" s="76"/>
      <c r="FW126" s="76"/>
      <c r="FX126" s="76"/>
      <c r="FY126" s="76"/>
      <c r="FZ126" s="76"/>
      <c r="GA126" s="76"/>
      <c r="GB126" s="76"/>
      <c r="GC126" s="76"/>
      <c r="GD126" s="76"/>
      <c r="GE126" s="76"/>
      <c r="GF126" s="76"/>
      <c r="GG126" s="76"/>
      <c r="GH126" s="76"/>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76"/>
      <c r="HT126" s="76"/>
      <c r="HU126" s="76"/>
      <c r="HV126" s="76"/>
      <c r="HW126" s="76"/>
      <c r="HX126" s="76"/>
      <c r="HY126" s="76"/>
      <c r="HZ126" s="76"/>
      <c r="IA126" s="76"/>
      <c r="IB126" s="76"/>
      <c r="IC126" s="76"/>
      <c r="ID126" s="76"/>
      <c r="IE126" s="76"/>
      <c r="IF126" s="76"/>
      <c r="IG126" s="76"/>
      <c r="IH126" s="76"/>
      <c r="II126" s="76"/>
      <c r="IJ126" s="76"/>
      <c r="IK126" s="76"/>
    </row>
    <row r="127" spans="1:245" s="84" customFormat="1" ht="20.25" customHeight="1">
      <c r="A127" s="44"/>
      <c r="B127" s="48" t="s">
        <v>133</v>
      </c>
      <c r="C127" s="44" t="s">
        <v>134</v>
      </c>
      <c r="D127" s="45">
        <v>418</v>
      </c>
      <c r="E127" s="45"/>
      <c r="F127" s="46">
        <v>20421915013</v>
      </c>
      <c r="G127" s="49"/>
      <c r="H127" s="46">
        <v>15266438571</v>
      </c>
      <c r="I127" s="83"/>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6"/>
      <c r="FG127" s="76"/>
      <c r="FH127" s="76"/>
      <c r="FI127" s="76"/>
      <c r="FJ127" s="76"/>
      <c r="FK127" s="76"/>
      <c r="FL127" s="76"/>
      <c r="FM127" s="76"/>
      <c r="FN127" s="76"/>
      <c r="FO127" s="76"/>
      <c r="FP127" s="76"/>
      <c r="FQ127" s="76"/>
      <c r="FR127" s="76"/>
      <c r="FS127" s="76"/>
      <c r="FT127" s="76"/>
      <c r="FU127" s="76"/>
      <c r="FV127" s="76"/>
      <c r="FW127" s="76"/>
      <c r="FX127" s="76"/>
      <c r="FY127" s="76"/>
      <c r="FZ127" s="76"/>
      <c r="GA127" s="76"/>
      <c r="GB127" s="76"/>
      <c r="GC127" s="76"/>
      <c r="GD127" s="76"/>
      <c r="GE127" s="76"/>
      <c r="GF127" s="76"/>
      <c r="GG127" s="76"/>
      <c r="GH127" s="76"/>
      <c r="GI127" s="76"/>
      <c r="GJ127" s="76"/>
      <c r="GK127" s="76"/>
      <c r="GL127" s="76"/>
      <c r="GM127" s="76"/>
      <c r="GN127" s="76"/>
      <c r="GO127" s="76"/>
      <c r="GP127" s="76"/>
      <c r="GQ127" s="76"/>
      <c r="GR127" s="76"/>
      <c r="GS127" s="76"/>
      <c r="GT127" s="76"/>
      <c r="GU127" s="76"/>
      <c r="GV127" s="76"/>
      <c r="GW127" s="76"/>
      <c r="GX127" s="76"/>
      <c r="GY127" s="76"/>
      <c r="GZ127" s="76"/>
      <c r="HA127" s="76"/>
      <c r="HB127" s="76"/>
      <c r="HC127" s="76"/>
      <c r="HD127" s="76"/>
      <c r="HE127" s="76"/>
      <c r="HF127" s="76"/>
      <c r="HG127" s="76"/>
      <c r="HH127" s="76"/>
      <c r="HI127" s="76"/>
      <c r="HJ127" s="76"/>
      <c r="HK127" s="76"/>
      <c r="HL127" s="76"/>
      <c r="HM127" s="76"/>
      <c r="HN127" s="76"/>
      <c r="HO127" s="76"/>
      <c r="HP127" s="76"/>
      <c r="HQ127" s="76"/>
      <c r="HR127" s="76"/>
      <c r="HS127" s="76"/>
      <c r="HT127" s="76"/>
      <c r="HU127" s="76"/>
      <c r="HV127" s="76"/>
      <c r="HW127" s="76"/>
      <c r="HX127" s="76"/>
      <c r="HY127" s="76"/>
      <c r="HZ127" s="76"/>
      <c r="IA127" s="76"/>
      <c r="IB127" s="76"/>
      <c r="IC127" s="76"/>
      <c r="ID127" s="76"/>
      <c r="IE127" s="76"/>
      <c r="IF127" s="76"/>
      <c r="IG127" s="76"/>
      <c r="IH127" s="76"/>
      <c r="II127" s="76"/>
      <c r="IJ127" s="76"/>
      <c r="IK127" s="76"/>
    </row>
    <row r="128" spans="1:245" s="84" customFormat="1" ht="20.25" customHeight="1">
      <c r="A128" s="44"/>
      <c r="B128" s="48" t="s">
        <v>135</v>
      </c>
      <c r="C128" s="44" t="s">
        <v>136</v>
      </c>
      <c r="D128" s="45">
        <v>419</v>
      </c>
      <c r="E128" s="85"/>
      <c r="F128" s="46">
        <v>0</v>
      </c>
      <c r="G128" s="49"/>
      <c r="H128" s="46">
        <v>0</v>
      </c>
      <c r="I128" s="8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c r="FF128" s="76"/>
      <c r="FG128" s="76"/>
      <c r="FH128" s="76"/>
      <c r="FI128" s="76"/>
      <c r="FJ128" s="76"/>
      <c r="FK128" s="76"/>
      <c r="FL128" s="76"/>
      <c r="FM128" s="76"/>
      <c r="FN128" s="76"/>
      <c r="FO128" s="76"/>
      <c r="FP128" s="76"/>
      <c r="FQ128" s="76"/>
      <c r="FR128" s="76"/>
      <c r="FS128" s="76"/>
      <c r="FT128" s="76"/>
      <c r="FU128" s="76"/>
      <c r="FV128" s="76"/>
      <c r="FW128" s="76"/>
      <c r="FX128" s="76"/>
      <c r="FY128" s="76"/>
      <c r="FZ128" s="76"/>
      <c r="GA128" s="76"/>
      <c r="GB128" s="76"/>
      <c r="GC128" s="76"/>
      <c r="GD128" s="76"/>
      <c r="GE128" s="76"/>
      <c r="GF128" s="76"/>
      <c r="GG128" s="76"/>
      <c r="GH128" s="76"/>
      <c r="GI128" s="76"/>
      <c r="GJ128" s="76"/>
      <c r="GK128" s="76"/>
      <c r="GL128" s="76"/>
      <c r="GM128" s="76"/>
      <c r="GN128" s="76"/>
      <c r="GO128" s="76"/>
      <c r="GP128" s="76"/>
      <c r="GQ128" s="76"/>
      <c r="GR128" s="76"/>
      <c r="GS128" s="76"/>
      <c r="GT128" s="76"/>
      <c r="GU128" s="76"/>
      <c r="GV128" s="76"/>
      <c r="GW128" s="76"/>
      <c r="GX128" s="76"/>
      <c r="GY128" s="76"/>
      <c r="GZ128" s="76"/>
      <c r="HA128" s="76"/>
      <c r="HB128" s="76"/>
      <c r="HC128" s="76"/>
      <c r="HD128" s="76"/>
      <c r="HE128" s="76"/>
      <c r="HF128" s="76"/>
      <c r="HG128" s="76"/>
      <c r="HH128" s="76"/>
      <c r="HI128" s="76"/>
      <c r="HJ128" s="76"/>
      <c r="HK128" s="76"/>
      <c r="HL128" s="76"/>
      <c r="HM128" s="76"/>
      <c r="HN128" s="76"/>
      <c r="HO128" s="76"/>
      <c r="HP128" s="76"/>
      <c r="HQ128" s="76"/>
      <c r="HR128" s="76"/>
      <c r="HS128" s="76"/>
      <c r="HT128" s="76"/>
      <c r="HU128" s="76"/>
      <c r="HV128" s="76"/>
      <c r="HW128" s="76"/>
      <c r="HX128" s="76"/>
      <c r="HY128" s="76"/>
      <c r="HZ128" s="76"/>
      <c r="IA128" s="76"/>
      <c r="IB128" s="76"/>
      <c r="IC128" s="76"/>
      <c r="ID128" s="76"/>
      <c r="IE128" s="76"/>
      <c r="IF128" s="76"/>
      <c r="IG128" s="76"/>
      <c r="IH128" s="76"/>
      <c r="II128" s="76"/>
      <c r="IJ128" s="76"/>
      <c r="IK128" s="76"/>
    </row>
    <row r="129" spans="1:245" s="84" customFormat="1" ht="20.25" customHeight="1">
      <c r="A129" s="44"/>
      <c r="B129" s="48" t="s">
        <v>137</v>
      </c>
      <c r="C129" s="44" t="s">
        <v>138</v>
      </c>
      <c r="D129" s="45">
        <v>420</v>
      </c>
      <c r="E129" s="85"/>
      <c r="F129" s="46">
        <f>VCSH!J24</f>
        <v>12720870295</v>
      </c>
      <c r="G129" s="49"/>
      <c r="H129" s="46">
        <v>43350356694</v>
      </c>
      <c r="I129" s="51"/>
      <c r="J129" s="83"/>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6"/>
      <c r="FG129" s="76"/>
      <c r="FH129" s="76"/>
      <c r="FI129" s="76"/>
      <c r="FJ129" s="76"/>
      <c r="FK129" s="76"/>
      <c r="FL129" s="76"/>
      <c r="FM129" s="76"/>
      <c r="FN129" s="76"/>
      <c r="FO129" s="76"/>
      <c r="FP129" s="76"/>
      <c r="FQ129" s="76"/>
      <c r="FR129" s="76"/>
      <c r="FS129" s="76"/>
      <c r="FT129" s="76"/>
      <c r="FU129" s="76"/>
      <c r="FV129" s="76"/>
      <c r="FW129" s="76"/>
      <c r="FX129" s="76"/>
      <c r="FY129" s="76"/>
      <c r="FZ129" s="76"/>
      <c r="GA129" s="76"/>
      <c r="GB129" s="76"/>
      <c r="GC129" s="76"/>
      <c r="GD129" s="76"/>
      <c r="GE129" s="76"/>
      <c r="GF129" s="76"/>
      <c r="GG129" s="76"/>
      <c r="GH129" s="76"/>
      <c r="GI129" s="76"/>
      <c r="GJ129" s="76"/>
      <c r="GK129" s="76"/>
      <c r="GL129" s="76"/>
      <c r="GM129" s="76"/>
      <c r="GN129" s="76"/>
      <c r="GO129" s="76"/>
      <c r="GP129" s="76"/>
      <c r="GQ129" s="76"/>
      <c r="GR129" s="76"/>
      <c r="GS129" s="76"/>
      <c r="GT129" s="76"/>
      <c r="GU129" s="76"/>
      <c r="GV129" s="76"/>
      <c r="GW129" s="76"/>
      <c r="GX129" s="76"/>
      <c r="GY129" s="76"/>
      <c r="GZ129" s="76"/>
      <c r="HA129" s="76"/>
      <c r="HB129" s="76"/>
      <c r="HC129" s="76"/>
      <c r="HD129" s="76"/>
      <c r="HE129" s="76"/>
      <c r="HF129" s="76"/>
      <c r="HG129" s="76"/>
      <c r="HH129" s="76"/>
      <c r="HI129" s="76"/>
      <c r="HJ129" s="76"/>
      <c r="HK129" s="76"/>
      <c r="HL129" s="76"/>
      <c r="HM129" s="76"/>
      <c r="HN129" s="76"/>
      <c r="HO129" s="76"/>
      <c r="HP129" s="76"/>
      <c r="HQ129" s="76"/>
      <c r="HR129" s="76"/>
      <c r="HS129" s="76"/>
      <c r="HT129" s="76"/>
      <c r="HU129" s="76"/>
      <c r="HV129" s="76"/>
      <c r="HW129" s="76"/>
      <c r="HX129" s="76"/>
      <c r="HY129" s="76"/>
      <c r="HZ129" s="76"/>
      <c r="IA129" s="76"/>
      <c r="IB129" s="76"/>
      <c r="IC129" s="76"/>
      <c r="ID129" s="76"/>
      <c r="IE129" s="76"/>
      <c r="IF129" s="76"/>
      <c r="IG129" s="76"/>
      <c r="IH129" s="76"/>
      <c r="II129" s="76"/>
      <c r="IJ129" s="76"/>
      <c r="IK129" s="76"/>
    </row>
    <row r="130" spans="1:245" s="84" customFormat="1" ht="20.25" hidden="1" customHeight="1">
      <c r="A130" s="44"/>
      <c r="B130" s="48" t="s">
        <v>139</v>
      </c>
      <c r="C130" s="44" t="s">
        <v>140</v>
      </c>
      <c r="D130" s="45">
        <v>421</v>
      </c>
      <c r="E130" s="85"/>
      <c r="F130" s="46">
        <v>0</v>
      </c>
      <c r="G130" s="49"/>
      <c r="H130" s="46">
        <v>0</v>
      </c>
      <c r="I130" s="8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76"/>
      <c r="HT130" s="76"/>
      <c r="HU130" s="76"/>
      <c r="HV130" s="76"/>
      <c r="HW130" s="76"/>
      <c r="HX130" s="76"/>
      <c r="HY130" s="76"/>
      <c r="HZ130" s="76"/>
      <c r="IA130" s="76"/>
      <c r="IB130" s="76"/>
      <c r="IC130" s="76"/>
      <c r="ID130" s="76"/>
      <c r="IE130" s="76"/>
      <c r="IF130" s="76"/>
      <c r="IG130" s="76"/>
      <c r="IH130" s="76"/>
      <c r="II130" s="76"/>
      <c r="IJ130" s="76"/>
      <c r="IK130" s="76"/>
    </row>
    <row r="131" spans="1:245" s="58" customFormat="1" ht="20.100000000000001" hidden="1" customHeight="1">
      <c r="A131" s="44"/>
      <c r="B131" s="48" t="s">
        <v>141</v>
      </c>
      <c r="C131" s="44" t="s">
        <v>142</v>
      </c>
      <c r="D131" s="45">
        <v>422</v>
      </c>
      <c r="E131" s="85"/>
      <c r="F131" s="46"/>
      <c r="G131" s="49"/>
      <c r="H131" s="46">
        <v>0</v>
      </c>
      <c r="I131" s="5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41" customFormat="1" ht="30" customHeight="1">
      <c r="A132" s="37" t="s">
        <v>59</v>
      </c>
      <c r="B132" s="37" t="s">
        <v>143</v>
      </c>
      <c r="C132" s="37"/>
      <c r="D132" s="38">
        <v>430</v>
      </c>
      <c r="E132" s="87"/>
      <c r="F132" s="39">
        <f>SUM(F133:F134)</f>
        <v>0</v>
      </c>
      <c r="G132" s="40"/>
      <c r="H132" s="39">
        <f>SUM(H133:H134)</f>
        <v>0</v>
      </c>
      <c r="I132" s="5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41" customFormat="1" ht="20.100000000000001" customHeight="1">
      <c r="A133" s="37"/>
      <c r="B133" s="48" t="s">
        <v>11</v>
      </c>
      <c r="C133" s="44" t="s">
        <v>144</v>
      </c>
      <c r="D133" s="45">
        <v>432</v>
      </c>
      <c r="E133" s="45"/>
      <c r="F133" s="46">
        <v>0</v>
      </c>
      <c r="G133" s="49"/>
      <c r="H133" s="46">
        <v>0</v>
      </c>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41" customFormat="1" ht="20.100000000000001" customHeight="1">
      <c r="A134" s="37"/>
      <c r="B134" s="48" t="s">
        <v>13</v>
      </c>
      <c r="C134" s="44" t="s">
        <v>145</v>
      </c>
      <c r="D134" s="45">
        <v>433</v>
      </c>
      <c r="E134" s="45"/>
      <c r="F134" s="46">
        <v>0</v>
      </c>
      <c r="G134" s="49"/>
      <c r="H134" s="88">
        <v>0</v>
      </c>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76" customFormat="1" ht="30" customHeight="1" thickBot="1">
      <c r="A135" s="729" t="s">
        <v>146</v>
      </c>
      <c r="B135" s="729"/>
      <c r="C135" s="729" t="s">
        <v>147</v>
      </c>
      <c r="D135" s="73">
        <v>440</v>
      </c>
      <c r="E135" s="73"/>
      <c r="F135" s="89">
        <f>F118+F94</f>
        <v>2554122190665</v>
      </c>
      <c r="G135" s="40"/>
      <c r="H135" s="75">
        <f>H118+H94</f>
        <v>2131833938182</v>
      </c>
      <c r="I135" s="80">
        <f>F135-F63</f>
        <v>0</v>
      </c>
      <c r="J135" s="80"/>
      <c r="K135" s="41"/>
      <c r="L135" s="41"/>
      <c r="M135" s="41"/>
      <c r="N135" s="41"/>
      <c r="O135" s="41"/>
      <c r="P135" s="41"/>
      <c r="Q135" s="41"/>
      <c r="R135" s="41"/>
    </row>
    <row r="136" spans="1:245" s="41" customFormat="1" ht="15.75" thickTop="1">
      <c r="A136" s="90"/>
      <c r="B136" s="91"/>
      <c r="C136" s="79"/>
      <c r="D136" s="73"/>
      <c r="E136" s="73"/>
      <c r="F136" s="46"/>
      <c r="G136" s="40"/>
      <c r="H136" s="46"/>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94" customFormat="1" ht="20.100000000000001" customHeight="1">
      <c r="A137" s="727" t="s">
        <v>148</v>
      </c>
      <c r="B137" s="727"/>
      <c r="C137" s="727"/>
      <c r="D137" s="727"/>
      <c r="E137" s="727"/>
      <c r="F137" s="92"/>
      <c r="G137" s="93"/>
      <c r="H137" s="92"/>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c r="HP137" s="95"/>
      <c r="HQ137" s="95"/>
      <c r="HR137" s="95"/>
      <c r="HS137" s="95"/>
      <c r="HT137" s="95"/>
      <c r="HU137" s="95"/>
      <c r="HV137" s="95"/>
      <c r="HW137" s="95"/>
      <c r="HX137" s="95"/>
      <c r="HY137" s="95"/>
      <c r="HZ137" s="95"/>
      <c r="IA137" s="95"/>
      <c r="IB137" s="95"/>
      <c r="IC137" s="95"/>
      <c r="ID137" s="95"/>
      <c r="IE137" s="95"/>
      <c r="IF137" s="95"/>
      <c r="IG137" s="95"/>
      <c r="IH137" s="95"/>
      <c r="II137" s="95"/>
      <c r="IJ137" s="95"/>
      <c r="IK137" s="95"/>
    </row>
    <row r="138" spans="1:245" s="41" customFormat="1" ht="30" customHeight="1">
      <c r="A138" s="90"/>
      <c r="B138" s="91"/>
      <c r="C138" s="96" t="s">
        <v>149</v>
      </c>
      <c r="D138" s="73"/>
      <c r="E138" s="34" t="s">
        <v>4</v>
      </c>
      <c r="F138" s="35" t="str">
        <f>F93</f>
        <v>31/12/2012</v>
      </c>
      <c r="G138" s="36"/>
      <c r="H138" s="35" t="str">
        <f>H93</f>
        <v>01/01/2012</v>
      </c>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41" customFormat="1" ht="20.100000000000001" customHeight="1">
      <c r="A139" s="90"/>
      <c r="B139" s="48" t="s">
        <v>11</v>
      </c>
      <c r="C139" s="97" t="s">
        <v>150</v>
      </c>
      <c r="D139" s="97"/>
      <c r="E139" s="98"/>
      <c r="F139" s="46">
        <v>0</v>
      </c>
      <c r="G139" s="49"/>
      <c r="H139" s="46">
        <v>0</v>
      </c>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41" customFormat="1" ht="20.100000000000001" customHeight="1">
      <c r="A140" s="90"/>
      <c r="B140" s="48" t="s">
        <v>13</v>
      </c>
      <c r="C140" s="730" t="s">
        <v>151</v>
      </c>
      <c r="D140" s="730"/>
      <c r="E140" s="98"/>
      <c r="F140" s="46">
        <v>0</v>
      </c>
      <c r="G140" s="49"/>
      <c r="H140" s="46">
        <v>0</v>
      </c>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41" customFormat="1" ht="20.100000000000001" customHeight="1">
      <c r="A141" s="90"/>
      <c r="B141" s="48" t="s">
        <v>26</v>
      </c>
      <c r="C141" s="730" t="s">
        <v>152</v>
      </c>
      <c r="D141" s="730"/>
      <c r="E141" s="98"/>
      <c r="F141" s="46">
        <v>0</v>
      </c>
      <c r="G141" s="49"/>
      <c r="H141" s="46">
        <v>0</v>
      </c>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41" customFormat="1" ht="20.100000000000001" customHeight="1">
      <c r="A142" s="90"/>
      <c r="B142" s="48" t="s">
        <v>28</v>
      </c>
      <c r="C142" s="97" t="s">
        <v>153</v>
      </c>
      <c r="D142" s="97"/>
      <c r="E142" s="98"/>
      <c r="F142" s="46">
        <v>0</v>
      </c>
      <c r="G142" s="49"/>
      <c r="H142" s="46">
        <v>0</v>
      </c>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41" customFormat="1" ht="20.100000000000001" customHeight="1">
      <c r="A143" s="90"/>
      <c r="B143" s="48" t="s">
        <v>57</v>
      </c>
      <c r="C143" s="97" t="s">
        <v>154</v>
      </c>
      <c r="D143" s="97"/>
      <c r="E143" s="98"/>
      <c r="F143" s="99">
        <v>0</v>
      </c>
      <c r="G143" s="49"/>
      <c r="H143" s="99">
        <v>0</v>
      </c>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41" customFormat="1" ht="20.100000000000001" customHeight="1" thickBot="1">
      <c r="A144" s="90"/>
      <c r="B144" s="48" t="s">
        <v>32</v>
      </c>
      <c r="C144" s="97" t="s">
        <v>155</v>
      </c>
      <c r="D144" s="97"/>
      <c r="E144" s="98"/>
      <c r="F144" s="100">
        <v>0</v>
      </c>
      <c r="G144" s="49"/>
      <c r="H144" s="100">
        <v>0</v>
      </c>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41" customFormat="1" ht="20.100000000000001" customHeight="1" thickTop="1">
      <c r="A145" s="90"/>
      <c r="B145" s="91"/>
      <c r="C145" s="79"/>
      <c r="D145" s="73"/>
      <c r="E145" s="73"/>
      <c r="F145" s="46"/>
      <c r="G145" s="40"/>
      <c r="H145" s="46"/>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41" customFormat="1" ht="20.100000000000001" customHeight="1">
      <c r="A146" s="101"/>
      <c r="B146" s="102"/>
      <c r="C146" s="103"/>
      <c r="D146" s="731" t="s">
        <v>857</v>
      </c>
      <c r="E146" s="731"/>
      <c r="F146" s="731"/>
      <c r="G146" s="731"/>
      <c r="H146" s="731"/>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41" customFormat="1" ht="20.100000000000001" customHeight="1">
      <c r="A147" s="37"/>
      <c r="B147" s="102"/>
      <c r="C147" s="104" t="s">
        <v>251</v>
      </c>
      <c r="D147" s="732" t="s">
        <v>858</v>
      </c>
      <c r="E147" s="732"/>
      <c r="F147" s="732"/>
      <c r="G147" s="732"/>
      <c r="H147" s="73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41" customFormat="1" ht="20.100000000000001" customHeight="1">
      <c r="A148" s="101"/>
      <c r="B148" s="102"/>
      <c r="C148" s="105"/>
      <c r="D148" s="106"/>
      <c r="E148" s="107"/>
      <c r="F148" s="108"/>
      <c r="G148" s="109"/>
      <c r="H148" s="108"/>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41" customFormat="1" ht="20.100000000000001" customHeight="1">
      <c r="A149" s="101"/>
      <c r="B149" s="102"/>
      <c r="C149" s="105"/>
      <c r="D149" s="106"/>
      <c r="E149" s="107"/>
      <c r="F149" s="108"/>
      <c r="G149" s="109"/>
      <c r="H149" s="108"/>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41" customFormat="1" ht="20.100000000000001" customHeight="1">
      <c r="A150" s="101"/>
      <c r="B150" s="102"/>
      <c r="C150" s="110"/>
      <c r="D150" s="111"/>
      <c r="E150" s="112"/>
      <c r="F150" s="108"/>
      <c r="G150" s="109"/>
      <c r="H150" s="108"/>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41" customFormat="1" ht="20.100000000000001" customHeight="1">
      <c r="A151" s="101"/>
      <c r="B151" s="102"/>
      <c r="C151" s="110"/>
      <c r="D151" s="111"/>
      <c r="E151" s="112"/>
      <c r="F151" s="108"/>
      <c r="G151" s="109"/>
      <c r="H151" s="108"/>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41" customFormat="1" ht="20.100000000000001" customHeight="1">
      <c r="A152" s="113"/>
      <c r="B152" s="102"/>
      <c r="C152" s="114" t="s">
        <v>859</v>
      </c>
      <c r="D152" s="732" t="s">
        <v>252</v>
      </c>
      <c r="E152" s="732"/>
      <c r="F152" s="732"/>
      <c r="G152" s="732"/>
      <c r="H152" s="73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ht="15.6" customHeight="1">
      <c r="A153" s="115"/>
      <c r="B153" s="116"/>
      <c r="C153" s="9"/>
      <c r="D153" s="9"/>
      <c r="E153" s="9"/>
      <c r="F153" s="9"/>
      <c r="G153" s="9"/>
      <c r="H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row>
    <row r="154" spans="1:245">
      <c r="A154" s="115"/>
      <c r="B154" s="116"/>
      <c r="C154" s="9"/>
      <c r="D154" s="9"/>
      <c r="E154" s="9"/>
      <c r="F154" s="9"/>
      <c r="G154" s="9"/>
      <c r="H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row>
    <row r="155" spans="1:245">
      <c r="A155" s="115"/>
      <c r="B155" s="116"/>
      <c r="C155" s="9"/>
      <c r="D155" s="9"/>
      <c r="E155" s="9"/>
      <c r="F155" s="9"/>
      <c r="G155" s="9"/>
      <c r="H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row>
    <row r="156" spans="1:245">
      <c r="A156" s="115"/>
      <c r="B156" s="116"/>
      <c r="C156" s="9"/>
      <c r="D156" s="9"/>
      <c r="E156" s="9"/>
      <c r="F156" s="9"/>
      <c r="G156" s="9"/>
      <c r="H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row>
    <row r="157" spans="1:245">
      <c r="A157" s="115"/>
      <c r="B157" s="116"/>
      <c r="C157" s="9"/>
      <c r="D157" s="9"/>
      <c r="E157" s="9"/>
      <c r="F157" s="9"/>
      <c r="G157" s="9"/>
      <c r="H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row>
    <row r="158" spans="1:245">
      <c r="A158" s="115"/>
      <c r="B158" s="116"/>
      <c r="C158" s="9"/>
      <c r="D158" s="9"/>
      <c r="E158" s="9"/>
      <c r="F158" s="9"/>
      <c r="G158" s="9"/>
      <c r="H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row>
    <row r="159" spans="1:245">
      <c r="A159" s="115"/>
      <c r="B159" s="116"/>
      <c r="C159" s="9"/>
      <c r="D159" s="9"/>
      <c r="E159" s="9"/>
      <c r="F159" s="9"/>
      <c r="G159" s="9"/>
      <c r="H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row>
    <row r="160" spans="1:245">
      <c r="A160" s="115"/>
      <c r="B160" s="116"/>
      <c r="C160" s="9"/>
      <c r="D160" s="9"/>
      <c r="E160" s="9"/>
      <c r="F160" s="9"/>
      <c r="G160" s="9"/>
      <c r="H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row>
    <row r="161" spans="1:245">
      <c r="A161" s="115"/>
      <c r="B161" s="116"/>
      <c r="C161" s="9"/>
      <c r="D161" s="9"/>
      <c r="E161" s="9"/>
      <c r="F161" s="9"/>
      <c r="G161" s="9"/>
      <c r="H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row>
    <row r="162" spans="1:245">
      <c r="A162" s="115"/>
      <c r="B162" s="116"/>
      <c r="C162" s="9"/>
      <c r="D162" s="9"/>
      <c r="E162" s="9"/>
      <c r="F162" s="9"/>
      <c r="G162" s="9"/>
      <c r="H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row>
    <row r="163" spans="1:245">
      <c r="A163" s="115"/>
      <c r="B163" s="116"/>
      <c r="C163" s="9"/>
      <c r="D163" s="9"/>
      <c r="E163" s="9"/>
      <c r="F163" s="9"/>
      <c r="G163" s="9"/>
      <c r="H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row>
    <row r="164" spans="1:245">
      <c r="A164" s="115"/>
      <c r="B164" s="116"/>
      <c r="C164" s="9"/>
      <c r="D164" s="9"/>
      <c r="E164" s="9"/>
      <c r="F164" s="9"/>
      <c r="G164" s="9"/>
      <c r="H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row>
    <row r="165" spans="1:245">
      <c r="A165" s="115"/>
      <c r="B165" s="116"/>
      <c r="C165" s="9"/>
      <c r="D165" s="9"/>
      <c r="E165" s="9"/>
      <c r="F165" s="9"/>
      <c r="G165" s="9"/>
      <c r="H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row>
    <row r="166" spans="1:245">
      <c r="A166" s="115"/>
      <c r="B166" s="116"/>
      <c r="C166" s="9"/>
      <c r="D166" s="9"/>
      <c r="E166" s="9"/>
      <c r="F166" s="9"/>
      <c r="G166" s="9"/>
      <c r="H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row>
    <row r="167" spans="1:245">
      <c r="A167" s="115"/>
      <c r="B167" s="116"/>
      <c r="C167" s="9"/>
      <c r="D167" s="9"/>
      <c r="E167" s="9"/>
      <c r="F167" s="9"/>
      <c r="G167" s="9"/>
      <c r="H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row>
    <row r="168" spans="1:245">
      <c r="A168" s="115"/>
      <c r="B168" s="116"/>
      <c r="C168" s="9"/>
      <c r="D168" s="9"/>
      <c r="E168" s="9"/>
      <c r="F168" s="9"/>
      <c r="G168" s="9"/>
      <c r="H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row>
    <row r="169" spans="1:245">
      <c r="A169" s="115"/>
      <c r="B169" s="116"/>
      <c r="C169" s="9"/>
      <c r="D169" s="9"/>
      <c r="E169" s="9"/>
      <c r="F169" s="9"/>
      <c r="G169" s="9"/>
      <c r="H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row>
    <row r="170" spans="1:245">
      <c r="A170" s="115"/>
      <c r="B170" s="116"/>
      <c r="C170" s="9"/>
      <c r="D170" s="9"/>
      <c r="E170" s="9"/>
      <c r="F170" s="9"/>
      <c r="G170" s="9"/>
      <c r="H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row>
    <row r="171" spans="1:245">
      <c r="A171" s="115"/>
      <c r="B171" s="116"/>
      <c r="C171" s="9"/>
      <c r="D171" s="9"/>
      <c r="E171" s="9"/>
      <c r="F171" s="9"/>
      <c r="G171" s="9"/>
      <c r="H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row>
    <row r="172" spans="1:245">
      <c r="A172" s="115"/>
      <c r="B172" s="116"/>
      <c r="C172" s="9"/>
      <c r="D172" s="9"/>
      <c r="E172" s="9"/>
      <c r="F172" s="9"/>
      <c r="G172" s="9"/>
      <c r="H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row>
    <row r="173" spans="1:245">
      <c r="A173" s="115"/>
      <c r="B173" s="116"/>
      <c r="C173" s="9"/>
      <c r="D173" s="9"/>
      <c r="E173" s="9"/>
      <c r="F173" s="9"/>
      <c r="G173" s="9"/>
      <c r="H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row>
    <row r="174" spans="1:245">
      <c r="A174" s="115"/>
      <c r="B174" s="116"/>
      <c r="C174" s="9"/>
      <c r="D174" s="9"/>
      <c r="E174" s="9"/>
      <c r="F174" s="9"/>
      <c r="G174" s="9"/>
      <c r="H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row>
    <row r="175" spans="1:245">
      <c r="A175" s="115"/>
      <c r="B175" s="116"/>
      <c r="C175" s="9"/>
      <c r="D175" s="9"/>
      <c r="E175" s="9"/>
      <c r="F175" s="9"/>
      <c r="G175" s="9"/>
      <c r="H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row>
    <row r="176" spans="1:245">
      <c r="A176" s="115"/>
      <c r="B176" s="116"/>
      <c r="C176" s="9"/>
      <c r="D176" s="9"/>
      <c r="E176" s="9"/>
      <c r="F176" s="9"/>
      <c r="G176" s="9"/>
      <c r="H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row>
    <row r="177" spans="1:245">
      <c r="A177" s="115"/>
      <c r="B177" s="116"/>
      <c r="C177" s="9"/>
      <c r="D177" s="9"/>
      <c r="E177" s="9"/>
      <c r="F177" s="9"/>
      <c r="G177" s="9"/>
      <c r="H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c r="HM177" s="9"/>
      <c r="HN177" s="9"/>
      <c r="HO177" s="9"/>
      <c r="HP177" s="9"/>
      <c r="HQ177" s="9"/>
      <c r="HR177" s="9"/>
      <c r="HS177" s="9"/>
      <c r="HT177" s="9"/>
      <c r="HU177" s="9"/>
      <c r="HV177" s="9"/>
      <c r="HW177" s="9"/>
      <c r="HX177" s="9"/>
      <c r="HY177" s="9"/>
      <c r="HZ177" s="9"/>
      <c r="IA177" s="9"/>
      <c r="IB177" s="9"/>
      <c r="IC177" s="9"/>
      <c r="ID177" s="9"/>
      <c r="IE177" s="9"/>
      <c r="IF177" s="9"/>
      <c r="IG177" s="9"/>
      <c r="IH177" s="9"/>
      <c r="II177" s="9"/>
      <c r="IJ177" s="9"/>
      <c r="IK177" s="9"/>
    </row>
    <row r="178" spans="1:245">
      <c r="A178" s="115"/>
      <c r="B178" s="116"/>
      <c r="C178" s="9"/>
      <c r="D178" s="9"/>
      <c r="E178" s="9"/>
      <c r="F178" s="9"/>
      <c r="G178" s="9"/>
      <c r="H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c r="HM178" s="9"/>
      <c r="HN178" s="9"/>
      <c r="HO178" s="9"/>
      <c r="HP178" s="9"/>
      <c r="HQ178" s="9"/>
      <c r="HR178" s="9"/>
      <c r="HS178" s="9"/>
      <c r="HT178" s="9"/>
      <c r="HU178" s="9"/>
      <c r="HV178" s="9"/>
      <c r="HW178" s="9"/>
      <c r="HX178" s="9"/>
      <c r="HY178" s="9"/>
      <c r="HZ178" s="9"/>
      <c r="IA178" s="9"/>
      <c r="IB178" s="9"/>
      <c r="IC178" s="9"/>
      <c r="ID178" s="9"/>
      <c r="IE178" s="9"/>
      <c r="IF178" s="9"/>
      <c r="IG178" s="9"/>
      <c r="IH178" s="9"/>
      <c r="II178" s="9"/>
      <c r="IJ178" s="9"/>
      <c r="IK178" s="9"/>
    </row>
    <row r="179" spans="1:245">
      <c r="A179" s="115"/>
      <c r="B179" s="116"/>
      <c r="C179" s="9"/>
      <c r="D179" s="9"/>
      <c r="E179" s="9"/>
      <c r="F179" s="9"/>
      <c r="G179" s="9"/>
      <c r="H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row>
    <row r="180" spans="1:245">
      <c r="A180" s="115"/>
      <c r="B180" s="116"/>
      <c r="C180" s="9"/>
      <c r="D180" s="9"/>
      <c r="E180" s="9"/>
      <c r="F180" s="9"/>
      <c r="G180" s="9"/>
      <c r="H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c r="HO180" s="9"/>
      <c r="HP180" s="9"/>
      <c r="HQ180" s="9"/>
      <c r="HR180" s="9"/>
      <c r="HS180" s="9"/>
      <c r="HT180" s="9"/>
      <c r="HU180" s="9"/>
      <c r="HV180" s="9"/>
      <c r="HW180" s="9"/>
      <c r="HX180" s="9"/>
      <c r="HY180" s="9"/>
      <c r="HZ180" s="9"/>
      <c r="IA180" s="9"/>
      <c r="IB180" s="9"/>
      <c r="IC180" s="9"/>
      <c r="ID180" s="9"/>
      <c r="IE180" s="9"/>
      <c r="IF180" s="9"/>
      <c r="IG180" s="9"/>
      <c r="IH180" s="9"/>
      <c r="II180" s="9"/>
      <c r="IJ180" s="9"/>
      <c r="IK180" s="9"/>
    </row>
    <row r="181" spans="1:245">
      <c r="A181" s="115"/>
      <c r="B181" s="116"/>
      <c r="C181" s="9"/>
      <c r="D181" s="9"/>
      <c r="E181" s="9"/>
      <c r="F181" s="9"/>
      <c r="G181" s="9"/>
      <c r="H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row>
    <row r="182" spans="1:245">
      <c r="A182" s="115"/>
      <c r="B182" s="116"/>
      <c r="C182" s="9"/>
      <c r="D182" s="9"/>
      <c r="E182" s="9"/>
      <c r="F182" s="9"/>
      <c r="G182" s="9"/>
      <c r="H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row>
    <row r="183" spans="1:245">
      <c r="A183" s="115"/>
      <c r="B183" s="116"/>
      <c r="C183" s="9"/>
      <c r="D183" s="9"/>
      <c r="E183" s="9"/>
      <c r="F183" s="9"/>
      <c r="G183" s="9"/>
      <c r="H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c r="HM183" s="9"/>
      <c r="HN183" s="9"/>
      <c r="HO183" s="9"/>
      <c r="HP183" s="9"/>
      <c r="HQ183" s="9"/>
      <c r="HR183" s="9"/>
      <c r="HS183" s="9"/>
      <c r="HT183" s="9"/>
      <c r="HU183" s="9"/>
      <c r="HV183" s="9"/>
      <c r="HW183" s="9"/>
      <c r="HX183" s="9"/>
      <c r="HY183" s="9"/>
      <c r="HZ183" s="9"/>
      <c r="IA183" s="9"/>
      <c r="IB183" s="9"/>
      <c r="IC183" s="9"/>
      <c r="ID183" s="9"/>
      <c r="IE183" s="9"/>
      <c r="IF183" s="9"/>
      <c r="IG183" s="9"/>
      <c r="IH183" s="9"/>
      <c r="II183" s="9"/>
      <c r="IJ183" s="9"/>
      <c r="IK183" s="9"/>
    </row>
    <row r="184" spans="1:245">
      <c r="A184" s="115"/>
      <c r="B184" s="116"/>
      <c r="C184" s="9"/>
      <c r="D184" s="9"/>
      <c r="E184" s="9"/>
      <c r="F184" s="9"/>
      <c r="G184" s="9"/>
      <c r="H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c r="HM184" s="9"/>
      <c r="HN184" s="9"/>
      <c r="HO184" s="9"/>
      <c r="HP184" s="9"/>
      <c r="HQ184" s="9"/>
      <c r="HR184" s="9"/>
      <c r="HS184" s="9"/>
      <c r="HT184" s="9"/>
      <c r="HU184" s="9"/>
      <c r="HV184" s="9"/>
      <c r="HW184" s="9"/>
      <c r="HX184" s="9"/>
      <c r="HY184" s="9"/>
      <c r="HZ184" s="9"/>
      <c r="IA184" s="9"/>
      <c r="IB184" s="9"/>
      <c r="IC184" s="9"/>
      <c r="ID184" s="9"/>
      <c r="IE184" s="9"/>
      <c r="IF184" s="9"/>
      <c r="IG184" s="9"/>
      <c r="IH184" s="9"/>
      <c r="II184" s="9"/>
      <c r="IJ184" s="9"/>
      <c r="IK184" s="9"/>
    </row>
    <row r="185" spans="1:245">
      <c r="A185" s="115"/>
      <c r="B185" s="116"/>
      <c r="C185" s="9"/>
      <c r="D185" s="9"/>
      <c r="E185" s="9"/>
      <c r="F185" s="9"/>
      <c r="G185" s="9"/>
      <c r="H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c r="HU185" s="9"/>
      <c r="HV185" s="9"/>
      <c r="HW185" s="9"/>
      <c r="HX185" s="9"/>
      <c r="HY185" s="9"/>
      <c r="HZ185" s="9"/>
      <c r="IA185" s="9"/>
      <c r="IB185" s="9"/>
      <c r="IC185" s="9"/>
      <c r="ID185" s="9"/>
      <c r="IE185" s="9"/>
      <c r="IF185" s="9"/>
      <c r="IG185" s="9"/>
      <c r="IH185" s="9"/>
      <c r="II185" s="9"/>
      <c r="IJ185" s="9"/>
      <c r="IK185" s="9"/>
    </row>
    <row r="186" spans="1:245">
      <c r="A186" s="115"/>
      <c r="B186" s="116"/>
      <c r="C186" s="9"/>
      <c r="D186" s="9"/>
      <c r="E186" s="9"/>
      <c r="F186" s="9"/>
      <c r="G186" s="9"/>
      <c r="H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c r="HM186" s="9"/>
      <c r="HN186" s="9"/>
      <c r="HO186" s="9"/>
      <c r="HP186" s="9"/>
      <c r="HQ186" s="9"/>
      <c r="HR186" s="9"/>
      <c r="HS186" s="9"/>
      <c r="HT186" s="9"/>
      <c r="HU186" s="9"/>
      <c r="HV186" s="9"/>
      <c r="HW186" s="9"/>
      <c r="HX186" s="9"/>
      <c r="HY186" s="9"/>
      <c r="HZ186" s="9"/>
      <c r="IA186" s="9"/>
      <c r="IB186" s="9"/>
      <c r="IC186" s="9"/>
      <c r="ID186" s="9"/>
      <c r="IE186" s="9"/>
      <c r="IF186" s="9"/>
      <c r="IG186" s="9"/>
      <c r="IH186" s="9"/>
      <c r="II186" s="9"/>
      <c r="IJ186" s="9"/>
      <c r="IK186" s="9"/>
    </row>
    <row r="187" spans="1:245">
      <c r="A187" s="115"/>
      <c r="B187" s="116"/>
      <c r="C187" s="9"/>
      <c r="D187" s="9"/>
      <c r="E187" s="9"/>
      <c r="F187" s="9"/>
      <c r="G187" s="9"/>
      <c r="H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c r="HM187" s="9"/>
      <c r="HN187" s="9"/>
      <c r="HO187" s="9"/>
      <c r="HP187" s="9"/>
      <c r="HQ187" s="9"/>
      <c r="HR187" s="9"/>
      <c r="HS187" s="9"/>
      <c r="HT187" s="9"/>
      <c r="HU187" s="9"/>
      <c r="HV187" s="9"/>
      <c r="HW187" s="9"/>
      <c r="HX187" s="9"/>
      <c r="HY187" s="9"/>
      <c r="HZ187" s="9"/>
      <c r="IA187" s="9"/>
      <c r="IB187" s="9"/>
      <c r="IC187" s="9"/>
      <c r="ID187" s="9"/>
      <c r="IE187" s="9"/>
      <c r="IF187" s="9"/>
      <c r="IG187" s="9"/>
      <c r="IH187" s="9"/>
      <c r="II187" s="9"/>
      <c r="IJ187" s="9"/>
      <c r="IK187" s="9"/>
    </row>
    <row r="188" spans="1:245">
      <c r="A188" s="115"/>
      <c r="B188" s="116"/>
      <c r="C188" s="9"/>
      <c r="D188" s="9"/>
      <c r="E188" s="9"/>
      <c r="F188" s="9"/>
      <c r="G188" s="9"/>
      <c r="H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c r="HM188" s="9"/>
      <c r="HN188" s="9"/>
      <c r="HO188" s="9"/>
      <c r="HP188" s="9"/>
      <c r="HQ188" s="9"/>
      <c r="HR188" s="9"/>
      <c r="HS188" s="9"/>
      <c r="HT188" s="9"/>
      <c r="HU188" s="9"/>
      <c r="HV188" s="9"/>
      <c r="HW188" s="9"/>
      <c r="HX188" s="9"/>
      <c r="HY188" s="9"/>
      <c r="HZ188" s="9"/>
      <c r="IA188" s="9"/>
      <c r="IB188" s="9"/>
      <c r="IC188" s="9"/>
      <c r="ID188" s="9"/>
      <c r="IE188" s="9"/>
      <c r="IF188" s="9"/>
      <c r="IG188" s="9"/>
      <c r="IH188" s="9"/>
      <c r="II188" s="9"/>
      <c r="IJ188" s="9"/>
      <c r="IK188" s="9"/>
    </row>
    <row r="189" spans="1:245">
      <c r="A189" s="115"/>
      <c r="B189" s="116"/>
      <c r="C189" s="9"/>
      <c r="D189" s="9"/>
      <c r="E189" s="9"/>
      <c r="F189" s="9"/>
      <c r="G189" s="9"/>
      <c r="H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c r="HM189" s="9"/>
      <c r="HN189" s="9"/>
      <c r="HO189" s="9"/>
      <c r="HP189" s="9"/>
      <c r="HQ189" s="9"/>
      <c r="HR189" s="9"/>
      <c r="HS189" s="9"/>
      <c r="HT189" s="9"/>
      <c r="HU189" s="9"/>
      <c r="HV189" s="9"/>
      <c r="HW189" s="9"/>
      <c r="HX189" s="9"/>
      <c r="HY189" s="9"/>
      <c r="HZ189" s="9"/>
      <c r="IA189" s="9"/>
      <c r="IB189" s="9"/>
      <c r="IC189" s="9"/>
      <c r="ID189" s="9"/>
      <c r="IE189" s="9"/>
      <c r="IF189" s="9"/>
      <c r="IG189" s="9"/>
      <c r="IH189" s="9"/>
      <c r="II189" s="9"/>
      <c r="IJ189" s="9"/>
      <c r="IK189" s="9"/>
    </row>
    <row r="190" spans="1:245">
      <c r="A190" s="115"/>
      <c r="B190" s="116"/>
      <c r="C190" s="9"/>
      <c r="D190" s="9"/>
      <c r="E190" s="9"/>
      <c r="F190" s="9"/>
      <c r="G190" s="9"/>
      <c r="H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c r="HU190" s="9"/>
      <c r="HV190" s="9"/>
      <c r="HW190" s="9"/>
      <c r="HX190" s="9"/>
      <c r="HY190" s="9"/>
      <c r="HZ190" s="9"/>
      <c r="IA190" s="9"/>
      <c r="IB190" s="9"/>
      <c r="IC190" s="9"/>
      <c r="ID190" s="9"/>
      <c r="IE190" s="9"/>
      <c r="IF190" s="9"/>
      <c r="IG190" s="9"/>
      <c r="IH190" s="9"/>
      <c r="II190" s="9"/>
      <c r="IJ190" s="9"/>
      <c r="IK190" s="9"/>
    </row>
    <row r="191" spans="1:245">
      <c r="A191" s="115"/>
      <c r="B191" s="116"/>
      <c r="C191" s="9"/>
      <c r="D191" s="9"/>
      <c r="E191" s="9"/>
      <c r="F191" s="9"/>
      <c r="G191" s="9"/>
      <c r="H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row>
    <row r="192" spans="1:245">
      <c r="A192" s="115"/>
      <c r="B192" s="116"/>
      <c r="C192" s="9"/>
      <c r="D192" s="9"/>
      <c r="E192" s="9"/>
      <c r="F192" s="9"/>
      <c r="G192" s="9"/>
      <c r="H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c r="HO192" s="9"/>
      <c r="HP192" s="9"/>
      <c r="HQ192" s="9"/>
      <c r="HR192" s="9"/>
      <c r="HS192" s="9"/>
      <c r="HT192" s="9"/>
      <c r="HU192" s="9"/>
      <c r="HV192" s="9"/>
      <c r="HW192" s="9"/>
      <c r="HX192" s="9"/>
      <c r="HY192" s="9"/>
      <c r="HZ192" s="9"/>
      <c r="IA192" s="9"/>
      <c r="IB192" s="9"/>
      <c r="IC192" s="9"/>
      <c r="ID192" s="9"/>
      <c r="IE192" s="9"/>
      <c r="IF192" s="9"/>
      <c r="IG192" s="9"/>
      <c r="IH192" s="9"/>
      <c r="II192" s="9"/>
      <c r="IJ192" s="9"/>
      <c r="IK192" s="9"/>
    </row>
    <row r="193" spans="1:245">
      <c r="A193" s="115"/>
      <c r="B193" s="116"/>
      <c r="C193" s="9"/>
      <c r="D193" s="9"/>
      <c r="E193" s="9"/>
      <c r="F193" s="9"/>
      <c r="G193" s="9"/>
      <c r="H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c r="HN193" s="9"/>
      <c r="HO193" s="9"/>
      <c r="HP193" s="9"/>
      <c r="HQ193" s="9"/>
      <c r="HR193" s="9"/>
      <c r="HS193" s="9"/>
      <c r="HT193" s="9"/>
      <c r="HU193" s="9"/>
      <c r="HV193" s="9"/>
      <c r="HW193" s="9"/>
      <c r="HX193" s="9"/>
      <c r="HY193" s="9"/>
      <c r="HZ193" s="9"/>
      <c r="IA193" s="9"/>
      <c r="IB193" s="9"/>
      <c r="IC193" s="9"/>
      <c r="ID193" s="9"/>
      <c r="IE193" s="9"/>
      <c r="IF193" s="9"/>
      <c r="IG193" s="9"/>
      <c r="IH193" s="9"/>
      <c r="II193" s="9"/>
      <c r="IJ193" s="9"/>
      <c r="IK193" s="9"/>
    </row>
    <row r="194" spans="1:245">
      <c r="A194" s="115"/>
      <c r="B194" s="116"/>
      <c r="C194" s="9"/>
      <c r="D194" s="9"/>
      <c r="E194" s="9"/>
      <c r="F194" s="9"/>
      <c r="G194" s="9"/>
      <c r="H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c r="HS194" s="9"/>
      <c r="HT194" s="9"/>
      <c r="HU194" s="9"/>
      <c r="HV194" s="9"/>
      <c r="HW194" s="9"/>
      <c r="HX194" s="9"/>
      <c r="HY194" s="9"/>
      <c r="HZ194" s="9"/>
      <c r="IA194" s="9"/>
      <c r="IB194" s="9"/>
      <c r="IC194" s="9"/>
      <c r="ID194" s="9"/>
      <c r="IE194" s="9"/>
      <c r="IF194" s="9"/>
      <c r="IG194" s="9"/>
      <c r="IH194" s="9"/>
      <c r="II194" s="9"/>
      <c r="IJ194" s="9"/>
      <c r="IK194" s="9"/>
    </row>
    <row r="195" spans="1:245">
      <c r="A195" s="115"/>
      <c r="B195" s="116"/>
      <c r="C195" s="9"/>
      <c r="D195" s="9"/>
      <c r="E195" s="9"/>
      <c r="F195" s="9"/>
      <c r="G195" s="9"/>
      <c r="H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row>
    <row r="196" spans="1:245">
      <c r="A196" s="115"/>
      <c r="B196" s="116"/>
      <c r="C196" s="9"/>
      <c r="D196" s="9"/>
      <c r="E196" s="9"/>
      <c r="F196" s="9"/>
      <c r="G196" s="9"/>
      <c r="H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c r="HS196" s="9"/>
      <c r="HT196" s="9"/>
      <c r="HU196" s="9"/>
      <c r="HV196" s="9"/>
      <c r="HW196" s="9"/>
      <c r="HX196" s="9"/>
      <c r="HY196" s="9"/>
      <c r="HZ196" s="9"/>
      <c r="IA196" s="9"/>
      <c r="IB196" s="9"/>
      <c r="IC196" s="9"/>
      <c r="ID196" s="9"/>
      <c r="IE196" s="9"/>
      <c r="IF196" s="9"/>
      <c r="IG196" s="9"/>
      <c r="IH196" s="9"/>
      <c r="II196" s="9"/>
      <c r="IJ196" s="9"/>
      <c r="IK196" s="9"/>
    </row>
    <row r="197" spans="1:245">
      <c r="A197" s="115"/>
      <c r="B197" s="116"/>
      <c r="C197" s="9"/>
      <c r="D197" s="9"/>
      <c r="E197" s="9"/>
      <c r="F197" s="9"/>
      <c r="G197" s="9"/>
      <c r="H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c r="HS197" s="9"/>
      <c r="HT197" s="9"/>
      <c r="HU197" s="9"/>
      <c r="HV197" s="9"/>
      <c r="HW197" s="9"/>
      <c r="HX197" s="9"/>
      <c r="HY197" s="9"/>
      <c r="HZ197" s="9"/>
      <c r="IA197" s="9"/>
      <c r="IB197" s="9"/>
      <c r="IC197" s="9"/>
      <c r="ID197" s="9"/>
      <c r="IE197" s="9"/>
      <c r="IF197" s="9"/>
      <c r="IG197" s="9"/>
      <c r="IH197" s="9"/>
      <c r="II197" s="9"/>
      <c r="IJ197" s="9"/>
      <c r="IK197" s="9"/>
    </row>
    <row r="198" spans="1:245">
      <c r="A198" s="115"/>
      <c r="B198" s="116"/>
      <c r="C198" s="9"/>
      <c r="D198" s="9"/>
      <c r="E198" s="9"/>
      <c r="F198" s="9"/>
      <c r="G198" s="9"/>
      <c r="H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c r="HS198" s="9"/>
      <c r="HT198" s="9"/>
      <c r="HU198" s="9"/>
      <c r="HV198" s="9"/>
      <c r="HW198" s="9"/>
      <c r="HX198" s="9"/>
      <c r="HY198" s="9"/>
      <c r="HZ198" s="9"/>
      <c r="IA198" s="9"/>
      <c r="IB198" s="9"/>
      <c r="IC198" s="9"/>
      <c r="ID198" s="9"/>
      <c r="IE198" s="9"/>
      <c r="IF198" s="9"/>
      <c r="IG198" s="9"/>
      <c r="IH198" s="9"/>
      <c r="II198" s="9"/>
      <c r="IJ198" s="9"/>
      <c r="IK198" s="9"/>
    </row>
    <row r="199" spans="1:245">
      <c r="A199" s="115"/>
      <c r="B199" s="116"/>
      <c r="C199" s="9"/>
      <c r="D199" s="9"/>
      <c r="E199" s="9"/>
      <c r="F199" s="9"/>
      <c r="G199" s="9"/>
      <c r="H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row>
    <row r="200" spans="1:245">
      <c r="A200" s="115"/>
      <c r="B200" s="116"/>
      <c r="C200" s="9"/>
      <c r="D200" s="9"/>
      <c r="E200" s="9"/>
      <c r="F200" s="9"/>
      <c r="G200" s="9"/>
      <c r="H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row>
    <row r="201" spans="1:245">
      <c r="A201" s="115"/>
      <c r="B201" s="116"/>
      <c r="C201" s="9"/>
      <c r="D201" s="9"/>
      <c r="E201" s="9"/>
      <c r="F201" s="9"/>
      <c r="G201" s="9"/>
      <c r="H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row>
    <row r="202" spans="1:245">
      <c r="A202" s="115"/>
      <c r="B202" s="116"/>
      <c r="C202" s="9"/>
      <c r="D202" s="9"/>
      <c r="E202" s="9"/>
      <c r="F202" s="9"/>
      <c r="G202" s="9"/>
      <c r="H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row>
    <row r="203" spans="1:245">
      <c r="A203" s="115"/>
      <c r="B203" s="116"/>
      <c r="C203" s="9"/>
      <c r="D203" s="9"/>
      <c r="E203" s="9"/>
      <c r="F203" s="9"/>
      <c r="G203" s="9"/>
      <c r="H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row>
    <row r="204" spans="1:245">
      <c r="A204" s="115"/>
      <c r="B204" s="116"/>
      <c r="C204" s="9"/>
      <c r="D204" s="9"/>
      <c r="E204" s="9"/>
      <c r="F204" s="9"/>
      <c r="G204" s="9"/>
      <c r="H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c r="HS204" s="9"/>
      <c r="HT204" s="9"/>
      <c r="HU204" s="9"/>
      <c r="HV204" s="9"/>
      <c r="HW204" s="9"/>
      <c r="HX204" s="9"/>
      <c r="HY204" s="9"/>
      <c r="HZ204" s="9"/>
      <c r="IA204" s="9"/>
      <c r="IB204" s="9"/>
      <c r="IC204" s="9"/>
      <c r="ID204" s="9"/>
      <c r="IE204" s="9"/>
      <c r="IF204" s="9"/>
      <c r="IG204" s="9"/>
      <c r="IH204" s="9"/>
      <c r="II204" s="9"/>
      <c r="IJ204" s="9"/>
      <c r="IK204" s="9"/>
    </row>
    <row r="205" spans="1:245">
      <c r="A205" s="115"/>
      <c r="B205" s="116"/>
      <c r="C205" s="9"/>
      <c r="D205" s="9"/>
      <c r="E205" s="9"/>
      <c r="F205" s="9"/>
      <c r="G205" s="9"/>
      <c r="H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c r="HS205" s="9"/>
      <c r="HT205" s="9"/>
      <c r="HU205" s="9"/>
      <c r="HV205" s="9"/>
      <c r="HW205" s="9"/>
      <c r="HX205" s="9"/>
      <c r="HY205" s="9"/>
      <c r="HZ205" s="9"/>
      <c r="IA205" s="9"/>
      <c r="IB205" s="9"/>
      <c r="IC205" s="9"/>
      <c r="ID205" s="9"/>
      <c r="IE205" s="9"/>
      <c r="IF205" s="9"/>
      <c r="IG205" s="9"/>
      <c r="IH205" s="9"/>
      <c r="II205" s="9"/>
      <c r="IJ205" s="9"/>
      <c r="IK205" s="9"/>
    </row>
    <row r="206" spans="1:245">
      <c r="A206" s="115"/>
      <c r="B206" s="116"/>
      <c r="C206" s="9"/>
      <c r="D206" s="9"/>
      <c r="E206" s="9"/>
      <c r="F206" s="9"/>
      <c r="G206" s="9"/>
      <c r="H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c r="HS206" s="9"/>
      <c r="HT206" s="9"/>
      <c r="HU206" s="9"/>
      <c r="HV206" s="9"/>
      <c r="HW206" s="9"/>
      <c r="HX206" s="9"/>
      <c r="HY206" s="9"/>
      <c r="HZ206" s="9"/>
      <c r="IA206" s="9"/>
      <c r="IB206" s="9"/>
      <c r="IC206" s="9"/>
      <c r="ID206" s="9"/>
      <c r="IE206" s="9"/>
      <c r="IF206" s="9"/>
      <c r="IG206" s="9"/>
      <c r="IH206" s="9"/>
      <c r="II206" s="9"/>
      <c r="IJ206" s="9"/>
      <c r="IK206" s="9"/>
    </row>
    <row r="207" spans="1:245">
      <c r="A207" s="115"/>
      <c r="B207" s="116"/>
      <c r="C207" s="9"/>
      <c r="D207" s="9"/>
      <c r="E207" s="9"/>
      <c r="F207" s="9"/>
      <c r="G207" s="9"/>
      <c r="H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c r="HS207" s="9"/>
      <c r="HT207" s="9"/>
      <c r="HU207" s="9"/>
      <c r="HV207" s="9"/>
      <c r="HW207" s="9"/>
      <c r="HX207" s="9"/>
      <c r="HY207" s="9"/>
      <c r="HZ207" s="9"/>
      <c r="IA207" s="9"/>
      <c r="IB207" s="9"/>
      <c r="IC207" s="9"/>
      <c r="ID207" s="9"/>
      <c r="IE207" s="9"/>
      <c r="IF207" s="9"/>
      <c r="IG207" s="9"/>
      <c r="IH207" s="9"/>
      <c r="II207" s="9"/>
      <c r="IJ207" s="9"/>
      <c r="IK207" s="9"/>
    </row>
    <row r="208" spans="1:245">
      <c r="A208" s="115"/>
      <c r="B208" s="116"/>
      <c r="C208" s="9"/>
      <c r="D208" s="9"/>
      <c r="E208" s="9"/>
      <c r="F208" s="9"/>
      <c r="G208" s="9"/>
      <c r="H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c r="HS208" s="9"/>
      <c r="HT208" s="9"/>
      <c r="HU208" s="9"/>
      <c r="HV208" s="9"/>
      <c r="HW208" s="9"/>
      <c r="HX208" s="9"/>
      <c r="HY208" s="9"/>
      <c r="HZ208" s="9"/>
      <c r="IA208" s="9"/>
      <c r="IB208" s="9"/>
      <c r="IC208" s="9"/>
      <c r="ID208" s="9"/>
      <c r="IE208" s="9"/>
      <c r="IF208" s="9"/>
      <c r="IG208" s="9"/>
      <c r="IH208" s="9"/>
      <c r="II208" s="9"/>
      <c r="IJ208" s="9"/>
      <c r="IK208" s="9"/>
    </row>
  </sheetData>
  <mergeCells count="11">
    <mergeCell ref="C140:D140"/>
    <mergeCell ref="C141:D141"/>
    <mergeCell ref="D146:H146"/>
    <mergeCell ref="D147:H147"/>
    <mergeCell ref="D152:H152"/>
    <mergeCell ref="A137:E137"/>
    <mergeCell ref="A6:C6"/>
    <mergeCell ref="A50:C50"/>
    <mergeCell ref="A63:C63"/>
    <mergeCell ref="A93:C93"/>
    <mergeCell ref="A135:C135"/>
  </mergeCells>
  <pageMargins left="0.51181102362204722" right="0.19685039370078741" top="0.39370078740157483" bottom="0.39370078740157483" header="0.23622047244094491" footer="0.23622047244094491"/>
  <pageSetup paperSize="9" scale="95" firstPageNumber="5" orientation="portrait" useFirstPageNumber="1" r:id="rId1"/>
  <headerFooter alignWithMargins="0">
    <oddFooter xml:space="preserve">&amp;L&amp;"VNI-Times,Italic"&amp;9Caùc thuyeát minh baùo caùo taøi chính laø phaàn khoâng theå taùch rôøi cuûa baùo caùo naøy&amp;R&amp;"VNI-Times,Italic"&amp;9Trang &amp;P </oddFooter>
  </headerFooter>
</worksheet>
</file>

<file path=xl/worksheets/sheet2.xml><?xml version="1.0" encoding="utf-8"?>
<worksheet xmlns="http://schemas.openxmlformats.org/spreadsheetml/2006/main" xmlns:r="http://schemas.openxmlformats.org/officeDocument/2006/relationships">
  <dimension ref="A1:IS56"/>
  <sheetViews>
    <sheetView tabSelected="1" workbookViewId="0">
      <selection activeCell="I139" sqref="I139"/>
    </sheetView>
  </sheetViews>
  <sheetFormatPr defaultRowHeight="20.100000000000001" customHeight="1"/>
  <cols>
    <col min="1" max="1" width="4.42578125" style="134" customWidth="1"/>
    <col min="2" max="2" width="44.5703125" style="121" customWidth="1"/>
    <col min="3" max="3" width="7.7109375" style="177" customWidth="1"/>
    <col min="4" max="4" width="8" style="189" customWidth="1"/>
    <col min="5" max="5" width="18.140625" style="125" customWidth="1"/>
    <col min="6" max="6" width="0.85546875" style="126" customWidth="1"/>
    <col min="7" max="7" width="17.7109375" style="125" customWidth="1"/>
    <col min="8" max="8" width="2" style="121" customWidth="1"/>
    <col min="9" max="10" width="8.28515625" style="121" customWidth="1"/>
    <col min="11" max="16384" width="9.140625" style="121"/>
  </cols>
  <sheetData>
    <row r="1" spans="1:245" s="9" customFormat="1" ht="20.100000000000001" customHeight="1">
      <c r="A1" s="1" t="s">
        <v>855</v>
      </c>
      <c r="B1" s="2"/>
      <c r="C1" s="3"/>
      <c r="D1" s="3"/>
      <c r="E1" s="3"/>
      <c r="F1" s="6"/>
      <c r="G1" s="119"/>
      <c r="H1" s="8"/>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row>
    <row r="2" spans="1:245" ht="21.75" customHeight="1">
      <c r="A2" s="120" t="s">
        <v>156</v>
      </c>
      <c r="C2" s="122"/>
      <c r="D2" s="123"/>
      <c r="E2" s="14"/>
      <c r="F2" s="14"/>
      <c r="G2" s="14"/>
    </row>
    <row r="3" spans="1:245" ht="20.100000000000001" customHeight="1">
      <c r="A3" s="124" t="s">
        <v>860</v>
      </c>
      <c r="C3" s="122"/>
      <c r="D3" s="123"/>
      <c r="G3" s="127" t="s">
        <v>1</v>
      </c>
    </row>
    <row r="4" spans="1:245" ht="12.75">
      <c r="A4" s="25"/>
      <c r="B4" s="128"/>
      <c r="C4" s="129"/>
      <c r="D4" s="130"/>
      <c r="E4" s="131"/>
      <c r="F4" s="132"/>
      <c r="G4" s="133"/>
    </row>
    <row r="5" spans="1:245" ht="13.5">
      <c r="B5" s="135"/>
      <c r="C5" s="136"/>
      <c r="D5" s="137"/>
      <c r="E5" s="138"/>
      <c r="F5" s="137"/>
      <c r="G5" s="138"/>
    </row>
    <row r="6" spans="1:245" s="141" customFormat="1" ht="30" customHeight="1">
      <c r="A6" s="733" t="s">
        <v>157</v>
      </c>
      <c r="B6" s="733"/>
      <c r="C6" s="33" t="s">
        <v>3</v>
      </c>
      <c r="D6" s="34" t="s">
        <v>4</v>
      </c>
      <c r="E6" s="139" t="s">
        <v>696</v>
      </c>
      <c r="F6" s="140"/>
      <c r="G6" s="139" t="s">
        <v>697</v>
      </c>
    </row>
    <row r="7" spans="1:245" s="147" customFormat="1" ht="20.100000000000001" customHeight="1">
      <c r="A7" s="48" t="s">
        <v>11</v>
      </c>
      <c r="B7" s="142" t="s">
        <v>158</v>
      </c>
      <c r="C7" s="143" t="s">
        <v>159</v>
      </c>
      <c r="D7" s="144" t="s">
        <v>160</v>
      </c>
      <c r="E7" s="145">
        <v>388521295904</v>
      </c>
      <c r="F7" s="146"/>
      <c r="G7" s="145">
        <v>283716197118</v>
      </c>
    </row>
    <row r="8" spans="1:245" s="147" customFormat="1" ht="20.100000000000001" customHeight="1">
      <c r="A8" s="48" t="s">
        <v>13</v>
      </c>
      <c r="B8" s="147" t="s">
        <v>161</v>
      </c>
      <c r="C8" s="148" t="s">
        <v>162</v>
      </c>
      <c r="D8" s="144"/>
      <c r="E8" s="145">
        <v>637832847</v>
      </c>
      <c r="F8" s="149"/>
      <c r="G8" s="145">
        <v>784138824</v>
      </c>
    </row>
    <row r="9" spans="1:245" s="150" customFormat="1" ht="20.100000000000001" customHeight="1">
      <c r="A9" s="48" t="s">
        <v>26</v>
      </c>
      <c r="B9" s="142" t="s">
        <v>163</v>
      </c>
      <c r="C9" s="143">
        <v>10</v>
      </c>
      <c r="D9" s="144"/>
      <c r="E9" s="145">
        <f>E7-E8</f>
        <v>387883463057</v>
      </c>
      <c r="F9" s="146"/>
      <c r="G9" s="145">
        <f>G7-G8</f>
        <v>282932058294</v>
      </c>
    </row>
    <row r="10" spans="1:245" s="147" customFormat="1" ht="20.100000000000001" customHeight="1">
      <c r="A10" s="48" t="s">
        <v>28</v>
      </c>
      <c r="B10" s="142" t="s">
        <v>164</v>
      </c>
      <c r="C10" s="143">
        <v>11</v>
      </c>
      <c r="D10" s="144" t="s">
        <v>165</v>
      </c>
      <c r="E10" s="145">
        <v>260934861579</v>
      </c>
      <c r="F10" s="146"/>
      <c r="G10" s="145">
        <v>174369493304</v>
      </c>
      <c r="H10" s="151"/>
      <c r="I10" s="152"/>
    </row>
    <row r="11" spans="1:245" s="150" customFormat="1" ht="20.100000000000001" customHeight="1">
      <c r="A11" s="153" t="s">
        <v>166</v>
      </c>
      <c r="B11" s="154" t="s">
        <v>167</v>
      </c>
      <c r="C11" s="155">
        <v>20</v>
      </c>
      <c r="D11" s="156"/>
      <c r="E11" s="157">
        <f>E9-E10</f>
        <v>126948601478</v>
      </c>
      <c r="F11" s="158"/>
      <c r="G11" s="157">
        <f>G9-G10</f>
        <v>108562564990</v>
      </c>
      <c r="H11" s="151"/>
    </row>
    <row r="12" spans="1:245" s="147" customFormat="1" ht="20.100000000000001" customHeight="1">
      <c r="A12" s="156"/>
      <c r="B12" s="154" t="s">
        <v>168</v>
      </c>
      <c r="C12" s="155"/>
      <c r="D12" s="156"/>
      <c r="E12" s="157"/>
      <c r="F12" s="158"/>
      <c r="G12" s="157"/>
      <c r="H12" s="151"/>
    </row>
    <row r="13" spans="1:245" s="147" customFormat="1" ht="20.100000000000001" customHeight="1">
      <c r="A13" s="159" t="s">
        <v>129</v>
      </c>
      <c r="B13" s="142" t="s">
        <v>169</v>
      </c>
      <c r="C13" s="143" t="s">
        <v>170</v>
      </c>
      <c r="D13" s="144" t="s">
        <v>171</v>
      </c>
      <c r="E13" s="145">
        <f>92760359210</f>
        <v>92760359210</v>
      </c>
      <c r="F13" s="160"/>
      <c r="G13" s="145">
        <v>82306420289</v>
      </c>
      <c r="H13" s="151"/>
    </row>
    <row r="14" spans="1:245" s="147" customFormat="1" ht="20.100000000000001" customHeight="1">
      <c r="A14" s="159" t="s">
        <v>131</v>
      </c>
      <c r="B14" s="142" t="s">
        <v>172</v>
      </c>
      <c r="C14" s="143">
        <v>22</v>
      </c>
      <c r="D14" s="144" t="s">
        <v>173</v>
      </c>
      <c r="E14" s="145">
        <v>22670529254</v>
      </c>
      <c r="F14" s="146"/>
      <c r="G14" s="145">
        <v>15125148125</v>
      </c>
      <c r="H14" s="151"/>
    </row>
    <row r="15" spans="1:245" s="165" customFormat="1" ht="20.100000000000001" customHeight="1">
      <c r="A15" s="161"/>
      <c r="B15" s="162" t="s">
        <v>174</v>
      </c>
      <c r="C15" s="163">
        <v>23</v>
      </c>
      <c r="D15" s="161"/>
      <c r="E15" s="164">
        <v>22083625151</v>
      </c>
      <c r="F15" s="149"/>
      <c r="G15" s="164">
        <v>15104378776</v>
      </c>
      <c r="H15" s="151"/>
    </row>
    <row r="16" spans="1:245" s="147" customFormat="1" ht="20.100000000000001" customHeight="1">
      <c r="A16" s="159" t="s">
        <v>133</v>
      </c>
      <c r="B16" s="142" t="s">
        <v>175</v>
      </c>
      <c r="C16" s="143">
        <v>24</v>
      </c>
      <c r="E16" s="145">
        <v>0</v>
      </c>
      <c r="F16" s="146"/>
      <c r="G16" s="145">
        <v>0</v>
      </c>
      <c r="H16" s="151"/>
      <c r="I16" s="152"/>
    </row>
    <row r="17" spans="1:10" s="147" customFormat="1" ht="20.100000000000001" customHeight="1">
      <c r="A17" s="159" t="s">
        <v>135</v>
      </c>
      <c r="B17" s="142" t="s">
        <v>176</v>
      </c>
      <c r="C17" s="143">
        <v>25</v>
      </c>
      <c r="E17" s="145">
        <v>38903715316</v>
      </c>
      <c r="F17" s="146"/>
      <c r="G17" s="145">
        <v>44064541453</v>
      </c>
      <c r="H17" s="151"/>
    </row>
    <row r="18" spans="1:10" s="147" customFormat="1" ht="20.100000000000001" customHeight="1">
      <c r="A18" s="153" t="s">
        <v>137</v>
      </c>
      <c r="B18" s="154" t="s">
        <v>177</v>
      </c>
      <c r="C18" s="155">
        <v>30</v>
      </c>
      <c r="D18" s="156"/>
      <c r="E18" s="157">
        <f>E11+E13-E14-E16-E17</f>
        <v>158134716118</v>
      </c>
      <c r="F18" s="158">
        <v>0</v>
      </c>
      <c r="G18" s="157">
        <f>G11+G13-G14-G16-G17</f>
        <v>131679295701</v>
      </c>
      <c r="H18" s="151"/>
    </row>
    <row r="19" spans="1:10" s="147" customFormat="1" ht="20.100000000000001" customHeight="1">
      <c r="A19" s="156"/>
      <c r="B19" s="154" t="s">
        <v>178</v>
      </c>
      <c r="C19" s="155"/>
      <c r="D19" s="156"/>
      <c r="E19" s="157"/>
      <c r="F19" s="158"/>
      <c r="G19" s="157"/>
      <c r="H19" s="151"/>
    </row>
    <row r="20" spans="1:10" s="147" customFormat="1" ht="20.100000000000001" customHeight="1">
      <c r="A20" s="159" t="s">
        <v>139</v>
      </c>
      <c r="B20" s="142" t="s">
        <v>179</v>
      </c>
      <c r="C20" s="143">
        <v>31</v>
      </c>
      <c r="D20" s="144"/>
      <c r="E20" s="145">
        <v>2493229937</v>
      </c>
      <c r="F20" s="146"/>
      <c r="G20" s="145">
        <v>12603285354</v>
      </c>
      <c r="H20" s="151"/>
    </row>
    <row r="21" spans="1:10" s="147" customFormat="1" ht="20.100000000000001" customHeight="1">
      <c r="A21" s="159" t="s">
        <v>141</v>
      </c>
      <c r="B21" s="142" t="s">
        <v>180</v>
      </c>
      <c r="C21" s="143">
        <v>32</v>
      </c>
      <c r="D21" s="144"/>
      <c r="E21" s="145">
        <v>30112330</v>
      </c>
      <c r="F21" s="146"/>
      <c r="G21" s="145">
        <v>4522601783</v>
      </c>
      <c r="H21" s="151"/>
    </row>
    <row r="22" spans="1:10" s="150" customFormat="1" ht="20.100000000000001" customHeight="1">
      <c r="A22" s="153" t="s">
        <v>181</v>
      </c>
      <c r="B22" s="154" t="s">
        <v>182</v>
      </c>
      <c r="C22" s="155">
        <v>40</v>
      </c>
      <c r="D22" s="156"/>
      <c r="E22" s="157">
        <f>E20-E21</f>
        <v>2463117607</v>
      </c>
      <c r="F22" s="158"/>
      <c r="G22" s="157">
        <f>G20-G21</f>
        <v>8080683571</v>
      </c>
      <c r="H22" s="151"/>
      <c r="I22" s="166"/>
      <c r="J22" s="166"/>
    </row>
    <row r="23" spans="1:10" s="150" customFormat="1" ht="20.100000000000001" customHeight="1">
      <c r="A23" s="153" t="s">
        <v>183</v>
      </c>
      <c r="B23" s="154" t="s">
        <v>184</v>
      </c>
      <c r="C23" s="155">
        <v>50</v>
      </c>
      <c r="D23" s="156"/>
      <c r="E23" s="157">
        <f>E18+E22</f>
        <v>160597833725</v>
      </c>
      <c r="F23" s="158"/>
      <c r="G23" s="157">
        <f>G18+G22</f>
        <v>139759979272</v>
      </c>
      <c r="H23" s="151"/>
      <c r="I23" s="166"/>
      <c r="J23" s="166"/>
    </row>
    <row r="24" spans="1:10" s="147" customFormat="1" ht="20.100000000000001" customHeight="1">
      <c r="A24" s="153"/>
      <c r="B24" s="154" t="s">
        <v>185</v>
      </c>
      <c r="C24" s="155"/>
      <c r="D24" s="156"/>
      <c r="E24" s="157"/>
      <c r="F24" s="158"/>
      <c r="G24" s="157"/>
      <c r="H24" s="151"/>
      <c r="I24" s="167"/>
      <c r="J24" s="167"/>
    </row>
    <row r="25" spans="1:10" s="147" customFormat="1" ht="20.100000000000001" customHeight="1">
      <c r="A25" s="159" t="s">
        <v>186</v>
      </c>
      <c r="B25" s="142" t="s">
        <v>187</v>
      </c>
      <c r="C25" s="143">
        <v>51</v>
      </c>
      <c r="D25" s="144" t="s">
        <v>188</v>
      </c>
      <c r="E25" s="145">
        <v>38487575552</v>
      </c>
      <c r="F25" s="146"/>
      <c r="G25" s="145">
        <v>34422296900</v>
      </c>
      <c r="H25" s="151"/>
      <c r="I25" s="51"/>
      <c r="J25" s="50"/>
    </row>
    <row r="26" spans="1:10" s="147" customFormat="1" ht="20.100000000000001" customHeight="1">
      <c r="A26" s="159" t="s">
        <v>189</v>
      </c>
      <c r="B26" s="142" t="s">
        <v>190</v>
      </c>
      <c r="C26" s="143">
        <v>52</v>
      </c>
      <c r="D26" s="144" t="s">
        <v>191</v>
      </c>
      <c r="E26" s="145">
        <v>957364621</v>
      </c>
      <c r="F26" s="146"/>
      <c r="G26" s="146">
        <v>146030179</v>
      </c>
      <c r="H26" s="151"/>
      <c r="I26" s="168"/>
      <c r="J26" s="167"/>
    </row>
    <row r="27" spans="1:10" s="150" customFormat="1" ht="20.100000000000001" customHeight="1">
      <c r="A27" s="153" t="s">
        <v>192</v>
      </c>
      <c r="B27" s="154" t="s">
        <v>193</v>
      </c>
      <c r="C27" s="155">
        <v>60</v>
      </c>
      <c r="D27" s="156"/>
      <c r="E27" s="157">
        <f>E23-E25-E26</f>
        <v>121152893552</v>
      </c>
      <c r="F27" s="158"/>
      <c r="G27" s="157">
        <f>G23-G25-G26</f>
        <v>105191652193</v>
      </c>
      <c r="I27" s="166"/>
      <c r="J27" s="166"/>
    </row>
    <row r="28" spans="1:10" s="147" customFormat="1" ht="20.100000000000001" customHeight="1" thickBot="1">
      <c r="A28" s="153"/>
      <c r="B28" s="154" t="s">
        <v>194</v>
      </c>
      <c r="C28" s="155"/>
      <c r="D28" s="156"/>
      <c r="E28" s="169"/>
      <c r="F28" s="170"/>
      <c r="G28" s="171"/>
      <c r="I28" s="167"/>
      <c r="J28" s="167"/>
    </row>
    <row r="29" spans="1:10" s="147" customFormat="1" ht="14.25" customHeight="1" thickTop="1">
      <c r="A29" s="153"/>
      <c r="B29" s="172"/>
      <c r="C29" s="155"/>
      <c r="D29" s="144"/>
    </row>
    <row r="30" spans="1:10" s="42" customFormat="1" ht="20.100000000000001" customHeight="1">
      <c r="B30" s="103"/>
      <c r="D30" s="173"/>
      <c r="E30" s="731" t="s">
        <v>857</v>
      </c>
      <c r="F30" s="731"/>
      <c r="G30" s="731"/>
    </row>
    <row r="31" spans="1:10" s="42" customFormat="1" ht="20.100000000000001" customHeight="1">
      <c r="A31" s="37"/>
      <c r="B31" s="114" t="s">
        <v>251</v>
      </c>
      <c r="D31" s="93"/>
      <c r="E31" s="732" t="s">
        <v>858</v>
      </c>
      <c r="F31" s="732"/>
      <c r="G31" s="732"/>
    </row>
    <row r="32" spans="1:10" s="42" customFormat="1" ht="20.100000000000001" customHeight="1">
      <c r="A32" s="44"/>
      <c r="B32" s="114"/>
      <c r="C32" s="106"/>
      <c r="D32" s="107"/>
      <c r="E32" s="174"/>
      <c r="F32" s="174"/>
      <c r="G32" s="174"/>
    </row>
    <row r="33" spans="1:253" s="42" customFormat="1" ht="20.100000000000001" customHeight="1">
      <c r="A33" s="101"/>
      <c r="B33" s="114"/>
      <c r="C33" s="111"/>
      <c r="D33" s="112"/>
      <c r="E33" s="174"/>
      <c r="F33" s="174"/>
      <c r="G33" s="174"/>
    </row>
    <row r="34" spans="1:253" s="42" customFormat="1" ht="20.100000000000001" customHeight="1">
      <c r="A34" s="101"/>
      <c r="B34" s="114"/>
      <c r="C34" s="111"/>
      <c r="D34" s="112"/>
      <c r="E34" s="174"/>
      <c r="F34" s="174"/>
      <c r="G34" s="174"/>
    </row>
    <row r="35" spans="1:253" s="42" customFormat="1" ht="20.100000000000001" customHeight="1">
      <c r="A35" s="101"/>
      <c r="B35" s="114"/>
      <c r="C35" s="111"/>
      <c r="D35" s="112"/>
      <c r="E35" s="174"/>
      <c r="F35" s="174"/>
      <c r="G35" s="174"/>
    </row>
    <row r="36" spans="1:253" s="42" customFormat="1" ht="20.100000000000001" customHeight="1">
      <c r="A36" s="113"/>
      <c r="B36" s="114" t="s">
        <v>859</v>
      </c>
      <c r="D36" s="93"/>
      <c r="E36" s="732" t="s">
        <v>252</v>
      </c>
      <c r="F36" s="732"/>
      <c r="G36" s="732"/>
    </row>
    <row r="37" spans="1:253" s="147" customFormat="1" ht="20.100000000000001" customHeight="1">
      <c r="A37" s="41"/>
      <c r="B37" s="175"/>
      <c r="C37" s="175"/>
      <c r="D37" s="175"/>
      <c r="E37" s="175"/>
      <c r="F37" s="175"/>
      <c r="G37" s="175"/>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row>
    <row r="38" spans="1:253" s="147" customFormat="1" ht="20.100000000000001"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row>
    <row r="39" spans="1:253" ht="20.100000000000001"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row>
    <row r="40" spans="1:253" ht="20.100000000000001"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row>
    <row r="41" spans="1:253" ht="20.100000000000001"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row>
    <row r="42" spans="1:253" ht="20.100000000000001"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row>
    <row r="43" spans="1:253" ht="20.100000000000001"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row>
    <row r="45" spans="1:253" ht="20.100000000000001" customHeight="1">
      <c r="B45" s="176"/>
      <c r="D45" s="121"/>
    </row>
    <row r="46" spans="1:253" ht="20.100000000000001" customHeight="1">
      <c r="B46" s="178"/>
      <c r="C46" s="179"/>
      <c r="D46" s="180"/>
    </row>
    <row r="47" spans="1:253" ht="20.100000000000001" customHeight="1">
      <c r="B47" s="178"/>
      <c r="C47" s="181"/>
      <c r="D47" s="182"/>
    </row>
    <row r="48" spans="1:253" ht="20.100000000000001" customHeight="1">
      <c r="B48" s="178"/>
      <c r="C48" s="179"/>
      <c r="D48" s="180"/>
    </row>
    <row r="49" spans="2:4" ht="20.100000000000001" customHeight="1">
      <c r="B49" s="178"/>
      <c r="C49" s="179"/>
      <c r="D49" s="180"/>
    </row>
    <row r="50" spans="2:4" ht="20.100000000000001" customHeight="1">
      <c r="B50" s="183"/>
      <c r="C50" s="184"/>
      <c r="D50" s="185"/>
    </row>
    <row r="51" spans="2:4" ht="20.100000000000001" customHeight="1">
      <c r="B51" s="183"/>
      <c r="C51" s="186"/>
      <c r="D51" s="187"/>
    </row>
    <row r="52" spans="2:4" ht="20.100000000000001" customHeight="1">
      <c r="B52" s="188"/>
    </row>
    <row r="53" spans="2:4" ht="20.100000000000001" customHeight="1">
      <c r="B53" s="188"/>
      <c r="C53" s="12"/>
      <c r="D53" s="190"/>
    </row>
    <row r="55" spans="2:4" ht="20.100000000000001" customHeight="1">
      <c r="D55" s="191"/>
    </row>
    <row r="56" spans="2:4" ht="20.100000000000001" customHeight="1">
      <c r="B56" s="192"/>
      <c r="C56" s="12"/>
      <c r="D56" s="193"/>
    </row>
  </sheetData>
  <mergeCells count="4">
    <mergeCell ref="A6:B6"/>
    <mergeCell ref="E30:G30"/>
    <mergeCell ref="E31:G31"/>
    <mergeCell ref="E36:G36"/>
  </mergeCells>
  <pageMargins left="0.53" right="0.19685039370078741" top="0.27559055118110237" bottom="0.39370078740157483" header="0.23622047244094491" footer="0.23622047244094491"/>
  <pageSetup paperSize="9" scale="95" firstPageNumber="9" orientation="portrait" useFirstPageNumber="1" horizontalDpi="300" verticalDpi="300" r:id="rId1"/>
  <headerFooter alignWithMargins="0">
    <oddFooter>&amp;L&amp;"VNI-Times,Italic"&amp;9Caùc thuyeát minh baùo caùo taøi chính laø phaàn khoâng theå taùch rôøi cuûa baùo caùo naøy&amp;R&amp;"VNI-Times,Italic"&amp;9Trang &amp;P</oddFooter>
  </headerFooter>
</worksheet>
</file>

<file path=xl/worksheets/sheet3.xml><?xml version="1.0" encoding="utf-8"?>
<worksheet xmlns="http://schemas.openxmlformats.org/spreadsheetml/2006/main" xmlns:r="http://schemas.openxmlformats.org/officeDocument/2006/relationships">
  <dimension ref="A1:IJ62"/>
  <sheetViews>
    <sheetView workbookViewId="0">
      <selection activeCell="I139" sqref="I139"/>
    </sheetView>
  </sheetViews>
  <sheetFormatPr defaultRowHeight="20.100000000000001" customHeight="1"/>
  <cols>
    <col min="1" max="1" width="4.42578125" style="207" customWidth="1"/>
    <col min="2" max="2" width="49.5703125" style="204" customWidth="1"/>
    <col min="3" max="3" width="7.7109375" style="204" customWidth="1"/>
    <col min="4" max="4" width="20.42578125" style="209" bestFit="1" customWidth="1"/>
    <col min="5" max="5" width="19.5703125" style="210" customWidth="1"/>
    <col min="6" max="6" width="8.7109375" style="204" customWidth="1"/>
    <col min="7" max="7" width="9.140625" style="204" customWidth="1"/>
    <col min="8" max="16384" width="9.140625" style="204"/>
  </cols>
  <sheetData>
    <row r="1" spans="1:236" s="199" customFormat="1" ht="20.100000000000001" customHeight="1">
      <c r="A1" s="194" t="s">
        <v>855</v>
      </c>
      <c r="B1" s="195"/>
      <c r="C1" s="196"/>
      <c r="D1" s="197"/>
      <c r="E1" s="198"/>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c r="DS1" s="200"/>
      <c r="DT1" s="200"/>
      <c r="DU1" s="200"/>
      <c r="DV1" s="200"/>
      <c r="DW1" s="200"/>
      <c r="DX1" s="200"/>
      <c r="DY1" s="200"/>
      <c r="DZ1" s="200"/>
      <c r="EA1" s="200"/>
      <c r="EB1" s="200"/>
      <c r="EC1" s="200"/>
      <c r="ED1" s="200"/>
      <c r="EE1" s="200"/>
      <c r="EF1" s="200"/>
      <c r="EG1" s="200"/>
      <c r="EH1" s="200"/>
      <c r="EI1" s="200"/>
      <c r="EJ1" s="200"/>
      <c r="EK1" s="200"/>
      <c r="EL1" s="200"/>
      <c r="EM1" s="200"/>
      <c r="EN1" s="200"/>
      <c r="EO1" s="200"/>
      <c r="EP1" s="200"/>
      <c r="EQ1" s="200"/>
      <c r="ER1" s="200"/>
      <c r="ES1" s="200"/>
      <c r="ET1" s="200"/>
      <c r="EU1" s="200"/>
      <c r="EV1" s="200"/>
      <c r="EW1" s="200"/>
      <c r="EX1" s="200"/>
      <c r="EY1" s="200"/>
      <c r="EZ1" s="200"/>
      <c r="FA1" s="200"/>
      <c r="FB1" s="200"/>
      <c r="FC1" s="200"/>
      <c r="FD1" s="200"/>
      <c r="FE1" s="200"/>
      <c r="FF1" s="200"/>
      <c r="FG1" s="200"/>
      <c r="FH1" s="200"/>
      <c r="FI1" s="200"/>
      <c r="FJ1" s="200"/>
      <c r="FK1" s="200"/>
      <c r="FL1" s="200"/>
      <c r="FM1" s="200"/>
      <c r="FN1" s="200"/>
      <c r="FO1" s="200"/>
      <c r="FP1" s="200"/>
      <c r="FQ1" s="200"/>
      <c r="FR1" s="200"/>
      <c r="FS1" s="200"/>
      <c r="FT1" s="200"/>
      <c r="FU1" s="200"/>
      <c r="FV1" s="200"/>
      <c r="FW1" s="200"/>
      <c r="FX1" s="200"/>
      <c r="FY1" s="200"/>
      <c r="FZ1" s="200"/>
      <c r="GA1" s="200"/>
      <c r="GB1" s="200"/>
      <c r="GC1" s="200"/>
      <c r="GD1" s="200"/>
      <c r="GE1" s="200"/>
      <c r="GF1" s="200"/>
      <c r="GG1" s="200"/>
      <c r="GH1" s="200"/>
      <c r="GI1" s="200"/>
      <c r="GJ1" s="200"/>
      <c r="GK1" s="200"/>
      <c r="GL1" s="200"/>
      <c r="GM1" s="200"/>
      <c r="GN1" s="200"/>
      <c r="GO1" s="200"/>
      <c r="GP1" s="200"/>
      <c r="GQ1" s="200"/>
      <c r="GR1" s="200"/>
      <c r="GS1" s="200"/>
      <c r="GT1" s="200"/>
      <c r="GU1" s="200"/>
      <c r="GV1" s="200"/>
      <c r="GW1" s="200"/>
      <c r="GX1" s="200"/>
      <c r="GY1" s="200"/>
      <c r="GZ1" s="200"/>
      <c r="HA1" s="200"/>
      <c r="HB1" s="200"/>
      <c r="HC1" s="200"/>
      <c r="HD1" s="200"/>
      <c r="HE1" s="200"/>
      <c r="HF1" s="200"/>
      <c r="HG1" s="200"/>
      <c r="HH1" s="200"/>
      <c r="HI1" s="200"/>
      <c r="HJ1" s="200"/>
      <c r="HK1" s="200"/>
      <c r="HL1" s="200"/>
      <c r="HM1" s="200"/>
      <c r="HN1" s="200"/>
      <c r="HO1" s="200"/>
      <c r="HP1" s="200"/>
      <c r="HQ1" s="200"/>
      <c r="HR1" s="200"/>
      <c r="HS1" s="200"/>
      <c r="HT1" s="200"/>
      <c r="HU1" s="200"/>
      <c r="HV1" s="200"/>
      <c r="HW1" s="200"/>
      <c r="HX1" s="200"/>
      <c r="HY1" s="200"/>
      <c r="HZ1" s="200"/>
      <c r="IA1" s="200"/>
      <c r="IB1" s="200"/>
    </row>
    <row r="2" spans="1:236" s="203" customFormat="1" ht="21.75" customHeight="1">
      <c r="A2" s="201" t="s">
        <v>195</v>
      </c>
      <c r="B2" s="202"/>
      <c r="C2" s="202"/>
      <c r="D2" s="197"/>
      <c r="E2" s="198"/>
    </row>
    <row r="3" spans="1:236" ht="18" hidden="1" customHeight="1">
      <c r="A3" s="107" t="s">
        <v>196</v>
      </c>
      <c r="B3" s="202"/>
      <c r="C3" s="202"/>
      <c r="D3" s="197"/>
      <c r="E3" s="198"/>
    </row>
    <row r="4" spans="1:236" ht="20.100000000000001" customHeight="1">
      <c r="A4" s="205" t="s">
        <v>860</v>
      </c>
      <c r="B4" s="206"/>
      <c r="C4" s="206"/>
      <c r="D4" s="735" t="s">
        <v>1</v>
      </c>
      <c r="E4" s="735"/>
    </row>
    <row r="5" spans="1:236" ht="12.75">
      <c r="B5" s="208"/>
    </row>
    <row r="6" spans="1:236" s="215" customFormat="1" ht="30" customHeight="1">
      <c r="A6" s="736" t="s">
        <v>157</v>
      </c>
      <c r="B6" s="736" t="s">
        <v>157</v>
      </c>
      <c r="C6" s="211" t="s">
        <v>3</v>
      </c>
      <c r="D6" s="212" t="s">
        <v>696</v>
      </c>
      <c r="E6" s="213" t="s">
        <v>697</v>
      </c>
      <c r="F6" s="214"/>
    </row>
    <row r="7" spans="1:236" s="220" customFormat="1" ht="19.5" customHeight="1">
      <c r="A7" s="216" t="s">
        <v>197</v>
      </c>
      <c r="B7" s="216"/>
      <c r="C7" s="216"/>
      <c r="D7" s="217"/>
      <c r="E7" s="218"/>
      <c r="F7" s="219"/>
      <c r="G7" s="219"/>
    </row>
    <row r="8" spans="1:236" s="220" customFormat="1" ht="18.75" customHeight="1">
      <c r="A8" s="221" t="s">
        <v>198</v>
      </c>
      <c r="B8" s="221"/>
      <c r="C8" s="222" t="s">
        <v>159</v>
      </c>
      <c r="D8" s="223">
        <v>487267821106</v>
      </c>
      <c r="E8" s="223">
        <v>314074078623</v>
      </c>
      <c r="F8" s="224"/>
      <c r="G8" s="219"/>
    </row>
    <row r="9" spans="1:236" s="220" customFormat="1" ht="18.75" customHeight="1">
      <c r="A9" s="221" t="s">
        <v>199</v>
      </c>
      <c r="B9" s="225"/>
      <c r="C9" s="222" t="s">
        <v>162</v>
      </c>
      <c r="D9" s="223">
        <f>-303271328325+706667000</f>
        <v>-302564661325</v>
      </c>
      <c r="E9" s="223">
        <v>-469702619802</v>
      </c>
      <c r="F9" s="226"/>
      <c r="G9" s="219"/>
    </row>
    <row r="10" spans="1:236" s="220" customFormat="1" ht="18.75" customHeight="1">
      <c r="A10" s="221" t="s">
        <v>200</v>
      </c>
      <c r="B10" s="221"/>
      <c r="C10" s="222" t="s">
        <v>201</v>
      </c>
      <c r="D10" s="223">
        <v>-76908637223</v>
      </c>
      <c r="E10" s="223">
        <v>-82271180110</v>
      </c>
      <c r="F10" s="226"/>
      <c r="G10" s="219"/>
    </row>
    <row r="11" spans="1:236" s="220" customFormat="1" ht="18.75" customHeight="1">
      <c r="A11" s="221" t="s">
        <v>202</v>
      </c>
      <c r="B11" s="221"/>
      <c r="C11" s="222" t="s">
        <v>203</v>
      </c>
      <c r="D11" s="223">
        <v>-47499025761</v>
      </c>
      <c r="E11" s="223">
        <v>-27421041591</v>
      </c>
      <c r="F11" s="226"/>
      <c r="G11" s="219"/>
    </row>
    <row r="12" spans="1:236" s="220" customFormat="1" ht="18.75" customHeight="1">
      <c r="A12" s="221" t="s">
        <v>204</v>
      </c>
      <c r="B12" s="221"/>
      <c r="C12" s="222" t="s">
        <v>205</v>
      </c>
      <c r="D12" s="223">
        <v>-28054182502</v>
      </c>
      <c r="E12" s="223">
        <v>-35194366073</v>
      </c>
      <c r="F12" s="227"/>
      <c r="G12" s="219"/>
    </row>
    <row r="13" spans="1:236" s="220" customFormat="1" ht="18.75" customHeight="1">
      <c r="A13" s="221" t="s">
        <v>206</v>
      </c>
      <c r="B13" s="221"/>
      <c r="C13" s="222" t="s">
        <v>207</v>
      </c>
      <c r="D13" s="223">
        <f>380066579327+297215000000</f>
        <v>677281579327</v>
      </c>
      <c r="E13" s="223">
        <v>573728332324</v>
      </c>
      <c r="F13" s="228"/>
      <c r="G13" s="219"/>
    </row>
    <row r="14" spans="1:236" s="220" customFormat="1" ht="18.75" customHeight="1">
      <c r="A14" s="221" t="s">
        <v>208</v>
      </c>
      <c r="B14" s="221"/>
      <c r="C14" s="222" t="s">
        <v>209</v>
      </c>
      <c r="D14" s="223">
        <f>-432832457599-184487048-706667000</f>
        <v>-433723611647</v>
      </c>
      <c r="E14" s="223">
        <v>-278278277111</v>
      </c>
      <c r="F14" s="229"/>
      <c r="G14" s="219"/>
    </row>
    <row r="15" spans="1:236" s="220" customFormat="1" ht="18.75" customHeight="1">
      <c r="A15" s="230" t="s">
        <v>210</v>
      </c>
      <c r="B15" s="231"/>
      <c r="C15" s="232" t="s">
        <v>211</v>
      </c>
      <c r="D15" s="233">
        <f>SUM(D8:D14)</f>
        <v>275799281975</v>
      </c>
      <c r="E15" s="233">
        <f>SUM(E8:E14)</f>
        <v>-5065073740</v>
      </c>
      <c r="F15" s="234"/>
      <c r="G15" s="234"/>
    </row>
    <row r="16" spans="1:236" s="220" customFormat="1" ht="8.25" customHeight="1">
      <c r="A16" s="230"/>
      <c r="B16" s="231"/>
      <c r="C16" s="235"/>
      <c r="D16" s="223"/>
      <c r="E16" s="223"/>
      <c r="F16" s="226"/>
      <c r="G16" s="234"/>
    </row>
    <row r="17" spans="1:13" s="240" customFormat="1" ht="18.75" customHeight="1">
      <c r="A17" s="236" t="s">
        <v>212</v>
      </c>
      <c r="B17" s="236"/>
      <c r="C17" s="226"/>
      <c r="D17" s="237"/>
      <c r="E17" s="237"/>
      <c r="F17" s="238"/>
      <c r="G17" s="234"/>
      <c r="H17" s="239"/>
      <c r="I17" s="239"/>
      <c r="J17" s="239"/>
    </row>
    <row r="18" spans="1:13" s="240" customFormat="1" ht="18.75" customHeight="1">
      <c r="A18" s="226" t="s">
        <v>213</v>
      </c>
      <c r="B18" s="236"/>
      <c r="C18" s="241" t="s">
        <v>170</v>
      </c>
      <c r="D18" s="223">
        <v>-777988765512</v>
      </c>
      <c r="E18" s="223">
        <v>-476144165773</v>
      </c>
      <c r="F18" s="238"/>
      <c r="G18" s="239"/>
      <c r="H18" s="242"/>
      <c r="I18" s="242"/>
      <c r="J18" s="242"/>
    </row>
    <row r="19" spans="1:13" s="240" customFormat="1" ht="18.75" customHeight="1">
      <c r="A19" s="226" t="s">
        <v>214</v>
      </c>
      <c r="B19" s="243"/>
      <c r="C19" s="244" t="s">
        <v>215</v>
      </c>
      <c r="D19" s="223">
        <v>162034000</v>
      </c>
      <c r="E19" s="223">
        <v>10707584500</v>
      </c>
      <c r="F19" s="234"/>
      <c r="G19" s="239"/>
      <c r="H19" s="242"/>
      <c r="I19" s="242"/>
      <c r="J19" s="242"/>
    </row>
    <row r="20" spans="1:13" s="240" customFormat="1" ht="18.75" customHeight="1">
      <c r="A20" s="226" t="s">
        <v>216</v>
      </c>
      <c r="B20" s="243"/>
      <c r="C20" s="244" t="s">
        <v>217</v>
      </c>
      <c r="D20" s="223">
        <v>-356093363000</v>
      </c>
      <c r="E20" s="223">
        <v>-706455266000</v>
      </c>
      <c r="F20" s="234"/>
      <c r="G20" s="239"/>
      <c r="H20" s="242"/>
      <c r="I20" s="242"/>
      <c r="J20" s="242"/>
    </row>
    <row r="21" spans="1:13" s="245" customFormat="1" ht="18.75" customHeight="1">
      <c r="A21" s="226" t="s">
        <v>218</v>
      </c>
      <c r="B21" s="243"/>
      <c r="C21" s="244" t="s">
        <v>219</v>
      </c>
      <c r="D21" s="223">
        <v>329682920000</v>
      </c>
      <c r="E21" s="223">
        <v>1126415870889</v>
      </c>
      <c r="F21" s="234"/>
      <c r="G21" s="215"/>
      <c r="H21" s="242"/>
      <c r="I21" s="242"/>
      <c r="J21" s="242"/>
    </row>
    <row r="22" spans="1:13" s="245" customFormat="1" ht="18.75" customHeight="1">
      <c r="A22" s="226" t="s">
        <v>220</v>
      </c>
      <c r="B22" s="243"/>
      <c r="C22" s="244" t="s">
        <v>221</v>
      </c>
      <c r="D22" s="223">
        <v>-18793867901</v>
      </c>
      <c r="E22" s="223">
        <v>-8992749478</v>
      </c>
      <c r="F22" s="234"/>
      <c r="G22" s="215"/>
      <c r="H22" s="242"/>
      <c r="I22" s="242"/>
      <c r="J22" s="242"/>
    </row>
    <row r="23" spans="1:13" s="240" customFormat="1" ht="18.75" customHeight="1">
      <c r="A23" s="226" t="s">
        <v>222</v>
      </c>
      <c r="B23" s="243"/>
      <c r="C23" s="222" t="s">
        <v>223</v>
      </c>
      <c r="D23" s="246">
        <v>2700000000</v>
      </c>
      <c r="E23" s="223">
        <v>61979280000</v>
      </c>
      <c r="F23" s="219"/>
      <c r="G23" s="239"/>
      <c r="H23" s="242"/>
      <c r="I23" s="242"/>
      <c r="J23" s="242"/>
    </row>
    <row r="24" spans="1:13" s="240" customFormat="1" ht="18.75" customHeight="1">
      <c r="A24" s="226" t="s">
        <v>224</v>
      </c>
      <c r="B24" s="243"/>
      <c r="C24" s="222" t="s">
        <v>225</v>
      </c>
      <c r="D24" s="223">
        <v>53169298288</v>
      </c>
      <c r="E24" s="223">
        <v>81509666066</v>
      </c>
      <c r="F24" s="234"/>
      <c r="G24" s="239"/>
      <c r="H24" s="242"/>
      <c r="I24" s="242"/>
      <c r="J24" s="242"/>
    </row>
    <row r="25" spans="1:13" s="251" customFormat="1" ht="20.100000000000001" customHeight="1">
      <c r="A25" s="230" t="s">
        <v>226</v>
      </c>
      <c r="B25" s="247"/>
      <c r="C25" s="248" t="s">
        <v>227</v>
      </c>
      <c r="D25" s="233">
        <f>SUM(D18:D24)</f>
        <v>-767161744125</v>
      </c>
      <c r="E25" s="233">
        <f>SUM(E18:E24)</f>
        <v>89020220204</v>
      </c>
      <c r="F25" s="249"/>
      <c r="G25" s="249"/>
      <c r="H25" s="250"/>
      <c r="I25" s="250"/>
      <c r="J25" s="250"/>
    </row>
    <row r="26" spans="1:13" s="251" customFormat="1" ht="9" customHeight="1">
      <c r="A26" s="252"/>
      <c r="B26" s="247"/>
      <c r="C26" s="248"/>
      <c r="D26" s="223"/>
      <c r="E26" s="223"/>
      <c r="F26" s="249"/>
      <c r="G26" s="249"/>
      <c r="H26" s="250"/>
      <c r="I26" s="250"/>
      <c r="J26" s="250"/>
    </row>
    <row r="27" spans="1:13" s="245" customFormat="1" ht="20.25" customHeight="1">
      <c r="A27" s="216" t="s">
        <v>228</v>
      </c>
      <c r="B27" s="243"/>
      <c r="C27" s="253"/>
      <c r="D27" s="223"/>
      <c r="E27" s="223"/>
      <c r="F27" s="234"/>
      <c r="G27" s="234"/>
      <c r="H27" s="215"/>
      <c r="I27" s="215"/>
      <c r="J27" s="215"/>
    </row>
    <row r="28" spans="1:13" s="240" customFormat="1" ht="20.100000000000001" customHeight="1">
      <c r="A28" s="226" t="s">
        <v>229</v>
      </c>
      <c r="B28" s="243"/>
      <c r="C28" s="222" t="s">
        <v>230</v>
      </c>
      <c r="D28" s="223">
        <f>297215000000-297215000000</f>
        <v>0</v>
      </c>
      <c r="E28" s="223">
        <v>464867575110</v>
      </c>
      <c r="F28" s="239"/>
      <c r="G28" s="254"/>
      <c r="H28" s="254"/>
      <c r="I28" s="254"/>
      <c r="J28" s="254"/>
    </row>
    <row r="29" spans="1:13" s="240" customFormat="1" ht="33" customHeight="1">
      <c r="A29" s="737" t="s">
        <v>231</v>
      </c>
      <c r="B29" s="737"/>
      <c r="C29" s="222" t="s">
        <v>232</v>
      </c>
      <c r="D29" s="223">
        <v>0</v>
      </c>
      <c r="E29" s="223">
        <v>0</v>
      </c>
      <c r="F29" s="239"/>
      <c r="G29" s="254"/>
      <c r="H29" s="254"/>
      <c r="I29" s="254"/>
      <c r="J29" s="254"/>
    </row>
    <row r="30" spans="1:13" s="240" customFormat="1" ht="18.75" customHeight="1">
      <c r="A30" s="226" t="s">
        <v>233</v>
      </c>
      <c r="B30" s="243"/>
      <c r="C30" s="222" t="s">
        <v>234</v>
      </c>
      <c r="D30" s="223">
        <v>1499060277311</v>
      </c>
      <c r="E30" s="223">
        <v>788595002067</v>
      </c>
      <c r="F30" s="239"/>
      <c r="G30" s="238"/>
      <c r="H30" s="238"/>
      <c r="I30" s="238"/>
      <c r="J30" s="238"/>
      <c r="K30" s="239"/>
      <c r="L30" s="239"/>
      <c r="M30" s="239"/>
    </row>
    <row r="31" spans="1:13" s="255" customFormat="1" ht="18.75" customHeight="1">
      <c r="A31" s="226" t="s">
        <v>235</v>
      </c>
      <c r="B31" s="243"/>
      <c r="C31" s="222" t="s">
        <v>236</v>
      </c>
      <c r="D31" s="223">
        <v>-1274663323473</v>
      </c>
      <c r="E31" s="223">
        <v>-595200000000</v>
      </c>
      <c r="F31" s="228"/>
      <c r="G31" s="238"/>
      <c r="H31" s="238"/>
      <c r="I31" s="238"/>
      <c r="J31" s="238"/>
      <c r="K31" s="228"/>
      <c r="L31" s="228"/>
      <c r="M31" s="228"/>
    </row>
    <row r="32" spans="1:13" s="255" customFormat="1" ht="18.75" customHeight="1">
      <c r="A32" s="226" t="s">
        <v>237</v>
      </c>
      <c r="B32" s="243"/>
      <c r="C32" s="222" t="s">
        <v>238</v>
      </c>
      <c r="D32" s="223">
        <v>0</v>
      </c>
      <c r="E32" s="223">
        <v>0</v>
      </c>
      <c r="F32" s="228"/>
      <c r="G32" s="238"/>
      <c r="H32" s="238"/>
      <c r="I32" s="238"/>
      <c r="J32" s="238"/>
      <c r="K32" s="228"/>
      <c r="L32" s="228"/>
      <c r="M32" s="228"/>
    </row>
    <row r="33" spans="1:244" s="255" customFormat="1" ht="18.75" customHeight="1">
      <c r="A33" s="226" t="s">
        <v>239</v>
      </c>
      <c r="B33" s="243"/>
      <c r="C33" s="222" t="s">
        <v>240</v>
      </c>
      <c r="D33" s="223">
        <v>-129799606000</v>
      </c>
      <c r="E33" s="223">
        <v>-95266245792</v>
      </c>
      <c r="G33" s="238"/>
      <c r="H33" s="238"/>
      <c r="I33" s="238"/>
      <c r="J33" s="238"/>
      <c r="K33" s="228"/>
      <c r="L33" s="228"/>
      <c r="M33" s="228"/>
    </row>
    <row r="34" spans="1:244" s="257" customFormat="1" ht="18.75" customHeight="1">
      <c r="A34" s="230" t="s">
        <v>241</v>
      </c>
      <c r="B34" s="252"/>
      <c r="C34" s="256" t="s">
        <v>242</v>
      </c>
      <c r="D34" s="233">
        <f>SUM(D28:D33)</f>
        <v>94597347838</v>
      </c>
      <c r="E34" s="233">
        <f>SUM(E28:E33)</f>
        <v>562996331385</v>
      </c>
      <c r="G34" s="258"/>
      <c r="H34" s="238"/>
      <c r="I34" s="238"/>
      <c r="J34" s="238"/>
      <c r="K34" s="238"/>
      <c r="L34" s="258"/>
      <c r="M34" s="258"/>
    </row>
    <row r="35" spans="1:244" s="255" customFormat="1" ht="18.75" customHeight="1">
      <c r="A35" s="236" t="s">
        <v>243</v>
      </c>
      <c r="B35" s="216"/>
      <c r="C35" s="259" t="s">
        <v>244</v>
      </c>
      <c r="D35" s="260">
        <f>D34+D25+D15</f>
        <v>-396765114312</v>
      </c>
      <c r="E35" s="261">
        <f>E34+E25+E15</f>
        <v>646951477849</v>
      </c>
      <c r="G35" s="228"/>
      <c r="H35" s="238"/>
      <c r="I35" s="238"/>
      <c r="J35" s="238"/>
      <c r="K35" s="238"/>
      <c r="L35" s="228"/>
      <c r="M35" s="228"/>
    </row>
    <row r="36" spans="1:244" s="263" customFormat="1" ht="18.75" customHeight="1">
      <c r="A36" s="236" t="s">
        <v>245</v>
      </c>
      <c r="B36" s="216"/>
      <c r="C36" s="259" t="s">
        <v>246</v>
      </c>
      <c r="D36" s="260">
        <f>E38</f>
        <v>658119585057</v>
      </c>
      <c r="E36" s="261">
        <v>10894602789</v>
      </c>
      <c r="F36" s="219"/>
      <c r="G36" s="262"/>
      <c r="H36" s="238"/>
      <c r="I36" s="238"/>
      <c r="J36" s="238"/>
      <c r="K36" s="238"/>
      <c r="L36" s="262"/>
      <c r="M36" s="262"/>
    </row>
    <row r="37" spans="1:244" s="266" customFormat="1" ht="18.75" customHeight="1">
      <c r="A37" s="230" t="s">
        <v>247</v>
      </c>
      <c r="B37" s="252"/>
      <c r="C37" s="256" t="s">
        <v>248</v>
      </c>
      <c r="D37" s="264">
        <v>-75049334</v>
      </c>
      <c r="E37" s="233">
        <v>273504419</v>
      </c>
      <c r="F37" s="229"/>
      <c r="G37" s="265"/>
      <c r="H37" s="242"/>
      <c r="I37" s="242"/>
      <c r="J37" s="242"/>
      <c r="K37" s="242"/>
      <c r="L37" s="265"/>
      <c r="M37" s="265"/>
    </row>
    <row r="38" spans="1:244" s="240" customFormat="1" ht="18.75" customHeight="1">
      <c r="A38" s="236" t="s">
        <v>249</v>
      </c>
      <c r="B38" s="216"/>
      <c r="C38" s="259" t="s">
        <v>250</v>
      </c>
      <c r="D38" s="260">
        <f>SUM(D35:D37)</f>
        <v>261279421411</v>
      </c>
      <c r="E38" s="261">
        <f>SUM(E35:E37)</f>
        <v>658119585057</v>
      </c>
      <c r="F38" s="267"/>
      <c r="G38" s="239"/>
      <c r="H38" s="238"/>
      <c r="I38" s="238"/>
      <c r="J38" s="238"/>
      <c r="K38" s="238"/>
      <c r="L38" s="268"/>
      <c r="M38" s="268"/>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c r="FG38" s="269"/>
      <c r="FH38" s="269"/>
      <c r="FI38" s="269"/>
      <c r="FJ38" s="269"/>
      <c r="FK38" s="269"/>
      <c r="FL38" s="269"/>
      <c r="FM38" s="269"/>
      <c r="FN38" s="269"/>
      <c r="FO38" s="269"/>
      <c r="FP38" s="269"/>
      <c r="FQ38" s="269"/>
      <c r="FR38" s="269"/>
      <c r="FS38" s="269"/>
      <c r="FT38" s="269"/>
      <c r="FU38" s="269"/>
      <c r="FV38" s="269"/>
      <c r="FW38" s="269"/>
      <c r="FX38" s="269"/>
      <c r="FY38" s="269"/>
      <c r="FZ38" s="269"/>
      <c r="GA38" s="269"/>
      <c r="GB38" s="269"/>
      <c r="GC38" s="269"/>
      <c r="GD38" s="269"/>
      <c r="GE38" s="269"/>
      <c r="GF38" s="269"/>
      <c r="GG38" s="269"/>
      <c r="GH38" s="269"/>
      <c r="GI38" s="269"/>
      <c r="GJ38" s="269"/>
      <c r="GK38" s="269"/>
      <c r="GL38" s="269"/>
      <c r="GM38" s="269"/>
      <c r="GN38" s="269"/>
      <c r="GO38" s="269"/>
      <c r="GP38" s="269"/>
      <c r="GQ38" s="269"/>
      <c r="GR38" s="269"/>
      <c r="GS38" s="269"/>
      <c r="GT38" s="269"/>
      <c r="GU38" s="269"/>
      <c r="GV38" s="269"/>
      <c r="GW38" s="269"/>
      <c r="GX38" s="269"/>
      <c r="GY38" s="269"/>
      <c r="GZ38" s="269"/>
      <c r="HA38" s="269"/>
      <c r="HB38" s="269"/>
      <c r="HC38" s="269"/>
      <c r="HD38" s="269"/>
      <c r="HE38" s="269"/>
      <c r="HF38" s="269"/>
      <c r="HG38" s="269"/>
      <c r="HH38" s="269"/>
      <c r="HI38" s="269"/>
      <c r="HJ38" s="269"/>
      <c r="HK38" s="269"/>
      <c r="HL38" s="269"/>
      <c r="HM38" s="269"/>
      <c r="HN38" s="269"/>
      <c r="HO38" s="269"/>
      <c r="HP38" s="269"/>
      <c r="HQ38" s="269"/>
      <c r="HR38" s="269"/>
      <c r="HS38" s="269"/>
      <c r="HT38" s="269"/>
      <c r="HU38" s="269"/>
      <c r="HV38" s="269"/>
      <c r="HW38" s="269"/>
      <c r="HX38" s="269"/>
      <c r="HY38" s="269"/>
      <c r="HZ38" s="269"/>
      <c r="IA38" s="269"/>
      <c r="IB38" s="269"/>
      <c r="IC38" s="269"/>
      <c r="ID38" s="269"/>
      <c r="IE38" s="269"/>
      <c r="IF38" s="269"/>
      <c r="IG38" s="269"/>
      <c r="IH38" s="269"/>
      <c r="II38" s="269"/>
      <c r="IJ38" s="269"/>
    </row>
    <row r="39" spans="1:244" s="240" customFormat="1" ht="8.25" customHeight="1">
      <c r="A39" s="243"/>
      <c r="B39" s="243"/>
      <c r="C39" s="222"/>
      <c r="D39" s="270"/>
      <c r="E39" s="271"/>
      <c r="F39" s="267"/>
      <c r="G39" s="234"/>
      <c r="H39" s="268"/>
      <c r="I39" s="268"/>
      <c r="J39" s="268"/>
      <c r="K39" s="268"/>
      <c r="L39" s="268"/>
      <c r="M39" s="268"/>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c r="FG39" s="269"/>
      <c r="FH39" s="269"/>
      <c r="FI39" s="269"/>
      <c r="FJ39" s="269"/>
      <c r="FK39" s="269"/>
      <c r="FL39" s="269"/>
      <c r="FM39" s="269"/>
      <c r="FN39" s="269"/>
      <c r="FO39" s="269"/>
      <c r="FP39" s="269"/>
      <c r="FQ39" s="269"/>
      <c r="FR39" s="269"/>
      <c r="FS39" s="269"/>
      <c r="FT39" s="269"/>
      <c r="FU39" s="269"/>
      <c r="FV39" s="269"/>
      <c r="FW39" s="269"/>
      <c r="FX39" s="269"/>
      <c r="FY39" s="269"/>
      <c r="FZ39" s="269"/>
      <c r="GA39" s="269"/>
      <c r="GB39" s="269"/>
      <c r="GC39" s="269"/>
      <c r="GD39" s="269"/>
      <c r="GE39" s="269"/>
      <c r="GF39" s="269"/>
      <c r="GG39" s="269"/>
      <c r="GH39" s="269"/>
      <c r="GI39" s="269"/>
      <c r="GJ39" s="269"/>
      <c r="GK39" s="269"/>
      <c r="GL39" s="269"/>
      <c r="GM39" s="269"/>
      <c r="GN39" s="269"/>
      <c r="GO39" s="269"/>
      <c r="GP39" s="269"/>
      <c r="GQ39" s="269"/>
      <c r="GR39" s="269"/>
      <c r="GS39" s="269"/>
      <c r="GT39" s="269"/>
      <c r="GU39" s="269"/>
      <c r="GV39" s="269"/>
      <c r="GW39" s="269"/>
      <c r="GX39" s="269"/>
      <c r="GY39" s="269"/>
      <c r="GZ39" s="269"/>
      <c r="HA39" s="269"/>
      <c r="HB39" s="269"/>
      <c r="HC39" s="269"/>
      <c r="HD39" s="269"/>
      <c r="HE39" s="269"/>
      <c r="HF39" s="269"/>
      <c r="HG39" s="269"/>
      <c r="HH39" s="269"/>
      <c r="HI39" s="269"/>
      <c r="HJ39" s="269"/>
      <c r="HK39" s="269"/>
      <c r="HL39" s="269"/>
      <c r="HM39" s="269"/>
      <c r="HN39" s="269"/>
      <c r="HO39" s="269"/>
      <c r="HP39" s="269"/>
      <c r="HQ39" s="269"/>
      <c r="HR39" s="269"/>
      <c r="HS39" s="269"/>
      <c r="HT39" s="269"/>
      <c r="HU39" s="269"/>
      <c r="HV39" s="269"/>
      <c r="HW39" s="269"/>
      <c r="HX39" s="269"/>
      <c r="HY39" s="269"/>
      <c r="HZ39" s="269"/>
      <c r="IA39" s="269"/>
      <c r="IB39" s="269"/>
      <c r="IC39" s="269"/>
      <c r="ID39" s="269"/>
      <c r="IE39" s="269"/>
      <c r="IF39" s="269"/>
      <c r="IG39" s="269"/>
      <c r="IH39" s="269"/>
      <c r="II39" s="269"/>
      <c r="IJ39" s="269"/>
    </row>
    <row r="40" spans="1:244" ht="17.25" customHeight="1">
      <c r="A40" s="243"/>
      <c r="B40" s="243"/>
      <c r="C40" s="738" t="s">
        <v>857</v>
      </c>
      <c r="D40" s="739"/>
      <c r="E40" s="739"/>
      <c r="F40" s="234"/>
      <c r="G40" s="234"/>
      <c r="H40" s="272"/>
      <c r="I40" s="272"/>
      <c r="J40" s="272"/>
      <c r="K40" s="272"/>
      <c r="L40" s="272"/>
      <c r="M40" s="272"/>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row>
    <row r="41" spans="1:244" ht="20.100000000000001" customHeight="1">
      <c r="A41" s="243"/>
      <c r="B41" s="217" t="s">
        <v>251</v>
      </c>
      <c r="D41" s="734" t="str">
        <f>KQKD!E31</f>
        <v>Chủ tịch Hội đồng Quản trị</v>
      </c>
      <c r="E41" s="734"/>
      <c r="F41" s="234"/>
      <c r="G41" s="234"/>
      <c r="H41" s="272"/>
      <c r="I41" s="272"/>
      <c r="J41" s="272"/>
      <c r="K41" s="272"/>
      <c r="L41" s="272"/>
      <c r="M41" s="272"/>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row>
    <row r="42" spans="1:244" ht="16.5" customHeight="1">
      <c r="A42" s="243"/>
      <c r="B42" s="243"/>
      <c r="C42" s="273"/>
      <c r="D42" s="271"/>
      <c r="E42" s="271"/>
      <c r="F42" s="234"/>
      <c r="G42" s="267"/>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row>
    <row r="43" spans="1:244" ht="17.25" customHeight="1">
      <c r="A43" s="243"/>
      <c r="B43" s="243"/>
      <c r="C43" s="273"/>
      <c r="D43" s="271"/>
      <c r="E43" s="271"/>
      <c r="F43" s="234"/>
      <c r="G43" s="267"/>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row>
    <row r="44" spans="1:244" ht="20.100000000000001" customHeight="1">
      <c r="A44" s="274"/>
      <c r="B44" s="121"/>
      <c r="C44" s="121"/>
      <c r="D44" s="121"/>
      <c r="E44" s="275"/>
      <c r="F44" s="276"/>
      <c r="G44" s="276"/>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row>
    <row r="45" spans="1:244" ht="20.100000000000001" customHeight="1">
      <c r="A45" s="274"/>
      <c r="B45" s="277" t="str">
        <f>KQKD!B36</f>
        <v>Nguyễn Thị Ngọc Trâm</v>
      </c>
      <c r="D45" s="734" t="s">
        <v>252</v>
      </c>
      <c r="E45" s="734"/>
      <c r="F45" s="276"/>
      <c r="G45" s="276"/>
    </row>
    <row r="46" spans="1:244" ht="20.100000000000001" customHeight="1">
      <c r="A46" s="253"/>
      <c r="B46" s="253"/>
      <c r="C46" s="253"/>
      <c r="D46" s="270"/>
      <c r="E46" s="271"/>
      <c r="F46" s="267"/>
      <c r="G46" s="267"/>
    </row>
    <row r="47" spans="1:244" ht="20.100000000000001" customHeight="1">
      <c r="A47" s="253"/>
      <c r="B47" s="253"/>
      <c r="C47" s="253"/>
      <c r="D47" s="270"/>
      <c r="E47" s="271"/>
      <c r="F47" s="267"/>
      <c r="G47" s="267"/>
    </row>
    <row r="48" spans="1:244" ht="20.100000000000001" customHeight="1">
      <c r="A48" s="274"/>
      <c r="B48" s="274"/>
      <c r="C48" s="274"/>
      <c r="D48" s="278"/>
      <c r="E48" s="218"/>
      <c r="F48" s="276"/>
      <c r="G48" s="276"/>
    </row>
    <row r="49" spans="1:5" ht="20.100000000000001" customHeight="1">
      <c r="A49" s="134"/>
      <c r="B49" s="188"/>
      <c r="C49" s="121"/>
      <c r="D49" s="279"/>
      <c r="E49" s="280"/>
    </row>
    <row r="50" spans="1:5" ht="20.100000000000001" customHeight="1">
      <c r="A50" s="134"/>
      <c r="B50" s="121"/>
      <c r="C50" s="121"/>
      <c r="D50" s="279"/>
      <c r="E50" s="280"/>
    </row>
    <row r="51" spans="1:5" ht="20.100000000000001" customHeight="1">
      <c r="A51" s="134"/>
      <c r="B51" s="121"/>
      <c r="C51" s="121"/>
      <c r="D51" s="279"/>
      <c r="E51" s="280"/>
    </row>
    <row r="52" spans="1:5" ht="20.100000000000001" customHeight="1">
      <c r="A52" s="134"/>
      <c r="B52" s="192"/>
      <c r="C52" s="121"/>
      <c r="D52" s="279"/>
      <c r="E52" s="280"/>
    </row>
    <row r="53" spans="1:5" ht="20.100000000000001" customHeight="1">
      <c r="A53" s="134"/>
      <c r="B53" s="121"/>
      <c r="C53" s="121"/>
      <c r="D53" s="279"/>
      <c r="E53" s="280"/>
    </row>
    <row r="54" spans="1:5" ht="20.100000000000001" customHeight="1">
      <c r="A54" s="134"/>
      <c r="B54" s="121"/>
      <c r="C54" s="121"/>
      <c r="D54" s="279"/>
      <c r="E54" s="280"/>
    </row>
    <row r="55" spans="1:5" ht="20.100000000000001" customHeight="1">
      <c r="A55" s="134"/>
      <c r="B55" s="121"/>
      <c r="C55" s="121"/>
      <c r="D55" s="279"/>
      <c r="E55" s="280"/>
    </row>
    <row r="56" spans="1:5" ht="20.100000000000001" customHeight="1">
      <c r="A56" s="134"/>
      <c r="B56" s="121"/>
      <c r="C56" s="121"/>
      <c r="D56" s="279"/>
      <c r="E56" s="280"/>
    </row>
    <row r="57" spans="1:5" ht="20.100000000000001" customHeight="1">
      <c r="A57" s="134"/>
      <c r="B57" s="121"/>
      <c r="C57" s="121"/>
      <c r="D57" s="279"/>
      <c r="E57" s="280"/>
    </row>
    <row r="58" spans="1:5" ht="20.100000000000001" customHeight="1">
      <c r="A58" s="134"/>
      <c r="B58" s="121"/>
      <c r="C58" s="121"/>
      <c r="D58" s="279"/>
      <c r="E58" s="280"/>
    </row>
    <row r="59" spans="1:5" ht="20.100000000000001" customHeight="1">
      <c r="A59" s="134"/>
      <c r="B59" s="121"/>
      <c r="C59" s="121"/>
      <c r="D59" s="279"/>
      <c r="E59" s="280"/>
    </row>
    <row r="60" spans="1:5" ht="20.100000000000001" customHeight="1">
      <c r="A60" s="134"/>
      <c r="B60" s="121"/>
      <c r="C60" s="121"/>
      <c r="D60" s="279"/>
      <c r="E60" s="280"/>
    </row>
    <row r="61" spans="1:5" ht="20.100000000000001" customHeight="1">
      <c r="A61" s="134"/>
      <c r="B61" s="121"/>
      <c r="C61" s="121"/>
      <c r="D61" s="279"/>
      <c r="E61" s="280"/>
    </row>
    <row r="62" spans="1:5" ht="20.100000000000001" customHeight="1">
      <c r="A62" s="134"/>
      <c r="B62" s="121"/>
      <c r="C62" s="121"/>
      <c r="D62" s="279"/>
      <c r="E62" s="280"/>
    </row>
  </sheetData>
  <mergeCells count="6">
    <mergeCell ref="D45:E45"/>
    <mergeCell ref="D4:E4"/>
    <mergeCell ref="A6:B6"/>
    <mergeCell ref="A29:B29"/>
    <mergeCell ref="C40:E40"/>
    <mergeCell ref="D41:E41"/>
  </mergeCells>
  <pageMargins left="0.55000000000000004" right="0.26" top="0.511811023622047" bottom="0.511811023622047" header="0.23622047244094499" footer="0.23622047244094499"/>
  <pageSetup paperSize="9" scale="95" firstPageNumber="10" orientation="portrait" useFirstPageNumber="1" r:id="rId1"/>
  <headerFooter alignWithMargins="0">
    <oddFooter>&amp;L&amp;"VNI-Times,Italic"&amp;9Caùc thuyeát minh baùo caùo taøi chính laø phaàn khoâng theå taùch rôøi cuûa Baùo caùo taøi chính naøy&amp;R&amp;"VNI-Times,Italic"&amp;9Trang &amp;P</oddFooter>
  </headerFooter>
</worksheet>
</file>

<file path=xl/worksheets/sheet4.xml><?xml version="1.0" encoding="utf-8"?>
<worksheet xmlns="http://schemas.openxmlformats.org/spreadsheetml/2006/main" xmlns:r="http://schemas.openxmlformats.org/officeDocument/2006/relationships">
  <dimension ref="A1:IN679"/>
  <sheetViews>
    <sheetView topLeftCell="A649" zoomScaleNormal="100" workbookViewId="0">
      <selection activeCell="E672" sqref="E672"/>
    </sheetView>
  </sheetViews>
  <sheetFormatPr defaultRowHeight="20.100000000000001" customHeight="1"/>
  <cols>
    <col min="1" max="1" width="4.42578125" style="298" customWidth="1"/>
    <col min="2" max="2" width="2" style="299" customWidth="1"/>
    <col min="3" max="3" width="22.7109375" style="299" customWidth="1"/>
    <col min="4" max="4" width="0.85546875" style="299" customWidth="1"/>
    <col min="5" max="5" width="16.5703125" style="299" customWidth="1"/>
    <col min="6" max="6" width="0.85546875" style="299" customWidth="1"/>
    <col min="7" max="7" width="16.85546875" style="299" customWidth="1"/>
    <col min="8" max="8" width="0.85546875" style="299" customWidth="1"/>
    <col min="9" max="9" width="18.28515625" style="300" customWidth="1"/>
    <col min="10" max="10" width="1.140625" style="300" hidden="1" customWidth="1"/>
    <col min="11" max="11" width="18.28515625" style="300" customWidth="1"/>
    <col min="12" max="12" width="9.28515625" style="288" hidden="1" customWidth="1"/>
    <col min="13" max="13" width="9.140625" style="289" hidden="1" customWidth="1"/>
    <col min="14" max="14" width="9" style="290" customWidth="1"/>
    <col min="15" max="15" width="8.7109375" style="290" customWidth="1"/>
    <col min="16" max="16" width="9.140625" style="289" customWidth="1"/>
    <col min="17" max="17" width="8.7109375" style="289" customWidth="1"/>
    <col min="18" max="18" width="7.7109375" style="289" customWidth="1"/>
    <col min="19" max="16384" width="9.140625" style="289"/>
  </cols>
  <sheetData>
    <row r="1" spans="1:248" ht="19.5" customHeight="1">
      <c r="A1" s="281" t="s">
        <v>855</v>
      </c>
      <c r="B1" s="282"/>
      <c r="C1" s="283"/>
      <c r="D1" s="283"/>
      <c r="E1" s="282"/>
      <c r="F1" s="283"/>
      <c r="G1" s="284"/>
      <c r="H1" s="283"/>
      <c r="I1" s="285"/>
      <c r="J1" s="286"/>
      <c r="K1" s="287"/>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c r="DL1" s="283"/>
      <c r="DM1" s="283"/>
      <c r="DN1" s="283"/>
      <c r="DO1" s="283"/>
      <c r="DP1" s="283"/>
      <c r="DQ1" s="283"/>
      <c r="DR1" s="283"/>
      <c r="DS1" s="283"/>
      <c r="DT1" s="283"/>
      <c r="DU1" s="283"/>
      <c r="DV1" s="283"/>
      <c r="DW1" s="283"/>
      <c r="DX1" s="283"/>
      <c r="DY1" s="283"/>
      <c r="DZ1" s="283"/>
      <c r="EA1" s="283"/>
      <c r="EB1" s="283"/>
      <c r="EC1" s="283"/>
      <c r="ED1" s="283"/>
      <c r="EE1" s="283"/>
      <c r="EF1" s="283"/>
      <c r="EG1" s="283"/>
      <c r="EH1" s="283"/>
      <c r="EI1" s="283"/>
      <c r="EJ1" s="283"/>
      <c r="EK1" s="283"/>
      <c r="EL1" s="283"/>
      <c r="EM1" s="283"/>
      <c r="EN1" s="283"/>
      <c r="EO1" s="283"/>
      <c r="EP1" s="283"/>
      <c r="EQ1" s="283"/>
      <c r="ER1" s="283"/>
      <c r="ES1" s="283"/>
      <c r="ET1" s="283"/>
      <c r="EU1" s="283"/>
      <c r="EV1" s="283"/>
      <c r="EW1" s="283"/>
      <c r="EX1" s="283"/>
      <c r="EY1" s="283"/>
      <c r="EZ1" s="283"/>
      <c r="FA1" s="283"/>
      <c r="FB1" s="283"/>
      <c r="FC1" s="283"/>
      <c r="FD1" s="283"/>
      <c r="FE1" s="283"/>
      <c r="FF1" s="283"/>
      <c r="FG1" s="283"/>
      <c r="FH1" s="283"/>
      <c r="FI1" s="283"/>
      <c r="FJ1" s="283"/>
      <c r="FK1" s="283"/>
      <c r="FL1" s="283"/>
      <c r="FM1" s="283"/>
      <c r="FN1" s="283"/>
      <c r="FO1" s="283"/>
      <c r="FP1" s="283"/>
      <c r="FQ1" s="283"/>
      <c r="FR1" s="283"/>
      <c r="FS1" s="283"/>
      <c r="FT1" s="283"/>
      <c r="FU1" s="283"/>
      <c r="FV1" s="283"/>
      <c r="FW1" s="283"/>
      <c r="FX1" s="283"/>
      <c r="FY1" s="283"/>
      <c r="FZ1" s="283"/>
      <c r="GA1" s="283"/>
      <c r="GB1" s="283"/>
      <c r="GC1" s="283"/>
      <c r="GD1" s="283"/>
      <c r="GE1" s="283"/>
      <c r="GF1" s="283"/>
      <c r="GG1" s="283"/>
      <c r="GH1" s="283"/>
      <c r="GI1" s="283"/>
      <c r="GJ1" s="283"/>
      <c r="GK1" s="283"/>
      <c r="GL1" s="283"/>
      <c r="GM1" s="283"/>
      <c r="GN1" s="283"/>
      <c r="GO1" s="283"/>
      <c r="GP1" s="283"/>
      <c r="GQ1" s="283"/>
      <c r="GR1" s="283"/>
      <c r="GS1" s="283"/>
      <c r="GT1" s="283"/>
      <c r="GU1" s="283"/>
      <c r="GV1" s="283"/>
      <c r="GW1" s="283"/>
      <c r="GX1" s="283"/>
      <c r="GY1" s="283"/>
      <c r="GZ1" s="283"/>
      <c r="HA1" s="283"/>
      <c r="HB1" s="283"/>
      <c r="HC1" s="283"/>
      <c r="HD1" s="283"/>
      <c r="HE1" s="283"/>
      <c r="HF1" s="283"/>
      <c r="HG1" s="283"/>
      <c r="HH1" s="283"/>
      <c r="HI1" s="283"/>
      <c r="HJ1" s="283"/>
      <c r="HK1" s="283"/>
      <c r="HL1" s="283"/>
      <c r="HM1" s="283"/>
      <c r="HN1" s="283"/>
      <c r="HO1" s="283"/>
      <c r="HP1" s="283"/>
      <c r="HQ1" s="283"/>
      <c r="HR1" s="283"/>
      <c r="HS1" s="283"/>
      <c r="HT1" s="283"/>
      <c r="HU1" s="283"/>
      <c r="HV1" s="283"/>
      <c r="HW1" s="283"/>
      <c r="HX1" s="283"/>
      <c r="HY1" s="283"/>
      <c r="HZ1" s="283"/>
      <c r="IA1" s="283"/>
      <c r="IB1" s="283"/>
      <c r="IC1" s="283"/>
      <c r="ID1" s="283"/>
      <c r="IE1" s="283"/>
      <c r="IF1" s="283"/>
      <c r="IG1" s="283"/>
      <c r="IH1" s="283"/>
      <c r="II1" s="283"/>
      <c r="IJ1" s="283"/>
      <c r="IK1" s="283"/>
      <c r="IL1" s="283"/>
      <c r="IM1" s="283"/>
      <c r="IN1" s="283"/>
    </row>
    <row r="2" spans="1:248" ht="22.5" customHeight="1">
      <c r="A2" s="291" t="s">
        <v>253</v>
      </c>
      <c r="B2" s="292"/>
      <c r="C2" s="292"/>
      <c r="D2" s="292"/>
      <c r="E2" s="292"/>
      <c r="F2" s="292"/>
      <c r="G2" s="292"/>
      <c r="H2" s="292"/>
      <c r="I2" s="293"/>
      <c r="J2" s="293"/>
      <c r="K2" s="293"/>
    </row>
    <row r="3" spans="1:248" ht="20.100000000000001" customHeight="1">
      <c r="A3" s="294" t="s">
        <v>860</v>
      </c>
      <c r="B3" s="295"/>
      <c r="C3" s="295"/>
      <c r="D3" s="295"/>
      <c r="E3" s="295"/>
      <c r="F3" s="295"/>
      <c r="G3" s="295"/>
      <c r="H3" s="295"/>
      <c r="I3" s="296"/>
      <c r="J3" s="296"/>
      <c r="K3" s="297" t="s">
        <v>1</v>
      </c>
    </row>
    <row r="4" spans="1:248" ht="11.25" customHeight="1"/>
    <row r="5" spans="1:248" s="305" customFormat="1" ht="25.5" customHeight="1">
      <c r="A5" s="301" t="s">
        <v>8</v>
      </c>
      <c r="B5" s="302" t="s">
        <v>254</v>
      </c>
      <c r="C5" s="302"/>
      <c r="D5" s="302"/>
      <c r="E5" s="302"/>
      <c r="F5" s="302"/>
      <c r="G5" s="302"/>
      <c r="H5" s="302"/>
      <c r="I5" s="303"/>
      <c r="J5" s="303"/>
      <c r="K5" s="303"/>
      <c r="L5" s="304"/>
      <c r="N5" s="306"/>
      <c r="O5" s="306"/>
    </row>
    <row r="6" spans="1:248" s="305" customFormat="1" ht="20.100000000000001" customHeight="1">
      <c r="A6" s="307" t="s">
        <v>255</v>
      </c>
      <c r="B6" s="302" t="s">
        <v>256</v>
      </c>
      <c r="C6" s="302"/>
      <c r="D6" s="302"/>
      <c r="E6" s="302"/>
      <c r="F6" s="302"/>
      <c r="G6" s="302"/>
      <c r="H6" s="302"/>
      <c r="I6" s="302"/>
      <c r="J6" s="302"/>
      <c r="K6" s="302"/>
      <c r="L6" s="304"/>
      <c r="N6" s="306"/>
      <c r="O6" s="306"/>
    </row>
    <row r="7" spans="1:248" s="305" customFormat="1" ht="64.5" customHeight="1">
      <c r="A7" s="301"/>
      <c r="B7" s="742" t="s">
        <v>257</v>
      </c>
      <c r="C7" s="742"/>
      <c r="D7" s="742"/>
      <c r="E7" s="742"/>
      <c r="F7" s="742"/>
      <c r="G7" s="742"/>
      <c r="H7" s="742"/>
      <c r="I7" s="742"/>
      <c r="J7" s="742"/>
      <c r="K7" s="742"/>
      <c r="L7" s="304"/>
      <c r="N7" s="306"/>
      <c r="O7" s="306"/>
    </row>
    <row r="8" spans="1:248" s="305" customFormat="1" ht="60.75" customHeight="1">
      <c r="A8" s="301"/>
      <c r="B8" s="743" t="s">
        <v>258</v>
      </c>
      <c r="C8" s="743"/>
      <c r="D8" s="743"/>
      <c r="E8" s="743"/>
      <c r="F8" s="743"/>
      <c r="G8" s="743"/>
      <c r="H8" s="743"/>
      <c r="I8" s="743"/>
      <c r="J8" s="743"/>
      <c r="K8" s="743"/>
      <c r="L8" s="304"/>
      <c r="N8" s="306"/>
      <c r="O8" s="306"/>
    </row>
    <row r="9" spans="1:248" s="311" customFormat="1" ht="20.100000000000001" customHeight="1">
      <c r="A9" s="308" t="s">
        <v>259</v>
      </c>
      <c r="B9" s="309" t="s">
        <v>260</v>
      </c>
      <c r="C9" s="309"/>
      <c r="D9" s="309"/>
      <c r="E9" s="310" t="s">
        <v>261</v>
      </c>
      <c r="F9" s="309"/>
      <c r="G9" s="309"/>
      <c r="H9" s="309"/>
      <c r="J9" s="303"/>
      <c r="K9" s="303"/>
      <c r="L9" s="312"/>
      <c r="N9" s="313"/>
      <c r="O9" s="313"/>
    </row>
    <row r="10" spans="1:248" s="311" customFormat="1" ht="20.100000000000001" customHeight="1">
      <c r="A10" s="308" t="s">
        <v>77</v>
      </c>
      <c r="B10" s="309" t="s">
        <v>262</v>
      </c>
      <c r="C10" s="309"/>
      <c r="D10" s="309"/>
      <c r="E10" s="309"/>
      <c r="F10" s="309"/>
      <c r="G10" s="309"/>
      <c r="H10" s="309"/>
      <c r="I10" s="303"/>
      <c r="J10" s="303"/>
      <c r="K10" s="303"/>
      <c r="L10" s="312"/>
      <c r="N10" s="313"/>
      <c r="O10" s="313"/>
    </row>
    <row r="11" spans="1:248" s="311" customFormat="1" ht="33" customHeight="1">
      <c r="A11" s="308"/>
      <c r="B11" s="741" t="s">
        <v>263</v>
      </c>
      <c r="C11" s="741"/>
      <c r="D11" s="741"/>
      <c r="E11" s="741"/>
      <c r="F11" s="741"/>
      <c r="G11" s="741"/>
      <c r="H11" s="741"/>
      <c r="I11" s="741"/>
      <c r="J11" s="741"/>
      <c r="K11" s="741"/>
      <c r="L11" s="312"/>
      <c r="N11" s="313"/>
      <c r="O11" s="313"/>
    </row>
    <row r="12" spans="1:248" s="311" customFormat="1" ht="33" customHeight="1">
      <c r="A12" s="314"/>
      <c r="B12" s="740" t="s">
        <v>264</v>
      </c>
      <c r="C12" s="740"/>
      <c r="D12" s="740"/>
      <c r="E12" s="740"/>
      <c r="F12" s="740"/>
      <c r="G12" s="740"/>
      <c r="H12" s="740"/>
      <c r="I12" s="740"/>
      <c r="J12" s="740"/>
      <c r="K12" s="740"/>
      <c r="L12" s="312"/>
      <c r="N12" s="313"/>
      <c r="O12" s="313"/>
    </row>
    <row r="13" spans="1:248" s="311" customFormat="1" ht="33" customHeight="1">
      <c r="A13" s="314"/>
      <c r="B13" s="740" t="s">
        <v>265</v>
      </c>
      <c r="C13" s="740"/>
      <c r="D13" s="740"/>
      <c r="E13" s="740"/>
      <c r="F13" s="740"/>
      <c r="G13" s="740"/>
      <c r="H13" s="740"/>
      <c r="I13" s="740"/>
      <c r="J13" s="740"/>
      <c r="K13" s="740"/>
      <c r="L13" s="312"/>
      <c r="N13" s="313"/>
      <c r="O13" s="313"/>
    </row>
    <row r="14" spans="1:248" s="311" customFormat="1" ht="33" customHeight="1">
      <c r="A14" s="314"/>
      <c r="B14" s="740" t="s">
        <v>266</v>
      </c>
      <c r="C14" s="740"/>
      <c r="D14" s="740"/>
      <c r="E14" s="740"/>
      <c r="F14" s="740"/>
      <c r="G14" s="740"/>
      <c r="H14" s="740"/>
      <c r="I14" s="740"/>
      <c r="J14" s="740"/>
      <c r="K14" s="740"/>
      <c r="L14" s="312"/>
      <c r="N14" s="313"/>
      <c r="O14" s="313"/>
    </row>
    <row r="15" spans="1:248" s="311" customFormat="1" ht="33" customHeight="1">
      <c r="A15" s="314"/>
      <c r="B15" s="740" t="s">
        <v>267</v>
      </c>
      <c r="C15" s="740"/>
      <c r="D15" s="740"/>
      <c r="E15" s="740"/>
      <c r="F15" s="740"/>
      <c r="G15" s="740"/>
      <c r="H15" s="740"/>
      <c r="I15" s="740"/>
      <c r="J15" s="740"/>
      <c r="K15" s="740"/>
      <c r="L15" s="312"/>
      <c r="N15" s="313"/>
      <c r="O15" s="313"/>
    </row>
    <row r="16" spans="1:248" s="311" customFormat="1" ht="33" customHeight="1">
      <c r="A16" s="314"/>
      <c r="B16" s="740" t="s">
        <v>268</v>
      </c>
      <c r="C16" s="740"/>
      <c r="D16" s="740"/>
      <c r="E16" s="740"/>
      <c r="F16" s="740"/>
      <c r="G16" s="740"/>
      <c r="H16" s="740"/>
      <c r="I16" s="740"/>
      <c r="J16" s="740"/>
      <c r="K16" s="740"/>
      <c r="L16" s="312"/>
      <c r="N16" s="313"/>
      <c r="O16" s="313"/>
    </row>
    <row r="17" spans="1:15" s="311" customFormat="1" ht="33" customHeight="1">
      <c r="A17" s="314"/>
      <c r="B17" s="740" t="s">
        <v>269</v>
      </c>
      <c r="C17" s="740"/>
      <c r="D17" s="740"/>
      <c r="E17" s="740"/>
      <c r="F17" s="740"/>
      <c r="G17" s="740"/>
      <c r="H17" s="740"/>
      <c r="I17" s="740"/>
      <c r="J17" s="740"/>
      <c r="K17" s="740"/>
      <c r="L17" s="312"/>
      <c r="N17" s="313"/>
      <c r="O17" s="313"/>
    </row>
    <row r="18" spans="1:15" s="311" customFormat="1" ht="33" customHeight="1">
      <c r="A18" s="314"/>
      <c r="B18" s="741" t="s">
        <v>270</v>
      </c>
      <c r="C18" s="741"/>
      <c r="D18" s="741"/>
      <c r="E18" s="741"/>
      <c r="F18" s="741"/>
      <c r="G18" s="741"/>
      <c r="H18" s="741"/>
      <c r="I18" s="741"/>
      <c r="J18" s="741"/>
      <c r="K18" s="741"/>
      <c r="L18" s="312"/>
      <c r="N18" s="313"/>
      <c r="O18" s="313"/>
    </row>
    <row r="19" spans="1:15" s="311" customFormat="1" ht="33" customHeight="1">
      <c r="A19" s="314"/>
      <c r="B19" s="740" t="s">
        <v>271</v>
      </c>
      <c r="C19" s="740"/>
      <c r="D19" s="740"/>
      <c r="E19" s="740"/>
      <c r="F19" s="740"/>
      <c r="G19" s="740"/>
      <c r="H19" s="740"/>
      <c r="I19" s="740"/>
      <c r="J19" s="740"/>
      <c r="K19" s="740"/>
      <c r="L19" s="312"/>
      <c r="N19" s="313"/>
      <c r="O19" s="313"/>
    </row>
    <row r="20" spans="1:15" s="311" customFormat="1" ht="33" customHeight="1">
      <c r="A20" s="314"/>
      <c r="B20" s="740" t="s">
        <v>272</v>
      </c>
      <c r="C20" s="740"/>
      <c r="D20" s="740"/>
      <c r="E20" s="740"/>
      <c r="F20" s="740"/>
      <c r="G20" s="740"/>
      <c r="H20" s="740"/>
      <c r="I20" s="740"/>
      <c r="J20" s="740"/>
      <c r="K20" s="740"/>
      <c r="L20" s="312"/>
      <c r="N20" s="313"/>
      <c r="O20" s="313"/>
    </row>
    <row r="21" spans="1:15" s="311" customFormat="1" ht="33" customHeight="1">
      <c r="A21" s="314"/>
      <c r="B21" s="740" t="s">
        <v>273</v>
      </c>
      <c r="C21" s="740"/>
      <c r="D21" s="740"/>
      <c r="E21" s="740"/>
      <c r="F21" s="740"/>
      <c r="G21" s="740"/>
      <c r="H21" s="740"/>
      <c r="I21" s="740"/>
      <c r="J21" s="740"/>
      <c r="K21" s="740"/>
      <c r="L21" s="312"/>
      <c r="N21" s="313"/>
      <c r="O21" s="313"/>
    </row>
    <row r="22" spans="1:15" s="311" customFormat="1" ht="33" customHeight="1">
      <c r="A22" s="314"/>
      <c r="B22" s="740" t="s">
        <v>274</v>
      </c>
      <c r="C22" s="740"/>
      <c r="D22" s="740"/>
      <c r="E22" s="740"/>
      <c r="F22" s="740"/>
      <c r="G22" s="740"/>
      <c r="H22" s="740"/>
      <c r="I22" s="740"/>
      <c r="J22" s="740"/>
      <c r="K22" s="740"/>
      <c r="L22" s="312"/>
      <c r="N22" s="313"/>
      <c r="O22" s="313"/>
    </row>
    <row r="23" spans="1:15" s="311" customFormat="1" ht="33" customHeight="1">
      <c r="A23" s="314"/>
      <c r="B23" s="740" t="s">
        <v>275</v>
      </c>
      <c r="C23" s="740"/>
      <c r="D23" s="740"/>
      <c r="E23" s="740"/>
      <c r="F23" s="740"/>
      <c r="G23" s="740"/>
      <c r="H23" s="740"/>
      <c r="I23" s="740"/>
      <c r="J23" s="740"/>
      <c r="K23" s="740"/>
      <c r="L23" s="312"/>
      <c r="N23" s="313"/>
      <c r="O23" s="313"/>
    </row>
    <row r="24" spans="1:15" s="311" customFormat="1" ht="33" customHeight="1">
      <c r="A24" s="314"/>
      <c r="B24" s="740" t="s">
        <v>276</v>
      </c>
      <c r="C24" s="740"/>
      <c r="D24" s="740"/>
      <c r="E24" s="740"/>
      <c r="F24" s="740"/>
      <c r="G24" s="740"/>
      <c r="H24" s="740"/>
      <c r="I24" s="740"/>
      <c r="J24" s="740"/>
      <c r="K24" s="740"/>
      <c r="L24" s="312"/>
      <c r="N24" s="313"/>
      <c r="O24" s="313"/>
    </row>
    <row r="25" spans="1:15" s="311" customFormat="1" ht="33" customHeight="1">
      <c r="A25" s="314"/>
      <c r="B25" s="740" t="s">
        <v>277</v>
      </c>
      <c r="C25" s="740"/>
      <c r="D25" s="740"/>
      <c r="E25" s="740"/>
      <c r="F25" s="740"/>
      <c r="G25" s="740"/>
      <c r="H25" s="740"/>
      <c r="I25" s="740"/>
      <c r="J25" s="740"/>
      <c r="K25" s="740"/>
      <c r="L25" s="312"/>
      <c r="N25" s="313"/>
      <c r="O25" s="313"/>
    </row>
    <row r="26" spans="1:15" s="311" customFormat="1" ht="33" customHeight="1">
      <c r="A26" s="314"/>
      <c r="B26" s="740" t="s">
        <v>278</v>
      </c>
      <c r="C26" s="740"/>
      <c r="D26" s="740"/>
      <c r="E26" s="740"/>
      <c r="F26" s="740"/>
      <c r="G26" s="740"/>
      <c r="H26" s="740"/>
      <c r="I26" s="740"/>
      <c r="J26" s="740"/>
      <c r="K26" s="740"/>
      <c r="L26" s="312"/>
      <c r="N26" s="313"/>
      <c r="O26" s="313"/>
    </row>
    <row r="27" spans="1:15" s="316" customFormat="1" ht="18" customHeight="1">
      <c r="A27" s="238"/>
      <c r="B27" s="744" t="s">
        <v>279</v>
      </c>
      <c r="C27" s="744"/>
      <c r="D27" s="744"/>
      <c r="E27" s="744"/>
      <c r="F27" s="744"/>
      <c r="G27" s="744"/>
      <c r="H27" s="744"/>
      <c r="I27" s="744"/>
      <c r="J27" s="744"/>
      <c r="K27" s="744"/>
      <c r="L27" s="315"/>
    </row>
    <row r="28" spans="1:15" s="311" customFormat="1" ht="8.25" customHeight="1">
      <c r="A28" s="314"/>
      <c r="B28" s="317"/>
      <c r="C28" s="318"/>
      <c r="D28" s="318"/>
      <c r="E28" s="318"/>
      <c r="F28" s="318"/>
      <c r="G28" s="318"/>
      <c r="H28" s="318"/>
      <c r="I28" s="318"/>
      <c r="J28" s="318"/>
      <c r="K28" s="319"/>
      <c r="L28" s="312"/>
      <c r="N28" s="313"/>
      <c r="O28" s="313"/>
    </row>
    <row r="29" spans="1:15" s="311" customFormat="1" ht="23.25" customHeight="1">
      <c r="A29" s="320" t="s">
        <v>15</v>
      </c>
      <c r="B29" s="309" t="s">
        <v>280</v>
      </c>
      <c r="C29" s="309"/>
      <c r="D29" s="309"/>
      <c r="E29" s="309"/>
      <c r="F29" s="309"/>
      <c r="G29" s="309"/>
      <c r="H29" s="309"/>
      <c r="I29" s="303"/>
      <c r="J29" s="303"/>
      <c r="K29" s="303"/>
      <c r="L29" s="312"/>
      <c r="N29" s="313"/>
      <c r="O29" s="313"/>
    </row>
    <row r="30" spans="1:15" s="305" customFormat="1" ht="18" customHeight="1">
      <c r="A30" s="301" t="s">
        <v>255</v>
      </c>
      <c r="B30" s="302" t="s">
        <v>281</v>
      </c>
      <c r="C30" s="302"/>
      <c r="D30" s="302"/>
      <c r="E30" s="302"/>
      <c r="F30" s="302"/>
      <c r="G30" s="302"/>
      <c r="H30" s="302"/>
      <c r="I30" s="303"/>
      <c r="J30" s="303"/>
      <c r="K30" s="303"/>
      <c r="L30" s="304"/>
      <c r="N30" s="306"/>
      <c r="O30" s="306"/>
    </row>
    <row r="31" spans="1:15" s="305" customFormat="1" ht="20.100000000000001" customHeight="1">
      <c r="A31" s="321"/>
      <c r="B31" s="304" t="s">
        <v>282</v>
      </c>
      <c r="C31" s="304"/>
      <c r="D31" s="304"/>
      <c r="E31" s="304"/>
      <c r="F31" s="304"/>
      <c r="G31" s="304"/>
      <c r="H31" s="304"/>
      <c r="I31" s="322"/>
      <c r="J31" s="322"/>
      <c r="K31" s="322"/>
      <c r="L31" s="304"/>
      <c r="N31" s="306"/>
      <c r="O31" s="306"/>
    </row>
    <row r="32" spans="1:15" s="305" customFormat="1" ht="17.25" customHeight="1">
      <c r="A32" s="301" t="s">
        <v>259</v>
      </c>
      <c r="B32" s="302" t="s">
        <v>283</v>
      </c>
      <c r="C32" s="302"/>
      <c r="D32" s="302"/>
      <c r="E32" s="302"/>
      <c r="F32" s="302"/>
      <c r="G32" s="302"/>
      <c r="H32" s="302"/>
      <c r="I32" s="303"/>
      <c r="J32" s="303"/>
      <c r="K32" s="303"/>
      <c r="L32" s="304"/>
      <c r="N32" s="306"/>
      <c r="O32" s="306"/>
    </row>
    <row r="33" spans="1:16" s="305" customFormat="1" ht="18" customHeight="1">
      <c r="A33" s="321"/>
      <c r="B33" s="304" t="s">
        <v>284</v>
      </c>
      <c r="C33" s="304"/>
      <c r="D33" s="304"/>
      <c r="E33" s="304"/>
      <c r="F33" s="304"/>
      <c r="G33" s="304"/>
      <c r="H33" s="304"/>
      <c r="I33" s="322"/>
      <c r="J33" s="322"/>
      <c r="K33" s="322"/>
      <c r="L33" s="304"/>
      <c r="N33" s="306"/>
      <c r="O33" s="306"/>
    </row>
    <row r="34" spans="1:16" s="305" customFormat="1" ht="6.75" customHeight="1">
      <c r="A34" s="321"/>
      <c r="B34" s="304"/>
      <c r="C34" s="304"/>
      <c r="D34" s="304"/>
      <c r="E34" s="304"/>
      <c r="F34" s="304"/>
      <c r="G34" s="304"/>
      <c r="H34" s="304"/>
      <c r="I34" s="322"/>
      <c r="J34" s="322"/>
      <c r="K34" s="322"/>
      <c r="L34" s="304"/>
      <c r="N34" s="306"/>
      <c r="O34" s="306"/>
    </row>
    <row r="35" spans="1:16" s="305" customFormat="1" ht="20.100000000000001" customHeight="1">
      <c r="A35" s="301" t="s">
        <v>20</v>
      </c>
      <c r="B35" s="302" t="s">
        <v>285</v>
      </c>
      <c r="C35" s="302"/>
      <c r="D35" s="302"/>
      <c r="E35" s="302"/>
      <c r="F35" s="302"/>
      <c r="G35" s="302"/>
      <c r="H35" s="302"/>
      <c r="I35" s="303"/>
      <c r="J35" s="303"/>
      <c r="K35" s="303"/>
      <c r="L35" s="304"/>
      <c r="N35" s="306"/>
      <c r="O35" s="306"/>
    </row>
    <row r="36" spans="1:16" s="305" customFormat="1" ht="20.100000000000001" customHeight="1">
      <c r="A36" s="301" t="s">
        <v>255</v>
      </c>
      <c r="B36" s="302" t="s">
        <v>286</v>
      </c>
      <c r="C36" s="302"/>
      <c r="D36" s="302"/>
      <c r="E36" s="302"/>
      <c r="F36" s="302"/>
      <c r="G36" s="302"/>
      <c r="H36" s="302"/>
      <c r="I36" s="303"/>
      <c r="J36" s="303"/>
      <c r="K36" s="303"/>
      <c r="L36" s="304"/>
      <c r="N36" s="306"/>
      <c r="O36" s="306"/>
    </row>
    <row r="37" spans="1:16" s="305" customFormat="1" ht="32.25" customHeight="1">
      <c r="A37" s="321"/>
      <c r="B37" s="745" t="s">
        <v>287</v>
      </c>
      <c r="C37" s="745"/>
      <c r="D37" s="745"/>
      <c r="E37" s="745"/>
      <c r="F37" s="745"/>
      <c r="G37" s="745"/>
      <c r="H37" s="745"/>
      <c r="I37" s="745"/>
      <c r="J37" s="745"/>
      <c r="K37" s="745"/>
      <c r="L37" s="304"/>
      <c r="N37" s="306"/>
      <c r="O37" s="306"/>
    </row>
    <row r="38" spans="1:16" s="305" customFormat="1" ht="20.100000000000001" customHeight="1">
      <c r="A38" s="301" t="s">
        <v>259</v>
      </c>
      <c r="B38" s="302" t="s">
        <v>288</v>
      </c>
      <c r="C38" s="302"/>
      <c r="D38" s="302"/>
      <c r="E38" s="302"/>
      <c r="F38" s="302"/>
      <c r="G38" s="302"/>
      <c r="H38" s="302"/>
      <c r="I38" s="303"/>
      <c r="J38" s="303"/>
      <c r="K38" s="303"/>
      <c r="L38" s="304"/>
      <c r="N38" s="306"/>
      <c r="O38" s="306"/>
    </row>
    <row r="39" spans="1:16" s="305" customFormat="1" ht="44.25" customHeight="1">
      <c r="A39" s="321"/>
      <c r="B39" s="745" t="s">
        <v>289</v>
      </c>
      <c r="C39" s="745"/>
      <c r="D39" s="745"/>
      <c r="E39" s="745"/>
      <c r="F39" s="745"/>
      <c r="G39" s="745"/>
      <c r="H39" s="745"/>
      <c r="I39" s="745"/>
      <c r="J39" s="745"/>
      <c r="K39" s="745"/>
      <c r="L39" s="323"/>
      <c r="N39" s="306"/>
      <c r="O39" s="306"/>
    </row>
    <row r="40" spans="1:16" s="305" customFormat="1" ht="33.75" customHeight="1">
      <c r="A40" s="321"/>
      <c r="B40" s="745" t="s">
        <v>290</v>
      </c>
      <c r="C40" s="745"/>
      <c r="D40" s="745"/>
      <c r="E40" s="745"/>
      <c r="F40" s="745"/>
      <c r="G40" s="745"/>
      <c r="H40" s="745"/>
      <c r="I40" s="745"/>
      <c r="J40" s="745"/>
      <c r="K40" s="745"/>
      <c r="L40" s="323"/>
      <c r="N40" s="306"/>
      <c r="O40" s="306"/>
    </row>
    <row r="41" spans="1:16" s="305" customFormat="1" ht="20.100000000000001" customHeight="1">
      <c r="A41" s="301" t="s">
        <v>77</v>
      </c>
      <c r="B41" s="302" t="s">
        <v>291</v>
      </c>
      <c r="C41" s="302"/>
      <c r="D41" s="302"/>
      <c r="E41" s="302"/>
      <c r="F41" s="302"/>
      <c r="G41" s="302"/>
      <c r="H41" s="302"/>
      <c r="I41" s="303"/>
      <c r="J41" s="303"/>
      <c r="K41" s="303"/>
      <c r="L41" s="304"/>
      <c r="N41" s="306"/>
      <c r="O41" s="306"/>
    </row>
    <row r="42" spans="1:16" s="305" customFormat="1" ht="18" customHeight="1">
      <c r="A42" s="321"/>
      <c r="B42" s="304" t="s">
        <v>292</v>
      </c>
      <c r="C42" s="304"/>
      <c r="D42" s="304"/>
      <c r="E42" s="304"/>
      <c r="F42" s="304"/>
      <c r="G42" s="304"/>
      <c r="H42" s="304"/>
      <c r="I42" s="322"/>
      <c r="J42" s="322"/>
      <c r="K42" s="322"/>
      <c r="L42" s="304"/>
      <c r="M42" s="324"/>
      <c r="N42" s="325"/>
      <c r="O42" s="325"/>
      <c r="P42" s="324"/>
    </row>
    <row r="43" spans="1:16" s="305" customFormat="1" ht="9" customHeight="1">
      <c r="A43" s="321"/>
      <c r="B43" s="304"/>
      <c r="C43" s="304"/>
      <c r="D43" s="304"/>
      <c r="E43" s="304"/>
      <c r="F43" s="304"/>
      <c r="G43" s="304"/>
      <c r="H43" s="304"/>
      <c r="I43" s="322"/>
      <c r="J43" s="322"/>
      <c r="K43" s="322"/>
      <c r="L43" s="304"/>
      <c r="M43" s="324"/>
      <c r="N43" s="325"/>
      <c r="O43" s="325"/>
      <c r="P43" s="324"/>
    </row>
    <row r="44" spans="1:16" s="305" customFormat="1" ht="18.75" customHeight="1">
      <c r="A44" s="301" t="s">
        <v>34</v>
      </c>
      <c r="B44" s="302" t="s">
        <v>293</v>
      </c>
      <c r="C44" s="302"/>
      <c r="D44" s="302"/>
      <c r="E44" s="302"/>
      <c r="F44" s="302"/>
      <c r="G44" s="302"/>
      <c r="H44" s="302"/>
      <c r="I44" s="303"/>
      <c r="J44" s="303"/>
      <c r="K44" s="303"/>
      <c r="L44" s="304"/>
      <c r="M44" s="324"/>
      <c r="N44" s="325"/>
      <c r="O44" s="325"/>
      <c r="P44" s="324"/>
    </row>
    <row r="45" spans="1:16" s="305" customFormat="1" ht="18.75" customHeight="1">
      <c r="A45" s="301" t="s">
        <v>255</v>
      </c>
      <c r="B45" s="302" t="s">
        <v>294</v>
      </c>
      <c r="C45" s="302"/>
      <c r="D45" s="302"/>
      <c r="E45" s="302"/>
      <c r="F45" s="302"/>
      <c r="G45" s="302"/>
      <c r="H45" s="302"/>
      <c r="I45" s="303"/>
      <c r="J45" s="303"/>
      <c r="K45" s="303"/>
      <c r="L45" s="304"/>
      <c r="M45" s="324"/>
      <c r="N45" s="325"/>
      <c r="O45" s="325"/>
      <c r="P45" s="324"/>
    </row>
    <row r="46" spans="1:16" s="305" customFormat="1" ht="45.75" customHeight="1">
      <c r="A46" s="301"/>
      <c r="B46" s="746" t="s">
        <v>295</v>
      </c>
      <c r="C46" s="746"/>
      <c r="D46" s="746"/>
      <c r="E46" s="746"/>
      <c r="F46" s="746"/>
      <c r="G46" s="746"/>
      <c r="H46" s="746"/>
      <c r="I46" s="746"/>
      <c r="J46" s="746"/>
      <c r="K46" s="746"/>
      <c r="L46" s="304"/>
      <c r="M46" s="324"/>
      <c r="N46" s="325"/>
      <c r="O46" s="325"/>
      <c r="P46" s="324"/>
    </row>
    <row r="47" spans="1:16" s="305" customFormat="1" ht="60.75" customHeight="1">
      <c r="A47" s="326"/>
      <c r="B47" s="745" t="s">
        <v>296</v>
      </c>
      <c r="C47" s="745"/>
      <c r="D47" s="745"/>
      <c r="E47" s="745"/>
      <c r="F47" s="745"/>
      <c r="G47" s="745"/>
      <c r="H47" s="745"/>
      <c r="I47" s="745"/>
      <c r="J47" s="745"/>
      <c r="K47" s="745"/>
      <c r="L47" s="304"/>
      <c r="M47" s="324"/>
      <c r="N47" s="325"/>
      <c r="O47" s="325"/>
      <c r="P47" s="324"/>
    </row>
    <row r="48" spans="1:16" s="305" customFormat="1" ht="59.25" customHeight="1">
      <c r="A48" s="327"/>
      <c r="B48" s="745" t="s">
        <v>297</v>
      </c>
      <c r="C48" s="745"/>
      <c r="D48" s="745"/>
      <c r="E48" s="745"/>
      <c r="F48" s="745"/>
      <c r="G48" s="745"/>
      <c r="H48" s="745"/>
      <c r="I48" s="745"/>
      <c r="J48" s="745"/>
      <c r="K48" s="745"/>
      <c r="L48" s="304"/>
      <c r="M48" s="324"/>
      <c r="N48" s="325"/>
      <c r="O48" s="325"/>
      <c r="P48" s="324"/>
    </row>
    <row r="49" spans="1:23" s="305" customFormat="1" ht="30" customHeight="1">
      <c r="A49" s="327"/>
      <c r="B49" s="745" t="s">
        <v>298</v>
      </c>
      <c r="C49" s="745"/>
      <c r="D49" s="745"/>
      <c r="E49" s="745"/>
      <c r="F49" s="745"/>
      <c r="G49" s="745"/>
      <c r="H49" s="745"/>
      <c r="I49" s="745"/>
      <c r="J49" s="745"/>
      <c r="K49" s="745"/>
      <c r="L49" s="304"/>
      <c r="M49" s="324"/>
      <c r="N49" s="325"/>
      <c r="O49" s="325"/>
      <c r="P49" s="324"/>
    </row>
    <row r="50" spans="1:23" s="305" customFormat="1" ht="6" customHeight="1">
      <c r="A50" s="328"/>
      <c r="B50" s="329"/>
      <c r="C50" s="329"/>
      <c r="D50" s="329"/>
      <c r="E50" s="329"/>
      <c r="F50" s="329"/>
      <c r="G50" s="329"/>
      <c r="H50" s="329"/>
      <c r="I50" s="329"/>
      <c r="J50" s="329"/>
      <c r="K50" s="329"/>
      <c r="L50" s="304"/>
      <c r="M50" s="324"/>
      <c r="N50" s="325"/>
      <c r="O50" s="325"/>
      <c r="P50" s="324"/>
    </row>
    <row r="51" spans="1:23" s="305" customFormat="1" ht="18" customHeight="1">
      <c r="A51" s="301" t="s">
        <v>259</v>
      </c>
      <c r="B51" s="330" t="s">
        <v>299</v>
      </c>
      <c r="C51" s="330"/>
      <c r="D51" s="330"/>
      <c r="E51" s="302"/>
      <c r="F51" s="302"/>
      <c r="G51" s="302"/>
      <c r="H51" s="330"/>
      <c r="I51" s="303"/>
      <c r="J51" s="331"/>
      <c r="K51" s="303"/>
      <c r="L51" s="304"/>
      <c r="M51" s="324"/>
      <c r="N51" s="325"/>
      <c r="O51" s="325"/>
      <c r="P51" s="324"/>
    </row>
    <row r="52" spans="1:23" s="305" customFormat="1" ht="48" customHeight="1">
      <c r="A52" s="321"/>
      <c r="B52" s="750" t="s">
        <v>300</v>
      </c>
      <c r="C52" s="750"/>
      <c r="D52" s="750"/>
      <c r="E52" s="750"/>
      <c r="F52" s="750"/>
      <c r="G52" s="750"/>
      <c r="H52" s="750"/>
      <c r="I52" s="750"/>
      <c r="J52" s="750"/>
      <c r="K52" s="750"/>
      <c r="L52" s="323"/>
      <c r="M52" s="324"/>
      <c r="N52" s="325"/>
      <c r="O52" s="325"/>
      <c r="P52" s="324"/>
    </row>
    <row r="53" spans="1:23" s="305" customFormat="1" ht="20.100000000000001" customHeight="1">
      <c r="A53" s="321"/>
      <c r="B53" s="330" t="s">
        <v>301</v>
      </c>
      <c r="C53" s="332"/>
      <c r="D53" s="332"/>
      <c r="E53" s="304"/>
      <c r="F53" s="304"/>
      <c r="G53" s="304"/>
      <c r="H53" s="332"/>
      <c r="I53" s="322"/>
      <c r="J53" s="333"/>
      <c r="K53" s="322"/>
      <c r="L53" s="304"/>
      <c r="M53" s="324"/>
      <c r="N53" s="325"/>
      <c r="O53" s="325"/>
      <c r="P53" s="324"/>
    </row>
    <row r="54" spans="1:23" s="305" customFormat="1" ht="46.5" customHeight="1">
      <c r="A54" s="321"/>
      <c r="B54" s="751" t="s">
        <v>302</v>
      </c>
      <c r="C54" s="751"/>
      <c r="D54" s="751"/>
      <c r="E54" s="751"/>
      <c r="F54" s="751"/>
      <c r="G54" s="751"/>
      <c r="H54" s="751"/>
      <c r="I54" s="751"/>
      <c r="J54" s="751"/>
      <c r="K54" s="751"/>
      <c r="L54" s="323"/>
      <c r="N54" s="313"/>
      <c r="O54" s="313"/>
      <c r="P54" s="312"/>
      <c r="Q54" s="312"/>
      <c r="R54" s="312"/>
      <c r="S54" s="312"/>
      <c r="T54" s="312"/>
      <c r="U54" s="312"/>
      <c r="V54" s="312"/>
      <c r="W54" s="312"/>
    </row>
    <row r="55" spans="1:23" s="305" customFormat="1" ht="5.25" customHeight="1">
      <c r="A55" s="321"/>
      <c r="B55" s="334"/>
      <c r="C55" s="335"/>
      <c r="D55" s="335"/>
      <c r="E55" s="335"/>
      <c r="F55" s="335"/>
      <c r="G55" s="335"/>
      <c r="H55" s="335"/>
      <c r="I55" s="335"/>
      <c r="J55" s="335"/>
      <c r="K55" s="335"/>
      <c r="L55" s="304"/>
      <c r="M55" s="324"/>
      <c r="N55" s="325"/>
      <c r="O55" s="325"/>
      <c r="P55" s="324"/>
    </row>
    <row r="56" spans="1:23" s="305" customFormat="1" ht="20.25" customHeight="1">
      <c r="A56" s="301" t="s">
        <v>77</v>
      </c>
      <c r="B56" s="302" t="s">
        <v>303</v>
      </c>
      <c r="C56" s="302"/>
      <c r="D56" s="302"/>
      <c r="E56" s="302"/>
      <c r="F56" s="302"/>
      <c r="G56" s="302"/>
      <c r="H56" s="302"/>
      <c r="I56" s="303"/>
      <c r="J56" s="303"/>
      <c r="K56" s="303"/>
      <c r="L56" s="304"/>
      <c r="M56" s="324"/>
      <c r="N56" s="325"/>
      <c r="O56" s="325"/>
      <c r="P56" s="324"/>
    </row>
    <row r="57" spans="1:23" s="305" customFormat="1" ht="20.25" customHeight="1">
      <c r="A57" s="321"/>
      <c r="B57" s="336" t="s">
        <v>304</v>
      </c>
      <c r="C57" s="335"/>
      <c r="D57" s="335"/>
      <c r="E57" s="335"/>
      <c r="F57" s="335"/>
      <c r="G57" s="335"/>
      <c r="H57" s="335"/>
      <c r="I57" s="335"/>
      <c r="J57" s="335"/>
      <c r="K57" s="335"/>
      <c r="L57" s="323"/>
      <c r="N57" s="306"/>
      <c r="O57" s="306"/>
    </row>
    <row r="58" spans="1:23" s="305" customFormat="1" ht="47.25" customHeight="1">
      <c r="A58" s="321"/>
      <c r="B58" s="752" t="s">
        <v>305</v>
      </c>
      <c r="C58" s="745"/>
      <c r="D58" s="745"/>
      <c r="E58" s="745"/>
      <c r="F58" s="745"/>
      <c r="G58" s="745"/>
      <c r="H58" s="745"/>
      <c r="I58" s="745"/>
      <c r="J58" s="745"/>
      <c r="K58" s="745"/>
      <c r="L58" s="304"/>
      <c r="M58" s="324"/>
      <c r="N58" s="325"/>
      <c r="O58" s="325"/>
      <c r="P58" s="324"/>
    </row>
    <row r="59" spans="1:23" s="305" customFormat="1" ht="7.5" customHeight="1">
      <c r="A59" s="321"/>
      <c r="B59" s="334"/>
      <c r="C59" s="335"/>
      <c r="D59" s="335"/>
      <c r="E59" s="335"/>
      <c r="F59" s="335"/>
      <c r="G59" s="335"/>
      <c r="H59" s="335"/>
      <c r="I59" s="335"/>
      <c r="J59" s="335"/>
      <c r="K59" s="335"/>
      <c r="L59" s="304"/>
      <c r="M59" s="324"/>
      <c r="N59" s="325"/>
      <c r="O59" s="325"/>
      <c r="P59" s="324"/>
    </row>
    <row r="60" spans="1:23" s="305" customFormat="1" ht="20.25" customHeight="1">
      <c r="A60" s="301" t="s">
        <v>79</v>
      </c>
      <c r="B60" s="302" t="s">
        <v>306</v>
      </c>
      <c r="C60" s="302"/>
      <c r="D60" s="302"/>
      <c r="E60" s="302"/>
      <c r="F60" s="302"/>
      <c r="G60" s="302"/>
      <c r="H60" s="302"/>
      <c r="I60" s="303"/>
      <c r="J60" s="303"/>
      <c r="K60" s="303"/>
      <c r="L60" s="304"/>
      <c r="M60" s="324"/>
      <c r="N60" s="325"/>
      <c r="O60" s="325"/>
      <c r="P60" s="324"/>
    </row>
    <row r="61" spans="1:23" s="305" customFormat="1" ht="48.75" customHeight="1">
      <c r="A61" s="321"/>
      <c r="B61" s="752" t="s">
        <v>307</v>
      </c>
      <c r="C61" s="745"/>
      <c r="D61" s="745"/>
      <c r="E61" s="745"/>
      <c r="F61" s="745"/>
      <c r="G61" s="745"/>
      <c r="H61" s="745"/>
      <c r="I61" s="745"/>
      <c r="J61" s="745"/>
      <c r="K61" s="745"/>
      <c r="L61" s="323"/>
      <c r="N61" s="306"/>
      <c r="O61" s="306"/>
    </row>
    <row r="62" spans="1:23" s="305" customFormat="1" ht="18.75" customHeight="1">
      <c r="A62" s="301"/>
      <c r="B62" s="302" t="s">
        <v>308</v>
      </c>
      <c r="C62" s="302"/>
      <c r="D62" s="302"/>
      <c r="E62" s="302"/>
      <c r="F62" s="302"/>
      <c r="G62" s="302"/>
      <c r="H62" s="302"/>
      <c r="I62" s="303"/>
      <c r="J62" s="303"/>
      <c r="K62" s="303"/>
      <c r="L62" s="304"/>
      <c r="M62" s="324"/>
      <c r="N62" s="325"/>
      <c r="O62" s="325"/>
      <c r="P62" s="324"/>
    </row>
    <row r="63" spans="1:23" s="305" customFormat="1" ht="18.75" customHeight="1">
      <c r="A63" s="321"/>
      <c r="B63" s="302" t="s">
        <v>309</v>
      </c>
      <c r="C63" s="304"/>
      <c r="D63" s="304"/>
      <c r="E63" s="304"/>
      <c r="F63" s="304"/>
      <c r="G63" s="304"/>
      <c r="H63" s="304"/>
      <c r="I63" s="322"/>
      <c r="J63" s="322"/>
      <c r="K63" s="322"/>
      <c r="L63" s="304"/>
      <c r="N63" s="306"/>
      <c r="O63" s="306"/>
    </row>
    <row r="64" spans="1:23" s="305" customFormat="1" ht="63" customHeight="1">
      <c r="A64" s="321"/>
      <c r="B64" s="747" t="s">
        <v>310</v>
      </c>
      <c r="C64" s="745"/>
      <c r="D64" s="745"/>
      <c r="E64" s="745"/>
      <c r="F64" s="745"/>
      <c r="G64" s="745"/>
      <c r="H64" s="745"/>
      <c r="I64" s="745"/>
      <c r="J64" s="745"/>
      <c r="K64" s="745"/>
      <c r="L64" s="323"/>
      <c r="N64" s="306"/>
      <c r="O64" s="306"/>
    </row>
    <row r="65" spans="1:16" ht="6.75" customHeight="1">
      <c r="B65" s="337"/>
      <c r="C65" s="338"/>
      <c r="D65" s="338"/>
      <c r="E65" s="338"/>
      <c r="F65" s="338"/>
      <c r="G65" s="338"/>
      <c r="H65" s="338"/>
      <c r="I65" s="338"/>
      <c r="J65" s="338"/>
      <c r="K65" s="338"/>
      <c r="L65" s="339"/>
    </row>
    <row r="66" spans="1:16" s="305" customFormat="1" ht="18.75" customHeight="1">
      <c r="A66" s="301" t="s">
        <v>166</v>
      </c>
      <c r="B66" s="302" t="s">
        <v>311</v>
      </c>
      <c r="C66" s="302"/>
      <c r="D66" s="302"/>
      <c r="E66" s="302"/>
      <c r="F66" s="302"/>
      <c r="G66" s="302"/>
      <c r="H66" s="302"/>
      <c r="I66" s="303"/>
      <c r="J66" s="303"/>
      <c r="K66" s="303"/>
      <c r="L66" s="304"/>
      <c r="M66" s="324"/>
      <c r="N66" s="325"/>
      <c r="O66" s="325"/>
      <c r="P66" s="324"/>
    </row>
    <row r="67" spans="1:16" ht="18.75" customHeight="1">
      <c r="A67" s="301" t="s">
        <v>312</v>
      </c>
      <c r="B67" s="747" t="s">
        <v>313</v>
      </c>
      <c r="C67" s="748"/>
      <c r="D67" s="748"/>
      <c r="E67" s="748"/>
      <c r="F67" s="748"/>
      <c r="G67" s="748"/>
      <c r="H67" s="748"/>
      <c r="I67" s="748"/>
      <c r="J67" s="748"/>
      <c r="K67" s="748"/>
      <c r="M67" s="340"/>
      <c r="N67" s="341"/>
      <c r="O67" s="341"/>
      <c r="P67" s="340"/>
    </row>
    <row r="68" spans="1:16" ht="71.25" customHeight="1">
      <c r="A68" s="342"/>
      <c r="B68" s="748" t="s">
        <v>314</v>
      </c>
      <c r="C68" s="748"/>
      <c r="D68" s="748"/>
      <c r="E68" s="748"/>
      <c r="F68" s="748"/>
      <c r="G68" s="748"/>
      <c r="H68" s="748"/>
      <c r="I68" s="748"/>
      <c r="J68" s="748"/>
      <c r="K68" s="748"/>
      <c r="L68" s="339"/>
    </row>
    <row r="69" spans="1:16" ht="33" customHeight="1">
      <c r="A69" s="342"/>
      <c r="B69" s="748" t="s">
        <v>315</v>
      </c>
      <c r="C69" s="748"/>
      <c r="D69" s="748"/>
      <c r="E69" s="748"/>
      <c r="F69" s="748"/>
      <c r="G69" s="748"/>
      <c r="H69" s="748"/>
      <c r="I69" s="748"/>
      <c r="J69" s="748"/>
      <c r="K69" s="748"/>
      <c r="L69" s="339"/>
    </row>
    <row r="70" spans="1:16" s="305" customFormat="1" ht="18" customHeight="1">
      <c r="A70" s="307"/>
      <c r="B70" s="749" t="s">
        <v>316</v>
      </c>
      <c r="C70" s="749"/>
      <c r="D70" s="749"/>
      <c r="E70" s="749"/>
      <c r="F70" s="749"/>
      <c r="G70" s="749"/>
      <c r="H70" s="749"/>
      <c r="I70" s="749"/>
      <c r="J70" s="749"/>
      <c r="K70" s="749"/>
      <c r="L70" s="323"/>
      <c r="N70" s="306"/>
      <c r="O70" s="306"/>
    </row>
    <row r="71" spans="1:16" s="305" customFormat="1" ht="49.5" customHeight="1">
      <c r="A71" s="307"/>
      <c r="B71" s="745" t="s">
        <v>317</v>
      </c>
      <c r="C71" s="745"/>
      <c r="D71" s="745"/>
      <c r="E71" s="745"/>
      <c r="F71" s="745"/>
      <c r="G71" s="745"/>
      <c r="H71" s="745"/>
      <c r="I71" s="745"/>
      <c r="J71" s="745"/>
      <c r="K71" s="745"/>
      <c r="L71" s="323"/>
      <c r="N71" s="306"/>
      <c r="O71" s="306"/>
    </row>
    <row r="72" spans="1:16" s="305" customFormat="1" ht="33" customHeight="1">
      <c r="A72" s="307"/>
      <c r="B72" s="745" t="s">
        <v>318</v>
      </c>
      <c r="C72" s="745"/>
      <c r="D72" s="745"/>
      <c r="E72" s="745"/>
      <c r="F72" s="745"/>
      <c r="G72" s="745"/>
      <c r="H72" s="745"/>
      <c r="I72" s="745"/>
      <c r="J72" s="745"/>
      <c r="K72" s="745"/>
      <c r="L72" s="323"/>
      <c r="N72" s="306"/>
      <c r="O72" s="306"/>
    </row>
    <row r="73" spans="1:16" s="305" customFormat="1" ht="33.75" customHeight="1">
      <c r="A73" s="307"/>
      <c r="B73" s="745" t="s">
        <v>319</v>
      </c>
      <c r="C73" s="745"/>
      <c r="D73" s="745"/>
      <c r="E73" s="745"/>
      <c r="F73" s="745"/>
      <c r="G73" s="745"/>
      <c r="H73" s="745"/>
      <c r="I73" s="745"/>
      <c r="J73" s="745"/>
      <c r="K73" s="745"/>
      <c r="L73" s="323"/>
      <c r="N73" s="306"/>
      <c r="O73" s="306"/>
    </row>
    <row r="74" spans="1:16" ht="8.25" customHeight="1">
      <c r="A74" s="342"/>
      <c r="B74" s="338"/>
      <c r="C74" s="338"/>
      <c r="D74" s="338"/>
      <c r="E74" s="338"/>
      <c r="F74" s="338"/>
      <c r="G74" s="338"/>
      <c r="H74" s="338"/>
      <c r="I74" s="338"/>
      <c r="J74" s="338"/>
      <c r="K74" s="338"/>
      <c r="L74" s="339"/>
    </row>
    <row r="75" spans="1:16" s="305" customFormat="1" ht="18" customHeight="1">
      <c r="A75" s="301" t="s">
        <v>320</v>
      </c>
      <c r="B75" s="747" t="s">
        <v>321</v>
      </c>
      <c r="C75" s="748"/>
      <c r="D75" s="748"/>
      <c r="E75" s="748"/>
      <c r="F75" s="748"/>
      <c r="G75" s="748"/>
      <c r="H75" s="748"/>
      <c r="I75" s="748"/>
      <c r="J75" s="748"/>
      <c r="K75" s="748"/>
      <c r="L75" s="304"/>
      <c r="N75" s="306"/>
      <c r="O75" s="306"/>
    </row>
    <row r="76" spans="1:16" s="305" customFormat="1" ht="45" customHeight="1">
      <c r="A76" s="321"/>
      <c r="B76" s="747" t="s">
        <v>322</v>
      </c>
      <c r="C76" s="748"/>
      <c r="D76" s="748"/>
      <c r="E76" s="748"/>
      <c r="F76" s="748"/>
      <c r="G76" s="748"/>
      <c r="H76" s="748"/>
      <c r="I76" s="748"/>
      <c r="J76" s="748"/>
      <c r="K76" s="748"/>
      <c r="L76" s="323"/>
      <c r="N76" s="306"/>
      <c r="O76" s="306"/>
    </row>
    <row r="77" spans="1:16" s="305" customFormat="1" ht="18" customHeight="1">
      <c r="A77" s="321"/>
      <c r="B77" s="749" t="s">
        <v>323</v>
      </c>
      <c r="C77" s="749"/>
      <c r="D77" s="749"/>
      <c r="E77" s="749"/>
      <c r="F77" s="749"/>
      <c r="G77" s="749"/>
      <c r="H77" s="749"/>
      <c r="I77" s="749"/>
      <c r="J77" s="749"/>
      <c r="K77" s="749"/>
      <c r="L77" s="304"/>
      <c r="N77" s="306"/>
      <c r="O77" s="306"/>
    </row>
    <row r="78" spans="1:16" s="305" customFormat="1" ht="18" customHeight="1">
      <c r="A78" s="321"/>
      <c r="B78" s="754" t="s">
        <v>324</v>
      </c>
      <c r="C78" s="754"/>
      <c r="D78" s="754"/>
      <c r="E78" s="754"/>
      <c r="F78" s="754"/>
      <c r="G78" s="754"/>
      <c r="H78" s="754"/>
      <c r="I78" s="754"/>
      <c r="J78" s="754"/>
      <c r="K78" s="754"/>
      <c r="L78" s="304"/>
      <c r="N78" s="306"/>
      <c r="O78" s="306"/>
    </row>
    <row r="79" spans="1:16" s="344" customFormat="1" ht="18" customHeight="1">
      <c r="A79" s="343"/>
      <c r="B79" s="344" t="s">
        <v>325</v>
      </c>
      <c r="C79" s="345"/>
      <c r="D79" s="345"/>
      <c r="E79" s="346"/>
      <c r="F79" s="346"/>
      <c r="G79" s="346"/>
      <c r="H79" s="345"/>
      <c r="I79" s="346"/>
      <c r="J79" s="345"/>
      <c r="K79" s="346"/>
      <c r="L79" s="347"/>
      <c r="N79" s="306"/>
      <c r="O79" s="306"/>
    </row>
    <row r="80" spans="1:16" s="305" customFormat="1" ht="45" customHeight="1">
      <c r="A80" s="321"/>
      <c r="B80" s="753" t="s">
        <v>326</v>
      </c>
      <c r="C80" s="753"/>
      <c r="D80" s="753"/>
      <c r="E80" s="753"/>
      <c r="F80" s="753"/>
      <c r="G80" s="753"/>
      <c r="H80" s="753"/>
      <c r="I80" s="753"/>
      <c r="J80" s="753"/>
      <c r="K80" s="753"/>
      <c r="L80" s="304"/>
      <c r="N80" s="306"/>
      <c r="O80" s="306"/>
    </row>
    <row r="81" spans="1:16" s="305" customFormat="1" ht="8.25" customHeight="1">
      <c r="A81" s="321"/>
      <c r="B81" s="348"/>
      <c r="C81" s="348"/>
      <c r="D81" s="348"/>
      <c r="E81" s="348"/>
      <c r="F81" s="348"/>
      <c r="G81" s="348"/>
      <c r="H81" s="348"/>
      <c r="I81" s="348"/>
      <c r="J81" s="348"/>
      <c r="K81" s="348"/>
      <c r="L81" s="304"/>
      <c r="N81" s="306"/>
      <c r="O81" s="306"/>
    </row>
    <row r="82" spans="1:16" s="305" customFormat="1" ht="18" customHeight="1">
      <c r="A82" s="301" t="s">
        <v>327</v>
      </c>
      <c r="B82" s="747" t="s">
        <v>328</v>
      </c>
      <c r="C82" s="752"/>
      <c r="D82" s="752"/>
      <c r="E82" s="752"/>
      <c r="F82" s="752"/>
      <c r="G82" s="752"/>
      <c r="H82" s="752"/>
      <c r="I82" s="752"/>
      <c r="J82" s="752"/>
      <c r="K82" s="752"/>
      <c r="L82" s="323"/>
      <c r="N82" s="306"/>
      <c r="O82" s="306"/>
    </row>
    <row r="83" spans="1:16" s="305" customFormat="1" ht="30.75" customHeight="1">
      <c r="A83" s="321"/>
      <c r="B83" s="748" t="s">
        <v>329</v>
      </c>
      <c r="C83" s="748"/>
      <c r="D83" s="748"/>
      <c r="E83" s="748"/>
      <c r="F83" s="748"/>
      <c r="G83" s="748"/>
      <c r="H83" s="748"/>
      <c r="I83" s="748"/>
      <c r="J83" s="748"/>
      <c r="K83" s="748"/>
      <c r="L83" s="323"/>
      <c r="N83" s="306"/>
      <c r="O83" s="306"/>
    </row>
    <row r="84" spans="1:16" s="302" customFormat="1" ht="19.5" customHeight="1">
      <c r="A84" s="349"/>
      <c r="B84" s="350" t="s">
        <v>330</v>
      </c>
      <c r="C84" s="350"/>
      <c r="D84" s="350"/>
      <c r="E84" s="350"/>
      <c r="F84" s="350"/>
      <c r="G84" s="350"/>
      <c r="H84" s="350"/>
      <c r="I84" s="351"/>
      <c r="J84" s="351"/>
      <c r="K84" s="351"/>
      <c r="L84" s="323"/>
      <c r="N84" s="306"/>
      <c r="O84" s="306"/>
    </row>
    <row r="85" spans="1:16" s="305" customFormat="1" ht="17.25" customHeight="1">
      <c r="A85" s="343"/>
      <c r="B85" s="347" t="s">
        <v>331</v>
      </c>
      <c r="C85" s="347"/>
      <c r="D85" s="347"/>
      <c r="E85" s="347"/>
      <c r="F85" s="347"/>
      <c r="G85" s="347"/>
      <c r="H85" s="347"/>
      <c r="I85" s="352" t="s">
        <v>332</v>
      </c>
      <c r="J85" s="353"/>
      <c r="K85" s="353"/>
      <c r="L85" s="304"/>
      <c r="N85" s="306"/>
      <c r="O85" s="306"/>
    </row>
    <row r="86" spans="1:16" s="305" customFormat="1" ht="17.25" customHeight="1">
      <c r="A86" s="343"/>
      <c r="B86" s="347" t="s">
        <v>333</v>
      </c>
      <c r="C86" s="347"/>
      <c r="D86" s="347"/>
      <c r="E86" s="347"/>
      <c r="F86" s="347"/>
      <c r="G86" s="347"/>
      <c r="H86" s="347"/>
      <c r="I86" s="352" t="s">
        <v>334</v>
      </c>
      <c r="J86" s="353"/>
      <c r="K86" s="353"/>
      <c r="L86" s="304"/>
      <c r="N86" s="306"/>
      <c r="O86" s="306"/>
    </row>
    <row r="87" spans="1:16" s="305" customFormat="1" ht="17.25" customHeight="1">
      <c r="A87" s="343"/>
      <c r="B87" s="347" t="s">
        <v>335</v>
      </c>
      <c r="C87" s="347"/>
      <c r="D87" s="347"/>
      <c r="E87" s="347"/>
      <c r="F87" s="347"/>
      <c r="G87" s="347"/>
      <c r="H87" s="347"/>
      <c r="I87" s="352" t="s">
        <v>336</v>
      </c>
      <c r="J87" s="353"/>
      <c r="K87" s="353"/>
      <c r="L87" s="304"/>
      <c r="N87" s="306"/>
      <c r="O87" s="306"/>
    </row>
    <row r="88" spans="1:16" s="305" customFormat="1" ht="17.25" customHeight="1">
      <c r="A88" s="343"/>
      <c r="B88" s="347" t="s">
        <v>337</v>
      </c>
      <c r="C88" s="347"/>
      <c r="D88" s="347"/>
      <c r="E88" s="347"/>
      <c r="F88" s="347"/>
      <c r="G88" s="347"/>
      <c r="H88" s="347"/>
      <c r="I88" s="352" t="s">
        <v>338</v>
      </c>
      <c r="J88" s="353"/>
      <c r="K88" s="353"/>
      <c r="L88" s="304"/>
      <c r="N88" s="306"/>
      <c r="O88" s="306"/>
    </row>
    <row r="89" spans="1:16" s="305" customFormat="1" ht="17.25" customHeight="1">
      <c r="A89" s="343"/>
      <c r="B89" s="347" t="s">
        <v>339</v>
      </c>
      <c r="C89" s="347"/>
      <c r="D89" s="347"/>
      <c r="E89" s="347"/>
      <c r="F89" s="347"/>
      <c r="G89" s="347"/>
      <c r="H89" s="347"/>
      <c r="I89" s="352" t="s">
        <v>340</v>
      </c>
      <c r="J89" s="353"/>
      <c r="K89" s="353"/>
      <c r="L89" s="304"/>
      <c r="N89" s="306"/>
      <c r="O89" s="306"/>
    </row>
    <row r="90" spans="1:16" s="305" customFormat="1" ht="17.25" customHeight="1">
      <c r="A90" s="343"/>
      <c r="B90" s="347" t="s">
        <v>341</v>
      </c>
      <c r="C90" s="347"/>
      <c r="D90" s="347"/>
      <c r="E90" s="347"/>
      <c r="F90" s="347"/>
      <c r="G90" s="347"/>
      <c r="H90" s="347"/>
      <c r="I90" s="352" t="s">
        <v>342</v>
      </c>
      <c r="J90" s="353"/>
      <c r="K90" s="353"/>
      <c r="L90" s="304"/>
      <c r="N90" s="306"/>
      <c r="O90" s="306"/>
    </row>
    <row r="91" spans="1:16" s="305" customFormat="1" ht="20.100000000000001" customHeight="1">
      <c r="A91" s="343"/>
      <c r="B91" s="354" t="s">
        <v>343</v>
      </c>
      <c r="C91" s="354"/>
      <c r="D91" s="354"/>
      <c r="E91" s="354"/>
      <c r="F91" s="354"/>
      <c r="G91" s="354"/>
      <c r="H91" s="354"/>
      <c r="I91" s="354"/>
      <c r="J91" s="354"/>
      <c r="K91" s="354"/>
      <c r="L91" s="304"/>
      <c r="N91" s="306"/>
      <c r="O91" s="306"/>
    </row>
    <row r="92" spans="1:16" s="305" customFormat="1" ht="20.100000000000001" customHeight="1">
      <c r="A92" s="343"/>
      <c r="B92" s="354" t="s">
        <v>344</v>
      </c>
      <c r="C92" s="354"/>
      <c r="D92" s="354"/>
      <c r="E92" s="354"/>
      <c r="F92" s="354"/>
      <c r="G92" s="354"/>
      <c r="H92" s="354"/>
      <c r="I92" s="354"/>
      <c r="J92" s="354"/>
      <c r="K92" s="354"/>
      <c r="L92" s="304"/>
      <c r="N92" s="306"/>
      <c r="O92" s="306"/>
    </row>
    <row r="93" spans="1:16" s="305" customFormat="1" ht="7.5" customHeight="1">
      <c r="A93" s="343"/>
      <c r="B93" s="354"/>
      <c r="C93" s="354"/>
      <c r="D93" s="354"/>
      <c r="E93" s="354"/>
      <c r="F93" s="354"/>
      <c r="G93" s="354"/>
      <c r="H93" s="354"/>
      <c r="I93" s="354"/>
      <c r="J93" s="354"/>
      <c r="K93" s="354"/>
      <c r="L93" s="304"/>
      <c r="N93" s="306"/>
      <c r="O93" s="306"/>
    </row>
    <row r="94" spans="1:16" s="305" customFormat="1" ht="20.100000000000001" customHeight="1">
      <c r="A94" s="301" t="s">
        <v>129</v>
      </c>
      <c r="B94" s="302" t="s">
        <v>345</v>
      </c>
      <c r="C94" s="302"/>
      <c r="D94" s="302"/>
      <c r="E94" s="302"/>
      <c r="F94" s="302"/>
      <c r="G94" s="302"/>
      <c r="H94" s="302"/>
      <c r="I94" s="303"/>
      <c r="J94" s="303"/>
      <c r="K94" s="303"/>
      <c r="L94" s="304"/>
      <c r="M94" s="324"/>
      <c r="N94" s="325"/>
      <c r="O94" s="325"/>
      <c r="P94" s="324"/>
    </row>
    <row r="95" spans="1:16" s="305" customFormat="1" ht="34.5" customHeight="1">
      <c r="A95" s="343"/>
      <c r="B95" s="745" t="s">
        <v>346</v>
      </c>
      <c r="C95" s="745"/>
      <c r="D95" s="745"/>
      <c r="E95" s="745"/>
      <c r="F95" s="745"/>
      <c r="G95" s="745"/>
      <c r="H95" s="745"/>
      <c r="I95" s="745"/>
      <c r="J95" s="745"/>
      <c r="K95" s="745"/>
      <c r="L95" s="304"/>
      <c r="N95" s="306"/>
      <c r="O95" s="306"/>
    </row>
    <row r="96" spans="1:16" s="305" customFormat="1" ht="33.75" customHeight="1">
      <c r="A96" s="343"/>
      <c r="B96" s="745" t="s">
        <v>347</v>
      </c>
      <c r="C96" s="745"/>
      <c r="D96" s="745"/>
      <c r="E96" s="745"/>
      <c r="F96" s="745"/>
      <c r="G96" s="745"/>
      <c r="H96" s="745"/>
      <c r="I96" s="745"/>
      <c r="J96" s="745"/>
      <c r="K96" s="745"/>
      <c r="L96" s="304"/>
      <c r="N96" s="306"/>
      <c r="O96" s="306"/>
    </row>
    <row r="97" spans="1:15" ht="24.95" hidden="1" customHeight="1">
      <c r="A97" s="326" t="s">
        <v>129</v>
      </c>
      <c r="B97" s="355" t="s">
        <v>348</v>
      </c>
      <c r="C97" s="355"/>
      <c r="D97" s="355"/>
      <c r="E97" s="355"/>
      <c r="F97" s="355"/>
      <c r="G97" s="355"/>
      <c r="H97" s="355"/>
      <c r="I97" s="287"/>
      <c r="J97" s="287"/>
      <c r="K97" s="287"/>
    </row>
    <row r="98" spans="1:15" ht="24.95" hidden="1" customHeight="1">
      <c r="A98" s="356"/>
      <c r="B98" s="747" t="s">
        <v>349</v>
      </c>
      <c r="C98" s="748"/>
      <c r="D98" s="748"/>
      <c r="E98" s="748"/>
      <c r="F98" s="748"/>
      <c r="G98" s="748"/>
      <c r="H98" s="748"/>
      <c r="I98" s="748"/>
      <c r="J98" s="748"/>
      <c r="K98" s="748"/>
    </row>
    <row r="99" spans="1:15" ht="50.25" hidden="1" customHeight="1">
      <c r="B99" s="747" t="s">
        <v>350</v>
      </c>
      <c r="C99" s="748"/>
      <c r="D99" s="748"/>
      <c r="E99" s="748"/>
      <c r="F99" s="748"/>
      <c r="G99" s="748"/>
      <c r="H99" s="748"/>
      <c r="I99" s="748"/>
      <c r="J99" s="748"/>
      <c r="K99" s="748"/>
      <c r="L99" s="339"/>
    </row>
    <row r="100" spans="1:15" ht="36" hidden="1" customHeight="1">
      <c r="B100" s="755" t="s">
        <v>351</v>
      </c>
      <c r="C100" s="755"/>
      <c r="D100" s="755"/>
      <c r="E100" s="755"/>
      <c r="F100" s="755"/>
      <c r="G100" s="755"/>
      <c r="H100" s="755"/>
      <c r="I100" s="755"/>
      <c r="J100" s="755"/>
      <c r="K100" s="755"/>
    </row>
    <row r="101" spans="1:15" ht="36" hidden="1" customHeight="1">
      <c r="B101" s="755" t="s">
        <v>352</v>
      </c>
      <c r="C101" s="755"/>
      <c r="D101" s="755"/>
      <c r="E101" s="755"/>
      <c r="F101" s="755"/>
      <c r="G101" s="755"/>
      <c r="H101" s="755"/>
      <c r="I101" s="755"/>
      <c r="J101" s="755"/>
      <c r="K101" s="755"/>
    </row>
    <row r="102" spans="1:15" ht="52.5" hidden="1" customHeight="1">
      <c r="B102" s="756" t="s">
        <v>353</v>
      </c>
      <c r="C102" s="756"/>
      <c r="D102" s="756"/>
      <c r="E102" s="756"/>
      <c r="F102" s="756"/>
      <c r="G102" s="756"/>
      <c r="H102" s="756"/>
      <c r="I102" s="756"/>
      <c r="J102" s="756"/>
      <c r="K102" s="756"/>
      <c r="L102" s="339"/>
    </row>
    <row r="103" spans="1:15" ht="36" hidden="1" customHeight="1">
      <c r="B103" s="748" t="s">
        <v>354</v>
      </c>
      <c r="C103" s="748"/>
      <c r="D103" s="748"/>
      <c r="E103" s="748"/>
      <c r="F103" s="748"/>
      <c r="G103" s="748"/>
      <c r="H103" s="748"/>
      <c r="I103" s="748"/>
      <c r="J103" s="748"/>
      <c r="K103" s="748"/>
      <c r="L103" s="339"/>
    </row>
    <row r="104" spans="1:15" ht="36" hidden="1" customHeight="1">
      <c r="A104" s="356"/>
      <c r="B104" s="757" t="s">
        <v>355</v>
      </c>
      <c r="C104" s="755"/>
      <c r="D104" s="755"/>
      <c r="E104" s="755"/>
      <c r="F104" s="755"/>
      <c r="G104" s="755"/>
      <c r="H104" s="755"/>
      <c r="I104" s="755"/>
      <c r="J104" s="755"/>
      <c r="K104" s="755"/>
      <c r="L104" s="339"/>
    </row>
    <row r="105" spans="1:15" s="360" customFormat="1" ht="24.75" hidden="1" customHeight="1">
      <c r="A105" s="357"/>
      <c r="B105" s="358" t="s">
        <v>356</v>
      </c>
      <c r="C105" s="358"/>
      <c r="D105" s="358"/>
      <c r="E105" s="358"/>
      <c r="F105" s="358"/>
      <c r="G105" s="358"/>
      <c r="H105" s="358"/>
      <c r="I105" s="359"/>
      <c r="J105" s="359"/>
      <c r="K105" s="359"/>
      <c r="N105" s="290"/>
      <c r="O105" s="290"/>
    </row>
    <row r="106" spans="1:15" ht="15.95" hidden="1" customHeight="1">
      <c r="A106" s="361"/>
      <c r="B106" s="362" t="s">
        <v>331</v>
      </c>
      <c r="C106" s="362"/>
      <c r="D106" s="362"/>
      <c r="E106" s="362"/>
      <c r="F106" s="362"/>
      <c r="G106" s="362"/>
      <c r="H106" s="362"/>
      <c r="I106" s="363" t="s">
        <v>357</v>
      </c>
      <c r="J106" s="363"/>
      <c r="K106" s="363"/>
    </row>
    <row r="107" spans="1:15" ht="15.95" hidden="1" customHeight="1">
      <c r="A107" s="361"/>
      <c r="B107" s="362" t="s">
        <v>343</v>
      </c>
      <c r="C107" s="362"/>
      <c r="D107" s="362"/>
      <c r="E107" s="362"/>
      <c r="F107" s="362"/>
      <c r="G107" s="362"/>
      <c r="H107" s="362"/>
      <c r="I107" s="363"/>
      <c r="J107" s="363"/>
      <c r="K107" s="363"/>
    </row>
    <row r="108" spans="1:15" ht="15.95" hidden="1" customHeight="1">
      <c r="A108" s="361"/>
      <c r="B108" s="362" t="s">
        <v>344</v>
      </c>
      <c r="C108" s="362"/>
      <c r="D108" s="362"/>
      <c r="E108" s="362"/>
      <c r="F108" s="362"/>
      <c r="G108" s="362"/>
      <c r="H108" s="362"/>
      <c r="I108" s="363"/>
      <c r="J108" s="363"/>
      <c r="K108" s="363"/>
    </row>
    <row r="109" spans="1:15" ht="8.25" customHeight="1">
      <c r="A109" s="361"/>
      <c r="B109" s="362"/>
      <c r="C109" s="362"/>
      <c r="D109" s="362"/>
      <c r="E109" s="362"/>
      <c r="F109" s="362"/>
      <c r="G109" s="362"/>
      <c r="H109" s="362"/>
      <c r="I109" s="363"/>
      <c r="J109" s="363"/>
      <c r="K109" s="363"/>
    </row>
    <row r="110" spans="1:15" s="305" customFormat="1" ht="17.25" customHeight="1">
      <c r="A110" s="301" t="s">
        <v>131</v>
      </c>
      <c r="B110" s="302" t="s">
        <v>358</v>
      </c>
      <c r="C110" s="302"/>
      <c r="D110" s="302"/>
      <c r="E110" s="302"/>
      <c r="F110" s="302"/>
      <c r="G110" s="302"/>
      <c r="H110" s="302"/>
      <c r="I110" s="303"/>
      <c r="J110" s="303"/>
      <c r="K110" s="303"/>
      <c r="L110" s="304"/>
      <c r="N110" s="306"/>
      <c r="O110" s="306"/>
    </row>
    <row r="111" spans="1:15" s="305" customFormat="1" ht="76.5" customHeight="1">
      <c r="A111" s="301"/>
      <c r="B111" s="752" t="s">
        <v>359</v>
      </c>
      <c r="C111" s="745"/>
      <c r="D111" s="745"/>
      <c r="E111" s="745"/>
      <c r="F111" s="745"/>
      <c r="G111" s="745"/>
      <c r="H111" s="745"/>
      <c r="I111" s="745"/>
      <c r="J111" s="745"/>
      <c r="K111" s="745"/>
      <c r="L111" s="323"/>
      <c r="N111" s="306"/>
      <c r="O111" s="306"/>
    </row>
    <row r="112" spans="1:15" s="305" customFormat="1" ht="60.75" customHeight="1">
      <c r="A112" s="301"/>
      <c r="B112" s="745" t="s">
        <v>360</v>
      </c>
      <c r="C112" s="745"/>
      <c r="D112" s="745"/>
      <c r="E112" s="745"/>
      <c r="F112" s="745"/>
      <c r="G112" s="745"/>
      <c r="H112" s="745"/>
      <c r="I112" s="745"/>
      <c r="J112" s="745"/>
      <c r="K112" s="745"/>
      <c r="L112" s="323"/>
      <c r="N112" s="306"/>
      <c r="O112" s="306"/>
    </row>
    <row r="113" spans="1:15" s="305" customFormat="1" ht="60.75" customHeight="1">
      <c r="A113" s="301"/>
      <c r="B113" s="752" t="s">
        <v>361</v>
      </c>
      <c r="C113" s="745"/>
      <c r="D113" s="745"/>
      <c r="E113" s="745"/>
      <c r="F113" s="745"/>
      <c r="G113" s="745"/>
      <c r="H113" s="745"/>
      <c r="I113" s="745"/>
      <c r="J113" s="745"/>
      <c r="K113" s="745"/>
      <c r="L113" s="323"/>
      <c r="M113" s="364"/>
      <c r="N113" s="306"/>
      <c r="O113" s="306"/>
    </row>
    <row r="114" spans="1:15" s="305" customFormat="1" ht="74.25" customHeight="1">
      <c r="A114" s="349"/>
      <c r="B114" s="752" t="s">
        <v>362</v>
      </c>
      <c r="C114" s="752"/>
      <c r="D114" s="752"/>
      <c r="E114" s="752"/>
      <c r="F114" s="752"/>
      <c r="G114" s="752"/>
      <c r="H114" s="752"/>
      <c r="I114" s="752"/>
      <c r="J114" s="752"/>
      <c r="K114" s="752"/>
      <c r="L114" s="323"/>
      <c r="N114" s="306"/>
      <c r="O114" s="306"/>
    </row>
    <row r="115" spans="1:15" s="305" customFormat="1" ht="20.25" customHeight="1">
      <c r="A115" s="349"/>
      <c r="B115" s="309" t="s">
        <v>363</v>
      </c>
      <c r="C115" s="312"/>
      <c r="D115" s="312"/>
      <c r="E115" s="312"/>
      <c r="F115" s="312"/>
      <c r="G115" s="312"/>
      <c r="H115" s="312"/>
      <c r="I115" s="312"/>
      <c r="J115" s="312"/>
      <c r="K115" s="312"/>
      <c r="L115" s="323"/>
      <c r="N115" s="306"/>
      <c r="O115" s="306"/>
    </row>
    <row r="116" spans="1:15" s="305" customFormat="1" ht="46.5" customHeight="1">
      <c r="A116" s="349"/>
      <c r="B116" s="745" t="s">
        <v>364</v>
      </c>
      <c r="C116" s="745"/>
      <c r="D116" s="745"/>
      <c r="E116" s="745"/>
      <c r="F116" s="745"/>
      <c r="G116" s="745"/>
      <c r="H116" s="745"/>
      <c r="I116" s="745"/>
      <c r="J116" s="745"/>
      <c r="K116" s="745"/>
      <c r="L116" s="323"/>
      <c r="N116" s="306"/>
      <c r="O116" s="306"/>
    </row>
    <row r="117" spans="1:15" s="305" customFormat="1" ht="33.75" customHeight="1">
      <c r="A117" s="349"/>
      <c r="B117" s="745" t="s">
        <v>365</v>
      </c>
      <c r="C117" s="745"/>
      <c r="D117" s="745"/>
      <c r="E117" s="745"/>
      <c r="F117" s="745"/>
      <c r="G117" s="745"/>
      <c r="H117" s="745"/>
      <c r="I117" s="745"/>
      <c r="J117" s="745"/>
      <c r="K117" s="745"/>
      <c r="L117" s="323"/>
      <c r="N117" s="306"/>
      <c r="O117" s="306"/>
    </row>
    <row r="118" spans="1:15" s="305" customFormat="1" ht="33" customHeight="1">
      <c r="A118" s="349"/>
      <c r="B118" s="745" t="s">
        <v>366</v>
      </c>
      <c r="C118" s="745"/>
      <c r="D118" s="745"/>
      <c r="E118" s="745"/>
      <c r="F118" s="745"/>
      <c r="G118" s="745"/>
      <c r="H118" s="745"/>
      <c r="I118" s="745"/>
      <c r="J118" s="745"/>
      <c r="K118" s="745"/>
      <c r="L118" s="323"/>
      <c r="N118" s="306"/>
      <c r="O118" s="306"/>
    </row>
    <row r="119" spans="1:15" ht="8.25" customHeight="1">
      <c r="A119" s="357"/>
      <c r="B119" s="338"/>
      <c r="C119" s="338"/>
      <c r="D119" s="338"/>
      <c r="E119" s="338"/>
      <c r="F119" s="338"/>
      <c r="G119" s="338"/>
      <c r="H119" s="338"/>
      <c r="I119" s="338"/>
      <c r="J119" s="338"/>
      <c r="K119" s="338"/>
    </row>
    <row r="120" spans="1:15" s="305" customFormat="1" ht="20.100000000000001" customHeight="1">
      <c r="A120" s="301" t="s">
        <v>133</v>
      </c>
      <c r="B120" s="302" t="s">
        <v>367</v>
      </c>
      <c r="C120" s="302"/>
      <c r="D120" s="302"/>
      <c r="E120" s="302"/>
      <c r="F120" s="302"/>
      <c r="G120" s="302"/>
      <c r="H120" s="302"/>
      <c r="I120" s="303"/>
      <c r="J120" s="303"/>
      <c r="K120" s="303"/>
      <c r="L120" s="304"/>
      <c r="N120" s="306"/>
      <c r="O120" s="306"/>
    </row>
    <row r="121" spans="1:15" s="305" customFormat="1" ht="63.75" customHeight="1">
      <c r="A121" s="321"/>
      <c r="B121" s="752" t="s">
        <v>368</v>
      </c>
      <c r="C121" s="745"/>
      <c r="D121" s="745"/>
      <c r="E121" s="745"/>
      <c r="F121" s="745"/>
      <c r="G121" s="745"/>
      <c r="H121" s="745"/>
      <c r="I121" s="745"/>
      <c r="J121" s="745"/>
      <c r="K121" s="745"/>
      <c r="L121" s="323"/>
      <c r="N121" s="306"/>
      <c r="O121" s="306"/>
    </row>
    <row r="122" spans="1:15" s="305" customFormat="1" ht="85.5" customHeight="1">
      <c r="A122" s="321"/>
      <c r="B122" s="752" t="s">
        <v>369</v>
      </c>
      <c r="C122" s="745"/>
      <c r="D122" s="745"/>
      <c r="E122" s="745"/>
      <c r="F122" s="745"/>
      <c r="G122" s="745"/>
      <c r="H122" s="745"/>
      <c r="I122" s="745"/>
      <c r="J122" s="745"/>
      <c r="K122" s="745"/>
      <c r="L122" s="323"/>
      <c r="N122" s="306"/>
      <c r="O122" s="306"/>
    </row>
    <row r="123" spans="1:15" ht="7.5" customHeight="1">
      <c r="B123" s="365"/>
      <c r="C123" s="338"/>
      <c r="D123" s="338"/>
      <c r="E123" s="338"/>
      <c r="F123" s="338"/>
      <c r="G123" s="338"/>
      <c r="H123" s="338"/>
      <c r="I123" s="338"/>
      <c r="J123" s="338"/>
      <c r="K123" s="338"/>
      <c r="L123" s="339"/>
    </row>
    <row r="124" spans="1:15" s="305" customFormat="1" ht="16.5" customHeight="1">
      <c r="A124" s="301" t="s">
        <v>135</v>
      </c>
      <c r="B124" s="302" t="s">
        <v>370</v>
      </c>
      <c r="C124" s="302"/>
      <c r="D124" s="302"/>
      <c r="E124" s="302"/>
      <c r="F124" s="302"/>
      <c r="G124" s="302"/>
      <c r="H124" s="302"/>
      <c r="I124" s="303"/>
      <c r="J124" s="303"/>
      <c r="K124" s="303"/>
      <c r="L124" s="304"/>
      <c r="N124" s="306"/>
      <c r="O124" s="306"/>
    </row>
    <row r="125" spans="1:15" s="305" customFormat="1" ht="35.25" customHeight="1">
      <c r="A125" s="321"/>
      <c r="B125" s="752" t="s">
        <v>371</v>
      </c>
      <c r="C125" s="745"/>
      <c r="D125" s="745"/>
      <c r="E125" s="745"/>
      <c r="F125" s="745"/>
      <c r="G125" s="745"/>
      <c r="H125" s="745"/>
      <c r="I125" s="745"/>
      <c r="J125" s="745"/>
      <c r="K125" s="745"/>
      <c r="L125" s="323"/>
      <c r="M125" s="304"/>
      <c r="N125" s="306"/>
      <c r="O125" s="306"/>
    </row>
    <row r="126" spans="1:15" s="305" customFormat="1" ht="48" customHeight="1">
      <c r="A126" s="349"/>
      <c r="B126" s="758" t="s">
        <v>372</v>
      </c>
      <c r="C126" s="752"/>
      <c r="D126" s="752"/>
      <c r="E126" s="752"/>
      <c r="F126" s="752"/>
      <c r="G126" s="752"/>
      <c r="H126" s="752"/>
      <c r="I126" s="752"/>
      <c r="J126" s="752"/>
      <c r="K126" s="752"/>
      <c r="L126" s="323"/>
      <c r="M126" s="304"/>
      <c r="N126" s="306"/>
      <c r="O126" s="306"/>
    </row>
    <row r="127" spans="1:15" s="305" customFormat="1" ht="45" hidden="1" customHeight="1">
      <c r="A127" s="349"/>
      <c r="B127" s="758" t="s">
        <v>373</v>
      </c>
      <c r="C127" s="752"/>
      <c r="D127" s="752"/>
      <c r="E127" s="752"/>
      <c r="F127" s="752"/>
      <c r="G127" s="752"/>
      <c r="H127" s="752"/>
      <c r="I127" s="752"/>
      <c r="J127" s="752"/>
      <c r="K127" s="752"/>
      <c r="L127" s="323"/>
      <c r="M127" s="304"/>
      <c r="N127" s="306"/>
      <c r="O127" s="306"/>
    </row>
    <row r="128" spans="1:15" s="305" customFormat="1" ht="6.75" customHeight="1">
      <c r="A128" s="349"/>
      <c r="B128" s="366"/>
      <c r="C128" s="334"/>
      <c r="D128" s="334"/>
      <c r="E128" s="334"/>
      <c r="F128" s="334"/>
      <c r="G128" s="334"/>
      <c r="H128" s="334"/>
      <c r="I128" s="334"/>
      <c r="J128" s="334"/>
      <c r="K128" s="334"/>
      <c r="L128" s="323"/>
      <c r="M128" s="304"/>
      <c r="N128" s="306"/>
      <c r="O128" s="306"/>
    </row>
    <row r="129" spans="1:15" s="305" customFormat="1" ht="19.5" customHeight="1">
      <c r="A129" s="301" t="s">
        <v>137</v>
      </c>
      <c r="B129" s="302" t="s">
        <v>374</v>
      </c>
      <c r="C129" s="302"/>
      <c r="D129" s="302"/>
      <c r="E129" s="302"/>
      <c r="F129" s="302"/>
      <c r="G129" s="302"/>
      <c r="H129" s="302"/>
      <c r="I129" s="303"/>
      <c r="J129" s="303"/>
      <c r="K129" s="303"/>
      <c r="L129" s="304"/>
      <c r="N129" s="306"/>
      <c r="O129" s="306"/>
    </row>
    <row r="130" spans="1:15" s="305" customFormat="1" ht="40.5" customHeight="1">
      <c r="A130" s="321"/>
      <c r="B130" s="758" t="s">
        <v>375</v>
      </c>
      <c r="C130" s="752"/>
      <c r="D130" s="752"/>
      <c r="E130" s="752"/>
      <c r="F130" s="752"/>
      <c r="G130" s="752"/>
      <c r="H130" s="752"/>
      <c r="I130" s="752"/>
      <c r="J130" s="752"/>
      <c r="K130" s="752"/>
      <c r="L130" s="323"/>
      <c r="M130" s="304"/>
      <c r="N130" s="306"/>
      <c r="O130" s="306"/>
    </row>
    <row r="131" spans="1:15" s="305" customFormat="1" ht="6" customHeight="1">
      <c r="A131" s="321"/>
      <c r="B131" s="366"/>
      <c r="C131" s="334"/>
      <c r="D131" s="334"/>
      <c r="E131" s="334"/>
      <c r="F131" s="334"/>
      <c r="G131" s="334"/>
      <c r="H131" s="334"/>
      <c r="I131" s="334"/>
      <c r="J131" s="334"/>
      <c r="K131" s="334"/>
      <c r="L131" s="323"/>
      <c r="M131" s="304"/>
      <c r="N131" s="306"/>
      <c r="O131" s="306"/>
    </row>
    <row r="132" spans="1:15" s="305" customFormat="1" ht="18.75" customHeight="1">
      <c r="A132" s="301" t="s">
        <v>139</v>
      </c>
      <c r="B132" s="302" t="s">
        <v>376</v>
      </c>
      <c r="C132" s="302"/>
      <c r="D132" s="302"/>
      <c r="E132" s="302"/>
      <c r="F132" s="302"/>
      <c r="G132" s="302"/>
      <c r="H132" s="302"/>
      <c r="I132" s="303"/>
      <c r="J132" s="303"/>
      <c r="K132" s="303"/>
      <c r="L132" s="304"/>
      <c r="N132" s="306"/>
      <c r="O132" s="306"/>
    </row>
    <row r="133" spans="1:15" s="305" customFormat="1" ht="18.75" customHeight="1">
      <c r="A133" s="307"/>
      <c r="B133" s="302" t="s">
        <v>377</v>
      </c>
      <c r="C133" s="302"/>
      <c r="D133" s="302"/>
      <c r="E133" s="302"/>
      <c r="F133" s="302"/>
      <c r="G133" s="302"/>
      <c r="H133" s="302"/>
      <c r="I133" s="303"/>
      <c r="J133" s="303"/>
      <c r="K133" s="303"/>
      <c r="L133" s="304"/>
      <c r="N133" s="306"/>
      <c r="O133" s="306"/>
    </row>
    <row r="134" spans="1:15" s="305" customFormat="1" ht="61.5" customHeight="1">
      <c r="A134" s="321"/>
      <c r="B134" s="745" t="s">
        <v>378</v>
      </c>
      <c r="C134" s="752"/>
      <c r="D134" s="752"/>
      <c r="E134" s="752"/>
      <c r="F134" s="752"/>
      <c r="G134" s="752"/>
      <c r="H134" s="752"/>
      <c r="I134" s="752"/>
      <c r="J134" s="752"/>
      <c r="K134" s="752"/>
      <c r="L134" s="304"/>
      <c r="M134" s="323"/>
      <c r="N134" s="306"/>
      <c r="O134" s="306"/>
    </row>
    <row r="135" spans="1:15" s="305" customFormat="1" ht="72" customHeight="1">
      <c r="A135" s="321"/>
      <c r="B135" s="759" t="s">
        <v>379</v>
      </c>
      <c r="C135" s="759"/>
      <c r="D135" s="759"/>
      <c r="E135" s="759"/>
      <c r="F135" s="759"/>
      <c r="G135" s="759"/>
      <c r="H135" s="759"/>
      <c r="I135" s="759"/>
      <c r="J135" s="759"/>
      <c r="K135" s="759"/>
      <c r="L135" s="304"/>
      <c r="M135" s="323"/>
      <c r="N135" s="306"/>
      <c r="O135" s="306"/>
    </row>
    <row r="136" spans="1:15" s="305" customFormat="1" ht="18.75" customHeight="1">
      <c r="A136" s="307"/>
      <c r="B136" s="302" t="s">
        <v>380</v>
      </c>
      <c r="C136" s="302"/>
      <c r="D136" s="302"/>
      <c r="E136" s="302"/>
      <c r="F136" s="302"/>
      <c r="G136" s="302"/>
      <c r="H136" s="302"/>
      <c r="I136" s="303"/>
      <c r="J136" s="303"/>
      <c r="K136" s="303"/>
      <c r="L136" s="304"/>
      <c r="N136" s="306"/>
      <c r="O136" s="306"/>
    </row>
    <row r="137" spans="1:15" s="305" customFormat="1" ht="45.75" customHeight="1">
      <c r="A137" s="301"/>
      <c r="B137" s="745" t="s">
        <v>381</v>
      </c>
      <c r="C137" s="745"/>
      <c r="D137" s="745"/>
      <c r="E137" s="745"/>
      <c r="F137" s="745"/>
      <c r="G137" s="745"/>
      <c r="H137" s="745"/>
      <c r="I137" s="745"/>
      <c r="J137" s="745"/>
      <c r="K137" s="745"/>
      <c r="L137" s="304"/>
      <c r="M137" s="323"/>
      <c r="N137" s="306"/>
      <c r="O137" s="306"/>
    </row>
    <row r="138" spans="1:15" s="305" customFormat="1" ht="19.5" customHeight="1">
      <c r="A138" s="301"/>
      <c r="B138" s="760" t="s">
        <v>382</v>
      </c>
      <c r="C138" s="760"/>
      <c r="D138" s="760"/>
      <c r="E138" s="760"/>
      <c r="F138" s="760"/>
      <c r="G138" s="760"/>
      <c r="H138" s="760"/>
      <c r="I138" s="760"/>
      <c r="J138" s="760"/>
      <c r="K138" s="760"/>
      <c r="L138" s="304"/>
      <c r="M138" s="323"/>
      <c r="N138" s="306"/>
      <c r="O138" s="306"/>
    </row>
    <row r="139" spans="1:15" s="305" customFormat="1" ht="7.5" customHeight="1">
      <c r="A139" s="301"/>
      <c r="B139" s="367"/>
      <c r="C139" s="367"/>
      <c r="D139" s="367"/>
      <c r="E139" s="367"/>
      <c r="F139" s="367"/>
      <c r="G139" s="367"/>
      <c r="H139" s="367"/>
      <c r="I139" s="367"/>
      <c r="J139" s="367"/>
      <c r="K139" s="367"/>
      <c r="L139" s="304"/>
      <c r="M139" s="323"/>
      <c r="N139" s="306"/>
      <c r="O139" s="306"/>
    </row>
    <row r="140" spans="1:15" s="305" customFormat="1" ht="20.25" customHeight="1">
      <c r="A140" s="301" t="s">
        <v>141</v>
      </c>
      <c r="B140" s="302" t="s">
        <v>383</v>
      </c>
      <c r="C140" s="302"/>
      <c r="D140" s="302"/>
      <c r="E140" s="302"/>
      <c r="F140" s="302"/>
      <c r="G140" s="302"/>
      <c r="H140" s="302"/>
      <c r="I140" s="303"/>
      <c r="J140" s="303"/>
      <c r="K140" s="303"/>
      <c r="L140" s="304"/>
      <c r="N140" s="306"/>
      <c r="O140" s="306"/>
    </row>
    <row r="141" spans="1:15" s="305" customFormat="1" ht="19.5" customHeight="1">
      <c r="A141" s="349"/>
      <c r="B141" s="302" t="s">
        <v>384</v>
      </c>
      <c r="C141" s="302"/>
      <c r="D141" s="302"/>
      <c r="E141" s="302"/>
      <c r="F141" s="302"/>
      <c r="G141" s="302"/>
      <c r="H141" s="302"/>
      <c r="I141" s="303"/>
      <c r="J141" s="303"/>
      <c r="K141" s="303"/>
      <c r="L141" s="304"/>
      <c r="N141" s="306"/>
      <c r="O141" s="306"/>
    </row>
    <row r="142" spans="1:15" s="305" customFormat="1" ht="73.5" customHeight="1">
      <c r="A142" s="321"/>
      <c r="B142" s="745" t="s">
        <v>385</v>
      </c>
      <c r="C142" s="745"/>
      <c r="D142" s="745"/>
      <c r="E142" s="745"/>
      <c r="F142" s="745"/>
      <c r="G142" s="745"/>
      <c r="H142" s="745"/>
      <c r="I142" s="745"/>
      <c r="J142" s="745"/>
      <c r="K142" s="745"/>
      <c r="L142" s="323"/>
      <c r="N142" s="306"/>
      <c r="O142" s="306"/>
    </row>
    <row r="143" spans="1:15" s="305" customFormat="1" ht="18" customHeight="1">
      <c r="A143" s="349"/>
      <c r="B143" s="302" t="s">
        <v>386</v>
      </c>
      <c r="C143" s="302"/>
      <c r="D143" s="302"/>
      <c r="E143" s="302"/>
      <c r="F143" s="302"/>
      <c r="G143" s="302"/>
      <c r="H143" s="302"/>
      <c r="I143" s="303"/>
      <c r="J143" s="303"/>
      <c r="K143" s="303"/>
      <c r="L143" s="304"/>
      <c r="N143" s="306"/>
      <c r="O143" s="306"/>
    </row>
    <row r="144" spans="1:15" s="305" customFormat="1" ht="45.75" customHeight="1">
      <c r="A144" s="349"/>
      <c r="B144" s="753" t="s">
        <v>387</v>
      </c>
      <c r="C144" s="753"/>
      <c r="D144" s="753"/>
      <c r="E144" s="753"/>
      <c r="F144" s="753"/>
      <c r="G144" s="753"/>
      <c r="H144" s="753"/>
      <c r="I144" s="753"/>
      <c r="J144" s="753"/>
      <c r="K144" s="753"/>
      <c r="L144" s="304"/>
      <c r="N144" s="306"/>
      <c r="O144" s="306"/>
    </row>
    <row r="145" spans="1:15" s="305" customFormat="1" ht="62.25" customHeight="1">
      <c r="A145" s="321"/>
      <c r="B145" s="745" t="s">
        <v>388</v>
      </c>
      <c r="C145" s="745"/>
      <c r="D145" s="745"/>
      <c r="E145" s="745"/>
      <c r="F145" s="745"/>
      <c r="G145" s="745"/>
      <c r="H145" s="745"/>
      <c r="I145" s="745"/>
      <c r="J145" s="745"/>
      <c r="K145" s="745"/>
      <c r="L145" s="323"/>
      <c r="N145" s="306"/>
      <c r="O145" s="306"/>
    </row>
    <row r="146" spans="1:15" s="305" customFormat="1" ht="33.75" customHeight="1">
      <c r="A146" s="321"/>
      <c r="B146" s="745" t="s">
        <v>389</v>
      </c>
      <c r="C146" s="745"/>
      <c r="D146" s="745"/>
      <c r="E146" s="745"/>
      <c r="F146" s="745"/>
      <c r="G146" s="745"/>
      <c r="H146" s="745"/>
      <c r="I146" s="745"/>
      <c r="J146" s="745"/>
      <c r="K146" s="745"/>
      <c r="L146" s="323"/>
      <c r="N146" s="306"/>
      <c r="O146" s="306"/>
    </row>
    <row r="147" spans="1:15" s="305" customFormat="1" ht="8.25" customHeight="1">
      <c r="A147" s="321"/>
      <c r="B147" s="335"/>
      <c r="C147" s="335"/>
      <c r="D147" s="335"/>
      <c r="E147" s="335"/>
      <c r="F147" s="335"/>
      <c r="G147" s="335"/>
      <c r="H147" s="335"/>
      <c r="I147" s="335"/>
      <c r="J147" s="335"/>
      <c r="K147" s="335"/>
      <c r="L147" s="323"/>
      <c r="N147" s="306"/>
      <c r="O147" s="306"/>
    </row>
    <row r="148" spans="1:15" s="305" customFormat="1" ht="18.75" customHeight="1">
      <c r="A148" s="349"/>
      <c r="B148" s="302" t="s">
        <v>390</v>
      </c>
      <c r="C148" s="302"/>
      <c r="D148" s="302"/>
      <c r="E148" s="302"/>
      <c r="F148" s="302"/>
      <c r="G148" s="302"/>
      <c r="H148" s="302"/>
      <c r="I148" s="303"/>
      <c r="J148" s="303"/>
      <c r="K148" s="303"/>
      <c r="L148" s="304"/>
      <c r="N148" s="306"/>
      <c r="O148" s="306"/>
    </row>
    <row r="149" spans="1:15" s="305" customFormat="1" ht="43.5" customHeight="1">
      <c r="A149" s="301"/>
      <c r="B149" s="745" t="s">
        <v>391</v>
      </c>
      <c r="C149" s="745"/>
      <c r="D149" s="745"/>
      <c r="E149" s="745"/>
      <c r="F149" s="745"/>
      <c r="G149" s="745"/>
      <c r="H149" s="745"/>
      <c r="I149" s="745"/>
      <c r="J149" s="745"/>
      <c r="K149" s="745"/>
      <c r="L149" s="323"/>
      <c r="N149" s="306"/>
      <c r="O149" s="306"/>
    </row>
    <row r="150" spans="1:15" s="305" customFormat="1" ht="33" customHeight="1">
      <c r="A150" s="301"/>
      <c r="B150" s="745" t="s">
        <v>392</v>
      </c>
      <c r="C150" s="745"/>
      <c r="D150" s="745"/>
      <c r="E150" s="745"/>
      <c r="F150" s="745"/>
      <c r="G150" s="745"/>
      <c r="H150" s="745"/>
      <c r="I150" s="745"/>
      <c r="J150" s="745"/>
      <c r="K150" s="745"/>
      <c r="L150" s="323"/>
      <c r="N150" s="306"/>
      <c r="O150" s="306"/>
    </row>
    <row r="151" spans="1:15" s="305" customFormat="1" ht="18" customHeight="1">
      <c r="A151" s="301"/>
      <c r="B151" s="761" t="s">
        <v>393</v>
      </c>
      <c r="C151" s="760"/>
      <c r="D151" s="760"/>
      <c r="E151" s="760"/>
      <c r="F151" s="760"/>
      <c r="G151" s="760"/>
      <c r="H151" s="760"/>
      <c r="I151" s="760"/>
      <c r="J151" s="760"/>
      <c r="K151" s="760"/>
      <c r="L151" s="323"/>
      <c r="N151" s="306"/>
      <c r="O151" s="306"/>
    </row>
    <row r="152" spans="1:15" s="305" customFormat="1" ht="33" customHeight="1">
      <c r="A152" s="301"/>
      <c r="B152" s="745" t="s">
        <v>394</v>
      </c>
      <c r="C152" s="745"/>
      <c r="D152" s="745"/>
      <c r="E152" s="745"/>
      <c r="F152" s="745"/>
      <c r="G152" s="745"/>
      <c r="H152" s="745"/>
      <c r="I152" s="745"/>
      <c r="J152" s="745"/>
      <c r="K152" s="745"/>
      <c r="L152" s="323"/>
      <c r="N152" s="306"/>
      <c r="O152" s="306"/>
    </row>
    <row r="153" spans="1:15" s="305" customFormat="1" ht="31.5" customHeight="1">
      <c r="A153" s="301"/>
      <c r="B153" s="745" t="s">
        <v>395</v>
      </c>
      <c r="C153" s="745"/>
      <c r="D153" s="745"/>
      <c r="E153" s="745"/>
      <c r="F153" s="745"/>
      <c r="G153" s="745"/>
      <c r="H153" s="745"/>
      <c r="I153" s="745"/>
      <c r="J153" s="745"/>
      <c r="K153" s="745"/>
      <c r="L153" s="323"/>
      <c r="N153" s="306"/>
      <c r="O153" s="306"/>
    </row>
    <row r="154" spans="1:15" s="305" customFormat="1" ht="6.75" customHeight="1">
      <c r="A154" s="301"/>
      <c r="B154" s="335"/>
      <c r="C154" s="335"/>
      <c r="D154" s="335"/>
      <c r="E154" s="335"/>
      <c r="F154" s="335"/>
      <c r="G154" s="335"/>
      <c r="H154" s="335"/>
      <c r="I154" s="335"/>
      <c r="J154" s="335"/>
      <c r="K154" s="335"/>
      <c r="L154" s="323"/>
      <c r="N154" s="306"/>
      <c r="O154" s="306"/>
    </row>
    <row r="155" spans="1:15" s="305" customFormat="1" ht="20.25" customHeight="1">
      <c r="A155" s="301" t="s">
        <v>181</v>
      </c>
      <c r="B155" s="302" t="s">
        <v>396</v>
      </c>
      <c r="C155" s="302"/>
      <c r="D155" s="302"/>
      <c r="E155" s="302"/>
      <c r="F155" s="302"/>
      <c r="G155" s="302"/>
      <c r="H155" s="302"/>
      <c r="I155" s="303"/>
      <c r="J155" s="303"/>
      <c r="K155" s="303"/>
      <c r="L155" s="304"/>
      <c r="N155" s="306"/>
      <c r="O155" s="306"/>
    </row>
    <row r="156" spans="1:15" s="305" customFormat="1" ht="5.25" customHeight="1">
      <c r="A156" s="301"/>
      <c r="B156" s="302"/>
      <c r="C156" s="302"/>
      <c r="D156" s="302"/>
      <c r="E156" s="302"/>
      <c r="F156" s="302"/>
      <c r="G156" s="302"/>
      <c r="H156" s="302"/>
      <c r="I156" s="303"/>
      <c r="J156" s="303"/>
      <c r="K156" s="303"/>
      <c r="L156" s="304"/>
      <c r="N156" s="306"/>
      <c r="O156" s="306"/>
    </row>
    <row r="157" spans="1:15" s="305" customFormat="1" ht="48.75" customHeight="1">
      <c r="A157" s="349"/>
      <c r="B157" s="752" t="s">
        <v>397</v>
      </c>
      <c r="C157" s="752"/>
      <c r="D157" s="752"/>
      <c r="E157" s="752"/>
      <c r="F157" s="752"/>
      <c r="G157" s="752"/>
      <c r="H157" s="752"/>
      <c r="I157" s="752"/>
      <c r="J157" s="752"/>
      <c r="K157" s="752"/>
      <c r="L157" s="323"/>
      <c r="N157" s="306"/>
      <c r="O157" s="306"/>
    </row>
    <row r="158" spans="1:15" s="305" customFormat="1" ht="32.25" customHeight="1">
      <c r="A158" s="349"/>
      <c r="B158" s="745" t="s">
        <v>398</v>
      </c>
      <c r="C158" s="745"/>
      <c r="D158" s="745"/>
      <c r="E158" s="745"/>
      <c r="F158" s="745"/>
      <c r="G158" s="745"/>
      <c r="H158" s="745"/>
      <c r="I158" s="745"/>
      <c r="J158" s="745"/>
      <c r="K158" s="745"/>
      <c r="L158" s="304"/>
      <c r="N158" s="306"/>
      <c r="O158" s="306"/>
    </row>
    <row r="159" spans="1:15" s="305" customFormat="1" ht="7.5" customHeight="1">
      <c r="A159" s="349"/>
      <c r="B159" s="335"/>
      <c r="C159" s="335"/>
      <c r="D159" s="335"/>
      <c r="E159" s="335"/>
      <c r="F159" s="335"/>
      <c r="G159" s="335"/>
      <c r="H159" s="335"/>
      <c r="I159" s="335"/>
      <c r="J159" s="335"/>
      <c r="K159" s="335"/>
      <c r="L159" s="304"/>
      <c r="N159" s="306"/>
      <c r="O159" s="306"/>
    </row>
    <row r="160" spans="1:15" s="305" customFormat="1" ht="18.75" customHeight="1">
      <c r="A160" s="301" t="s">
        <v>183</v>
      </c>
      <c r="B160" s="302" t="s">
        <v>399</v>
      </c>
      <c r="C160" s="302"/>
      <c r="D160" s="302"/>
      <c r="E160" s="302"/>
      <c r="F160" s="302"/>
      <c r="G160" s="302"/>
      <c r="H160" s="302"/>
      <c r="I160" s="303"/>
      <c r="J160" s="303"/>
      <c r="K160" s="303"/>
      <c r="L160" s="304"/>
      <c r="N160" s="306"/>
      <c r="O160" s="306"/>
    </row>
    <row r="161" spans="1:15" s="305" customFormat="1" ht="33.75" customHeight="1">
      <c r="A161" s="349"/>
      <c r="B161" s="745" t="s">
        <v>400</v>
      </c>
      <c r="C161" s="745"/>
      <c r="D161" s="745"/>
      <c r="E161" s="745"/>
      <c r="F161" s="745"/>
      <c r="G161" s="745"/>
      <c r="H161" s="745"/>
      <c r="I161" s="745"/>
      <c r="J161" s="745"/>
      <c r="K161" s="745"/>
      <c r="L161" s="323"/>
      <c r="N161" s="306"/>
      <c r="O161" s="306"/>
    </row>
    <row r="162" spans="1:15" s="305" customFormat="1" ht="44.25" customHeight="1">
      <c r="A162" s="349"/>
      <c r="B162" s="745" t="s">
        <v>401</v>
      </c>
      <c r="C162" s="745"/>
      <c r="D162" s="745"/>
      <c r="E162" s="745"/>
      <c r="F162" s="745"/>
      <c r="G162" s="745"/>
      <c r="H162" s="745"/>
      <c r="I162" s="745"/>
      <c r="J162" s="745"/>
      <c r="K162" s="745"/>
      <c r="L162" s="323"/>
      <c r="N162" s="306"/>
      <c r="O162" s="306"/>
    </row>
    <row r="163" spans="1:15" s="305" customFormat="1" ht="74.25" customHeight="1">
      <c r="A163" s="349"/>
      <c r="B163" s="745" t="s">
        <v>402</v>
      </c>
      <c r="C163" s="745"/>
      <c r="D163" s="745"/>
      <c r="E163" s="745"/>
      <c r="F163" s="745"/>
      <c r="G163" s="745"/>
      <c r="H163" s="745"/>
      <c r="I163" s="745"/>
      <c r="J163" s="745"/>
      <c r="K163" s="745"/>
      <c r="L163" s="323"/>
      <c r="N163" s="306"/>
      <c r="O163" s="306"/>
    </row>
    <row r="164" spans="1:15" s="305" customFormat="1" ht="84.75" customHeight="1">
      <c r="A164" s="349"/>
      <c r="B164" s="745" t="s">
        <v>403</v>
      </c>
      <c r="C164" s="745"/>
      <c r="D164" s="745"/>
      <c r="E164" s="745"/>
      <c r="F164" s="745"/>
      <c r="G164" s="745"/>
      <c r="H164" s="745"/>
      <c r="I164" s="745"/>
      <c r="J164" s="745"/>
      <c r="K164" s="745"/>
      <c r="L164" s="323"/>
      <c r="N164" s="306"/>
      <c r="O164" s="306"/>
    </row>
    <row r="165" spans="1:15" s="305" customFormat="1" ht="46.5" customHeight="1">
      <c r="A165" s="349"/>
      <c r="B165" s="745" t="s">
        <v>404</v>
      </c>
      <c r="C165" s="745"/>
      <c r="D165" s="745"/>
      <c r="E165" s="745"/>
      <c r="F165" s="745"/>
      <c r="G165" s="745"/>
      <c r="H165" s="745"/>
      <c r="I165" s="745"/>
      <c r="J165" s="745"/>
      <c r="K165" s="745"/>
      <c r="L165" s="323"/>
      <c r="N165" s="306"/>
      <c r="O165" s="306"/>
    </row>
    <row r="166" spans="1:15" s="305" customFormat="1" ht="72.75" customHeight="1">
      <c r="A166" s="349"/>
      <c r="B166" s="745" t="s">
        <v>405</v>
      </c>
      <c r="C166" s="745"/>
      <c r="D166" s="745"/>
      <c r="E166" s="745"/>
      <c r="F166" s="745"/>
      <c r="G166" s="745"/>
      <c r="H166" s="745"/>
      <c r="I166" s="745"/>
      <c r="J166" s="745"/>
      <c r="K166" s="745"/>
      <c r="L166" s="323"/>
      <c r="N166" s="306"/>
      <c r="O166" s="306"/>
    </row>
    <row r="167" spans="1:15" s="305" customFormat="1" ht="42" customHeight="1">
      <c r="A167" s="349"/>
      <c r="B167" s="745" t="s">
        <v>406</v>
      </c>
      <c r="C167" s="745"/>
      <c r="D167" s="745"/>
      <c r="E167" s="745"/>
      <c r="F167" s="745"/>
      <c r="G167" s="745"/>
      <c r="H167" s="745"/>
      <c r="I167" s="745"/>
      <c r="J167" s="745"/>
      <c r="K167" s="745"/>
      <c r="L167" s="323"/>
      <c r="N167" s="306"/>
      <c r="O167" s="306"/>
    </row>
    <row r="168" spans="1:15" s="305" customFormat="1" ht="18" customHeight="1">
      <c r="A168" s="301" t="s">
        <v>186</v>
      </c>
      <c r="B168" s="302" t="s">
        <v>407</v>
      </c>
      <c r="C168" s="302"/>
      <c r="D168" s="302"/>
      <c r="E168" s="302"/>
      <c r="F168" s="302"/>
      <c r="G168" s="302"/>
      <c r="H168" s="302"/>
      <c r="I168" s="303"/>
      <c r="J168" s="303"/>
      <c r="K168" s="303"/>
      <c r="L168" s="323"/>
      <c r="N168" s="306"/>
      <c r="O168" s="306"/>
    </row>
    <row r="169" spans="1:15" s="305" customFormat="1" ht="20.25" customHeight="1">
      <c r="A169" s="307"/>
      <c r="B169" s="312" t="s">
        <v>408</v>
      </c>
      <c r="C169" s="312"/>
      <c r="D169" s="312"/>
      <c r="E169" s="312"/>
      <c r="F169" s="312"/>
      <c r="G169" s="312"/>
      <c r="H169" s="312"/>
      <c r="I169" s="312"/>
      <c r="J169" s="312"/>
      <c r="K169" s="312"/>
      <c r="L169" s="323"/>
      <c r="N169" s="306"/>
      <c r="O169" s="306"/>
    </row>
    <row r="170" spans="1:15" s="305" customFormat="1" ht="58.5" customHeight="1">
      <c r="A170" s="307"/>
      <c r="B170" s="763" t="s">
        <v>409</v>
      </c>
      <c r="C170" s="763"/>
      <c r="D170" s="763"/>
      <c r="E170" s="763"/>
      <c r="F170" s="763"/>
      <c r="G170" s="763"/>
      <c r="H170" s="763"/>
      <c r="I170" s="763"/>
      <c r="J170" s="763"/>
      <c r="K170" s="763"/>
      <c r="L170" s="323"/>
      <c r="N170" s="306"/>
      <c r="O170" s="306"/>
    </row>
    <row r="171" spans="1:15" s="305" customFormat="1" ht="18.75" customHeight="1">
      <c r="A171" s="301" t="s">
        <v>189</v>
      </c>
      <c r="B171" s="302" t="s">
        <v>410</v>
      </c>
      <c r="C171" s="302"/>
      <c r="D171" s="302"/>
      <c r="E171" s="302"/>
      <c r="F171" s="302"/>
      <c r="G171" s="302"/>
      <c r="H171" s="302"/>
      <c r="I171" s="303"/>
      <c r="J171" s="303"/>
      <c r="K171" s="303"/>
      <c r="L171" s="323"/>
      <c r="N171" s="306"/>
      <c r="O171" s="306"/>
    </row>
    <row r="172" spans="1:15" s="305" customFormat="1" ht="18.75" customHeight="1">
      <c r="A172" s="301"/>
      <c r="B172" s="302" t="s">
        <v>411</v>
      </c>
      <c r="C172" s="302"/>
      <c r="D172" s="302"/>
      <c r="E172" s="302"/>
      <c r="F172" s="302"/>
      <c r="G172" s="302"/>
      <c r="H172" s="302"/>
      <c r="I172" s="303"/>
      <c r="J172" s="303"/>
      <c r="K172" s="303"/>
      <c r="L172" s="323"/>
      <c r="N172" s="306"/>
      <c r="O172" s="306"/>
    </row>
    <row r="173" spans="1:15" s="305" customFormat="1" ht="18.75" customHeight="1">
      <c r="A173" s="321"/>
      <c r="B173" s="302" t="s">
        <v>412</v>
      </c>
      <c r="C173" s="304"/>
      <c r="D173" s="304"/>
      <c r="E173" s="304"/>
      <c r="F173" s="304"/>
      <c r="G173" s="304"/>
      <c r="H173" s="304"/>
      <c r="I173" s="322"/>
      <c r="J173" s="322"/>
      <c r="K173" s="322"/>
      <c r="L173" s="323"/>
      <c r="N173" s="306"/>
      <c r="O173" s="306"/>
    </row>
    <row r="174" spans="1:15" s="305" customFormat="1" ht="74.25" customHeight="1">
      <c r="A174" s="321"/>
      <c r="B174" s="762" t="s">
        <v>413</v>
      </c>
      <c r="C174" s="762"/>
      <c r="D174" s="762"/>
      <c r="E174" s="762"/>
      <c r="F174" s="762"/>
      <c r="G174" s="762"/>
      <c r="H174" s="762"/>
      <c r="I174" s="762"/>
      <c r="J174" s="762"/>
      <c r="K174" s="762"/>
      <c r="L174" s="323"/>
      <c r="N174" s="306"/>
      <c r="O174" s="306"/>
    </row>
    <row r="175" spans="1:15" s="305" customFormat="1" ht="31.5" customHeight="1">
      <c r="A175" s="321"/>
      <c r="B175" s="762" t="s">
        <v>414</v>
      </c>
      <c r="C175" s="762"/>
      <c r="D175" s="762"/>
      <c r="E175" s="762"/>
      <c r="F175" s="762"/>
      <c r="G175" s="762"/>
      <c r="H175" s="762"/>
      <c r="I175" s="762"/>
      <c r="J175" s="762"/>
      <c r="K175" s="762"/>
      <c r="L175" s="323"/>
      <c r="N175" s="306"/>
      <c r="O175" s="306"/>
    </row>
    <row r="176" spans="1:15" s="305" customFormat="1" ht="33" customHeight="1">
      <c r="A176" s="321"/>
      <c r="B176" s="748" t="s">
        <v>415</v>
      </c>
      <c r="C176" s="748"/>
      <c r="D176" s="748"/>
      <c r="E176" s="748"/>
      <c r="F176" s="748"/>
      <c r="G176" s="748"/>
      <c r="H176" s="748"/>
      <c r="I176" s="748"/>
      <c r="J176" s="748"/>
      <c r="K176" s="748"/>
      <c r="L176" s="323"/>
      <c r="N176" s="306"/>
      <c r="O176" s="306"/>
    </row>
    <row r="177" spans="1:21" s="305" customFormat="1" ht="21" customHeight="1">
      <c r="A177" s="321"/>
      <c r="B177" s="302" t="s">
        <v>416</v>
      </c>
      <c r="C177" s="304"/>
      <c r="D177" s="304"/>
      <c r="E177" s="304"/>
      <c r="F177" s="304"/>
      <c r="G177" s="304"/>
      <c r="H177" s="304"/>
      <c r="I177" s="322"/>
      <c r="J177" s="322"/>
      <c r="K177" s="322"/>
      <c r="L177" s="323"/>
      <c r="N177" s="306"/>
      <c r="O177" s="306"/>
    </row>
    <row r="178" spans="1:21" s="305" customFormat="1" ht="61.5" customHeight="1">
      <c r="A178" s="321"/>
      <c r="B178" s="762" t="s">
        <v>417</v>
      </c>
      <c r="C178" s="762"/>
      <c r="D178" s="762"/>
      <c r="E178" s="762"/>
      <c r="F178" s="762"/>
      <c r="G178" s="762"/>
      <c r="H178" s="762"/>
      <c r="I178" s="762"/>
      <c r="J178" s="762"/>
      <c r="K178" s="762"/>
      <c r="L178" s="323"/>
      <c r="N178" s="306"/>
      <c r="O178" s="306"/>
    </row>
    <row r="179" spans="1:21" s="305" customFormat="1" ht="31.5" customHeight="1">
      <c r="A179" s="321"/>
      <c r="B179" s="762" t="s">
        <v>418</v>
      </c>
      <c r="C179" s="762"/>
      <c r="D179" s="762"/>
      <c r="E179" s="762"/>
      <c r="F179" s="762"/>
      <c r="G179" s="762"/>
      <c r="H179" s="762"/>
      <c r="I179" s="762"/>
      <c r="J179" s="762"/>
      <c r="K179" s="762"/>
      <c r="L179" s="323"/>
      <c r="N179" s="306"/>
      <c r="O179" s="306"/>
    </row>
    <row r="180" spans="1:21" s="305" customFormat="1" ht="18.75" customHeight="1">
      <c r="A180" s="321"/>
      <c r="B180" s="748" t="s">
        <v>419</v>
      </c>
      <c r="C180" s="748"/>
      <c r="D180" s="748"/>
      <c r="E180" s="748"/>
      <c r="F180" s="748"/>
      <c r="G180" s="748"/>
      <c r="H180" s="748"/>
      <c r="I180" s="748"/>
      <c r="J180" s="748"/>
      <c r="K180" s="748"/>
      <c r="L180" s="323"/>
      <c r="N180" s="306"/>
      <c r="O180" s="306"/>
    </row>
    <row r="181" spans="1:21" s="305" customFormat="1" ht="18.75" customHeight="1">
      <c r="A181" s="301"/>
      <c r="B181" s="302" t="s">
        <v>420</v>
      </c>
      <c r="C181" s="302"/>
      <c r="D181" s="302"/>
      <c r="E181" s="302"/>
      <c r="F181" s="302"/>
      <c r="G181" s="302"/>
      <c r="H181" s="302"/>
      <c r="I181" s="303"/>
      <c r="J181" s="303"/>
      <c r="K181" s="303"/>
      <c r="L181" s="323"/>
      <c r="N181" s="306"/>
      <c r="O181" s="306"/>
    </row>
    <row r="182" spans="1:21" s="305" customFormat="1" ht="18.75" customHeight="1">
      <c r="A182" s="301"/>
      <c r="B182" s="304" t="s">
        <v>421</v>
      </c>
      <c r="C182" s="302"/>
      <c r="D182" s="302"/>
      <c r="E182" s="302"/>
      <c r="F182" s="302"/>
      <c r="G182" s="302"/>
      <c r="H182" s="302"/>
      <c r="I182" s="303"/>
      <c r="J182" s="303"/>
      <c r="K182" s="303"/>
      <c r="L182" s="323"/>
      <c r="N182" s="306"/>
      <c r="O182" s="306"/>
    </row>
    <row r="183" spans="1:21" s="305" customFormat="1" ht="18.75" customHeight="1">
      <c r="A183" s="301"/>
      <c r="B183" s="302" t="s">
        <v>422</v>
      </c>
      <c r="C183" s="302"/>
      <c r="D183" s="302"/>
      <c r="E183" s="302"/>
      <c r="F183" s="302"/>
      <c r="G183" s="302"/>
      <c r="H183" s="302"/>
      <c r="I183" s="303"/>
      <c r="J183" s="303"/>
      <c r="K183" s="303"/>
      <c r="L183" s="323"/>
      <c r="N183" s="306"/>
      <c r="O183" s="306"/>
    </row>
    <row r="184" spans="1:21" s="305" customFormat="1" ht="45.75" customHeight="1">
      <c r="A184" s="321"/>
      <c r="B184" s="762" t="s">
        <v>423</v>
      </c>
      <c r="C184" s="762"/>
      <c r="D184" s="762"/>
      <c r="E184" s="762"/>
      <c r="F184" s="762"/>
      <c r="G184" s="762"/>
      <c r="H184" s="762"/>
      <c r="I184" s="762"/>
      <c r="J184" s="762"/>
      <c r="K184" s="762"/>
      <c r="L184" s="323"/>
      <c r="N184" s="306"/>
      <c r="O184" s="306"/>
    </row>
    <row r="185" spans="1:21" s="305" customFormat="1" ht="18" customHeight="1">
      <c r="A185" s="301" t="s">
        <v>192</v>
      </c>
      <c r="B185" s="368" t="s">
        <v>424</v>
      </c>
      <c r="C185" s="302"/>
      <c r="D185" s="302"/>
      <c r="E185" s="302"/>
      <c r="F185" s="302"/>
      <c r="G185" s="302"/>
      <c r="H185" s="302"/>
      <c r="I185" s="303"/>
      <c r="J185" s="303"/>
      <c r="K185" s="303"/>
      <c r="L185" s="323"/>
      <c r="N185" s="306"/>
      <c r="O185" s="306"/>
    </row>
    <row r="186" spans="1:21" s="305" customFormat="1" ht="99.75" customHeight="1">
      <c r="A186" s="301"/>
      <c r="B186" s="764" t="s">
        <v>425</v>
      </c>
      <c r="C186" s="764"/>
      <c r="D186" s="764"/>
      <c r="E186" s="764"/>
      <c r="F186" s="764"/>
      <c r="G186" s="764"/>
      <c r="H186" s="764"/>
      <c r="I186" s="764"/>
      <c r="J186" s="764"/>
      <c r="K186" s="764"/>
      <c r="L186" s="323"/>
      <c r="N186" s="306"/>
      <c r="O186" s="306"/>
    </row>
    <row r="187" spans="1:21" ht="6" customHeight="1">
      <c r="A187" s="321"/>
      <c r="B187" s="369"/>
      <c r="C187" s="370"/>
      <c r="D187" s="370"/>
      <c r="E187" s="371"/>
      <c r="F187" s="371"/>
      <c r="G187" s="371"/>
      <c r="H187" s="370"/>
      <c r="I187" s="371"/>
      <c r="J187" s="370"/>
      <c r="K187" s="371"/>
      <c r="L187" s="338"/>
      <c r="M187" s="338"/>
      <c r="N187" s="372"/>
      <c r="O187" s="372"/>
      <c r="P187" s="338"/>
      <c r="Q187" s="338"/>
      <c r="R187" s="338"/>
      <c r="S187" s="338"/>
      <c r="T187" s="338"/>
      <c r="U187" s="338"/>
    </row>
    <row r="188" spans="1:21" s="305" customFormat="1" ht="21" customHeight="1">
      <c r="A188" s="373" t="s">
        <v>39</v>
      </c>
      <c r="B188" s="302" t="s">
        <v>426</v>
      </c>
      <c r="C188" s="374"/>
      <c r="D188" s="374"/>
      <c r="E188" s="374"/>
      <c r="F188" s="374"/>
      <c r="G188" s="374"/>
      <c r="H188" s="374"/>
      <c r="I188" s="303"/>
      <c r="J188" s="303"/>
      <c r="K188" s="303"/>
      <c r="L188" s="304"/>
      <c r="N188" s="306"/>
      <c r="O188" s="306"/>
    </row>
    <row r="189" spans="1:21" s="305" customFormat="1" ht="20.100000000000001" customHeight="1">
      <c r="A189" s="301" t="s">
        <v>255</v>
      </c>
      <c r="B189" s="302" t="s">
        <v>427</v>
      </c>
      <c r="C189" s="302"/>
      <c r="D189" s="302"/>
      <c r="E189" s="302"/>
      <c r="F189" s="302"/>
      <c r="G189" s="302"/>
      <c r="H189" s="302"/>
      <c r="I189" s="375" t="s">
        <v>529</v>
      </c>
      <c r="J189" s="376"/>
      <c r="K189" s="375" t="s">
        <v>530</v>
      </c>
      <c r="L189" s="304"/>
      <c r="N189" s="306"/>
      <c r="O189" s="306"/>
    </row>
    <row r="190" spans="1:21" s="360" customFormat="1" ht="20.100000000000001" customHeight="1">
      <c r="A190" s="301"/>
      <c r="B190" s="302" t="s">
        <v>428</v>
      </c>
      <c r="C190" s="302"/>
      <c r="D190" s="302"/>
      <c r="E190" s="302"/>
      <c r="F190" s="302"/>
      <c r="G190" s="302"/>
      <c r="H190" s="302"/>
      <c r="I190" s="303">
        <f>I191+I194+I197</f>
        <v>14849496411</v>
      </c>
      <c r="J190" s="303"/>
      <c r="K190" s="303">
        <f>K191+K194+K197</f>
        <v>11546885057</v>
      </c>
      <c r="N190" s="290"/>
      <c r="O190" s="290"/>
    </row>
    <row r="191" spans="1:21" ht="18" customHeight="1">
      <c r="A191" s="321"/>
      <c r="B191" s="304" t="s">
        <v>429</v>
      </c>
      <c r="C191" s="304"/>
      <c r="D191" s="304"/>
      <c r="E191" s="304"/>
      <c r="F191" s="304"/>
      <c r="G191" s="304"/>
      <c r="H191" s="304"/>
      <c r="I191" s="322">
        <f>SUM(I192:I193)</f>
        <v>1419643710</v>
      </c>
      <c r="J191" s="322"/>
      <c r="K191" s="322">
        <f>K192</f>
        <v>1033953500</v>
      </c>
    </row>
    <row r="192" spans="1:21" ht="18" customHeight="1">
      <c r="A192" s="321"/>
      <c r="B192" s="304"/>
      <c r="C192" s="347" t="s">
        <v>430</v>
      </c>
      <c r="D192" s="347"/>
      <c r="E192" s="347"/>
      <c r="F192" s="347"/>
      <c r="G192" s="377"/>
      <c r="H192" s="347"/>
      <c r="I192" s="353">
        <v>1302180500</v>
      </c>
      <c r="J192" s="353"/>
      <c r="K192" s="353">
        <v>1033953500</v>
      </c>
    </row>
    <row r="193" spans="1:13" ht="20.100000000000001" customHeight="1">
      <c r="A193" s="321"/>
      <c r="B193" s="304"/>
      <c r="C193" s="347" t="s">
        <v>431</v>
      </c>
      <c r="D193" s="304"/>
      <c r="E193" s="304"/>
      <c r="F193" s="304"/>
      <c r="G193" s="323"/>
      <c r="H193" s="304"/>
      <c r="I193" s="353">
        <v>117463210</v>
      </c>
      <c r="J193" s="353"/>
      <c r="K193" s="353">
        <v>0</v>
      </c>
      <c r="L193" s="378"/>
    </row>
    <row r="194" spans="1:13" ht="18" customHeight="1">
      <c r="A194" s="321"/>
      <c r="B194" s="304" t="s">
        <v>432</v>
      </c>
      <c r="C194" s="304"/>
      <c r="D194" s="304"/>
      <c r="E194" s="304"/>
      <c r="F194" s="304"/>
      <c r="G194" s="304"/>
      <c r="H194" s="304"/>
      <c r="I194" s="322">
        <f>I195+I196</f>
        <v>12976484654</v>
      </c>
      <c r="J194" s="322"/>
      <c r="K194" s="322">
        <f>SUM(K195:K196)</f>
        <v>10100943407</v>
      </c>
    </row>
    <row r="195" spans="1:13" ht="18" customHeight="1">
      <c r="A195" s="321"/>
      <c r="B195" s="304"/>
      <c r="C195" s="347" t="s">
        <v>433</v>
      </c>
      <c r="D195" s="347"/>
      <c r="E195" s="347"/>
      <c r="F195" s="347"/>
      <c r="G195" s="377"/>
      <c r="H195" s="347"/>
      <c r="I195" s="353">
        <v>11409597270</v>
      </c>
      <c r="J195" s="353"/>
      <c r="K195" s="353">
        <v>9100997999</v>
      </c>
    </row>
    <row r="196" spans="1:13" ht="18" customHeight="1">
      <c r="A196" s="321"/>
      <c r="B196" s="304"/>
      <c r="C196" s="347" t="s">
        <v>434</v>
      </c>
      <c r="D196" s="347"/>
      <c r="E196" s="347"/>
      <c r="F196" s="347"/>
      <c r="G196" s="354"/>
      <c r="H196" s="347"/>
      <c r="I196" s="353">
        <v>1566887384</v>
      </c>
      <c r="J196" s="353"/>
      <c r="K196" s="353">
        <v>999945408</v>
      </c>
      <c r="L196" s="378"/>
    </row>
    <row r="197" spans="1:13" ht="18" customHeight="1">
      <c r="A197" s="321"/>
      <c r="B197" s="304" t="s">
        <v>435</v>
      </c>
      <c r="C197" s="305"/>
      <c r="D197" s="304"/>
      <c r="E197" s="304"/>
      <c r="F197" s="304"/>
      <c r="G197" s="304"/>
      <c r="H197" s="304"/>
      <c r="I197" s="322">
        <v>453368047</v>
      </c>
      <c r="J197" s="322"/>
      <c r="K197" s="322">
        <v>411988150</v>
      </c>
    </row>
    <row r="198" spans="1:13" ht="18" customHeight="1">
      <c r="A198" s="321"/>
      <c r="B198" s="302" t="s">
        <v>436</v>
      </c>
      <c r="C198" s="305"/>
      <c r="D198" s="304"/>
      <c r="E198" s="304"/>
      <c r="F198" s="304"/>
      <c r="G198" s="304"/>
      <c r="H198" s="304"/>
      <c r="I198" s="303">
        <f>I199</f>
        <v>246429925000</v>
      </c>
      <c r="J198" s="303"/>
      <c r="K198" s="303">
        <f>K199</f>
        <v>646572700000</v>
      </c>
    </row>
    <row r="199" spans="1:13" ht="18" customHeight="1">
      <c r="A199" s="321"/>
      <c r="B199" s="302"/>
      <c r="C199" s="379" t="s">
        <v>437</v>
      </c>
      <c r="D199" s="304"/>
      <c r="E199" s="304"/>
      <c r="F199" s="304"/>
      <c r="G199" s="380"/>
      <c r="H199" s="304"/>
      <c r="I199" s="353">
        <v>246429925000</v>
      </c>
      <c r="J199" s="353"/>
      <c r="K199" s="353">
        <v>646572700000</v>
      </c>
    </row>
    <row r="200" spans="1:13" ht="18" customHeight="1" thickBot="1">
      <c r="A200" s="343"/>
      <c r="B200" s="302"/>
      <c r="C200" s="302" t="s">
        <v>438</v>
      </c>
      <c r="D200" s="347"/>
      <c r="E200" s="347"/>
      <c r="F200" s="347"/>
      <c r="G200" s="377"/>
      <c r="H200" s="347"/>
      <c r="I200" s="381">
        <f>I190+I198</f>
        <v>261279421411</v>
      </c>
      <c r="J200" s="303"/>
      <c r="K200" s="381">
        <f>K190+K198</f>
        <v>658119585057</v>
      </c>
      <c r="L200" s="382">
        <f>I200-'CDKT '!F9</f>
        <v>0</v>
      </c>
      <c r="M200" s="382">
        <f>K200-'CDKT '!H9</f>
        <v>0</v>
      </c>
    </row>
    <row r="201" spans="1:13" ht="6.75" customHeight="1" thickTop="1">
      <c r="A201" s="343"/>
      <c r="B201" s="302"/>
      <c r="C201" s="302"/>
      <c r="D201" s="347"/>
      <c r="E201" s="347"/>
      <c r="F201" s="347"/>
      <c r="G201" s="377"/>
      <c r="H201" s="347"/>
      <c r="I201" s="303"/>
      <c r="J201" s="303"/>
      <c r="K201" s="303"/>
      <c r="L201" s="382"/>
      <c r="M201" s="382"/>
    </row>
    <row r="202" spans="1:13" ht="18" customHeight="1">
      <c r="A202" s="343"/>
      <c r="B202" s="312" t="s">
        <v>439</v>
      </c>
      <c r="C202" s="312"/>
      <c r="D202" s="312"/>
      <c r="E202" s="312"/>
      <c r="F202" s="312"/>
      <c r="G202" s="312"/>
      <c r="H202" s="312"/>
      <c r="I202" s="312"/>
      <c r="J202" s="312"/>
      <c r="K202" s="312"/>
      <c r="L202" s="382"/>
      <c r="M202" s="382"/>
    </row>
    <row r="203" spans="1:13" ht="8.25" customHeight="1">
      <c r="A203" s="361"/>
      <c r="B203" s="355"/>
      <c r="C203" s="355"/>
      <c r="D203" s="362"/>
      <c r="E203" s="362"/>
      <c r="F203" s="362"/>
      <c r="G203" s="362"/>
      <c r="H203" s="362"/>
      <c r="I203" s="287"/>
      <c r="J203" s="287"/>
      <c r="K203" s="287"/>
      <c r="L203" s="382"/>
      <c r="M203" s="382"/>
    </row>
    <row r="204" spans="1:13" ht="20.100000000000001" customHeight="1">
      <c r="A204" s="383" t="s">
        <v>259</v>
      </c>
      <c r="B204" s="384" t="s">
        <v>440</v>
      </c>
      <c r="C204" s="302"/>
      <c r="D204" s="362"/>
      <c r="E204" s="362"/>
      <c r="F204" s="362"/>
      <c r="G204" s="385"/>
      <c r="H204" s="362"/>
      <c r="I204" s="375" t="s">
        <v>529</v>
      </c>
      <c r="J204" s="376"/>
      <c r="K204" s="375" t="s">
        <v>530</v>
      </c>
      <c r="L204" s="382"/>
      <c r="M204" s="382"/>
    </row>
    <row r="205" spans="1:13" ht="20.100000000000001" customHeight="1">
      <c r="A205" s="361"/>
      <c r="B205" s="386" t="s">
        <v>441</v>
      </c>
      <c r="C205" s="386"/>
      <c r="D205" s="347"/>
      <c r="E205" s="347"/>
      <c r="F205" s="347"/>
      <c r="G205" s="347"/>
      <c r="H205" s="347"/>
      <c r="I205" s="303">
        <f>I206+I207+I208</f>
        <v>34185985000</v>
      </c>
      <c r="J205" s="303"/>
      <c r="K205" s="303">
        <f>K206+K207+K208</f>
        <v>7626005000</v>
      </c>
      <c r="L205" s="382"/>
      <c r="M205" s="382"/>
    </row>
    <row r="206" spans="1:13" ht="20.100000000000001" hidden="1" customHeight="1">
      <c r="A206" s="361"/>
      <c r="B206" s="386"/>
      <c r="C206" s="379" t="s">
        <v>442</v>
      </c>
      <c r="D206" s="347"/>
      <c r="E206" s="347"/>
      <c r="F206" s="347"/>
      <c r="G206" s="347"/>
      <c r="H206" s="347"/>
      <c r="I206" s="353">
        <v>0</v>
      </c>
      <c r="J206" s="353"/>
      <c r="K206" s="353">
        <v>0</v>
      </c>
      <c r="L206" s="382"/>
      <c r="M206" s="382"/>
    </row>
    <row r="207" spans="1:13" ht="20.100000000000001" customHeight="1">
      <c r="A207" s="361"/>
      <c r="B207" s="386"/>
      <c r="C207" s="379" t="s">
        <v>443</v>
      </c>
      <c r="D207" s="347"/>
      <c r="E207" s="347"/>
      <c r="F207" s="347"/>
      <c r="G207" s="305"/>
      <c r="H207" s="347"/>
      <c r="I207" s="353">
        <v>6900000000</v>
      </c>
      <c r="J207" s="353"/>
      <c r="K207" s="353">
        <v>100005000</v>
      </c>
      <c r="L207" s="382"/>
      <c r="M207" s="382"/>
    </row>
    <row r="208" spans="1:13" ht="20.100000000000001" customHeight="1">
      <c r="A208" s="361"/>
      <c r="B208" s="386"/>
      <c r="C208" s="379" t="s">
        <v>444</v>
      </c>
      <c r="D208" s="347"/>
      <c r="E208" s="347"/>
      <c r="F208" s="347"/>
      <c r="G208" s="347"/>
      <c r="H208" s="347"/>
      <c r="I208" s="387">
        <v>27285985000</v>
      </c>
      <c r="J208" s="353"/>
      <c r="K208" s="353">
        <v>7526000000</v>
      </c>
      <c r="L208" s="382"/>
      <c r="M208" s="382"/>
    </row>
    <row r="209" spans="1:15" ht="20.100000000000001" customHeight="1">
      <c r="A209" s="361"/>
      <c r="B209" s="388" t="s">
        <v>445</v>
      </c>
      <c r="C209" s="389"/>
      <c r="D209" s="347"/>
      <c r="E209" s="347"/>
      <c r="F209" s="347"/>
      <c r="G209" s="347"/>
      <c r="H209" s="347"/>
      <c r="I209" s="322">
        <v>0</v>
      </c>
      <c r="J209" s="322"/>
      <c r="K209" s="322">
        <v>0</v>
      </c>
      <c r="L209" s="382"/>
      <c r="M209" s="382"/>
    </row>
    <row r="210" spans="1:15" ht="20.100000000000001" customHeight="1" thickBot="1">
      <c r="A210" s="361"/>
      <c r="B210" s="302"/>
      <c r="C210" s="302" t="s">
        <v>438</v>
      </c>
      <c r="D210" s="347"/>
      <c r="E210" s="347"/>
      <c r="F210" s="347"/>
      <c r="G210" s="347"/>
      <c r="H210" s="347"/>
      <c r="I210" s="381">
        <f>I209+I205</f>
        <v>34185985000</v>
      </c>
      <c r="J210" s="303"/>
      <c r="K210" s="381">
        <f>K205+K209</f>
        <v>7626005000</v>
      </c>
      <c r="L210" s="382">
        <f>I210-'CDKT '!F12</f>
        <v>0</v>
      </c>
      <c r="M210" s="382">
        <f>K210-'CDKT '!H12</f>
        <v>0</v>
      </c>
    </row>
    <row r="211" spans="1:15" ht="7.5" customHeight="1" thickTop="1">
      <c r="A211" s="361"/>
      <c r="B211" s="355"/>
      <c r="C211" s="355"/>
      <c r="D211" s="362"/>
      <c r="E211" s="362"/>
      <c r="F211" s="362"/>
      <c r="G211" s="362"/>
      <c r="H211" s="362"/>
      <c r="I211" s="287"/>
      <c r="J211" s="287"/>
      <c r="K211" s="287"/>
      <c r="L211" s="382"/>
      <c r="M211" s="382"/>
    </row>
    <row r="212" spans="1:15" ht="20.100000000000001" customHeight="1">
      <c r="A212" s="301" t="s">
        <v>77</v>
      </c>
      <c r="B212" s="302" t="s">
        <v>446</v>
      </c>
      <c r="C212" s="355"/>
      <c r="D212" s="355"/>
      <c r="E212" s="355"/>
      <c r="F212" s="355"/>
      <c r="G212" s="390"/>
      <c r="H212" s="390"/>
      <c r="I212" s="375" t="s">
        <v>529</v>
      </c>
      <c r="J212" s="376"/>
      <c r="K212" s="375" t="s">
        <v>530</v>
      </c>
      <c r="L212" s="339"/>
    </row>
    <row r="213" spans="1:15" s="305" customFormat="1" ht="20.100000000000001" customHeight="1">
      <c r="A213" s="391" t="s">
        <v>447</v>
      </c>
      <c r="B213" s="304" t="s">
        <v>448</v>
      </c>
      <c r="C213" s="304"/>
      <c r="D213" s="304"/>
      <c r="E213" s="304"/>
      <c r="F213" s="304"/>
      <c r="G213" s="312"/>
      <c r="H213" s="304"/>
      <c r="I213" s="322"/>
      <c r="J213" s="322"/>
      <c r="K213" s="322"/>
      <c r="L213" s="304"/>
      <c r="N213" s="306"/>
      <c r="O213" s="306"/>
    </row>
    <row r="214" spans="1:15" s="305" customFormat="1" ht="20.100000000000001" customHeight="1">
      <c r="A214" s="391"/>
      <c r="B214" s="304"/>
      <c r="C214" s="304" t="s">
        <v>449</v>
      </c>
      <c r="D214" s="304"/>
      <c r="E214" s="304"/>
      <c r="F214" s="304"/>
      <c r="G214" s="380"/>
      <c r="H214" s="304"/>
      <c r="I214" s="322">
        <v>30084050876</v>
      </c>
      <c r="J214" s="322"/>
      <c r="K214" s="322">
        <v>9696581143</v>
      </c>
      <c r="L214" s="304"/>
      <c r="N214" s="306"/>
      <c r="O214" s="306"/>
    </row>
    <row r="215" spans="1:15" s="305" customFormat="1" ht="20.100000000000001" customHeight="1">
      <c r="A215" s="391"/>
      <c r="B215" s="304"/>
      <c r="C215" s="304" t="s">
        <v>450</v>
      </c>
      <c r="D215" s="304"/>
      <c r="E215" s="304"/>
      <c r="F215" s="304"/>
      <c r="G215" s="392"/>
      <c r="H215" s="304"/>
      <c r="I215" s="322">
        <v>0</v>
      </c>
      <c r="J215" s="322"/>
      <c r="K215" s="322">
        <v>0</v>
      </c>
      <c r="L215" s="304"/>
      <c r="N215" s="306"/>
      <c r="O215" s="306"/>
    </row>
    <row r="216" spans="1:15" s="305" customFormat="1" ht="20.100000000000001" customHeight="1">
      <c r="A216" s="391"/>
      <c r="B216" s="304"/>
      <c r="C216" s="393" t="s">
        <v>438</v>
      </c>
      <c r="D216" s="304"/>
      <c r="E216" s="304"/>
      <c r="F216" s="304"/>
      <c r="G216" s="312"/>
      <c r="H216" s="304"/>
      <c r="I216" s="394">
        <f>SUM(I214:I215)</f>
        <v>30084050876</v>
      </c>
      <c r="J216" s="303"/>
      <c r="K216" s="394">
        <f>SUM(K214:K215)</f>
        <v>9696581143</v>
      </c>
      <c r="L216" s="380">
        <f>I216-'CDKT '!F16</f>
        <v>0</v>
      </c>
      <c r="M216" s="395">
        <f>K216-'CDKT '!H16</f>
        <v>0</v>
      </c>
      <c r="N216" s="306"/>
      <c r="O216" s="306"/>
    </row>
    <row r="217" spans="1:15" s="305" customFormat="1" ht="18.75" customHeight="1">
      <c r="A217" s="391" t="s">
        <v>451</v>
      </c>
      <c r="B217" s="304" t="s">
        <v>452</v>
      </c>
      <c r="C217" s="304"/>
      <c r="D217" s="304"/>
      <c r="E217" s="304"/>
      <c r="F217" s="304"/>
      <c r="G217" s="312"/>
      <c r="H217" s="304"/>
      <c r="I217" s="322"/>
      <c r="J217" s="322"/>
      <c r="K217" s="322"/>
      <c r="L217" s="304"/>
      <c r="N217" s="306"/>
      <c r="O217" s="306"/>
    </row>
    <row r="218" spans="1:15" s="305" customFormat="1" ht="18.75" customHeight="1">
      <c r="A218" s="391"/>
      <c r="B218" s="304"/>
      <c r="C218" s="304" t="s">
        <v>453</v>
      </c>
      <c r="D218" s="304"/>
      <c r="E218" s="304"/>
      <c r="F218" s="304"/>
      <c r="G218" s="396"/>
      <c r="H218" s="304"/>
      <c r="I218" s="322">
        <v>120957700790</v>
      </c>
      <c r="J218" s="322"/>
      <c r="K218" s="322">
        <v>16195475202</v>
      </c>
      <c r="L218" s="304"/>
      <c r="N218" s="306"/>
      <c r="O218" s="306"/>
    </row>
    <row r="219" spans="1:15" s="305" customFormat="1" ht="18.75" customHeight="1">
      <c r="A219" s="321"/>
      <c r="B219" s="304"/>
      <c r="C219" s="304" t="s">
        <v>454</v>
      </c>
      <c r="D219" s="304"/>
      <c r="E219" s="304"/>
      <c r="F219" s="304"/>
      <c r="G219" s="396"/>
      <c r="H219" s="304"/>
      <c r="I219" s="322">
        <v>0</v>
      </c>
      <c r="J219" s="322"/>
      <c r="K219" s="322">
        <v>0</v>
      </c>
      <c r="L219" s="304"/>
      <c r="N219" s="306"/>
      <c r="O219" s="306"/>
    </row>
    <row r="220" spans="1:15" s="305" customFormat="1" ht="18.75" customHeight="1">
      <c r="A220" s="343"/>
      <c r="B220" s="302"/>
      <c r="C220" s="302" t="s">
        <v>438</v>
      </c>
      <c r="D220" s="347"/>
      <c r="E220" s="347"/>
      <c r="F220" s="347"/>
      <c r="G220" s="396"/>
      <c r="H220" s="347"/>
      <c r="I220" s="394">
        <f>SUM(I218:I219)</f>
        <v>120957700790</v>
      </c>
      <c r="J220" s="303"/>
      <c r="K220" s="394">
        <f>SUM(K218:K219)</f>
        <v>16195475202</v>
      </c>
      <c r="L220" s="380">
        <f>I220-'CDKT '!F17</f>
        <v>0</v>
      </c>
      <c r="M220" s="380">
        <f>K220-'CDKT '!H17</f>
        <v>0</v>
      </c>
      <c r="N220" s="306"/>
      <c r="O220" s="306"/>
    </row>
    <row r="221" spans="1:15" s="305" customFormat="1" ht="18.75" customHeight="1">
      <c r="A221" s="391" t="s">
        <v>455</v>
      </c>
      <c r="B221" s="397" t="s">
        <v>456</v>
      </c>
      <c r="C221" s="302"/>
      <c r="D221" s="302"/>
      <c r="E221" s="302"/>
      <c r="F221" s="302"/>
      <c r="G221" s="396"/>
      <c r="H221" s="309"/>
      <c r="I221" s="376"/>
      <c r="J221" s="376"/>
      <c r="K221" s="376"/>
      <c r="L221" s="323"/>
      <c r="N221" s="306"/>
      <c r="O221" s="306"/>
    </row>
    <row r="222" spans="1:15" s="305" customFormat="1" ht="18.75" customHeight="1">
      <c r="A222" s="321"/>
      <c r="C222" s="304" t="s">
        <v>457</v>
      </c>
      <c r="D222" s="304"/>
      <c r="E222" s="304"/>
      <c r="F222" s="304"/>
      <c r="G222" s="304"/>
      <c r="H222" s="304"/>
      <c r="I222" s="322">
        <v>1223524800</v>
      </c>
      <c r="J222" s="322"/>
      <c r="K222" s="322">
        <v>0</v>
      </c>
      <c r="L222" s="380"/>
      <c r="M222" s="380"/>
      <c r="N222" s="306"/>
      <c r="O222" s="306"/>
    </row>
    <row r="223" spans="1:15" s="305" customFormat="1" ht="18.75" hidden="1" customHeight="1">
      <c r="A223" s="321"/>
      <c r="C223" s="304" t="s">
        <v>458</v>
      </c>
      <c r="D223" s="304"/>
      <c r="E223" s="304"/>
      <c r="F223" s="304"/>
      <c r="G223" s="304"/>
      <c r="H223" s="304"/>
      <c r="I223" s="322">
        <v>0</v>
      </c>
      <c r="J223" s="322"/>
      <c r="K223" s="322">
        <v>0</v>
      </c>
      <c r="L223" s="380"/>
      <c r="M223" s="380"/>
      <c r="N223" s="306"/>
      <c r="O223" s="306"/>
    </row>
    <row r="224" spans="1:15" s="305" customFormat="1" ht="18.75" customHeight="1">
      <c r="A224" s="321"/>
      <c r="C224" s="304" t="s">
        <v>459</v>
      </c>
      <c r="D224" s="304"/>
      <c r="E224" s="304"/>
      <c r="F224" s="304"/>
      <c r="G224" s="398"/>
      <c r="H224" s="304"/>
      <c r="I224" s="322">
        <f>40000+47941838+5764334</f>
        <v>53746172</v>
      </c>
      <c r="J224" s="322"/>
      <c r="K224" s="322">
        <v>1362908244</v>
      </c>
      <c r="L224" s="380"/>
      <c r="M224" s="380"/>
      <c r="N224" s="306"/>
      <c r="O224" s="306"/>
    </row>
    <row r="225" spans="1:15" s="305" customFormat="1" ht="18.75" customHeight="1">
      <c r="A225" s="321"/>
      <c r="C225" s="304" t="s">
        <v>460</v>
      </c>
      <c r="D225" s="304"/>
      <c r="E225" s="304"/>
      <c r="F225" s="304"/>
      <c r="G225" s="398"/>
      <c r="H225" s="304"/>
      <c r="I225" s="322">
        <v>37848928813</v>
      </c>
      <c r="J225" s="322"/>
      <c r="K225" s="322">
        <v>0</v>
      </c>
      <c r="L225" s="380"/>
      <c r="M225" s="380"/>
      <c r="N225" s="306"/>
      <c r="O225" s="306"/>
    </row>
    <row r="226" spans="1:15" s="305" customFormat="1" ht="18.75" customHeight="1">
      <c r="A226" s="321"/>
      <c r="C226" s="304" t="s">
        <v>461</v>
      </c>
      <c r="D226" s="304"/>
      <c r="E226" s="304"/>
      <c r="F226" s="304"/>
      <c r="G226" s="399"/>
      <c r="H226" s="304"/>
      <c r="I226" s="322">
        <v>2165001415</v>
      </c>
      <c r="J226" s="322"/>
      <c r="K226" s="322">
        <v>2552265747</v>
      </c>
      <c r="L226" s="380"/>
      <c r="M226" s="380"/>
      <c r="N226" s="306"/>
      <c r="O226" s="306"/>
    </row>
    <row r="227" spans="1:15" s="305" customFormat="1" ht="18.75" customHeight="1">
      <c r="A227" s="343"/>
      <c r="B227" s="302"/>
      <c r="C227" s="302" t="s">
        <v>438</v>
      </c>
      <c r="D227" s="347"/>
      <c r="E227" s="347"/>
      <c r="F227" s="347"/>
      <c r="G227" s="347"/>
      <c r="H227" s="347"/>
      <c r="I227" s="394">
        <f>SUM(I222:I226)</f>
        <v>41291201200</v>
      </c>
      <c r="J227" s="303"/>
      <c r="K227" s="394">
        <f>SUM(K222:K226)</f>
        <v>3915173991</v>
      </c>
      <c r="L227" s="380">
        <f>I227-'CDKT '!F20</f>
        <v>0</v>
      </c>
      <c r="M227" s="380">
        <f>K227-'CDKT '!H20</f>
        <v>0</v>
      </c>
      <c r="N227" s="306"/>
      <c r="O227" s="306"/>
    </row>
    <row r="228" spans="1:15" s="305" customFormat="1" ht="18.75" customHeight="1">
      <c r="A228" s="343"/>
      <c r="B228" s="302"/>
      <c r="C228" s="302" t="s">
        <v>462</v>
      </c>
      <c r="D228" s="347"/>
      <c r="E228" s="347"/>
      <c r="F228" s="347"/>
      <c r="G228" s="347"/>
      <c r="H228" s="347"/>
      <c r="I228" s="394">
        <f>I227+I220+I216</f>
        <v>192332952866</v>
      </c>
      <c r="J228" s="303"/>
      <c r="K228" s="394">
        <f>K227+K220+K216</f>
        <v>29807230336</v>
      </c>
      <c r="L228" s="380"/>
      <c r="M228" s="380"/>
      <c r="N228" s="306"/>
      <c r="O228" s="306"/>
    </row>
    <row r="229" spans="1:15" s="305" customFormat="1" ht="20.100000000000001" customHeight="1">
      <c r="A229" s="343"/>
      <c r="B229" s="302" t="s">
        <v>463</v>
      </c>
      <c r="D229" s="347"/>
      <c r="E229" s="347"/>
      <c r="F229" s="347"/>
      <c r="G229" s="347"/>
      <c r="H229" s="347"/>
      <c r="I229" s="303">
        <v>0</v>
      </c>
      <c r="J229" s="303"/>
      <c r="K229" s="303">
        <v>0</v>
      </c>
      <c r="L229" s="380"/>
      <c r="M229" s="380"/>
      <c r="N229" s="306"/>
      <c r="O229" s="306"/>
    </row>
    <row r="230" spans="1:15" s="400" customFormat="1" ht="20.100000000000001" customHeight="1" thickBot="1">
      <c r="A230" s="391"/>
      <c r="B230" s="393" t="s">
        <v>464</v>
      </c>
      <c r="D230" s="393"/>
      <c r="E230" s="393"/>
      <c r="F230" s="393"/>
      <c r="G230" s="393"/>
      <c r="H230" s="393"/>
      <c r="I230" s="381">
        <f>I228+I229</f>
        <v>192332952866</v>
      </c>
      <c r="J230" s="303"/>
      <c r="K230" s="381">
        <f>K228+K229</f>
        <v>29807230336</v>
      </c>
      <c r="L230" s="401">
        <f>I230-'CDKT '!F15</f>
        <v>0</v>
      </c>
      <c r="M230" s="401">
        <f>K230-'CDKT '!H15</f>
        <v>0</v>
      </c>
      <c r="N230" s="306"/>
      <c r="O230" s="306"/>
    </row>
    <row r="231" spans="1:15" s="404" customFormat="1" ht="8.25" customHeight="1" thickTop="1">
      <c r="A231" s="402"/>
      <c r="B231" s="403"/>
      <c r="D231" s="403"/>
      <c r="E231" s="403"/>
      <c r="F231" s="403"/>
      <c r="G231" s="403"/>
      <c r="H231" s="403"/>
      <c r="I231" s="287"/>
      <c r="J231" s="287"/>
      <c r="K231" s="287"/>
      <c r="L231" s="405"/>
      <c r="M231" s="405"/>
      <c r="N231" s="290"/>
      <c r="O231" s="290"/>
    </row>
    <row r="232" spans="1:15" s="305" customFormat="1" ht="20.25" customHeight="1">
      <c r="A232" s="301" t="s">
        <v>79</v>
      </c>
      <c r="B232" s="302" t="s">
        <v>465</v>
      </c>
      <c r="C232" s="302"/>
      <c r="D232" s="302"/>
      <c r="E232" s="302"/>
      <c r="F232" s="302"/>
      <c r="G232" s="302"/>
      <c r="H232" s="302"/>
      <c r="I232" s="375" t="s">
        <v>529</v>
      </c>
      <c r="J232" s="376"/>
      <c r="K232" s="375" t="s">
        <v>530</v>
      </c>
      <c r="L232" s="323"/>
      <c r="N232" s="306"/>
      <c r="O232" s="306"/>
    </row>
    <row r="233" spans="1:15" s="305" customFormat="1" ht="20.25" customHeight="1">
      <c r="A233" s="321"/>
      <c r="B233" s="304" t="s">
        <v>466</v>
      </c>
      <c r="D233" s="304"/>
      <c r="E233" s="304"/>
      <c r="F233" s="304"/>
      <c r="G233" s="304"/>
      <c r="H233" s="304"/>
      <c r="I233" s="322">
        <v>1167187977</v>
      </c>
      <c r="J233" s="322"/>
      <c r="K233" s="322">
        <v>29834668</v>
      </c>
      <c r="L233" s="304"/>
      <c r="N233" s="306"/>
      <c r="O233" s="306"/>
    </row>
    <row r="234" spans="1:15" s="305" customFormat="1" ht="20.25" customHeight="1">
      <c r="A234" s="321"/>
      <c r="B234" s="304" t="s">
        <v>467</v>
      </c>
      <c r="D234" s="304"/>
      <c r="E234" s="304"/>
      <c r="F234" s="304"/>
      <c r="H234" s="304"/>
      <c r="I234" s="322">
        <v>2010152415</v>
      </c>
      <c r="J234" s="322"/>
      <c r="K234" s="322">
        <v>1276564472</v>
      </c>
      <c r="L234" s="304"/>
      <c r="N234" s="306"/>
      <c r="O234" s="306"/>
    </row>
    <row r="235" spans="1:15" s="305" customFormat="1" ht="20.25" customHeight="1">
      <c r="A235" s="321"/>
      <c r="B235" s="304" t="s">
        <v>468</v>
      </c>
      <c r="C235" s="304"/>
      <c r="D235" s="304"/>
      <c r="E235" s="304"/>
      <c r="F235" s="304"/>
      <c r="G235" s="322"/>
      <c r="H235" s="304"/>
      <c r="I235" s="322">
        <v>47327448346</v>
      </c>
      <c r="J235" s="322"/>
      <c r="K235" s="322">
        <v>34564959500</v>
      </c>
      <c r="L235" s="304"/>
      <c r="N235" s="306"/>
      <c r="O235" s="306"/>
    </row>
    <row r="236" spans="1:15" s="305" customFormat="1" ht="20.25" customHeight="1">
      <c r="A236" s="343"/>
      <c r="B236" s="302" t="s">
        <v>469</v>
      </c>
      <c r="D236" s="347"/>
      <c r="E236" s="347"/>
      <c r="F236" s="347"/>
      <c r="G236" s="347"/>
      <c r="H236" s="347"/>
      <c r="I236" s="394">
        <f>SUM(I233:I235)</f>
        <v>50504788738</v>
      </c>
      <c r="J236" s="303"/>
      <c r="K236" s="394">
        <f>SUM(K233:K235)</f>
        <v>35871358640</v>
      </c>
      <c r="L236" s="380">
        <f>I236-'CDKT '!F23</f>
        <v>0</v>
      </c>
      <c r="M236" s="380">
        <f>K236-'CDKT '!H23</f>
        <v>0</v>
      </c>
      <c r="N236" s="306"/>
      <c r="O236" s="306"/>
    </row>
    <row r="237" spans="1:15" s="305" customFormat="1" ht="20.25" customHeight="1">
      <c r="A237" s="321"/>
      <c r="B237" s="304" t="s">
        <v>470</v>
      </c>
      <c r="D237" s="304"/>
      <c r="E237" s="304"/>
      <c r="F237" s="304"/>
      <c r="G237" s="304"/>
      <c r="H237" s="321"/>
      <c r="I237" s="322">
        <v>0</v>
      </c>
      <c r="J237" s="322"/>
      <c r="K237" s="322">
        <v>0</v>
      </c>
      <c r="L237" s="304"/>
      <c r="N237" s="306"/>
      <c r="O237" s="306"/>
    </row>
    <row r="238" spans="1:15" s="305" customFormat="1" ht="20.25" customHeight="1" thickBot="1">
      <c r="A238" s="343"/>
      <c r="B238" s="302" t="s">
        <v>471</v>
      </c>
      <c r="D238" s="347"/>
      <c r="E238" s="347"/>
      <c r="F238" s="347"/>
      <c r="G238" s="347"/>
      <c r="H238" s="347"/>
      <c r="I238" s="381">
        <f>I236+I237</f>
        <v>50504788738</v>
      </c>
      <c r="J238" s="303"/>
      <c r="K238" s="381">
        <f>K236+K237</f>
        <v>35871358640</v>
      </c>
      <c r="L238" s="380">
        <f>I238-'CDKT '!F22</f>
        <v>0</v>
      </c>
      <c r="M238" s="380">
        <f>K238-'CDKT '!H22</f>
        <v>0</v>
      </c>
      <c r="N238" s="306"/>
      <c r="O238" s="306"/>
    </row>
    <row r="239" spans="1:15" ht="10.5" customHeight="1" thickTop="1">
      <c r="A239" s="361"/>
      <c r="B239" s="355"/>
      <c r="C239" s="289"/>
      <c r="D239" s="362"/>
      <c r="E239" s="362"/>
      <c r="F239" s="362"/>
      <c r="G239" s="362"/>
      <c r="H239" s="362"/>
      <c r="I239" s="287"/>
      <c r="J239" s="287"/>
      <c r="K239" s="287"/>
      <c r="L239" s="382"/>
      <c r="M239" s="382"/>
    </row>
    <row r="240" spans="1:15" s="305" customFormat="1" ht="18.75" customHeight="1">
      <c r="B240" s="406" t="s">
        <v>472</v>
      </c>
      <c r="C240" s="406"/>
      <c r="D240" s="406"/>
      <c r="E240" s="406"/>
      <c r="F240" s="406"/>
      <c r="G240" s="406"/>
      <c r="H240" s="406"/>
      <c r="I240" s="406"/>
      <c r="J240" s="406"/>
      <c r="K240" s="406"/>
      <c r="L240" s="304"/>
      <c r="N240" s="306"/>
      <c r="O240" s="306"/>
    </row>
    <row r="241" spans="1:15" s="305" customFormat="1" ht="18.75" customHeight="1">
      <c r="B241" s="406" t="s">
        <v>473</v>
      </c>
      <c r="C241" s="312"/>
      <c r="D241" s="312"/>
      <c r="E241" s="312"/>
      <c r="F241" s="312"/>
      <c r="G241" s="312"/>
      <c r="H241" s="312"/>
      <c r="I241" s="322"/>
      <c r="J241" s="322"/>
      <c r="K241" s="322"/>
      <c r="L241" s="304"/>
      <c r="N241" s="306"/>
      <c r="O241" s="306"/>
    </row>
    <row r="242" spans="1:15" s="305" customFormat="1" ht="18.75" customHeight="1">
      <c r="B242" s="406" t="s">
        <v>474</v>
      </c>
      <c r="C242" s="406"/>
      <c r="D242" s="406"/>
      <c r="E242" s="406"/>
      <c r="F242" s="406"/>
      <c r="G242" s="406"/>
      <c r="H242" s="406"/>
      <c r="I242" s="406"/>
      <c r="J242" s="406"/>
      <c r="K242" s="406"/>
      <c r="L242" s="304"/>
      <c r="N242" s="306"/>
      <c r="O242" s="306"/>
    </row>
    <row r="243" spans="1:15" ht="8.25" customHeight="1">
      <c r="A243" s="407"/>
      <c r="B243" s="407"/>
      <c r="C243" s="407"/>
      <c r="D243" s="407"/>
      <c r="E243" s="407"/>
      <c r="F243" s="407"/>
      <c r="G243" s="407"/>
      <c r="H243" s="407"/>
      <c r="I243" s="407"/>
      <c r="J243" s="407"/>
      <c r="K243" s="407"/>
    </row>
    <row r="244" spans="1:15" s="305" customFormat="1" ht="20.25" customHeight="1">
      <c r="A244" s="301" t="s">
        <v>166</v>
      </c>
      <c r="B244" s="302" t="s">
        <v>475</v>
      </c>
      <c r="C244" s="302"/>
      <c r="D244" s="302"/>
      <c r="E244" s="302"/>
      <c r="F244" s="302"/>
      <c r="G244" s="302"/>
      <c r="H244" s="302"/>
      <c r="I244" s="376" t="s">
        <v>529</v>
      </c>
      <c r="J244" s="376"/>
      <c r="K244" s="376" t="s">
        <v>530</v>
      </c>
      <c r="L244" s="323"/>
      <c r="N244" s="306"/>
      <c r="O244" s="306"/>
    </row>
    <row r="245" spans="1:15" s="302" customFormat="1" ht="19.5" customHeight="1">
      <c r="A245" s="301" t="s">
        <v>312</v>
      </c>
      <c r="B245" s="397" t="s">
        <v>476</v>
      </c>
      <c r="I245" s="303"/>
      <c r="J245" s="303"/>
      <c r="K245" s="303"/>
      <c r="L245" s="408"/>
      <c r="M245" s="408"/>
      <c r="N245" s="306"/>
      <c r="O245" s="306"/>
    </row>
    <row r="246" spans="1:15" s="305" customFormat="1" ht="19.5" customHeight="1">
      <c r="A246" s="321"/>
      <c r="C246" s="304" t="s">
        <v>477</v>
      </c>
      <c r="D246" s="304"/>
      <c r="E246" s="304"/>
      <c r="F246" s="304"/>
      <c r="G246" s="304"/>
      <c r="H246" s="304"/>
      <c r="I246" s="322">
        <f>K249</f>
        <v>4792632799</v>
      </c>
      <c r="J246" s="322"/>
      <c r="K246" s="322">
        <v>3667900577</v>
      </c>
      <c r="L246" s="304"/>
      <c r="N246" s="306"/>
      <c r="O246" s="306"/>
    </row>
    <row r="247" spans="1:15" s="305" customFormat="1" ht="19.5" customHeight="1">
      <c r="A247" s="321"/>
      <c r="C247" s="304" t="s">
        <v>478</v>
      </c>
      <c r="D247" s="304"/>
      <c r="E247" s="306"/>
      <c r="F247" s="304"/>
      <c r="G247" s="306"/>
      <c r="H247" s="304"/>
      <c r="I247" s="322">
        <v>35439729067</v>
      </c>
      <c r="J247" s="322"/>
      <c r="K247" s="322">
        <v>16088851018</v>
      </c>
      <c r="L247" s="304"/>
      <c r="N247" s="306"/>
      <c r="O247" s="306"/>
    </row>
    <row r="248" spans="1:15" s="305" customFormat="1" ht="19.5" customHeight="1">
      <c r="A248" s="321"/>
      <c r="C248" s="304" t="s">
        <v>479</v>
      </c>
      <c r="D248" s="304"/>
      <c r="E248" s="306"/>
      <c r="F248" s="304"/>
      <c r="G248" s="306"/>
      <c r="H248" s="304"/>
      <c r="I248" s="322">
        <v>24278973194</v>
      </c>
      <c r="J248" s="322"/>
      <c r="K248" s="322">
        <v>14964118796</v>
      </c>
      <c r="L248" s="304"/>
      <c r="N248" s="306"/>
      <c r="O248" s="306"/>
    </row>
    <row r="249" spans="1:15" s="400" customFormat="1" ht="19.5" customHeight="1">
      <c r="A249" s="391"/>
      <c r="C249" s="393" t="s">
        <v>480</v>
      </c>
      <c r="D249" s="393"/>
      <c r="E249" s="393"/>
      <c r="F249" s="393"/>
      <c r="G249" s="408"/>
      <c r="H249" s="302"/>
      <c r="I249" s="394">
        <f>I246+I247-I248</f>
        <v>15953388672</v>
      </c>
      <c r="J249" s="303"/>
      <c r="K249" s="394">
        <f>K246+K247-K248</f>
        <v>4792632799</v>
      </c>
      <c r="L249" s="401">
        <f>I249-'CDKT '!F26</f>
        <v>0</v>
      </c>
      <c r="M249" s="409">
        <f>K249-'CDKT '!H26</f>
        <v>0</v>
      </c>
      <c r="N249" s="306"/>
      <c r="O249" s="306"/>
    </row>
    <row r="250" spans="1:15" s="400" customFormat="1" ht="8.25" customHeight="1">
      <c r="A250" s="391"/>
      <c r="C250" s="393"/>
      <c r="D250" s="393"/>
      <c r="E250" s="393"/>
      <c r="F250" s="393"/>
      <c r="G250" s="408"/>
      <c r="H250" s="302"/>
      <c r="I250" s="303"/>
      <c r="J250" s="303"/>
      <c r="K250" s="303"/>
      <c r="L250" s="401"/>
      <c r="M250" s="409"/>
      <c r="N250" s="306"/>
      <c r="O250" s="306"/>
    </row>
    <row r="251" spans="1:15" s="305" customFormat="1" ht="18" customHeight="1">
      <c r="A251" s="321"/>
      <c r="B251" s="368" t="s">
        <v>481</v>
      </c>
      <c r="C251" s="304"/>
      <c r="D251" s="304"/>
      <c r="E251" s="304"/>
      <c r="F251" s="304"/>
      <c r="G251" s="380"/>
      <c r="H251" s="304"/>
      <c r="I251" s="303"/>
      <c r="J251" s="303"/>
      <c r="K251" s="303"/>
      <c r="L251" s="380"/>
      <c r="M251" s="395"/>
      <c r="N251" s="306"/>
      <c r="O251" s="306"/>
    </row>
    <row r="252" spans="1:15" s="305" customFormat="1" ht="18" hidden="1" customHeight="1">
      <c r="A252" s="321"/>
      <c r="C252" s="305" t="s">
        <v>482</v>
      </c>
      <c r="D252" s="304"/>
      <c r="E252" s="304"/>
      <c r="F252" s="304"/>
      <c r="G252" s="380"/>
      <c r="H252" s="304"/>
      <c r="I252" s="322">
        <v>1728194506</v>
      </c>
      <c r="J252" s="322"/>
      <c r="K252" s="322">
        <v>0</v>
      </c>
      <c r="L252" s="380"/>
      <c r="M252" s="395"/>
      <c r="N252" s="306"/>
      <c r="O252" s="306"/>
    </row>
    <row r="253" spans="1:15" s="305" customFormat="1" ht="18.75" customHeight="1">
      <c r="A253" s="321"/>
      <c r="C253" s="305" t="s">
        <v>483</v>
      </c>
      <c r="D253" s="304"/>
      <c r="E253" s="304"/>
      <c r="F253" s="304"/>
      <c r="H253" s="304"/>
      <c r="I253" s="322">
        <v>12229632293</v>
      </c>
      <c r="J253" s="322"/>
      <c r="K253" s="322">
        <v>1663559495</v>
      </c>
      <c r="L253" s="380"/>
      <c r="M253" s="395"/>
      <c r="N253" s="306"/>
      <c r="O253" s="306"/>
    </row>
    <row r="254" spans="1:15" s="305" customFormat="1" ht="18.75" customHeight="1">
      <c r="A254" s="321"/>
      <c r="C254" s="305" t="s">
        <v>484</v>
      </c>
      <c r="D254" s="304"/>
      <c r="E254" s="304"/>
      <c r="F254" s="304"/>
      <c r="G254" s="380"/>
      <c r="H254" s="304"/>
      <c r="I254" s="322">
        <v>170311441</v>
      </c>
      <c r="J254" s="322"/>
      <c r="K254" s="322">
        <v>1575895874</v>
      </c>
      <c r="L254" s="380"/>
      <c r="M254" s="395"/>
      <c r="N254" s="306"/>
      <c r="O254" s="306"/>
    </row>
    <row r="255" spans="1:15" s="305" customFormat="1" ht="18.75" customHeight="1">
      <c r="A255" s="321"/>
      <c r="C255" s="305" t="s">
        <v>485</v>
      </c>
      <c r="D255" s="304"/>
      <c r="E255" s="304"/>
      <c r="F255" s="304"/>
      <c r="G255" s="380"/>
      <c r="H255" s="304"/>
      <c r="I255" s="380">
        <v>309232703</v>
      </c>
      <c r="J255" s="322"/>
      <c r="K255" s="322">
        <v>650500570</v>
      </c>
      <c r="L255" s="380"/>
      <c r="M255" s="395"/>
      <c r="N255" s="306"/>
      <c r="O255" s="306"/>
    </row>
    <row r="256" spans="1:15" s="305" customFormat="1" ht="18.75" customHeight="1">
      <c r="A256" s="321"/>
      <c r="C256" s="305" t="s">
        <v>486</v>
      </c>
      <c r="D256" s="304"/>
      <c r="E256" s="304"/>
      <c r="F256" s="304"/>
      <c r="G256" s="380"/>
      <c r="H256" s="304"/>
      <c r="I256" s="322">
        <v>340001404</v>
      </c>
      <c r="J256" s="322"/>
      <c r="K256" s="322">
        <v>0</v>
      </c>
      <c r="L256" s="380"/>
      <c r="M256" s="395"/>
      <c r="N256" s="306"/>
      <c r="O256" s="306"/>
    </row>
    <row r="257" spans="1:15" s="305" customFormat="1" ht="18.75" customHeight="1">
      <c r="A257" s="321"/>
      <c r="C257" s="305" t="s">
        <v>487</v>
      </c>
      <c r="D257" s="304"/>
      <c r="E257" s="380"/>
      <c r="F257" s="304"/>
      <c r="G257" s="408"/>
      <c r="H257" s="304"/>
      <c r="I257" s="380">
        <v>383236246</v>
      </c>
      <c r="J257" s="322"/>
      <c r="K257" s="322">
        <v>0</v>
      </c>
      <c r="L257" s="380"/>
      <c r="M257" s="395"/>
      <c r="N257" s="306"/>
      <c r="O257" s="306"/>
    </row>
    <row r="258" spans="1:15" s="305" customFormat="1" ht="18.75" customHeight="1">
      <c r="A258" s="321"/>
      <c r="C258" s="305" t="s">
        <v>180</v>
      </c>
      <c r="D258" s="304"/>
      <c r="E258" s="304"/>
      <c r="F258" s="304"/>
      <c r="G258" s="408"/>
      <c r="H258" s="304"/>
      <c r="I258" s="322">
        <v>792780079</v>
      </c>
      <c r="J258" s="322"/>
      <c r="K258" s="322">
        <v>902676860</v>
      </c>
      <c r="L258" s="380"/>
      <c r="M258" s="395"/>
      <c r="N258" s="306"/>
      <c r="O258" s="306"/>
    </row>
    <row r="259" spans="1:15" s="305" customFormat="1" ht="18.75" customHeight="1" thickBot="1">
      <c r="A259" s="321"/>
      <c r="C259" s="368" t="s">
        <v>438</v>
      </c>
      <c r="D259" s="304"/>
      <c r="E259" s="304"/>
      <c r="F259" s="304"/>
      <c r="G259" s="380"/>
      <c r="H259" s="304"/>
      <c r="I259" s="381">
        <f>SUM(I252:I258)</f>
        <v>15953388672</v>
      </c>
      <c r="J259" s="322"/>
      <c r="K259" s="381">
        <f>SUM(K252:K258)</f>
        <v>4792632799</v>
      </c>
      <c r="L259" s="380">
        <f>I259-I249</f>
        <v>0</v>
      </c>
      <c r="M259" s="395">
        <f>K259-K249</f>
        <v>0</v>
      </c>
      <c r="N259" s="306"/>
      <c r="O259" s="306"/>
    </row>
    <row r="260" spans="1:15" s="305" customFormat="1" ht="9" customHeight="1" thickTop="1">
      <c r="A260" s="321"/>
      <c r="C260" s="304"/>
      <c r="D260" s="304"/>
      <c r="E260" s="304"/>
      <c r="F260" s="304"/>
      <c r="G260" s="380"/>
      <c r="H260" s="304"/>
      <c r="I260" s="322"/>
      <c r="J260" s="322"/>
      <c r="K260" s="322"/>
      <c r="L260" s="380"/>
      <c r="M260" s="395"/>
      <c r="N260" s="306"/>
      <c r="O260" s="306"/>
    </row>
    <row r="261" spans="1:15" s="305" customFormat="1" ht="19.5" customHeight="1">
      <c r="A261" s="301" t="s">
        <v>320</v>
      </c>
      <c r="B261" s="304" t="s">
        <v>488</v>
      </c>
      <c r="C261" s="302"/>
      <c r="D261" s="302"/>
      <c r="E261" s="302"/>
      <c r="F261" s="302"/>
      <c r="G261" s="302"/>
      <c r="H261" s="302"/>
      <c r="I261" s="303"/>
      <c r="J261" s="303"/>
      <c r="K261" s="303"/>
      <c r="L261" s="380"/>
      <c r="M261" s="395"/>
      <c r="N261" s="306"/>
      <c r="O261" s="306"/>
    </row>
    <row r="262" spans="1:15" s="305" customFormat="1" ht="19.5" customHeight="1">
      <c r="A262" s="321"/>
      <c r="C262" s="304" t="s">
        <v>489</v>
      </c>
      <c r="D262" s="304"/>
      <c r="E262" s="304"/>
      <c r="F262" s="304"/>
      <c r="G262" s="410"/>
      <c r="H262" s="304"/>
      <c r="I262" s="322">
        <v>3508334663</v>
      </c>
      <c r="J262" s="322"/>
      <c r="K262" s="322">
        <v>22787820963</v>
      </c>
      <c r="L262" s="380"/>
      <c r="M262" s="395"/>
      <c r="N262" s="306"/>
      <c r="O262" s="306"/>
    </row>
    <row r="263" spans="1:15" s="305" customFormat="1" ht="19.5" customHeight="1">
      <c r="A263" s="321"/>
      <c r="C263" s="304" t="s">
        <v>490</v>
      </c>
      <c r="D263" s="304"/>
      <c r="E263" s="304"/>
      <c r="F263" s="304"/>
      <c r="G263" s="304"/>
      <c r="H263" s="304"/>
      <c r="I263" s="322">
        <v>23787096963</v>
      </c>
      <c r="J263" s="322"/>
      <c r="K263" s="322">
        <v>0</v>
      </c>
      <c r="L263" s="380"/>
      <c r="M263" s="395"/>
      <c r="N263" s="306"/>
      <c r="O263" s="306"/>
    </row>
    <row r="264" spans="1:15" s="305" customFormat="1" ht="19.5" customHeight="1">
      <c r="A264" s="301"/>
      <c r="B264" s="302"/>
      <c r="C264" s="302" t="s">
        <v>438</v>
      </c>
      <c r="D264" s="302"/>
      <c r="E264" s="302"/>
      <c r="F264" s="302"/>
      <c r="G264" s="302"/>
      <c r="H264" s="302"/>
      <c r="I264" s="394">
        <f>SUM(I262:I263)</f>
        <v>27295431626</v>
      </c>
      <c r="J264" s="303"/>
      <c r="K264" s="394">
        <f>SUM(K262:K263)</f>
        <v>22787820963</v>
      </c>
      <c r="L264" s="380">
        <f>I264-'CDKT '!F27</f>
        <v>0</v>
      </c>
      <c r="M264" s="395">
        <f>K264-'CDKT '!H27</f>
        <v>0</v>
      </c>
      <c r="N264" s="306"/>
      <c r="O264" s="306"/>
    </row>
    <row r="265" spans="1:15" s="305" customFormat="1" ht="8.25" customHeight="1">
      <c r="A265" s="321"/>
      <c r="C265" s="304"/>
      <c r="D265" s="304"/>
      <c r="E265" s="304"/>
      <c r="F265" s="304"/>
      <c r="G265" s="380"/>
      <c r="H265" s="304"/>
      <c r="I265" s="322"/>
      <c r="J265" s="322"/>
      <c r="K265" s="322"/>
      <c r="L265" s="380"/>
      <c r="M265" s="395"/>
      <c r="N265" s="306"/>
      <c r="O265" s="306"/>
    </row>
    <row r="266" spans="1:15" s="302" customFormat="1" ht="18" customHeight="1">
      <c r="A266" s="301" t="s">
        <v>327</v>
      </c>
      <c r="B266" s="397" t="s">
        <v>475</v>
      </c>
      <c r="I266" s="303"/>
      <c r="J266" s="303"/>
      <c r="K266" s="303"/>
      <c r="L266" s="408"/>
      <c r="M266" s="408"/>
      <c r="N266" s="306"/>
      <c r="O266" s="306"/>
    </row>
    <row r="267" spans="1:15" s="412" customFormat="1" ht="18" customHeight="1">
      <c r="A267" s="411"/>
      <c r="B267" s="397"/>
      <c r="C267" s="412" t="s">
        <v>491</v>
      </c>
      <c r="D267" s="397"/>
      <c r="E267" s="397"/>
      <c r="F267" s="397"/>
      <c r="G267" s="396"/>
      <c r="H267" s="397"/>
      <c r="I267" s="322">
        <v>2601338512</v>
      </c>
      <c r="J267" s="322"/>
      <c r="K267" s="322">
        <v>215500406</v>
      </c>
      <c r="L267" s="397"/>
      <c r="N267" s="306"/>
      <c r="O267" s="306"/>
    </row>
    <row r="268" spans="1:15" s="412" customFormat="1" ht="18" customHeight="1">
      <c r="A268" s="411"/>
      <c r="B268" s="397"/>
      <c r="C268" s="412" t="s">
        <v>492</v>
      </c>
      <c r="D268" s="397"/>
      <c r="E268" s="397"/>
      <c r="F268" s="397"/>
      <c r="G268" s="397"/>
      <c r="H268" s="397"/>
      <c r="I268" s="322">
        <v>88320000</v>
      </c>
      <c r="J268" s="322"/>
      <c r="K268" s="322">
        <v>81889260</v>
      </c>
      <c r="L268" s="397"/>
      <c r="N268" s="306"/>
      <c r="O268" s="306"/>
    </row>
    <row r="269" spans="1:15" s="400" customFormat="1" ht="18" customHeight="1">
      <c r="A269" s="391"/>
      <c r="B269" s="393"/>
      <c r="C269" s="393" t="s">
        <v>438</v>
      </c>
      <c r="D269" s="393"/>
      <c r="E269" s="393"/>
      <c r="F269" s="393"/>
      <c r="G269" s="393"/>
      <c r="H269" s="393"/>
      <c r="I269" s="394">
        <f>SUM(I267:I268)</f>
        <v>2689658512</v>
      </c>
      <c r="J269" s="303"/>
      <c r="K269" s="394">
        <f>SUM(K267:K268)</f>
        <v>297389666</v>
      </c>
      <c r="L269" s="401">
        <f>I269-'CDKT '!F30</f>
        <v>0</v>
      </c>
      <c r="M269" s="401">
        <f>K269-'CDKT '!H30</f>
        <v>0</v>
      </c>
      <c r="N269" s="306"/>
      <c r="O269" s="306"/>
    </row>
    <row r="270" spans="1:15" s="400" customFormat="1" ht="18" customHeight="1" thickBot="1">
      <c r="A270" s="391"/>
      <c r="B270" s="393"/>
      <c r="C270" s="393" t="s">
        <v>462</v>
      </c>
      <c r="D270" s="393"/>
      <c r="E270" s="393"/>
      <c r="F270" s="393"/>
      <c r="G270" s="393"/>
      <c r="H270" s="393"/>
      <c r="I270" s="381">
        <f>I269+I259+I264</f>
        <v>45938478810</v>
      </c>
      <c r="J270" s="303"/>
      <c r="K270" s="381">
        <f>K269+K259+K264</f>
        <v>27877843428</v>
      </c>
      <c r="L270" s="401">
        <f>I270-'CDKT '!F25</f>
        <v>0</v>
      </c>
      <c r="M270" s="401">
        <f>K270-'CDKT '!H25</f>
        <v>0</v>
      </c>
      <c r="N270" s="306"/>
      <c r="O270" s="306"/>
    </row>
    <row r="271" spans="1:15" s="404" customFormat="1" ht="7.5" customHeight="1" thickTop="1">
      <c r="A271" s="402"/>
      <c r="B271" s="403"/>
      <c r="C271" s="403"/>
      <c r="D271" s="403"/>
      <c r="E271" s="403"/>
      <c r="F271" s="403"/>
      <c r="G271" s="403"/>
      <c r="H271" s="403"/>
      <c r="I271" s="413"/>
      <c r="J271" s="413"/>
      <c r="K271" s="413"/>
      <c r="L271" s="405"/>
      <c r="M271" s="405"/>
      <c r="N271" s="290"/>
      <c r="O271" s="290"/>
    </row>
    <row r="272" spans="1:15" s="404" customFormat="1" ht="18.75" customHeight="1">
      <c r="A272" s="373" t="s">
        <v>129</v>
      </c>
      <c r="B272" s="414" t="s">
        <v>493</v>
      </c>
      <c r="C272" s="304"/>
      <c r="D272" s="302"/>
      <c r="E272" s="302"/>
      <c r="F272" s="302"/>
      <c r="G272" s="302"/>
      <c r="H272" s="302"/>
      <c r="I272" s="375" t="s">
        <v>529</v>
      </c>
      <c r="J272" s="376"/>
      <c r="K272" s="375" t="s">
        <v>530</v>
      </c>
      <c r="L272" s="405"/>
      <c r="M272" s="405"/>
      <c r="N272" s="290"/>
      <c r="O272" s="290"/>
    </row>
    <row r="273" spans="1:15" s="404" customFormat="1" ht="18" customHeight="1">
      <c r="A273" s="301"/>
      <c r="B273" s="302"/>
      <c r="C273" s="304" t="s">
        <v>494</v>
      </c>
      <c r="D273" s="304"/>
      <c r="E273" s="302"/>
      <c r="F273" s="302"/>
      <c r="G273" s="302"/>
      <c r="H273" s="302"/>
      <c r="I273" s="322">
        <v>200000000</v>
      </c>
      <c r="J273" s="303"/>
      <c r="K273" s="322">
        <v>200000000</v>
      </c>
      <c r="L273" s="405"/>
      <c r="M273" s="405"/>
      <c r="N273" s="290"/>
      <c r="O273" s="290"/>
    </row>
    <row r="274" spans="1:15" s="404" customFormat="1" ht="18" customHeight="1">
      <c r="A274" s="301"/>
      <c r="B274" s="302"/>
      <c r="C274" s="304" t="s">
        <v>495</v>
      </c>
      <c r="D274" s="304"/>
      <c r="E274" s="302"/>
      <c r="F274" s="302"/>
      <c r="G274" s="302"/>
      <c r="H274" s="302"/>
      <c r="I274" s="322">
        <v>34849440</v>
      </c>
      <c r="J274" s="303"/>
      <c r="K274" s="322">
        <v>34849440</v>
      </c>
      <c r="L274" s="405"/>
      <c r="M274" s="405"/>
      <c r="N274" s="290"/>
      <c r="O274" s="290"/>
    </row>
    <row r="275" spans="1:15" s="404" customFormat="1" ht="18" customHeight="1">
      <c r="A275" s="301"/>
      <c r="B275" s="302"/>
      <c r="C275" s="304" t="s">
        <v>496</v>
      </c>
      <c r="D275" s="304"/>
      <c r="E275" s="302"/>
      <c r="F275" s="302"/>
      <c r="G275" s="302"/>
      <c r="H275" s="302"/>
      <c r="I275" s="322">
        <v>304500000</v>
      </c>
      <c r="J275" s="303"/>
      <c r="K275" s="322">
        <v>304500000</v>
      </c>
      <c r="L275" s="405"/>
      <c r="M275" s="405"/>
      <c r="N275" s="290"/>
      <c r="O275" s="290"/>
    </row>
    <row r="276" spans="1:15" s="404" customFormat="1" ht="18" customHeight="1">
      <c r="A276" s="301"/>
      <c r="B276" s="302"/>
      <c r="C276" s="304" t="s">
        <v>497</v>
      </c>
      <c r="D276" s="304"/>
      <c r="E276" s="302"/>
      <c r="F276" s="302"/>
      <c r="G276" s="302"/>
      <c r="H276" s="302"/>
      <c r="I276" s="322">
        <v>45000000</v>
      </c>
      <c r="J276" s="303"/>
      <c r="K276" s="322">
        <v>45000000</v>
      </c>
      <c r="L276" s="405"/>
      <c r="M276" s="405"/>
      <c r="N276" s="290"/>
      <c r="O276" s="290"/>
    </row>
    <row r="277" spans="1:15" s="404" customFormat="1" ht="18" customHeight="1">
      <c r="A277" s="301"/>
      <c r="B277" s="302"/>
      <c r="C277" s="304" t="s">
        <v>498</v>
      </c>
      <c r="D277" s="304"/>
      <c r="E277" s="302"/>
      <c r="F277" s="302"/>
      <c r="G277" s="302"/>
      <c r="H277" s="302"/>
      <c r="I277" s="322">
        <v>0</v>
      </c>
      <c r="J277" s="303"/>
      <c r="K277" s="322">
        <v>3000000000</v>
      </c>
      <c r="L277" s="405"/>
      <c r="M277" s="405"/>
      <c r="N277" s="290"/>
      <c r="O277" s="290"/>
    </row>
    <row r="278" spans="1:15" s="404" customFormat="1" ht="18" customHeight="1">
      <c r="A278" s="301"/>
      <c r="B278" s="302"/>
      <c r="C278" s="304" t="s">
        <v>499</v>
      </c>
      <c r="D278" s="304"/>
      <c r="E278" s="302"/>
      <c r="F278" s="302"/>
      <c r="G278" s="302"/>
      <c r="H278" s="302"/>
      <c r="I278" s="322">
        <v>10000000000</v>
      </c>
      <c r="J278" s="303"/>
      <c r="K278" s="322">
        <v>10000000000</v>
      </c>
      <c r="L278" s="405"/>
      <c r="M278" s="405"/>
      <c r="N278" s="290"/>
      <c r="O278" s="290"/>
    </row>
    <row r="279" spans="1:15" s="404" customFormat="1" ht="18" customHeight="1">
      <c r="A279" s="301"/>
      <c r="B279" s="302"/>
      <c r="C279" s="304" t="s">
        <v>500</v>
      </c>
      <c r="D279" s="304"/>
      <c r="E279" s="302"/>
      <c r="F279" s="302"/>
      <c r="G279" s="302"/>
      <c r="H279" s="302"/>
      <c r="I279" s="322">
        <v>24220000</v>
      </c>
      <c r="J279" s="303"/>
      <c r="K279" s="322">
        <v>29581000</v>
      </c>
      <c r="L279" s="405"/>
      <c r="M279" s="405"/>
      <c r="N279" s="290"/>
      <c r="O279" s="290"/>
    </row>
    <row r="280" spans="1:15" s="404" customFormat="1" ht="18" customHeight="1" thickBot="1">
      <c r="A280" s="301"/>
      <c r="B280" s="302"/>
      <c r="C280" s="302" t="s">
        <v>462</v>
      </c>
      <c r="D280" s="304"/>
      <c r="E280" s="302"/>
      <c r="F280" s="302"/>
      <c r="G280" s="302"/>
      <c r="H280" s="302"/>
      <c r="I280" s="381">
        <f>SUM(I273:I279)</f>
        <v>10608569440</v>
      </c>
      <c r="J280" s="303"/>
      <c r="K280" s="381">
        <f>SUM(K273:K279)</f>
        <v>13613930440</v>
      </c>
      <c r="L280" s="405">
        <f>I280-'CDKT '!F37</f>
        <v>0</v>
      </c>
      <c r="M280" s="405">
        <f>K280-'CDKT '!H37</f>
        <v>0</v>
      </c>
      <c r="N280" s="290"/>
      <c r="O280" s="290"/>
    </row>
    <row r="281" spans="1:15" s="404" customFormat="1" ht="7.5" customHeight="1" thickTop="1">
      <c r="A281" s="326"/>
      <c r="B281" s="355"/>
      <c r="C281" s="355"/>
      <c r="D281" s="355"/>
      <c r="E281" s="355"/>
      <c r="F281" s="355"/>
      <c r="G281" s="355"/>
      <c r="H281" s="355"/>
      <c r="I281" s="287"/>
      <c r="J281" s="287"/>
      <c r="K281" s="287"/>
      <c r="L281" s="405"/>
      <c r="M281" s="405"/>
      <c r="N281" s="290"/>
      <c r="O281" s="290"/>
    </row>
    <row r="282" spans="1:15" s="305" customFormat="1" ht="20.100000000000001" customHeight="1">
      <c r="A282" s="373" t="s">
        <v>131</v>
      </c>
      <c r="B282" s="414" t="s">
        <v>501</v>
      </c>
      <c r="C282" s="304"/>
      <c r="D282" s="304"/>
      <c r="E282" s="304"/>
      <c r="F282" s="304"/>
      <c r="G282" s="304"/>
      <c r="H282" s="304"/>
      <c r="I282" s="322"/>
      <c r="J282" s="322"/>
      <c r="K282" s="322"/>
      <c r="L282" s="304"/>
      <c r="N282" s="306"/>
      <c r="O282" s="306"/>
    </row>
    <row r="283" spans="1:15" ht="6.75" customHeight="1">
      <c r="A283" s="415"/>
      <c r="B283" s="416"/>
    </row>
    <row r="284" spans="1:15" s="305" customFormat="1" ht="18.75" customHeight="1">
      <c r="A284" s="373" t="s">
        <v>133</v>
      </c>
      <c r="B284" s="414" t="s">
        <v>502</v>
      </c>
      <c r="C284" s="304"/>
      <c r="D284" s="304"/>
      <c r="E284" s="304"/>
      <c r="F284" s="304"/>
      <c r="G284" s="304"/>
      <c r="H284" s="304"/>
      <c r="I284" s="322"/>
      <c r="J284" s="322"/>
      <c r="K284" s="322"/>
      <c r="L284" s="304"/>
      <c r="N284" s="306"/>
      <c r="O284" s="306"/>
    </row>
    <row r="285" spans="1:15" ht="29.25" customHeight="1">
      <c r="A285" s="326"/>
      <c r="B285" s="417"/>
      <c r="C285" s="418"/>
      <c r="D285" s="419"/>
      <c r="E285" s="420" t="s">
        <v>503</v>
      </c>
      <c r="F285" s="419"/>
      <c r="G285" s="420" t="s">
        <v>323</v>
      </c>
      <c r="H285" s="355"/>
      <c r="I285" s="420" t="s">
        <v>504</v>
      </c>
      <c r="J285" s="287"/>
      <c r="K285" s="420" t="s">
        <v>505</v>
      </c>
      <c r="L285" s="339"/>
    </row>
    <row r="286" spans="1:15" s="305" customFormat="1" ht="18.95" customHeight="1">
      <c r="A286" s="301"/>
      <c r="B286" s="302" t="s">
        <v>506</v>
      </c>
      <c r="C286" s="421"/>
      <c r="D286" s="421"/>
      <c r="E286" s="421"/>
      <c r="F286" s="421"/>
      <c r="G286" s="421"/>
      <c r="H286" s="324"/>
      <c r="I286" s="422"/>
      <c r="J286" s="422"/>
      <c r="K286" s="303"/>
      <c r="L286" s="304"/>
      <c r="N286" s="306"/>
      <c r="O286" s="306"/>
    </row>
    <row r="287" spans="1:15" s="305" customFormat="1" ht="18.95" customHeight="1">
      <c r="A287" s="321"/>
      <c r="B287" s="304" t="s">
        <v>507</v>
      </c>
      <c r="C287" s="310"/>
      <c r="D287" s="310"/>
      <c r="E287" s="310">
        <v>100246953196</v>
      </c>
      <c r="F287" s="310"/>
      <c r="G287" s="310">
        <v>1184678098</v>
      </c>
      <c r="H287" s="423"/>
      <c r="I287" s="310">
        <v>58560000</v>
      </c>
      <c r="J287" s="422"/>
      <c r="K287" s="303">
        <f t="shared" ref="K287:K292" si="0">SUM(E287:J287)</f>
        <v>101490191294</v>
      </c>
      <c r="L287" s="380">
        <f>K287-'CDKT '!H47</f>
        <v>0</v>
      </c>
      <c r="N287" s="306"/>
      <c r="O287" s="306"/>
    </row>
    <row r="288" spans="1:15" s="305" customFormat="1" ht="18.95" customHeight="1">
      <c r="A288" s="343"/>
      <c r="B288" s="347"/>
      <c r="C288" s="347" t="s">
        <v>508</v>
      </c>
      <c r="D288" s="424"/>
      <c r="E288" s="424">
        <v>0</v>
      </c>
      <c r="F288" s="424"/>
      <c r="G288" s="424">
        <v>2478118101</v>
      </c>
      <c r="H288" s="425"/>
      <c r="I288" s="424">
        <v>0</v>
      </c>
      <c r="J288" s="426"/>
      <c r="K288" s="351">
        <f t="shared" si="0"/>
        <v>2478118101</v>
      </c>
      <c r="L288" s="304"/>
      <c r="N288" s="306"/>
      <c r="O288" s="306"/>
    </row>
    <row r="289" spans="1:15" s="305" customFormat="1" ht="18.95" customHeight="1">
      <c r="A289" s="343"/>
      <c r="B289" s="347"/>
      <c r="C289" s="347" t="s">
        <v>509</v>
      </c>
      <c r="D289" s="424"/>
      <c r="E289" s="424">
        <v>1826602000</v>
      </c>
      <c r="F289" s="424"/>
      <c r="G289" s="424">
        <v>0</v>
      </c>
      <c r="H289" s="425"/>
      <c r="I289" s="424">
        <v>0</v>
      </c>
      <c r="J289" s="426"/>
      <c r="K289" s="351">
        <f t="shared" si="0"/>
        <v>1826602000</v>
      </c>
      <c r="L289" s="304"/>
      <c r="N289" s="306"/>
      <c r="O289" s="306"/>
    </row>
    <row r="290" spans="1:15" s="305" customFormat="1" ht="18.95" customHeight="1">
      <c r="A290" s="343"/>
      <c r="B290" s="347"/>
      <c r="C290" s="347" t="s">
        <v>510</v>
      </c>
      <c r="D290" s="424"/>
      <c r="E290" s="424">
        <v>0</v>
      </c>
      <c r="F290" s="424"/>
      <c r="G290" s="424">
        <v>0</v>
      </c>
      <c r="H290" s="425"/>
      <c r="I290" s="424">
        <v>0</v>
      </c>
      <c r="J290" s="426"/>
      <c r="K290" s="351">
        <f t="shared" si="0"/>
        <v>0</v>
      </c>
      <c r="L290" s="304"/>
      <c r="N290" s="306"/>
      <c r="O290" s="306"/>
    </row>
    <row r="291" spans="1:15" s="305" customFormat="1" ht="15.95" hidden="1" customHeight="1">
      <c r="A291" s="343"/>
      <c r="B291" s="427"/>
      <c r="C291" s="427" t="s">
        <v>511</v>
      </c>
      <c r="D291" s="424"/>
      <c r="E291" s="424">
        <v>0</v>
      </c>
      <c r="F291" s="424"/>
      <c r="G291" s="424">
        <v>0</v>
      </c>
      <c r="H291" s="423"/>
      <c r="I291" s="424">
        <v>0</v>
      </c>
      <c r="J291" s="422"/>
      <c r="K291" s="303">
        <f t="shared" si="0"/>
        <v>0</v>
      </c>
      <c r="L291" s="304"/>
      <c r="N291" s="306"/>
      <c r="O291" s="306"/>
    </row>
    <row r="292" spans="1:15" s="305" customFormat="1" ht="18.95" customHeight="1">
      <c r="A292" s="321"/>
      <c r="B292" s="428" t="s">
        <v>512</v>
      </c>
      <c r="C292" s="429"/>
      <c r="D292" s="310"/>
      <c r="E292" s="429">
        <f>E287+E288-E289-E290-E291</f>
        <v>98420351196</v>
      </c>
      <c r="F292" s="310"/>
      <c r="G292" s="429">
        <f>G287+G288-G289-G290-G291</f>
        <v>3662796199</v>
      </c>
      <c r="H292" s="423"/>
      <c r="I292" s="429">
        <f>I287+I288-I289-I290-I291</f>
        <v>58560000</v>
      </c>
      <c r="J292" s="422"/>
      <c r="K292" s="430">
        <f t="shared" si="0"/>
        <v>102141707395</v>
      </c>
      <c r="L292" s="380">
        <f>K292-'CDKT '!F47</f>
        <v>0</v>
      </c>
      <c r="N292" s="306"/>
      <c r="O292" s="306"/>
    </row>
    <row r="293" spans="1:15" s="305" customFormat="1" ht="18.95" customHeight="1">
      <c r="A293" s="301"/>
      <c r="B293" s="302" t="s">
        <v>513</v>
      </c>
      <c r="C293" s="421"/>
      <c r="D293" s="421"/>
      <c r="E293" s="421"/>
      <c r="F293" s="421"/>
      <c r="G293" s="421"/>
      <c r="H293" s="421"/>
      <c r="I293" s="303"/>
      <c r="J293" s="303"/>
      <c r="K293" s="303"/>
      <c r="L293" s="304"/>
      <c r="N293" s="306"/>
      <c r="O293" s="306"/>
    </row>
    <row r="294" spans="1:15" s="305" customFormat="1" ht="18.95" customHeight="1">
      <c r="A294" s="321"/>
      <c r="B294" s="304" t="s">
        <v>507</v>
      </c>
      <c r="C294" s="310"/>
      <c r="D294" s="310"/>
      <c r="E294" s="310">
        <v>1256624564</v>
      </c>
      <c r="F294" s="310"/>
      <c r="G294" s="310">
        <v>136839283</v>
      </c>
      <c r="H294" s="423"/>
      <c r="I294" s="310">
        <v>58560000</v>
      </c>
      <c r="J294" s="422"/>
      <c r="K294" s="303">
        <f t="shared" ref="K294:K299" si="1">SUM(E294:J294)</f>
        <v>1452023847</v>
      </c>
      <c r="L294" s="380">
        <f>K294+'CDKT '!H48</f>
        <v>0</v>
      </c>
      <c r="N294" s="306"/>
      <c r="O294" s="306"/>
    </row>
    <row r="295" spans="1:15" s="305" customFormat="1" ht="18.95" customHeight="1">
      <c r="A295" s="343"/>
      <c r="B295" s="347"/>
      <c r="C295" s="347" t="s">
        <v>514</v>
      </c>
      <c r="D295" s="427"/>
      <c r="E295" s="424">
        <v>289990284</v>
      </c>
      <c r="F295" s="427"/>
      <c r="G295" s="424">
        <v>340732805</v>
      </c>
      <c r="H295" s="425"/>
      <c r="I295" s="424">
        <v>0</v>
      </c>
      <c r="J295" s="426"/>
      <c r="K295" s="351">
        <f t="shared" si="1"/>
        <v>630723089</v>
      </c>
      <c r="L295" s="304"/>
      <c r="N295" s="306"/>
      <c r="O295" s="306"/>
    </row>
    <row r="296" spans="1:15" s="305" customFormat="1" ht="15.95" hidden="1" customHeight="1">
      <c r="A296" s="343"/>
      <c r="B296" s="347"/>
      <c r="C296" s="347" t="s">
        <v>515</v>
      </c>
      <c r="D296" s="424"/>
      <c r="E296" s="424"/>
      <c r="F296" s="424"/>
      <c r="G296" s="424"/>
      <c r="H296" s="425"/>
      <c r="I296" s="424"/>
      <c r="J296" s="426"/>
      <c r="K296" s="351">
        <f t="shared" si="1"/>
        <v>0</v>
      </c>
      <c r="L296" s="304"/>
      <c r="N296" s="306"/>
      <c r="O296" s="306"/>
    </row>
    <row r="297" spans="1:15" s="305" customFormat="1" ht="18.95" customHeight="1">
      <c r="A297" s="343"/>
      <c r="B297" s="347"/>
      <c r="C297" s="347" t="s">
        <v>510</v>
      </c>
      <c r="D297" s="427"/>
      <c r="E297" s="424">
        <v>0</v>
      </c>
      <c r="F297" s="427"/>
      <c r="G297" s="424">
        <v>0</v>
      </c>
      <c r="H297" s="425"/>
      <c r="I297" s="424">
        <v>0</v>
      </c>
      <c r="J297" s="426"/>
      <c r="K297" s="351">
        <f t="shared" si="1"/>
        <v>0</v>
      </c>
      <c r="L297" s="304"/>
      <c r="N297" s="306"/>
      <c r="O297" s="306"/>
    </row>
    <row r="298" spans="1:15" s="305" customFormat="1" ht="15.95" hidden="1" customHeight="1">
      <c r="A298" s="343"/>
      <c r="B298" s="427"/>
      <c r="C298" s="427" t="s">
        <v>511</v>
      </c>
      <c r="D298" s="424"/>
      <c r="E298" s="424"/>
      <c r="F298" s="424"/>
      <c r="G298" s="424"/>
      <c r="H298" s="423"/>
      <c r="I298" s="310"/>
      <c r="J298" s="422"/>
      <c r="K298" s="303">
        <f t="shared" si="1"/>
        <v>0</v>
      </c>
      <c r="L298" s="304"/>
      <c r="N298" s="306"/>
      <c r="O298" s="306"/>
    </row>
    <row r="299" spans="1:15" s="305" customFormat="1" ht="18.95" customHeight="1">
      <c r="A299" s="321"/>
      <c r="B299" s="428" t="s">
        <v>512</v>
      </c>
      <c r="C299" s="429"/>
      <c r="D299" s="310"/>
      <c r="E299" s="431">
        <f>E294+E295+E296-E297-E298</f>
        <v>1546614848</v>
      </c>
      <c r="F299" s="310"/>
      <c r="G299" s="429">
        <f>G294+G295-G297</f>
        <v>477572088</v>
      </c>
      <c r="H299" s="423"/>
      <c r="I299" s="431">
        <f>I294+I295+I296-I297-I298</f>
        <v>58560000</v>
      </c>
      <c r="J299" s="422"/>
      <c r="K299" s="430">
        <f t="shared" si="1"/>
        <v>2082746936</v>
      </c>
      <c r="L299" s="380">
        <f>K299+'CDKT '!F48</f>
        <v>0</v>
      </c>
      <c r="N299" s="306"/>
      <c r="O299" s="306"/>
    </row>
    <row r="300" spans="1:15" s="305" customFormat="1" ht="18.95" customHeight="1">
      <c r="A300" s="301"/>
      <c r="B300" s="302" t="s">
        <v>516</v>
      </c>
      <c r="C300" s="421"/>
      <c r="D300" s="421"/>
      <c r="E300" s="421"/>
      <c r="F300" s="421"/>
      <c r="G300" s="421"/>
      <c r="H300" s="421"/>
      <c r="I300" s="310"/>
      <c r="J300" s="303"/>
      <c r="K300" s="432"/>
      <c r="L300" s="304"/>
      <c r="N300" s="306"/>
      <c r="O300" s="306"/>
    </row>
    <row r="301" spans="1:15" s="305" customFormat="1" ht="18.95" customHeight="1">
      <c r="A301" s="321"/>
      <c r="B301" s="304" t="s">
        <v>507</v>
      </c>
      <c r="C301" s="310"/>
      <c r="D301" s="310"/>
      <c r="E301" s="310">
        <f>E287-E294</f>
        <v>98990328632</v>
      </c>
      <c r="F301" s="310"/>
      <c r="G301" s="310">
        <f>G287-G294</f>
        <v>1047838815</v>
      </c>
      <c r="H301" s="310" t="s">
        <v>517</v>
      </c>
      <c r="I301" s="310">
        <f>I287-I294</f>
        <v>0</v>
      </c>
      <c r="J301" s="322" t="s">
        <v>518</v>
      </c>
      <c r="K301" s="303">
        <f>K287-K294</f>
        <v>100038167447</v>
      </c>
      <c r="L301" s="304"/>
      <c r="N301" s="306"/>
      <c r="O301" s="306"/>
    </row>
    <row r="302" spans="1:15" s="305" customFormat="1" ht="18.95" customHeight="1" thickBot="1">
      <c r="A302" s="321"/>
      <c r="B302" s="433" t="s">
        <v>512</v>
      </c>
      <c r="C302" s="434"/>
      <c r="D302" s="310"/>
      <c r="E302" s="435">
        <f>E292-E299</f>
        <v>96873736348</v>
      </c>
      <c r="F302" s="310"/>
      <c r="G302" s="435">
        <f>G292-G299</f>
        <v>3185224111</v>
      </c>
      <c r="H302" s="310" t="s">
        <v>517</v>
      </c>
      <c r="I302" s="435">
        <f>I292-I299</f>
        <v>0</v>
      </c>
      <c r="J302" s="322" t="s">
        <v>518</v>
      </c>
      <c r="K302" s="436">
        <f>K292-K299</f>
        <v>100058960459</v>
      </c>
      <c r="L302" s="304"/>
      <c r="N302" s="306"/>
      <c r="O302" s="306"/>
    </row>
    <row r="303" spans="1:15" ht="9" customHeight="1" thickTop="1">
      <c r="D303" s="437"/>
      <c r="F303" s="437"/>
      <c r="H303" s="437"/>
    </row>
    <row r="304" spans="1:15" ht="19.5" customHeight="1">
      <c r="B304" s="438" t="s">
        <v>519</v>
      </c>
      <c r="D304" s="437"/>
      <c r="F304" s="437"/>
      <c r="H304" s="437"/>
      <c r="N304" s="439"/>
      <c r="O304" s="439"/>
    </row>
    <row r="305" spans="1:15" ht="7.5" customHeight="1">
      <c r="D305" s="437"/>
      <c r="F305" s="437"/>
      <c r="H305" s="437"/>
    </row>
    <row r="306" spans="1:15" ht="18.75" customHeight="1">
      <c r="A306" s="373" t="s">
        <v>135</v>
      </c>
      <c r="B306" s="414" t="s">
        <v>520</v>
      </c>
      <c r="C306" s="304"/>
      <c r="D306" s="304"/>
      <c r="E306" s="304"/>
      <c r="F306" s="304"/>
      <c r="G306" s="304"/>
      <c r="H306" s="304"/>
      <c r="I306" s="375" t="s">
        <v>529</v>
      </c>
      <c r="J306" s="376"/>
      <c r="K306" s="375" t="s">
        <v>530</v>
      </c>
    </row>
    <row r="307" spans="1:15" ht="18.75" customHeight="1">
      <c r="A307" s="373"/>
      <c r="B307" s="414"/>
      <c r="C307" s="304" t="s">
        <v>521</v>
      </c>
      <c r="D307" s="304"/>
      <c r="E307" s="304"/>
      <c r="F307" s="304"/>
      <c r="G307" s="396"/>
      <c r="H307" s="304"/>
      <c r="I307" s="322">
        <v>51776135</v>
      </c>
      <c r="J307" s="432"/>
      <c r="K307" s="322">
        <v>12759143597</v>
      </c>
    </row>
    <row r="308" spans="1:15" ht="18.75" customHeight="1">
      <c r="A308" s="321"/>
      <c r="B308" s="305"/>
      <c r="C308" s="440" t="s">
        <v>520</v>
      </c>
      <c r="D308" s="304"/>
      <c r="E308" s="304"/>
      <c r="F308" s="304"/>
      <c r="G308" s="304"/>
      <c r="H308" s="304"/>
      <c r="I308" s="322">
        <f>SUM(I309:I315)</f>
        <v>1155474894396</v>
      </c>
      <c r="J308" s="432"/>
      <c r="K308" s="322">
        <f>SUM(K309:K315)</f>
        <v>557104133879</v>
      </c>
    </row>
    <row r="309" spans="1:15" ht="18.75" customHeight="1">
      <c r="A309" s="321"/>
      <c r="B309" s="305"/>
      <c r="C309" s="344" t="s">
        <v>522</v>
      </c>
      <c r="D309" s="347"/>
      <c r="E309" s="347"/>
      <c r="F309" s="347"/>
      <c r="G309" s="347"/>
      <c r="H309" s="347"/>
      <c r="I309" s="353">
        <v>4407217199</v>
      </c>
      <c r="J309" s="353"/>
      <c r="K309" s="353">
        <v>4110180762</v>
      </c>
    </row>
    <row r="310" spans="1:15" ht="18.75" customHeight="1">
      <c r="A310" s="321"/>
      <c r="B310" s="305"/>
      <c r="C310" s="344" t="s">
        <v>523</v>
      </c>
      <c r="D310" s="347"/>
      <c r="E310" s="347"/>
      <c r="F310" s="347"/>
      <c r="G310" s="347"/>
      <c r="H310" s="347"/>
      <c r="I310" s="353">
        <v>303420904504</v>
      </c>
      <c r="J310" s="353"/>
      <c r="K310" s="353">
        <v>172056612578</v>
      </c>
    </row>
    <row r="311" spans="1:15" ht="18.75" customHeight="1">
      <c r="A311" s="321"/>
      <c r="B311" s="305"/>
      <c r="C311" s="344" t="s">
        <v>524</v>
      </c>
      <c r="D311" s="347"/>
      <c r="E311" s="347"/>
      <c r="F311" s="347"/>
      <c r="G311" s="347"/>
      <c r="H311" s="347"/>
      <c r="I311" s="353">
        <v>608993122894</v>
      </c>
      <c r="J311" s="353"/>
      <c r="K311" s="353">
        <v>324381831271</v>
      </c>
    </row>
    <row r="312" spans="1:15" ht="18.75" customHeight="1">
      <c r="A312" s="321"/>
      <c r="B312" s="305"/>
      <c r="C312" s="344" t="s">
        <v>525</v>
      </c>
      <c r="D312" s="347"/>
      <c r="E312" s="347"/>
      <c r="F312" s="347"/>
      <c r="G312" s="347"/>
      <c r="H312" s="347"/>
      <c r="I312" s="353">
        <v>27272727</v>
      </c>
      <c r="J312" s="353"/>
      <c r="K312" s="353">
        <v>376896000</v>
      </c>
    </row>
    <row r="313" spans="1:15" ht="18.75" customHeight="1">
      <c r="A313" s="321"/>
      <c r="B313" s="305"/>
      <c r="C313" s="344" t="s">
        <v>526</v>
      </c>
      <c r="D313" s="347"/>
      <c r="E313" s="347"/>
      <c r="F313" s="347"/>
      <c r="G313" s="347"/>
      <c r="H313" s="347"/>
      <c r="I313" s="353">
        <v>85419222905</v>
      </c>
      <c r="J313" s="353"/>
      <c r="K313" s="353">
        <v>25192892874</v>
      </c>
      <c r="L313" s="382"/>
    </row>
    <row r="314" spans="1:15" ht="18.75" customHeight="1">
      <c r="A314" s="321"/>
      <c r="B314" s="305"/>
      <c r="C314" s="344" t="s">
        <v>527</v>
      </c>
      <c r="D314" s="347"/>
      <c r="E314" s="347"/>
      <c r="F314" s="347"/>
      <c r="G314" s="347"/>
      <c r="H314" s="347"/>
      <c r="I314" s="353">
        <v>153207154167</v>
      </c>
      <c r="J314" s="353"/>
      <c r="K314" s="353">
        <v>30943916504</v>
      </c>
    </row>
    <row r="315" spans="1:15" ht="18.75" customHeight="1">
      <c r="A315" s="321"/>
      <c r="B315" s="305"/>
      <c r="C315" s="344" t="s">
        <v>528</v>
      </c>
      <c r="D315" s="347"/>
      <c r="E315" s="347"/>
      <c r="F315" s="347"/>
      <c r="G315" s="347"/>
      <c r="H315" s="347"/>
      <c r="I315" s="353">
        <v>0</v>
      </c>
      <c r="J315" s="353"/>
      <c r="K315" s="353">
        <v>41803890</v>
      </c>
    </row>
    <row r="316" spans="1:15" s="305" customFormat="1" ht="18.75" customHeight="1" thickBot="1">
      <c r="A316" s="343"/>
      <c r="B316" s="441"/>
      <c r="C316" s="302" t="s">
        <v>438</v>
      </c>
      <c r="D316" s="347"/>
      <c r="E316" s="347"/>
      <c r="F316" s="347"/>
      <c r="G316" s="347"/>
      <c r="H316" s="347"/>
      <c r="I316" s="381">
        <f>I308+I307</f>
        <v>1155526670531</v>
      </c>
      <c r="J316" s="303"/>
      <c r="K316" s="381">
        <f>K308+K307</f>
        <v>569863277476</v>
      </c>
      <c r="L316" s="380">
        <f>I316-'CDKT '!F49</f>
        <v>0</v>
      </c>
      <c r="M316" s="395">
        <f>K316-'CDKT '!H49</f>
        <v>0</v>
      </c>
      <c r="N316" s="306"/>
      <c r="O316" s="306"/>
    </row>
    <row r="317" spans="1:15" ht="7.5" customHeight="1" thickTop="1">
      <c r="D317" s="437"/>
      <c r="F317" s="437"/>
      <c r="H317" s="437"/>
    </row>
    <row r="318" spans="1:15" ht="18.75" customHeight="1">
      <c r="A318" s="373" t="s">
        <v>137</v>
      </c>
      <c r="B318" s="442" t="s">
        <v>73</v>
      </c>
      <c r="C318" s="304"/>
      <c r="D318" s="304"/>
      <c r="E318" s="304"/>
      <c r="F318" s="304"/>
      <c r="G318" s="443"/>
      <c r="H318" s="304"/>
      <c r="I318" s="303"/>
      <c r="J318" s="303"/>
      <c r="K318" s="303"/>
    </row>
    <row r="319" spans="1:15" ht="18.75" customHeight="1">
      <c r="A319" s="444"/>
      <c r="B319" s="442"/>
      <c r="C319" s="304"/>
      <c r="D319" s="304"/>
      <c r="E319" s="765" t="s">
        <v>529</v>
      </c>
      <c r="F319" s="766"/>
      <c r="G319" s="767"/>
      <c r="H319" s="350"/>
      <c r="I319" s="768" t="s">
        <v>530</v>
      </c>
      <c r="J319" s="769"/>
      <c r="K319" s="770"/>
    </row>
    <row r="320" spans="1:15" ht="18.75" customHeight="1">
      <c r="A320" s="444"/>
      <c r="B320" s="442"/>
      <c r="C320" s="304"/>
      <c r="D320" s="304"/>
      <c r="E320" s="445" t="s">
        <v>531</v>
      </c>
      <c r="F320" s="446"/>
      <c r="G320" s="445" t="s">
        <v>532</v>
      </c>
      <c r="H320" s="447"/>
      <c r="I320" s="445" t="s">
        <v>531</v>
      </c>
      <c r="J320" s="446"/>
      <c r="K320" s="448" t="s">
        <v>532</v>
      </c>
    </row>
    <row r="321" spans="1:15" ht="20.25" customHeight="1">
      <c r="A321" s="444"/>
      <c r="B321" s="302" t="s">
        <v>533</v>
      </c>
      <c r="C321" s="449"/>
      <c r="D321" s="302"/>
      <c r="E321" s="450"/>
      <c r="F321" s="451"/>
      <c r="G321" s="451">
        <f>G322+G323+G324</f>
        <v>18217233379</v>
      </c>
      <c r="H321" s="451"/>
      <c r="I321" s="451"/>
      <c r="J321" s="303"/>
      <c r="K321" s="451">
        <f>K322+K323</f>
        <v>5700000000</v>
      </c>
    </row>
    <row r="322" spans="1:15" ht="32.25" customHeight="1">
      <c r="A322" s="444"/>
      <c r="B322" s="302"/>
      <c r="C322" s="452" t="s">
        <v>534</v>
      </c>
      <c r="D322" s="302"/>
      <c r="E322" s="453"/>
      <c r="F322" s="454"/>
      <c r="G322" s="454">
        <v>5700000000</v>
      </c>
      <c r="H322" s="454"/>
      <c r="I322" s="454"/>
      <c r="J322" s="322"/>
      <c r="K322" s="454">
        <v>5700000000</v>
      </c>
    </row>
    <row r="323" spans="1:15" ht="32.25" customHeight="1">
      <c r="A323" s="444"/>
      <c r="B323" s="302"/>
      <c r="C323" s="455" t="s">
        <v>535</v>
      </c>
      <c r="D323" s="302"/>
      <c r="E323" s="453">
        <v>198900</v>
      </c>
      <c r="F323" s="454"/>
      <c r="G323" s="454">
        <v>1989000000</v>
      </c>
      <c r="H323" s="454"/>
      <c r="I323" s="454">
        <v>0</v>
      </c>
      <c r="J323" s="322"/>
      <c r="K323" s="454">
        <v>0</v>
      </c>
    </row>
    <row r="324" spans="1:15" ht="33.75" customHeight="1">
      <c r="A324" s="444"/>
      <c r="B324" s="302"/>
      <c r="C324" s="455" t="s">
        <v>536</v>
      </c>
      <c r="D324" s="302"/>
      <c r="E324" s="453">
        <v>596714</v>
      </c>
      <c r="F324" s="289"/>
      <c r="G324" s="454">
        <v>10528233379</v>
      </c>
      <c r="H324" s="454"/>
      <c r="I324" s="453">
        <v>0</v>
      </c>
      <c r="J324" s="322"/>
      <c r="K324" s="454">
        <v>0</v>
      </c>
    </row>
    <row r="325" spans="1:15" ht="30" customHeight="1">
      <c r="A325" s="444"/>
      <c r="B325" s="771" t="s">
        <v>537</v>
      </c>
      <c r="C325" s="771"/>
      <c r="D325" s="302"/>
      <c r="E325" s="450"/>
      <c r="F325" s="451"/>
      <c r="G325" s="450">
        <f>SUM(G326:G328)</f>
        <v>30141000000</v>
      </c>
      <c r="H325" s="451"/>
      <c r="I325" s="450"/>
      <c r="J325" s="451"/>
      <c r="K325" s="450">
        <f>SUM(K326:K328)</f>
        <v>23241000000</v>
      </c>
    </row>
    <row r="326" spans="1:15" ht="33" customHeight="1">
      <c r="A326" s="444"/>
      <c r="B326" s="302"/>
      <c r="C326" s="455" t="s">
        <v>538</v>
      </c>
      <c r="D326" s="302"/>
      <c r="E326" s="453">
        <v>20000</v>
      </c>
      <c r="F326" s="454"/>
      <c r="G326" s="454">
        <v>8241000000</v>
      </c>
      <c r="H326" s="454"/>
      <c r="I326" s="454">
        <v>20000</v>
      </c>
      <c r="J326" s="322"/>
      <c r="K326" s="454">
        <v>8241000000</v>
      </c>
    </row>
    <row r="327" spans="1:15" ht="33" customHeight="1">
      <c r="A327" s="444"/>
      <c r="B327" s="302"/>
      <c r="C327" s="455" t="s">
        <v>539</v>
      </c>
      <c r="D327" s="302"/>
      <c r="E327" s="453">
        <v>2160000</v>
      </c>
      <c r="F327" s="454"/>
      <c r="G327" s="454">
        <v>21600000000</v>
      </c>
      <c r="H327" s="454"/>
      <c r="I327" s="454">
        <v>1200000</v>
      </c>
      <c r="J327" s="322"/>
      <c r="K327" s="454">
        <v>12000000000</v>
      </c>
    </row>
    <row r="328" spans="1:15" ht="33" customHeight="1">
      <c r="A328" s="444"/>
      <c r="B328" s="302"/>
      <c r="C328" s="455" t="s">
        <v>540</v>
      </c>
      <c r="D328" s="302"/>
      <c r="E328" s="453"/>
      <c r="F328" s="454"/>
      <c r="G328" s="454">
        <v>300000000</v>
      </c>
      <c r="H328" s="454"/>
      <c r="I328" s="454"/>
      <c r="J328" s="322"/>
      <c r="K328" s="454">
        <v>3000000000</v>
      </c>
    </row>
    <row r="329" spans="1:15" ht="20.25" customHeight="1">
      <c r="A329" s="444"/>
      <c r="B329" s="302" t="s">
        <v>541</v>
      </c>
      <c r="C329" s="449"/>
      <c r="D329" s="302"/>
      <c r="E329" s="450"/>
      <c r="F329" s="451"/>
      <c r="G329" s="450">
        <f>SUM(G330:G333)</f>
        <v>108373000000</v>
      </c>
      <c r="H329" s="451"/>
      <c r="I329" s="450"/>
      <c r="J329" s="303"/>
      <c r="K329" s="450">
        <f>SUM(K330:K333)</f>
        <v>109985965478</v>
      </c>
    </row>
    <row r="330" spans="1:15" ht="33" customHeight="1">
      <c r="A330" s="444"/>
      <c r="B330" s="289"/>
      <c r="C330" s="455" t="s">
        <v>542</v>
      </c>
      <c r="D330" s="302"/>
      <c r="E330" s="453"/>
      <c r="F330" s="454"/>
      <c r="G330" s="454">
        <v>106000000000</v>
      </c>
      <c r="H330" s="454"/>
      <c r="I330" s="453"/>
      <c r="J330" s="322"/>
      <c r="K330" s="454">
        <v>106000000000</v>
      </c>
    </row>
    <row r="331" spans="1:15" ht="33" customHeight="1">
      <c r="A331" s="444"/>
      <c r="B331" s="302"/>
      <c r="C331" s="455" t="s">
        <v>543</v>
      </c>
      <c r="D331" s="302"/>
      <c r="E331" s="453">
        <v>100000</v>
      </c>
      <c r="F331" s="454"/>
      <c r="G331" s="454">
        <v>1000000000</v>
      </c>
      <c r="H331" s="454"/>
      <c r="I331" s="453">
        <v>100000</v>
      </c>
      <c r="J331" s="454"/>
      <c r="K331" s="454">
        <v>1000000000</v>
      </c>
    </row>
    <row r="332" spans="1:15" ht="36" customHeight="1">
      <c r="A332" s="444"/>
      <c r="B332" s="302"/>
      <c r="C332" s="455" t="s">
        <v>536</v>
      </c>
      <c r="D332" s="302"/>
      <c r="E332" s="453">
        <v>0</v>
      </c>
      <c r="F332" s="454"/>
      <c r="G332" s="454">
        <v>0</v>
      </c>
      <c r="H332" s="454"/>
      <c r="I332" s="453">
        <v>174042</v>
      </c>
      <c r="J332" s="454"/>
      <c r="K332" s="454">
        <v>2985965478</v>
      </c>
    </row>
    <row r="333" spans="1:15" ht="33" customHeight="1">
      <c r="A333" s="444"/>
      <c r="B333" s="302"/>
      <c r="C333" s="455" t="s">
        <v>544</v>
      </c>
      <c r="D333" s="302"/>
      <c r="E333" s="453">
        <v>137300</v>
      </c>
      <c r="F333" s="289"/>
      <c r="G333" s="454">
        <v>1373000000</v>
      </c>
      <c r="H333" s="454"/>
      <c r="I333" s="453">
        <v>0</v>
      </c>
      <c r="J333" s="454"/>
      <c r="K333" s="454">
        <v>0</v>
      </c>
    </row>
    <row r="334" spans="1:15" ht="20.25" customHeight="1" thickBot="1">
      <c r="A334" s="343"/>
      <c r="B334" s="302"/>
      <c r="C334" s="302" t="s">
        <v>438</v>
      </c>
      <c r="D334" s="347"/>
      <c r="E334" s="303"/>
      <c r="F334" s="322"/>
      <c r="G334" s="381">
        <f>G329+G325+G321</f>
        <v>156731233379</v>
      </c>
      <c r="H334" s="456"/>
      <c r="I334" s="303"/>
      <c r="J334" s="322"/>
      <c r="K334" s="381">
        <f>K329+K325+K321</f>
        <v>138926965478</v>
      </c>
      <c r="L334" s="382">
        <f>G334-'CDKT '!F54</f>
        <v>0</v>
      </c>
      <c r="M334" s="457">
        <f>K334-'CDKT '!H54</f>
        <v>0</v>
      </c>
    </row>
    <row r="335" spans="1:15" ht="5.25" customHeight="1" thickTop="1">
      <c r="A335" s="343"/>
      <c r="B335" s="302"/>
      <c r="C335" s="302"/>
      <c r="D335" s="347"/>
      <c r="E335" s="303"/>
      <c r="F335" s="322"/>
      <c r="G335" s="303"/>
      <c r="H335" s="456"/>
      <c r="I335" s="303"/>
      <c r="J335" s="322"/>
      <c r="K335" s="303"/>
    </row>
    <row r="336" spans="1:15" ht="18.75" customHeight="1">
      <c r="A336" s="343"/>
      <c r="B336" s="304" t="s">
        <v>545</v>
      </c>
      <c r="C336" s="302"/>
      <c r="D336" s="347"/>
      <c r="E336" s="303"/>
      <c r="F336" s="322"/>
      <c r="G336" s="303"/>
      <c r="H336" s="456"/>
      <c r="I336" s="303"/>
      <c r="J336" s="322"/>
      <c r="K336" s="303"/>
      <c r="N336" s="439"/>
      <c r="O336" s="439"/>
    </row>
    <row r="337" spans="1:15" ht="18.75" customHeight="1">
      <c r="A337" s="343"/>
      <c r="B337" s="304" t="s">
        <v>546</v>
      </c>
      <c r="C337" s="304"/>
      <c r="D337" s="304"/>
      <c r="E337" s="304"/>
      <c r="F337" s="304"/>
      <c r="G337" s="304"/>
      <c r="H337" s="304"/>
      <c r="I337" s="304"/>
      <c r="J337" s="304"/>
      <c r="K337" s="304"/>
      <c r="N337" s="439"/>
      <c r="O337" s="439"/>
    </row>
    <row r="338" spans="1:15" ht="33.75" customHeight="1">
      <c r="A338" s="343"/>
      <c r="B338" s="746" t="s">
        <v>547</v>
      </c>
      <c r="C338" s="746"/>
      <c r="D338" s="746"/>
      <c r="E338" s="746"/>
      <c r="F338" s="746"/>
      <c r="G338" s="746"/>
      <c r="H338" s="746"/>
      <c r="I338" s="746"/>
      <c r="J338" s="746"/>
      <c r="K338" s="746"/>
      <c r="N338" s="439"/>
      <c r="O338" s="439"/>
    </row>
    <row r="339" spans="1:15" ht="32.25" customHeight="1">
      <c r="A339" s="343"/>
      <c r="B339" s="746" t="s">
        <v>548</v>
      </c>
      <c r="C339" s="746"/>
      <c r="D339" s="746"/>
      <c r="E339" s="746"/>
      <c r="F339" s="746"/>
      <c r="G339" s="746"/>
      <c r="H339" s="746"/>
      <c r="I339" s="746"/>
      <c r="J339" s="746"/>
      <c r="K339" s="746"/>
      <c r="N339" s="439"/>
      <c r="O339" s="439"/>
    </row>
    <row r="340" spans="1:15" ht="20.25" customHeight="1">
      <c r="A340" s="343"/>
      <c r="B340" s="304" t="s">
        <v>549</v>
      </c>
      <c r="C340" s="364"/>
      <c r="D340" s="364"/>
      <c r="E340" s="364"/>
      <c r="F340" s="364"/>
      <c r="G340" s="364"/>
      <c r="H340" s="364"/>
      <c r="I340" s="364"/>
      <c r="J340" s="364"/>
      <c r="K340" s="364"/>
      <c r="N340" s="439"/>
      <c r="O340" s="439"/>
    </row>
    <row r="341" spans="1:15" ht="7.5" customHeight="1">
      <c r="A341" s="343"/>
      <c r="B341" s="304"/>
      <c r="C341" s="304"/>
      <c r="D341" s="304"/>
      <c r="E341" s="304"/>
      <c r="F341" s="304"/>
      <c r="G341" s="304"/>
      <c r="H341" s="304"/>
      <c r="I341" s="304"/>
      <c r="J341" s="304"/>
      <c r="K341" s="304"/>
    </row>
    <row r="342" spans="1:15" s="305" customFormat="1" ht="18.75" customHeight="1">
      <c r="A342" s="301" t="s">
        <v>139</v>
      </c>
      <c r="B342" s="302" t="s">
        <v>550</v>
      </c>
      <c r="C342" s="302"/>
      <c r="D342" s="347"/>
      <c r="E342" s="322"/>
      <c r="F342" s="322"/>
      <c r="G342" s="303"/>
      <c r="H342" s="456"/>
      <c r="I342" s="375" t="s">
        <v>529</v>
      </c>
      <c r="J342" s="376"/>
      <c r="K342" s="375" t="s">
        <v>530</v>
      </c>
      <c r="L342" s="304"/>
      <c r="N342" s="306"/>
      <c r="O342" s="306"/>
    </row>
    <row r="343" spans="1:15" ht="18.75" customHeight="1">
      <c r="A343" s="301"/>
      <c r="B343" s="302" t="s">
        <v>551</v>
      </c>
      <c r="C343" s="304"/>
      <c r="D343" s="347"/>
      <c r="E343" s="322"/>
      <c r="F343" s="322"/>
      <c r="G343" s="322"/>
      <c r="H343" s="456"/>
      <c r="I343" s="322"/>
      <c r="J343" s="322"/>
      <c r="K343" s="303"/>
    </row>
    <row r="344" spans="1:15" ht="18.75" customHeight="1">
      <c r="A344" s="321"/>
      <c r="B344" s="304" t="s">
        <v>477</v>
      </c>
      <c r="C344" s="304"/>
      <c r="D344" s="347"/>
      <c r="E344" s="322"/>
      <c r="F344" s="322"/>
      <c r="G344" s="322"/>
      <c r="H344" s="456"/>
      <c r="I344" s="322">
        <f>K348</f>
        <v>334774168693</v>
      </c>
      <c r="J344" s="322"/>
      <c r="K344" s="322">
        <v>12184030419</v>
      </c>
    </row>
    <row r="345" spans="1:15" ht="18.75" customHeight="1">
      <c r="A345" s="321"/>
      <c r="B345" s="304" t="s">
        <v>478</v>
      </c>
      <c r="C345" s="304"/>
      <c r="D345" s="347"/>
      <c r="E345" s="322"/>
      <c r="F345" s="322"/>
      <c r="G345" s="322"/>
      <c r="H345" s="456"/>
      <c r="I345" s="322">
        <v>68183643563</v>
      </c>
      <c r="J345" s="322"/>
      <c r="K345" s="322">
        <v>340723331374</v>
      </c>
    </row>
    <row r="346" spans="1:15" ht="18.95" customHeight="1">
      <c r="A346" s="321"/>
      <c r="B346" s="304" t="s">
        <v>552</v>
      </c>
      <c r="C346" s="304"/>
      <c r="D346" s="347"/>
      <c r="E346" s="322"/>
      <c r="F346" s="322"/>
      <c r="G346" s="322"/>
      <c r="H346" s="456"/>
      <c r="I346" s="322">
        <v>53429773189</v>
      </c>
      <c r="J346" s="322"/>
      <c r="K346" s="322">
        <v>18133193100</v>
      </c>
    </row>
    <row r="347" spans="1:15" ht="20.25" hidden="1" customHeight="1">
      <c r="A347" s="321"/>
      <c r="B347" s="304" t="s">
        <v>553</v>
      </c>
      <c r="C347" s="304"/>
      <c r="D347" s="347"/>
      <c r="E347" s="322"/>
      <c r="F347" s="322"/>
      <c r="G347" s="322"/>
      <c r="H347" s="456"/>
      <c r="I347" s="322">
        <v>0</v>
      </c>
      <c r="J347" s="322"/>
      <c r="K347" s="322">
        <v>0</v>
      </c>
    </row>
    <row r="348" spans="1:15" ht="20.25" customHeight="1" thickBot="1">
      <c r="A348" s="321"/>
      <c r="B348" s="304" t="s">
        <v>480</v>
      </c>
      <c r="C348" s="304"/>
      <c r="D348" s="347"/>
      <c r="E348" s="322"/>
      <c r="F348" s="322"/>
      <c r="G348" s="322"/>
      <c r="H348" s="456"/>
      <c r="I348" s="381">
        <f>I344+I345-I346-I347</f>
        <v>349528039067</v>
      </c>
      <c r="J348" s="303"/>
      <c r="K348" s="381">
        <f>K344+K345-K346-K347</f>
        <v>334774168693</v>
      </c>
      <c r="L348" s="382">
        <f>I348-'CDKT '!F60</f>
        <v>0</v>
      </c>
      <c r="M348" s="457">
        <f>K348-'CDKT '!H60</f>
        <v>0</v>
      </c>
    </row>
    <row r="349" spans="1:15" ht="11.25" customHeight="1" thickTop="1">
      <c r="A349" s="321"/>
      <c r="B349" s="304"/>
      <c r="C349" s="304"/>
      <c r="D349" s="347"/>
      <c r="E349" s="322"/>
      <c r="F349" s="322"/>
      <c r="G349" s="322"/>
      <c r="H349" s="456"/>
      <c r="I349" s="322"/>
      <c r="J349" s="322"/>
      <c r="K349" s="303"/>
    </row>
    <row r="350" spans="1:15" ht="19.5" customHeight="1">
      <c r="A350" s="321"/>
      <c r="B350" s="302" t="s">
        <v>554</v>
      </c>
      <c r="C350" s="304"/>
      <c r="D350" s="347"/>
      <c r="E350" s="322"/>
      <c r="F350" s="322"/>
      <c r="G350" s="322"/>
      <c r="H350" s="456"/>
      <c r="I350" s="322"/>
      <c r="J350" s="322"/>
      <c r="K350" s="303"/>
    </row>
    <row r="351" spans="1:15" ht="19.5" customHeight="1">
      <c r="A351" s="321"/>
      <c r="B351" s="289"/>
      <c r="C351" s="304" t="s">
        <v>555</v>
      </c>
      <c r="D351" s="347"/>
      <c r="E351" s="322"/>
      <c r="F351" s="322"/>
      <c r="G351" s="322"/>
      <c r="H351" s="456"/>
      <c r="I351" s="322">
        <v>3000000000</v>
      </c>
      <c r="J351" s="322"/>
      <c r="K351" s="322">
        <v>0</v>
      </c>
    </row>
    <row r="352" spans="1:15" ht="19.5" customHeight="1">
      <c r="A352" s="321"/>
      <c r="B352" s="289"/>
      <c r="C352" s="304" t="s">
        <v>556</v>
      </c>
      <c r="D352" s="347"/>
      <c r="E352" s="322"/>
      <c r="F352" s="322"/>
      <c r="G352" s="458"/>
      <c r="H352" s="456"/>
      <c r="I352" s="322">
        <v>4006740098</v>
      </c>
      <c r="J352" s="322"/>
      <c r="K352" s="322">
        <v>354868929</v>
      </c>
    </row>
    <row r="353" spans="1:15" ht="19.5" customHeight="1">
      <c r="A353" s="321"/>
      <c r="B353" s="289"/>
      <c r="C353" s="304" t="s">
        <v>485</v>
      </c>
      <c r="D353" s="347"/>
      <c r="E353" s="322"/>
      <c r="F353" s="322"/>
      <c r="G353" s="303"/>
      <c r="H353" s="456"/>
      <c r="I353" s="322">
        <f>881638355+507024367</f>
        <v>1388662722</v>
      </c>
      <c r="J353" s="322"/>
      <c r="K353" s="322">
        <v>4133935949</v>
      </c>
    </row>
    <row r="354" spans="1:15" ht="19.5" customHeight="1">
      <c r="A354" s="321"/>
      <c r="B354" s="289"/>
      <c r="C354" s="304" t="s">
        <v>483</v>
      </c>
      <c r="D354" s="347"/>
      <c r="E354" s="322"/>
      <c r="F354" s="322"/>
      <c r="G354" s="303"/>
      <c r="H354" s="456"/>
      <c r="I354" s="322">
        <f>9878261977+5545455+71768244+5608470428</f>
        <v>15564046104</v>
      </c>
      <c r="J354" s="322"/>
      <c r="K354" s="322">
        <v>2745110195</v>
      </c>
    </row>
    <row r="355" spans="1:15" ht="19.5" customHeight="1">
      <c r="A355" s="321"/>
      <c r="B355" s="289"/>
      <c r="C355" s="304" t="s">
        <v>557</v>
      </c>
      <c r="D355" s="347"/>
      <c r="E355" s="322"/>
      <c r="F355" s="322"/>
      <c r="G355" s="303"/>
      <c r="H355" s="456"/>
      <c r="I355" s="322">
        <v>233514383738</v>
      </c>
      <c r="J355" s="322"/>
      <c r="K355" s="322">
        <v>239514383738</v>
      </c>
    </row>
    <row r="356" spans="1:15" ht="19.5" customHeight="1">
      <c r="A356" s="321"/>
      <c r="B356" s="289"/>
      <c r="C356" s="304" t="s">
        <v>558</v>
      </c>
      <c r="D356" s="347"/>
      <c r="E356" s="322"/>
      <c r="F356" s="322"/>
      <c r="G356" s="303"/>
      <c r="H356" s="456"/>
      <c r="I356" s="322">
        <v>31166292715</v>
      </c>
      <c r="J356" s="322"/>
      <c r="K356" s="322">
        <v>31166292715</v>
      </c>
    </row>
    <row r="357" spans="1:15" ht="19.5" customHeight="1">
      <c r="A357" s="321"/>
      <c r="B357" s="289"/>
      <c r="C357" s="304" t="s">
        <v>559</v>
      </c>
      <c r="D357" s="347"/>
      <c r="E357" s="322"/>
      <c r="F357" s="322"/>
      <c r="G357" s="303"/>
      <c r="H357" s="456"/>
      <c r="I357" s="322">
        <v>49442146947</v>
      </c>
      <c r="J357" s="322"/>
      <c r="K357" s="322">
        <v>53474146947</v>
      </c>
    </row>
    <row r="358" spans="1:15" ht="19.5" customHeight="1">
      <c r="A358" s="321"/>
      <c r="B358" s="289"/>
      <c r="C358" s="304" t="s">
        <v>560</v>
      </c>
      <c r="D358" s="347"/>
      <c r="E358" s="322"/>
      <c r="F358" s="322"/>
      <c r="G358" s="303"/>
      <c r="H358" s="456"/>
      <c r="I358" s="322">
        <v>7471048727</v>
      </c>
      <c r="J358" s="322"/>
      <c r="K358" s="322">
        <v>0</v>
      </c>
    </row>
    <row r="359" spans="1:15" ht="19.5" customHeight="1">
      <c r="A359" s="321"/>
      <c r="B359" s="289"/>
      <c r="C359" s="304" t="s">
        <v>180</v>
      </c>
      <c r="D359" s="347"/>
      <c r="E359" s="322"/>
      <c r="F359" s="322"/>
      <c r="G359" s="303"/>
      <c r="H359" s="456"/>
      <c r="I359" s="322">
        <v>3974718016</v>
      </c>
      <c r="J359" s="322"/>
      <c r="K359" s="322">
        <v>3385430220</v>
      </c>
    </row>
    <row r="360" spans="1:15" s="459" customFormat="1" ht="19.5" customHeight="1" thickBot="1">
      <c r="A360" s="301"/>
      <c r="C360" s="302" t="s">
        <v>438</v>
      </c>
      <c r="D360" s="350"/>
      <c r="E360" s="303"/>
      <c r="F360" s="303"/>
      <c r="G360" s="303"/>
      <c r="H360" s="460"/>
      <c r="I360" s="381">
        <f>SUM(I351:I359)</f>
        <v>349528039067</v>
      </c>
      <c r="J360" s="322"/>
      <c r="K360" s="381">
        <f>SUM(K351:K359)</f>
        <v>334774168693</v>
      </c>
      <c r="L360" s="461">
        <f>I360-'CDKT '!F60</f>
        <v>0</v>
      </c>
      <c r="M360" s="462">
        <f>K360-'CDKT '!H60</f>
        <v>0</v>
      </c>
      <c r="N360" s="290"/>
      <c r="O360" s="290"/>
    </row>
    <row r="361" spans="1:15" ht="9" customHeight="1" thickTop="1">
      <c r="A361" s="321"/>
      <c r="B361" s="304"/>
      <c r="C361" s="304"/>
      <c r="D361" s="347"/>
      <c r="E361" s="322"/>
      <c r="F361" s="322"/>
      <c r="G361" s="303"/>
      <c r="H361" s="456"/>
      <c r="I361" s="322"/>
      <c r="J361" s="322"/>
      <c r="K361" s="303"/>
    </row>
    <row r="362" spans="1:15" ht="46.5" customHeight="1">
      <c r="A362" s="321"/>
      <c r="B362" s="746" t="s">
        <v>561</v>
      </c>
      <c r="C362" s="746"/>
      <c r="D362" s="746"/>
      <c r="E362" s="746"/>
      <c r="F362" s="746"/>
      <c r="G362" s="746"/>
      <c r="H362" s="746"/>
      <c r="I362" s="746"/>
      <c r="J362" s="746"/>
      <c r="K362" s="746"/>
      <c r="N362" s="439"/>
      <c r="O362" s="439"/>
    </row>
    <row r="363" spans="1:15" ht="10.5" customHeight="1">
      <c r="A363" s="321"/>
      <c r="B363" s="304"/>
      <c r="C363" s="304"/>
      <c r="D363" s="347"/>
      <c r="E363" s="322"/>
      <c r="F363" s="322"/>
      <c r="G363" s="303"/>
      <c r="H363" s="456"/>
      <c r="I363" s="322"/>
      <c r="J363" s="322"/>
      <c r="K363" s="303"/>
    </row>
    <row r="364" spans="1:15" s="305" customFormat="1" ht="18.75" customHeight="1">
      <c r="A364" s="373" t="s">
        <v>141</v>
      </c>
      <c r="B364" s="414" t="s">
        <v>562</v>
      </c>
      <c r="C364" s="304"/>
      <c r="D364" s="304"/>
      <c r="E364" s="304"/>
      <c r="F364" s="304"/>
      <c r="G364" s="304"/>
      <c r="H364" s="304"/>
      <c r="I364" s="375" t="s">
        <v>529</v>
      </c>
      <c r="J364" s="376"/>
      <c r="K364" s="375" t="s">
        <v>530</v>
      </c>
      <c r="L364" s="304"/>
      <c r="N364" s="306"/>
      <c r="O364" s="306"/>
    </row>
    <row r="365" spans="1:15" ht="19.5" customHeight="1">
      <c r="A365" s="301" t="s">
        <v>563</v>
      </c>
      <c r="B365" s="302" t="s">
        <v>562</v>
      </c>
      <c r="C365" s="304"/>
      <c r="D365" s="304"/>
      <c r="E365" s="304"/>
      <c r="F365" s="304"/>
      <c r="G365" s="304"/>
      <c r="H365" s="304"/>
      <c r="I365" s="322"/>
      <c r="J365" s="322"/>
      <c r="K365" s="322"/>
    </row>
    <row r="366" spans="1:15" ht="19.5" customHeight="1">
      <c r="A366" s="301"/>
      <c r="B366" s="304" t="s">
        <v>564</v>
      </c>
      <c r="C366" s="304"/>
      <c r="D366" s="304"/>
      <c r="E366" s="304"/>
      <c r="F366" s="304"/>
      <c r="G366" s="304"/>
      <c r="H366" s="304"/>
      <c r="I366" s="322">
        <f>I367+I368+I369+I370+I371+I372+I373</f>
        <v>173800000000</v>
      </c>
      <c r="J366" s="322"/>
      <c r="K366" s="322">
        <f>K367+K368+K369+K370+K371+K372+K373</f>
        <v>120000000000</v>
      </c>
    </row>
    <row r="367" spans="1:15" s="305" customFormat="1" ht="19.5" customHeight="1">
      <c r="A367" s="321"/>
      <c r="B367" s="304"/>
      <c r="C367" s="344" t="s">
        <v>565</v>
      </c>
      <c r="D367" s="347"/>
      <c r="E367" s="354"/>
      <c r="F367" s="347"/>
      <c r="H367" s="343"/>
      <c r="I367" s="353">
        <v>34900000000</v>
      </c>
      <c r="J367" s="353"/>
      <c r="K367" s="353">
        <v>0</v>
      </c>
      <c r="L367" s="304"/>
      <c r="N367" s="306"/>
      <c r="O367" s="306"/>
    </row>
    <row r="368" spans="1:15" s="305" customFormat="1" ht="19.5" customHeight="1">
      <c r="A368" s="321"/>
      <c r="B368" s="304"/>
      <c r="C368" s="344" t="s">
        <v>566</v>
      </c>
      <c r="D368" s="347"/>
      <c r="E368" s="354"/>
      <c r="F368" s="347"/>
      <c r="H368" s="343"/>
      <c r="I368" s="353">
        <v>30000000000</v>
      </c>
      <c r="J368" s="353"/>
      <c r="K368" s="353">
        <v>40000000000</v>
      </c>
      <c r="L368" s="304"/>
      <c r="N368" s="306"/>
      <c r="O368" s="306"/>
    </row>
    <row r="369" spans="1:15" s="305" customFormat="1" ht="19.5" customHeight="1">
      <c r="A369" s="321"/>
      <c r="B369" s="304"/>
      <c r="C369" s="344" t="s">
        <v>567</v>
      </c>
      <c r="D369" s="347"/>
      <c r="E369" s="354"/>
      <c r="F369" s="347"/>
      <c r="H369" s="343"/>
      <c r="I369" s="353">
        <v>0</v>
      </c>
      <c r="J369" s="353"/>
      <c r="K369" s="353">
        <v>80000000000</v>
      </c>
      <c r="L369" s="304"/>
      <c r="N369" s="306"/>
      <c r="O369" s="306"/>
    </row>
    <row r="370" spans="1:15" s="305" customFormat="1" ht="19.5" customHeight="1">
      <c r="A370" s="321"/>
      <c r="B370" s="304"/>
      <c r="C370" s="344" t="s">
        <v>568</v>
      </c>
      <c r="D370" s="347"/>
      <c r="E370" s="354"/>
      <c r="F370" s="347"/>
      <c r="H370" s="343"/>
      <c r="I370" s="353">
        <v>40000000000</v>
      </c>
      <c r="J370" s="353"/>
      <c r="K370" s="353">
        <v>0</v>
      </c>
      <c r="L370" s="304"/>
      <c r="N370" s="306"/>
      <c r="O370" s="306"/>
    </row>
    <row r="371" spans="1:15" s="305" customFormat="1" ht="19.5" customHeight="1">
      <c r="A371" s="321"/>
      <c r="B371" s="304"/>
      <c r="C371" s="344" t="s">
        <v>569</v>
      </c>
      <c r="D371" s="347"/>
      <c r="E371" s="354"/>
      <c r="F371" s="347"/>
      <c r="H371" s="343"/>
      <c r="I371" s="353">
        <v>18000000000</v>
      </c>
      <c r="J371" s="353"/>
      <c r="K371" s="353">
        <v>0</v>
      </c>
      <c r="L371" s="304"/>
      <c r="N371" s="306"/>
      <c r="O371" s="306"/>
    </row>
    <row r="372" spans="1:15" s="305" customFormat="1" ht="19.5" customHeight="1">
      <c r="A372" s="321"/>
      <c r="B372" s="304"/>
      <c r="C372" s="344" t="s">
        <v>570</v>
      </c>
      <c r="D372" s="347"/>
      <c r="E372" s="354"/>
      <c r="F372" s="347"/>
      <c r="H372" s="343"/>
      <c r="I372" s="353">
        <v>29000000000</v>
      </c>
      <c r="J372" s="353"/>
      <c r="K372" s="353">
        <v>0</v>
      </c>
      <c r="L372" s="304"/>
      <c r="N372" s="306"/>
      <c r="O372" s="306"/>
    </row>
    <row r="373" spans="1:15" s="305" customFormat="1" ht="19.5" customHeight="1">
      <c r="A373" s="321"/>
      <c r="B373" s="304"/>
      <c r="C373" s="344" t="s">
        <v>571</v>
      </c>
      <c r="D373" s="347"/>
      <c r="E373" s="354"/>
      <c r="F373" s="347"/>
      <c r="H373" s="343"/>
      <c r="I373" s="353">
        <v>21900000000</v>
      </c>
      <c r="J373" s="353"/>
      <c r="K373" s="353">
        <v>0</v>
      </c>
      <c r="L373" s="304"/>
      <c r="N373" s="306"/>
      <c r="O373" s="306"/>
    </row>
    <row r="374" spans="1:15" ht="19.5" customHeight="1">
      <c r="A374" s="343"/>
      <c r="B374" s="304" t="s">
        <v>572</v>
      </c>
      <c r="C374" s="347"/>
      <c r="D374" s="347"/>
      <c r="E374" s="347"/>
      <c r="F374" s="347"/>
      <c r="G374" s="343"/>
      <c r="H374" s="347"/>
      <c r="I374" s="353">
        <v>0</v>
      </c>
      <c r="J374" s="353"/>
      <c r="K374" s="353">
        <v>0</v>
      </c>
    </row>
    <row r="375" spans="1:15" ht="18" customHeight="1">
      <c r="A375" s="343"/>
      <c r="B375" s="302"/>
      <c r="C375" s="302" t="s">
        <v>438</v>
      </c>
      <c r="D375" s="347"/>
      <c r="E375" s="347"/>
      <c r="F375" s="347"/>
      <c r="G375" s="347"/>
      <c r="H375" s="347"/>
      <c r="I375" s="394">
        <f>I374+I366</f>
        <v>173800000000</v>
      </c>
      <c r="J375" s="463"/>
      <c r="K375" s="394">
        <f>K366+K374</f>
        <v>120000000000</v>
      </c>
      <c r="L375" s="382">
        <f>I375-'CDKT '!F96</f>
        <v>0</v>
      </c>
      <c r="M375" s="457">
        <f>K375-'CDKT '!H96</f>
        <v>0</v>
      </c>
    </row>
    <row r="376" spans="1:15" ht="7.5" customHeight="1">
      <c r="A376" s="343"/>
      <c r="B376" s="302"/>
      <c r="C376" s="302"/>
      <c r="D376" s="347"/>
      <c r="E376" s="347"/>
      <c r="F376" s="347"/>
      <c r="G376" s="347"/>
      <c r="H376" s="347"/>
      <c r="I376" s="303"/>
      <c r="J376" s="464"/>
      <c r="K376" s="303"/>
    </row>
    <row r="377" spans="1:15" s="305" customFormat="1" ht="60.75" customHeight="1">
      <c r="A377" s="465"/>
      <c r="B377" s="753" t="s">
        <v>573</v>
      </c>
      <c r="C377" s="753"/>
      <c r="D377" s="753"/>
      <c r="E377" s="753"/>
      <c r="F377" s="753"/>
      <c r="G377" s="753"/>
      <c r="H377" s="753"/>
      <c r="I377" s="753"/>
      <c r="J377" s="753"/>
      <c r="K377" s="753"/>
      <c r="L377" s="304"/>
      <c r="N377" s="396"/>
      <c r="O377" s="396"/>
    </row>
    <row r="378" spans="1:15" s="305" customFormat="1" ht="99" customHeight="1">
      <c r="A378" s="465"/>
      <c r="B378" s="753" t="s">
        <v>574</v>
      </c>
      <c r="C378" s="753"/>
      <c r="D378" s="753"/>
      <c r="E378" s="753"/>
      <c r="F378" s="753"/>
      <c r="G378" s="753"/>
      <c r="H378" s="753"/>
      <c r="I378" s="753"/>
      <c r="J378" s="753"/>
      <c r="K378" s="753"/>
      <c r="L378" s="304"/>
      <c r="N378" s="396"/>
      <c r="O378" s="396"/>
    </row>
    <row r="379" spans="1:15" s="305" customFormat="1" ht="73.5" customHeight="1">
      <c r="A379" s="465"/>
      <c r="B379" s="753" t="s">
        <v>575</v>
      </c>
      <c r="C379" s="753"/>
      <c r="D379" s="753"/>
      <c r="E379" s="753"/>
      <c r="F379" s="753"/>
      <c r="G379" s="753"/>
      <c r="H379" s="753"/>
      <c r="I379" s="753"/>
      <c r="J379" s="753"/>
      <c r="K379" s="753"/>
      <c r="L379" s="304"/>
      <c r="N379" s="396"/>
      <c r="O379" s="396"/>
    </row>
    <row r="380" spans="1:15" s="305" customFormat="1" ht="57.75" customHeight="1">
      <c r="A380" s="465"/>
      <c r="B380" s="753" t="s">
        <v>576</v>
      </c>
      <c r="C380" s="753"/>
      <c r="D380" s="753"/>
      <c r="E380" s="753"/>
      <c r="F380" s="753"/>
      <c r="G380" s="753"/>
      <c r="H380" s="753"/>
      <c r="I380" s="753"/>
      <c r="J380" s="753"/>
      <c r="K380" s="753"/>
      <c r="L380" s="304"/>
      <c r="N380" s="396"/>
      <c r="O380" s="396"/>
    </row>
    <row r="381" spans="1:15" s="305" customFormat="1" ht="59.25" customHeight="1">
      <c r="A381" s="465"/>
      <c r="B381" s="753" t="s">
        <v>577</v>
      </c>
      <c r="C381" s="753"/>
      <c r="D381" s="753"/>
      <c r="E381" s="753"/>
      <c r="F381" s="753"/>
      <c r="G381" s="753"/>
      <c r="H381" s="753"/>
      <c r="I381" s="753"/>
      <c r="J381" s="753"/>
      <c r="K381" s="753"/>
      <c r="L381" s="304"/>
      <c r="N381" s="396"/>
      <c r="O381" s="396"/>
    </row>
    <row r="382" spans="1:15" s="305" customFormat="1" ht="33" customHeight="1">
      <c r="A382" s="465"/>
      <c r="B382" s="753" t="s">
        <v>578</v>
      </c>
      <c r="C382" s="753"/>
      <c r="D382" s="753"/>
      <c r="E382" s="753"/>
      <c r="F382" s="753"/>
      <c r="G382" s="753"/>
      <c r="H382" s="753"/>
      <c r="I382" s="753"/>
      <c r="J382" s="753"/>
      <c r="K382" s="753"/>
      <c r="L382" s="304"/>
      <c r="N382" s="396"/>
      <c r="O382" s="396"/>
    </row>
    <row r="383" spans="1:15" ht="6.75" customHeight="1">
      <c r="A383" s="466"/>
      <c r="B383" s="440"/>
      <c r="C383" s="304"/>
      <c r="D383" s="304"/>
      <c r="E383" s="304"/>
      <c r="F383" s="304"/>
      <c r="G383" s="304"/>
      <c r="H383" s="304"/>
      <c r="I383" s="467"/>
      <c r="J383" s="467"/>
      <c r="K383" s="467"/>
    </row>
    <row r="384" spans="1:15" s="471" customFormat="1" ht="20.25" customHeight="1">
      <c r="A384" s="391" t="s">
        <v>579</v>
      </c>
      <c r="B384" s="302" t="s">
        <v>580</v>
      </c>
      <c r="C384" s="468"/>
      <c r="D384" s="468"/>
      <c r="E384" s="468"/>
      <c r="F384" s="468"/>
      <c r="G384" s="468"/>
      <c r="H384" s="468"/>
      <c r="I384" s="469" t="s">
        <v>529</v>
      </c>
      <c r="J384" s="469"/>
      <c r="K384" s="469" t="s">
        <v>530</v>
      </c>
      <c r="L384" s="470"/>
      <c r="M384" s="470"/>
      <c r="N384" s="290"/>
      <c r="O384" s="290"/>
    </row>
    <row r="385" spans="1:15" s="471" customFormat="1" ht="18" customHeight="1">
      <c r="A385" s="468"/>
      <c r="B385" s="468"/>
      <c r="C385" s="304" t="s">
        <v>581</v>
      </c>
      <c r="D385" s="468"/>
      <c r="E385" s="468"/>
      <c r="F385" s="468"/>
      <c r="G385" s="472"/>
      <c r="H385" s="468"/>
      <c r="I385" s="473">
        <v>33477517956</v>
      </c>
      <c r="J385" s="468"/>
      <c r="K385" s="473">
        <v>39763034527</v>
      </c>
      <c r="L385" s="470"/>
      <c r="M385" s="470"/>
      <c r="N385" s="290"/>
      <c r="O385" s="290"/>
    </row>
    <row r="386" spans="1:15" s="471" customFormat="1" ht="18" customHeight="1">
      <c r="A386" s="468"/>
      <c r="B386" s="468"/>
      <c r="C386" s="304" t="s">
        <v>582</v>
      </c>
      <c r="D386" s="468"/>
      <c r="E386" s="468"/>
      <c r="F386" s="468"/>
      <c r="G386" s="468"/>
      <c r="H386" s="468"/>
      <c r="I386" s="473">
        <v>0</v>
      </c>
      <c r="J386" s="468"/>
      <c r="K386" s="473">
        <v>0</v>
      </c>
      <c r="L386" s="470"/>
      <c r="M386" s="470"/>
      <c r="N386" s="290"/>
      <c r="O386" s="290"/>
    </row>
    <row r="387" spans="1:15" s="404" customFormat="1" ht="18" customHeight="1">
      <c r="A387" s="464"/>
      <c r="B387" s="464"/>
      <c r="C387" s="393" t="s">
        <v>438</v>
      </c>
      <c r="D387" s="464"/>
      <c r="E387" s="464"/>
      <c r="F387" s="464"/>
      <c r="G387" s="464"/>
      <c r="H387" s="464"/>
      <c r="I387" s="474">
        <f>SUM(I385:I386)</f>
        <v>33477517956</v>
      </c>
      <c r="J387" s="464"/>
      <c r="K387" s="474">
        <f>SUM(K385:K386)</f>
        <v>39763034527</v>
      </c>
      <c r="L387" s="405">
        <f>I387-'CDKT '!F97</f>
        <v>0</v>
      </c>
      <c r="M387" s="405">
        <f>K387-'CDKT '!H97</f>
        <v>0</v>
      </c>
      <c r="N387" s="290"/>
      <c r="O387" s="290"/>
    </row>
    <row r="388" spans="1:15" s="404" customFormat="1" ht="6.75" customHeight="1">
      <c r="A388" s="475"/>
      <c r="B388" s="475"/>
      <c r="C388" s="403"/>
      <c r="D388" s="475"/>
      <c r="E388" s="475"/>
      <c r="F388" s="475"/>
      <c r="G388" s="475"/>
      <c r="H388" s="475"/>
      <c r="I388" s="413"/>
      <c r="J388" s="475"/>
      <c r="K388" s="413"/>
      <c r="L388" s="405"/>
      <c r="M388" s="405"/>
      <c r="N388" s="290"/>
      <c r="O388" s="290"/>
    </row>
    <row r="389" spans="1:15" s="471" customFormat="1" ht="19.5" customHeight="1">
      <c r="A389" s="391" t="s">
        <v>583</v>
      </c>
      <c r="B389" s="302" t="s">
        <v>584</v>
      </c>
      <c r="C389" s="304"/>
      <c r="D389" s="468"/>
      <c r="E389" s="468"/>
      <c r="F389" s="468"/>
      <c r="G389" s="468"/>
      <c r="H389" s="468"/>
      <c r="I389" s="469" t="s">
        <v>529</v>
      </c>
      <c r="J389" s="469"/>
      <c r="K389" s="469" t="s">
        <v>530</v>
      </c>
      <c r="L389" s="470"/>
      <c r="M389" s="470"/>
      <c r="N389" s="290"/>
      <c r="O389" s="290"/>
    </row>
    <row r="390" spans="1:15" s="471" customFormat="1" ht="18" customHeight="1">
      <c r="A390" s="468"/>
      <c r="B390" s="468"/>
      <c r="C390" s="304" t="s">
        <v>453</v>
      </c>
      <c r="D390" s="468"/>
      <c r="E390" s="472"/>
      <c r="F390" s="468"/>
      <c r="G390" s="410"/>
      <c r="H390" s="468"/>
      <c r="I390" s="473">
        <v>16983285935</v>
      </c>
      <c r="J390" s="468"/>
      <c r="K390" s="473">
        <v>9001209582</v>
      </c>
      <c r="L390" s="470"/>
      <c r="M390" s="470"/>
      <c r="N390" s="290"/>
      <c r="O390" s="290"/>
    </row>
    <row r="391" spans="1:15" s="471" customFormat="1" ht="18" customHeight="1">
      <c r="A391" s="468"/>
      <c r="B391" s="468"/>
      <c r="C391" s="304" t="s">
        <v>454</v>
      </c>
      <c r="D391" s="468"/>
      <c r="E391" s="468"/>
      <c r="F391" s="468"/>
      <c r="G391" s="468"/>
      <c r="H391" s="468"/>
      <c r="I391" s="473">
        <v>0</v>
      </c>
      <c r="J391" s="468"/>
      <c r="K391" s="473">
        <v>0</v>
      </c>
      <c r="L391" s="470"/>
      <c r="M391" s="470"/>
      <c r="N391" s="290"/>
      <c r="O391" s="290"/>
    </row>
    <row r="392" spans="1:15" s="404" customFormat="1" ht="18" customHeight="1">
      <c r="A392" s="464"/>
      <c r="B392" s="464"/>
      <c r="C392" s="393" t="s">
        <v>438</v>
      </c>
      <c r="D392" s="464"/>
      <c r="E392" s="464"/>
      <c r="F392" s="464"/>
      <c r="G392" s="464"/>
      <c r="H392" s="464"/>
      <c r="I392" s="474">
        <f>SUM(I390:I391)</f>
        <v>16983285935</v>
      </c>
      <c r="J392" s="464"/>
      <c r="K392" s="474">
        <f>SUM(K390:K391)</f>
        <v>9001209582</v>
      </c>
      <c r="L392" s="405">
        <f>I392-'CDKT '!F98</f>
        <v>0</v>
      </c>
      <c r="M392" s="405">
        <f>K392-'CDKT '!H98</f>
        <v>0</v>
      </c>
      <c r="N392" s="290"/>
      <c r="O392" s="290"/>
    </row>
    <row r="393" spans="1:15" s="404" customFormat="1" ht="6.75" customHeight="1">
      <c r="A393" s="464"/>
      <c r="B393" s="464"/>
      <c r="C393" s="393"/>
      <c r="D393" s="464"/>
      <c r="E393" s="464"/>
      <c r="F393" s="464"/>
      <c r="G393" s="464"/>
      <c r="H393" s="464"/>
      <c r="I393" s="476"/>
      <c r="J393" s="464"/>
      <c r="K393" s="476"/>
      <c r="L393" s="405"/>
      <c r="M393" s="405"/>
      <c r="N393" s="290"/>
      <c r="O393" s="290"/>
    </row>
    <row r="394" spans="1:15" s="471" customFormat="1" ht="21" customHeight="1">
      <c r="A394" s="477" t="s">
        <v>585</v>
      </c>
      <c r="B394" s="302" t="s">
        <v>586</v>
      </c>
      <c r="C394" s="397"/>
      <c r="D394" s="397"/>
      <c r="E394" s="397"/>
      <c r="F394" s="397"/>
      <c r="G394" s="397"/>
      <c r="H394" s="397"/>
      <c r="I394" s="469" t="s">
        <v>529</v>
      </c>
      <c r="J394" s="469"/>
      <c r="K394" s="469" t="s">
        <v>530</v>
      </c>
      <c r="L394" s="478"/>
      <c r="N394" s="290"/>
      <c r="O394" s="290"/>
    </row>
    <row r="395" spans="1:15" s="360" customFormat="1" ht="18" hidden="1" customHeight="1">
      <c r="A395" s="301"/>
      <c r="B395" s="302"/>
      <c r="C395" s="304" t="s">
        <v>587</v>
      </c>
      <c r="D395" s="302"/>
      <c r="E395" s="302"/>
      <c r="F395" s="302"/>
      <c r="G395" s="302"/>
      <c r="H395" s="302"/>
      <c r="I395" s="473">
        <v>0</v>
      </c>
      <c r="J395" s="476"/>
      <c r="K395" s="473">
        <v>0</v>
      </c>
      <c r="N395" s="479"/>
      <c r="O395" s="290"/>
    </row>
    <row r="396" spans="1:15" s="360" customFormat="1" ht="18" customHeight="1">
      <c r="A396" s="301"/>
      <c r="B396" s="302"/>
      <c r="C396" s="304" t="s">
        <v>588</v>
      </c>
      <c r="D396" s="302"/>
      <c r="E396" s="302"/>
      <c r="F396" s="302"/>
      <c r="G396" s="302"/>
      <c r="H396" s="302"/>
      <c r="I396" s="473">
        <v>50609063</v>
      </c>
      <c r="J396" s="476"/>
      <c r="K396" s="473">
        <v>58763201</v>
      </c>
      <c r="N396" s="479"/>
      <c r="O396" s="290"/>
    </row>
    <row r="397" spans="1:15" s="360" customFormat="1" ht="18" customHeight="1">
      <c r="A397" s="301"/>
      <c r="B397" s="302"/>
      <c r="C397" s="304" t="s">
        <v>589</v>
      </c>
      <c r="D397" s="302"/>
      <c r="E397" s="408"/>
      <c r="F397" s="302"/>
      <c r="G397" s="399"/>
      <c r="H397" s="302"/>
      <c r="I397" s="473">
        <v>15540494472</v>
      </c>
      <c r="J397" s="476"/>
      <c r="K397" s="473">
        <v>4961071243</v>
      </c>
      <c r="N397" s="290"/>
      <c r="O397" s="290"/>
    </row>
    <row r="398" spans="1:15" s="360" customFormat="1" ht="18" customHeight="1">
      <c r="A398" s="301"/>
      <c r="B398" s="302"/>
      <c r="C398" s="304" t="s">
        <v>590</v>
      </c>
      <c r="D398" s="302"/>
      <c r="E398" s="302"/>
      <c r="F398" s="302"/>
      <c r="H398" s="302"/>
      <c r="I398" s="473">
        <v>3066675850</v>
      </c>
      <c r="J398" s="476"/>
      <c r="K398" s="473">
        <v>3524784108</v>
      </c>
      <c r="N398" s="290"/>
      <c r="O398" s="290"/>
    </row>
    <row r="399" spans="1:15" s="360" customFormat="1" ht="18" customHeight="1">
      <c r="A399" s="301"/>
      <c r="B399" s="302"/>
      <c r="C399" s="304" t="s">
        <v>591</v>
      </c>
      <c r="D399" s="302"/>
      <c r="E399" s="302"/>
      <c r="F399" s="302"/>
      <c r="G399" s="399"/>
      <c r="H399" s="302"/>
      <c r="I399" s="473">
        <v>759908236</v>
      </c>
      <c r="J399" s="476"/>
      <c r="K399" s="473">
        <v>1367241265</v>
      </c>
      <c r="N399" s="479"/>
      <c r="O399" s="290"/>
    </row>
    <row r="400" spans="1:15" s="360" customFormat="1" ht="18" customHeight="1">
      <c r="A400" s="301"/>
      <c r="B400" s="302"/>
      <c r="C400" s="304" t="s">
        <v>592</v>
      </c>
      <c r="D400" s="302"/>
      <c r="E400" s="302"/>
      <c r="F400" s="302"/>
      <c r="G400" s="480"/>
      <c r="H400" s="302"/>
      <c r="I400" s="473">
        <f>4896812+11320087+5551756</f>
        <v>21768655</v>
      </c>
      <c r="J400" s="476"/>
      <c r="K400" s="473">
        <v>49365667</v>
      </c>
      <c r="N400" s="290"/>
      <c r="O400" s="290"/>
    </row>
    <row r="401" spans="1:16" ht="18" customHeight="1">
      <c r="A401" s="343"/>
      <c r="B401" s="302"/>
      <c r="C401" s="302" t="s">
        <v>438</v>
      </c>
      <c r="D401" s="347"/>
      <c r="E401" s="347"/>
      <c r="F401" s="347"/>
      <c r="G401" s="427"/>
      <c r="H401" s="347"/>
      <c r="I401" s="474">
        <f>SUM(I395:I400)</f>
        <v>19439456276</v>
      </c>
      <c r="J401" s="464"/>
      <c r="K401" s="474">
        <f>SUM(K395:K400)</f>
        <v>9961225484</v>
      </c>
      <c r="L401" s="382">
        <f>I401-'CDKT '!F99</f>
        <v>0</v>
      </c>
      <c r="M401" s="382">
        <f>K401-'CDKT '!H99</f>
        <v>0</v>
      </c>
    </row>
    <row r="402" spans="1:16" ht="6" customHeight="1">
      <c r="A402" s="343"/>
      <c r="B402" s="302"/>
      <c r="C402" s="302"/>
      <c r="D402" s="347"/>
      <c r="E402" s="347"/>
      <c r="F402" s="347"/>
      <c r="G402" s="427"/>
      <c r="H402" s="347"/>
      <c r="I402" s="476"/>
      <c r="J402" s="464"/>
      <c r="K402" s="476"/>
      <c r="L402" s="382"/>
      <c r="M402" s="382"/>
    </row>
    <row r="403" spans="1:16" ht="20.25" customHeight="1">
      <c r="A403" s="373" t="s">
        <v>593</v>
      </c>
      <c r="B403" s="302" t="s">
        <v>594</v>
      </c>
      <c r="C403" s="304"/>
      <c r="D403" s="304"/>
      <c r="E403" s="304"/>
      <c r="F403" s="304"/>
      <c r="G403" s="312"/>
      <c r="H403" s="304"/>
      <c r="I403" s="469" t="s">
        <v>529</v>
      </c>
      <c r="J403" s="469"/>
      <c r="K403" s="469" t="s">
        <v>530</v>
      </c>
    </row>
    <row r="404" spans="1:16" ht="18" customHeight="1">
      <c r="A404" s="373"/>
      <c r="B404" s="397"/>
      <c r="C404" s="304" t="s">
        <v>595</v>
      </c>
      <c r="D404" s="304"/>
      <c r="E404" s="380"/>
      <c r="F404" s="304"/>
      <c r="G404" s="410"/>
      <c r="H404" s="304"/>
      <c r="I404" s="473">
        <v>26385677107</v>
      </c>
      <c r="J404" s="473"/>
      <c r="K404" s="473">
        <v>15706875427</v>
      </c>
    </row>
    <row r="405" spans="1:16" ht="18" customHeight="1">
      <c r="A405" s="321"/>
      <c r="B405" s="304"/>
      <c r="C405" s="302" t="s">
        <v>438</v>
      </c>
      <c r="D405" s="304"/>
      <c r="E405" s="304"/>
      <c r="F405" s="304"/>
      <c r="G405" s="312"/>
      <c r="H405" s="304"/>
      <c r="I405" s="474">
        <f>I404</f>
        <v>26385677107</v>
      </c>
      <c r="J405" s="464"/>
      <c r="K405" s="474">
        <f>K404</f>
        <v>15706875427</v>
      </c>
      <c r="L405" s="382">
        <f>I405-'CDKT '!F100</f>
        <v>0</v>
      </c>
      <c r="M405" s="457">
        <f>K405-'CDKT '!H100</f>
        <v>0</v>
      </c>
    </row>
    <row r="406" spans="1:16" ht="6" customHeight="1">
      <c r="A406" s="321"/>
      <c r="B406" s="304"/>
      <c r="C406" s="302"/>
      <c r="D406" s="304"/>
      <c r="E406" s="304"/>
      <c r="F406" s="304"/>
      <c r="G406" s="312"/>
      <c r="H406" s="304"/>
      <c r="I406" s="476"/>
      <c r="J406" s="464"/>
      <c r="K406" s="476"/>
      <c r="L406" s="382"/>
      <c r="M406" s="457"/>
    </row>
    <row r="407" spans="1:16" ht="21.75" customHeight="1">
      <c r="A407" s="477" t="s">
        <v>596</v>
      </c>
      <c r="B407" s="302" t="s">
        <v>597</v>
      </c>
      <c r="C407" s="397"/>
      <c r="D407" s="304"/>
      <c r="E407" s="304"/>
      <c r="F407" s="304"/>
      <c r="G407" s="312"/>
      <c r="H407" s="304"/>
      <c r="I407" s="469" t="s">
        <v>529</v>
      </c>
      <c r="J407" s="469"/>
      <c r="K407" s="469" t="s">
        <v>530</v>
      </c>
      <c r="L407" s="382"/>
      <c r="M407" s="457"/>
    </row>
    <row r="408" spans="1:16" ht="18" customHeight="1">
      <c r="A408" s="301"/>
      <c r="B408" s="302"/>
      <c r="C408" s="304" t="s">
        <v>598</v>
      </c>
      <c r="D408" s="304"/>
      <c r="E408" s="304"/>
      <c r="F408" s="304"/>
      <c r="G408" s="304"/>
      <c r="H408" s="304"/>
      <c r="I408" s="473">
        <v>136875000</v>
      </c>
      <c r="J408" s="464"/>
      <c r="K408" s="473">
        <v>711800558</v>
      </c>
      <c r="L408" s="382"/>
      <c r="M408" s="457"/>
    </row>
    <row r="409" spans="1:16" ht="18" customHeight="1">
      <c r="A409" s="301"/>
      <c r="B409" s="302"/>
      <c r="C409" s="304" t="s">
        <v>599</v>
      </c>
      <c r="D409" s="304"/>
      <c r="E409" s="304"/>
      <c r="F409" s="304"/>
      <c r="G409" s="304"/>
      <c r="H409" s="304"/>
      <c r="I409" s="473">
        <v>0</v>
      </c>
      <c r="J409" s="464"/>
      <c r="K409" s="473">
        <v>90875520</v>
      </c>
      <c r="L409" s="382"/>
      <c r="M409" s="481"/>
      <c r="N409" s="312"/>
      <c r="O409" s="482"/>
      <c r="P409" s="317"/>
    </row>
    <row r="410" spans="1:16" ht="18" hidden="1" customHeight="1">
      <c r="A410" s="301"/>
      <c r="B410" s="302"/>
      <c r="C410" s="304" t="s">
        <v>600</v>
      </c>
      <c r="D410" s="304"/>
      <c r="E410" s="304"/>
      <c r="F410" s="304"/>
      <c r="G410" s="304"/>
      <c r="H410" s="304"/>
      <c r="I410" s="473">
        <v>0</v>
      </c>
      <c r="J410" s="464"/>
      <c r="K410" s="473">
        <v>0</v>
      </c>
      <c r="L410" s="382"/>
      <c r="M410" s="481"/>
      <c r="N410" s="482"/>
      <c r="O410" s="482"/>
      <c r="P410" s="317"/>
    </row>
    <row r="411" spans="1:16" ht="18" hidden="1" customHeight="1">
      <c r="A411" s="301"/>
      <c r="B411" s="302"/>
      <c r="C411" s="304" t="s">
        <v>601</v>
      </c>
      <c r="D411" s="304"/>
      <c r="E411" s="304"/>
      <c r="F411" s="304"/>
      <c r="G411" s="304"/>
      <c r="H411" s="304"/>
      <c r="I411" s="473">
        <v>0</v>
      </c>
      <c r="J411" s="464"/>
      <c r="K411" s="473">
        <v>0</v>
      </c>
      <c r="L411" s="382"/>
      <c r="M411" s="481"/>
      <c r="N411" s="482"/>
      <c r="O411" s="482"/>
      <c r="P411" s="317"/>
    </row>
    <row r="412" spans="1:16" ht="18" customHeight="1">
      <c r="A412" s="301"/>
      <c r="B412" s="302"/>
      <c r="C412" s="304" t="s">
        <v>487</v>
      </c>
      <c r="D412" s="304"/>
      <c r="E412" s="304"/>
      <c r="F412" s="304"/>
      <c r="G412" s="380"/>
      <c r="H412" s="304"/>
      <c r="I412" s="473">
        <v>0</v>
      </c>
      <c r="J412" s="464"/>
      <c r="K412" s="473">
        <v>6363636</v>
      </c>
      <c r="L412" s="382"/>
      <c r="M412" s="481"/>
      <c r="N412" s="483"/>
      <c r="O412" s="484"/>
      <c r="P412" s="317"/>
    </row>
    <row r="413" spans="1:16" ht="18" customHeight="1">
      <c r="A413" s="301"/>
      <c r="B413" s="302"/>
      <c r="C413" s="304" t="s">
        <v>602</v>
      </c>
      <c r="D413" s="304"/>
      <c r="E413" s="304"/>
      <c r="F413" s="304"/>
      <c r="G413" s="304"/>
      <c r="H413" s="304"/>
      <c r="I413" s="473">
        <v>326403670</v>
      </c>
      <c r="J413" s="464"/>
      <c r="K413" s="473">
        <v>301198288</v>
      </c>
      <c r="L413" s="382"/>
      <c r="M413" s="481"/>
      <c r="N413" s="485"/>
      <c r="O413" s="484"/>
      <c r="P413" s="317"/>
    </row>
    <row r="414" spans="1:16" ht="18" customHeight="1">
      <c r="A414" s="301"/>
      <c r="B414" s="302"/>
      <c r="C414" s="304" t="s">
        <v>603</v>
      </c>
      <c r="D414" s="304"/>
      <c r="E414" s="304"/>
      <c r="F414" s="304"/>
      <c r="G414" s="304"/>
      <c r="H414" s="304"/>
      <c r="I414" s="473">
        <v>2125091763</v>
      </c>
      <c r="J414" s="464"/>
      <c r="K414" s="473">
        <v>2977918</v>
      </c>
      <c r="L414" s="382"/>
      <c r="M414" s="481"/>
      <c r="N414" s="485"/>
      <c r="O414" s="484"/>
      <c r="P414" s="317"/>
    </row>
    <row r="415" spans="1:16" ht="18" customHeight="1">
      <c r="A415" s="301"/>
      <c r="B415" s="302"/>
      <c r="C415" s="304" t="s">
        <v>604</v>
      </c>
      <c r="D415" s="304"/>
      <c r="E415" s="304"/>
      <c r="F415" s="304"/>
      <c r="G415" s="304"/>
      <c r="H415" s="304"/>
      <c r="I415" s="473">
        <v>1194500436</v>
      </c>
      <c r="J415" s="464"/>
      <c r="K415" s="473">
        <v>0</v>
      </c>
      <c r="L415" s="382"/>
      <c r="M415" s="457"/>
      <c r="N415" s="486"/>
      <c r="O415" s="484"/>
    </row>
    <row r="416" spans="1:16" ht="18" customHeight="1">
      <c r="A416" s="301"/>
      <c r="B416" s="302"/>
      <c r="C416" s="302" t="s">
        <v>438</v>
      </c>
      <c r="D416" s="347"/>
      <c r="E416" s="347"/>
      <c r="F416" s="347"/>
      <c r="G416" s="377"/>
      <c r="H416" s="347"/>
      <c r="I416" s="394">
        <f>SUM(I408:I415)</f>
        <v>3782870869</v>
      </c>
      <c r="J416" s="464"/>
      <c r="K416" s="474">
        <f>SUM(K408:K415)</f>
        <v>1113215920</v>
      </c>
      <c r="L416" s="382">
        <f>I416-'CDKT '!F101</f>
        <v>0</v>
      </c>
      <c r="M416" s="457">
        <f>K416-'CDKT '!H101</f>
        <v>0</v>
      </c>
    </row>
    <row r="417" spans="1:15" ht="6.75" customHeight="1">
      <c r="A417" s="321"/>
      <c r="B417" s="304"/>
      <c r="C417" s="302"/>
      <c r="D417" s="304"/>
      <c r="E417" s="304"/>
      <c r="F417" s="304"/>
      <c r="G417" s="304"/>
      <c r="H417" s="304"/>
      <c r="I417" s="476"/>
      <c r="J417" s="464"/>
      <c r="K417" s="476"/>
      <c r="L417" s="382"/>
      <c r="M417" s="457"/>
    </row>
    <row r="418" spans="1:15" ht="18" customHeight="1">
      <c r="A418" s="373" t="s">
        <v>605</v>
      </c>
      <c r="B418" s="302" t="s">
        <v>606</v>
      </c>
      <c r="C418" s="304"/>
      <c r="D418" s="304"/>
      <c r="E418" s="304"/>
      <c r="F418" s="304"/>
      <c r="G418" s="304"/>
      <c r="H418" s="304"/>
      <c r="I418" s="469" t="s">
        <v>529</v>
      </c>
      <c r="J418" s="469"/>
      <c r="K418" s="469" t="s">
        <v>530</v>
      </c>
    </row>
    <row r="419" spans="1:15" ht="18" customHeight="1">
      <c r="A419" s="373"/>
      <c r="B419" s="302"/>
      <c r="C419" s="304" t="s">
        <v>607</v>
      </c>
      <c r="D419" s="304"/>
      <c r="E419" s="304"/>
      <c r="F419" s="304"/>
      <c r="G419" s="304"/>
      <c r="H419" s="304"/>
      <c r="I419" s="473">
        <v>1458097506</v>
      </c>
      <c r="J419" s="487"/>
      <c r="K419" s="473">
        <v>871735707</v>
      </c>
    </row>
    <row r="420" spans="1:15" ht="18" customHeight="1">
      <c r="A420" s="373"/>
      <c r="B420" s="302"/>
      <c r="C420" s="304" t="s">
        <v>608</v>
      </c>
      <c r="D420" s="304"/>
      <c r="E420" s="304"/>
      <c r="F420" s="304"/>
      <c r="G420" s="304"/>
      <c r="H420" s="304"/>
      <c r="I420" s="473">
        <f>315000+18100602</f>
        <v>18415602</v>
      </c>
      <c r="J420" s="487"/>
      <c r="K420" s="473">
        <v>0</v>
      </c>
    </row>
    <row r="421" spans="1:15" ht="18" customHeight="1">
      <c r="A421" s="373"/>
      <c r="B421" s="302"/>
      <c r="C421" s="304" t="s">
        <v>609</v>
      </c>
      <c r="D421" s="304"/>
      <c r="E421" s="304"/>
      <c r="F421" s="304"/>
      <c r="G421" s="304"/>
      <c r="H421" s="304"/>
      <c r="I421" s="473">
        <v>11176322</v>
      </c>
      <c r="J421" s="487"/>
      <c r="K421" s="473">
        <v>0</v>
      </c>
    </row>
    <row r="422" spans="1:15" ht="18" customHeight="1">
      <c r="A422" s="321"/>
      <c r="B422" s="305"/>
      <c r="C422" s="304" t="s">
        <v>610</v>
      </c>
      <c r="D422" s="304"/>
      <c r="E422" s="304"/>
      <c r="F422" s="304"/>
      <c r="G422" s="304"/>
      <c r="H422" s="304"/>
      <c r="I422" s="473">
        <v>2079538</v>
      </c>
      <c r="J422" s="473"/>
      <c r="K422" s="473">
        <v>0</v>
      </c>
    </row>
    <row r="423" spans="1:15" ht="18" customHeight="1">
      <c r="A423" s="321"/>
      <c r="B423" s="305"/>
      <c r="C423" s="304" t="s">
        <v>611</v>
      </c>
      <c r="D423" s="304"/>
      <c r="E423" s="304"/>
      <c r="F423" s="304"/>
      <c r="G423" s="304"/>
      <c r="H423" s="304"/>
      <c r="I423" s="473">
        <v>2252155400</v>
      </c>
      <c r="J423" s="473"/>
      <c r="K423" s="473">
        <v>3427193000</v>
      </c>
      <c r="N423" s="488"/>
    </row>
    <row r="424" spans="1:15" ht="18" customHeight="1">
      <c r="A424" s="321"/>
      <c r="B424" s="305"/>
      <c r="C424" s="304" t="s">
        <v>612</v>
      </c>
      <c r="D424" s="304"/>
      <c r="E424" s="304"/>
      <c r="F424" s="304"/>
      <c r="G424" s="304"/>
      <c r="H424" s="304"/>
      <c r="I424" s="473">
        <v>422258900</v>
      </c>
      <c r="J424" s="473"/>
      <c r="K424" s="473">
        <v>0</v>
      </c>
      <c r="N424" s="488"/>
    </row>
    <row r="425" spans="1:15" ht="18" customHeight="1">
      <c r="A425" s="321"/>
      <c r="B425" s="305"/>
      <c r="C425" s="304" t="s">
        <v>613</v>
      </c>
      <c r="D425" s="304"/>
      <c r="E425" s="304"/>
      <c r="F425" s="304"/>
      <c r="G425" s="304"/>
      <c r="H425" s="304"/>
      <c r="I425" s="473">
        <v>0</v>
      </c>
      <c r="J425" s="473"/>
      <c r="K425" s="473">
        <v>3475164000</v>
      </c>
    </row>
    <row r="426" spans="1:15" ht="18" customHeight="1">
      <c r="A426" s="321"/>
      <c r="B426" s="305"/>
      <c r="C426" s="304" t="s">
        <v>614</v>
      </c>
      <c r="D426" s="304"/>
      <c r="E426" s="304"/>
      <c r="F426" s="304"/>
      <c r="G426" s="398"/>
      <c r="H426" s="304"/>
      <c r="I426" s="473">
        <f>1097446155+6550000</f>
        <v>1103996155</v>
      </c>
      <c r="J426" s="473"/>
      <c r="K426" s="473">
        <v>860939022</v>
      </c>
      <c r="L426" s="489"/>
      <c r="M426" s="490"/>
    </row>
    <row r="427" spans="1:15" ht="18" customHeight="1">
      <c r="A427" s="343"/>
      <c r="B427" s="302"/>
      <c r="C427" s="302" t="s">
        <v>438</v>
      </c>
      <c r="D427" s="347"/>
      <c r="E427" s="347"/>
      <c r="F427" s="347"/>
      <c r="G427" s="347"/>
      <c r="H427" s="347"/>
      <c r="I427" s="474">
        <f>SUM(I419:I426)</f>
        <v>5268179423</v>
      </c>
      <c r="J427" s="464"/>
      <c r="K427" s="474">
        <f>SUM(K419:K426)</f>
        <v>8635031729</v>
      </c>
      <c r="L427" s="382">
        <f>I427-'CDKT '!F104</f>
        <v>0</v>
      </c>
      <c r="M427" s="382">
        <f>K427-'CDKT '!H104</f>
        <v>0</v>
      </c>
    </row>
    <row r="428" spans="1:15" ht="5.25" customHeight="1">
      <c r="A428" s="343"/>
      <c r="B428" s="491"/>
      <c r="C428" s="491"/>
      <c r="D428" s="491"/>
      <c r="E428" s="491"/>
      <c r="F428" s="491"/>
      <c r="G428" s="491"/>
      <c r="H428" s="491"/>
      <c r="I428" s="491"/>
      <c r="J428" s="491"/>
      <c r="K428" s="491"/>
      <c r="L428" s="382"/>
      <c r="M428" s="382"/>
    </row>
    <row r="429" spans="1:15" ht="18" customHeight="1">
      <c r="A429" s="373" t="s">
        <v>615</v>
      </c>
      <c r="B429" s="302" t="s">
        <v>616</v>
      </c>
      <c r="C429" s="305"/>
      <c r="D429" s="347"/>
      <c r="E429" s="347"/>
      <c r="F429" s="347"/>
      <c r="G429" s="347"/>
      <c r="H429" s="347"/>
      <c r="I429" s="469" t="s">
        <v>529</v>
      </c>
      <c r="J429" s="469"/>
      <c r="K429" s="469" t="s">
        <v>530</v>
      </c>
      <c r="L429" s="382"/>
      <c r="M429" s="382"/>
    </row>
    <row r="430" spans="1:15" s="471" customFormat="1" ht="18" customHeight="1">
      <c r="A430" s="411"/>
      <c r="B430" s="397"/>
      <c r="C430" s="397" t="s">
        <v>617</v>
      </c>
      <c r="D430" s="397"/>
      <c r="E430" s="397"/>
      <c r="F430" s="397"/>
      <c r="G430" s="397"/>
      <c r="H430" s="397"/>
      <c r="I430" s="473">
        <v>3480430572</v>
      </c>
      <c r="J430" s="473"/>
      <c r="K430" s="473">
        <v>2372657909</v>
      </c>
      <c r="L430" s="470"/>
      <c r="M430" s="470"/>
      <c r="N430" s="290"/>
      <c r="O430" s="290"/>
    </row>
    <row r="431" spans="1:15" s="471" customFormat="1" ht="18" customHeight="1">
      <c r="A431" s="411"/>
      <c r="B431" s="397"/>
      <c r="C431" s="397" t="s">
        <v>618</v>
      </c>
      <c r="D431" s="397"/>
      <c r="E431" s="397"/>
      <c r="F431" s="397"/>
      <c r="G431" s="397"/>
      <c r="H431" s="397"/>
      <c r="I431" s="473">
        <v>5221757336</v>
      </c>
      <c r="J431" s="473"/>
      <c r="K431" s="473">
        <v>3102043472</v>
      </c>
      <c r="L431" s="470"/>
      <c r="M431" s="470"/>
      <c r="N431" s="290"/>
      <c r="O431" s="290"/>
    </row>
    <row r="432" spans="1:15" s="471" customFormat="1" ht="18" customHeight="1">
      <c r="A432" s="411"/>
      <c r="B432" s="397"/>
      <c r="C432" s="397" t="s">
        <v>619</v>
      </c>
      <c r="D432" s="397"/>
      <c r="E432" s="397"/>
      <c r="F432" s="397"/>
      <c r="G432" s="397"/>
      <c r="H432" s="397"/>
      <c r="I432" s="473">
        <v>1141771717</v>
      </c>
      <c r="J432" s="473"/>
      <c r="K432" s="473">
        <v>914909140</v>
      </c>
      <c r="L432" s="470"/>
      <c r="M432" s="470"/>
      <c r="N432" s="290"/>
      <c r="O432" s="290"/>
    </row>
    <row r="433" spans="1:15" ht="18" customHeight="1">
      <c r="A433" s="343"/>
      <c r="B433" s="302"/>
      <c r="C433" s="302" t="s">
        <v>438</v>
      </c>
      <c r="D433" s="347"/>
      <c r="E433" s="347"/>
      <c r="F433" s="347"/>
      <c r="G433" s="492"/>
      <c r="H433" s="492"/>
      <c r="I433" s="474">
        <f>SUM(I430:I432)</f>
        <v>9843959625</v>
      </c>
      <c r="J433" s="464"/>
      <c r="K433" s="474">
        <f>SUM(K430:K432)</f>
        <v>6389610521</v>
      </c>
      <c r="L433" s="382">
        <f>I433-'CDKT '!F106</f>
        <v>0</v>
      </c>
      <c r="M433" s="382">
        <f>K433-'CDKT '!H106</f>
        <v>0</v>
      </c>
    </row>
    <row r="434" spans="1:15" ht="18" customHeight="1" thickBot="1">
      <c r="A434" s="343"/>
      <c r="B434" s="302"/>
      <c r="C434" s="302" t="s">
        <v>462</v>
      </c>
      <c r="D434" s="347"/>
      <c r="E434" s="347"/>
      <c r="F434" s="347"/>
      <c r="G434" s="347"/>
      <c r="H434" s="347"/>
      <c r="I434" s="493">
        <f>I433+I427+I405+I401+I392+I387+I375+I416</f>
        <v>288980947191</v>
      </c>
      <c r="J434" s="476"/>
      <c r="K434" s="493">
        <f>K433+K427+K405+K401+K392+K387+K416+K375</f>
        <v>210570203190</v>
      </c>
      <c r="L434" s="382">
        <f>I434-'CDKT '!F95</f>
        <v>0</v>
      </c>
      <c r="M434" s="382">
        <f>K434-'CDKT '!H95</f>
        <v>0</v>
      </c>
    </row>
    <row r="435" spans="1:15" ht="7.5" customHeight="1" thickTop="1">
      <c r="A435" s="361"/>
      <c r="B435" s="355"/>
      <c r="C435" s="355"/>
      <c r="D435" s="362"/>
      <c r="E435" s="362"/>
      <c r="F435" s="362"/>
      <c r="G435" s="362"/>
      <c r="H435" s="362"/>
      <c r="I435" s="413"/>
      <c r="J435" s="413"/>
      <c r="K435" s="413"/>
      <c r="L435" s="382"/>
      <c r="M435" s="382"/>
    </row>
    <row r="436" spans="1:15" s="305" customFormat="1" ht="19.5" customHeight="1">
      <c r="A436" s="373" t="s">
        <v>181</v>
      </c>
      <c r="B436" s="302" t="s">
        <v>620</v>
      </c>
      <c r="C436" s="304"/>
      <c r="D436" s="304"/>
      <c r="E436" s="304"/>
      <c r="F436" s="304"/>
      <c r="G436" s="304"/>
      <c r="H436" s="304"/>
      <c r="I436" s="375" t="s">
        <v>529</v>
      </c>
      <c r="J436" s="376"/>
      <c r="K436" s="375" t="s">
        <v>530</v>
      </c>
      <c r="L436" s="380"/>
      <c r="M436" s="380"/>
      <c r="N436" s="306"/>
      <c r="O436" s="306"/>
    </row>
    <row r="437" spans="1:15" s="305" customFormat="1" ht="19.5" customHeight="1">
      <c r="A437" s="321"/>
      <c r="B437" s="304" t="s">
        <v>621</v>
      </c>
      <c r="C437" s="304"/>
      <c r="D437" s="304"/>
      <c r="E437" s="304"/>
      <c r="F437" s="304"/>
      <c r="G437" s="304"/>
      <c r="H437" s="304"/>
      <c r="I437" s="322">
        <v>135000000000</v>
      </c>
      <c r="J437" s="322"/>
      <c r="K437" s="322">
        <v>135000000000</v>
      </c>
      <c r="L437" s="380"/>
      <c r="M437" s="380"/>
      <c r="N437" s="306"/>
      <c r="O437" s="306"/>
    </row>
    <row r="438" spans="1:15" s="305" customFormat="1" ht="19.5" customHeight="1">
      <c r="A438" s="321"/>
      <c r="B438" s="304" t="s">
        <v>622</v>
      </c>
      <c r="C438" s="304"/>
      <c r="D438" s="304"/>
      <c r="E438" s="304"/>
      <c r="F438" s="304"/>
      <c r="G438" s="304"/>
      <c r="H438" s="304"/>
      <c r="I438" s="322">
        <v>25000000000</v>
      </c>
      <c r="J438" s="322"/>
      <c r="K438" s="322">
        <v>0</v>
      </c>
      <c r="L438" s="380"/>
      <c r="M438" s="380"/>
      <c r="N438" s="306"/>
      <c r="O438" s="306"/>
    </row>
    <row r="439" spans="1:15" s="305" customFormat="1" ht="19.5" customHeight="1">
      <c r="A439" s="321"/>
      <c r="B439" s="304" t="s">
        <v>623</v>
      </c>
      <c r="C439" s="304"/>
      <c r="D439" s="304"/>
      <c r="E439" s="304"/>
      <c r="F439" s="304"/>
      <c r="G439" s="304"/>
      <c r="H439" s="304"/>
      <c r="I439" s="322">
        <v>171500000000</v>
      </c>
      <c r="J439" s="322"/>
      <c r="K439" s="322">
        <v>0</v>
      </c>
      <c r="L439" s="380"/>
      <c r="M439" s="380"/>
      <c r="N439" s="306"/>
      <c r="O439" s="306"/>
    </row>
    <row r="440" spans="1:15" s="305" customFormat="1" ht="19.5" customHeight="1">
      <c r="A440" s="321"/>
      <c r="B440" s="304" t="s">
        <v>624</v>
      </c>
      <c r="C440" s="304"/>
      <c r="D440" s="304"/>
      <c r="E440" s="304"/>
      <c r="F440" s="304"/>
      <c r="G440" s="304"/>
      <c r="H440" s="304"/>
      <c r="I440" s="322">
        <v>4915000000</v>
      </c>
      <c r="J440" s="322"/>
      <c r="K440" s="322">
        <v>3850000000</v>
      </c>
      <c r="L440" s="380"/>
      <c r="M440" s="380"/>
      <c r="N440" s="306"/>
      <c r="O440" s="306"/>
    </row>
    <row r="441" spans="1:15" s="305" customFormat="1" ht="19.5" customHeight="1" thickBot="1">
      <c r="A441" s="321"/>
      <c r="B441" s="304"/>
      <c r="C441" s="302" t="s">
        <v>438</v>
      </c>
      <c r="D441" s="347"/>
      <c r="E441" s="347"/>
      <c r="F441" s="347"/>
      <c r="G441" s="347"/>
      <c r="H441" s="347"/>
      <c r="I441" s="381">
        <f>SUM(I437:I440)</f>
        <v>336415000000</v>
      </c>
      <c r="J441" s="476"/>
      <c r="K441" s="493">
        <f>SUM(K437:K440)</f>
        <v>138850000000</v>
      </c>
      <c r="L441" s="380">
        <f>I441-'CDKT '!F111</f>
        <v>0</v>
      </c>
      <c r="M441" s="380">
        <f>K441-'CDKT '!H111</f>
        <v>0</v>
      </c>
      <c r="N441" s="306"/>
      <c r="O441" s="306"/>
    </row>
    <row r="442" spans="1:15" s="305" customFormat="1" ht="6.75" customHeight="1" thickTop="1">
      <c r="A442" s="321"/>
      <c r="B442" s="304"/>
      <c r="C442" s="302"/>
      <c r="D442" s="347"/>
      <c r="E442" s="347"/>
      <c r="F442" s="347"/>
      <c r="G442" s="347"/>
      <c r="H442" s="347"/>
      <c r="I442" s="476"/>
      <c r="J442" s="476"/>
      <c r="K442" s="476"/>
      <c r="L442" s="380"/>
      <c r="M442" s="380"/>
      <c r="N442" s="306"/>
      <c r="O442" s="306"/>
    </row>
    <row r="443" spans="1:15" s="305" customFormat="1" ht="31.5" customHeight="1">
      <c r="A443" s="321"/>
      <c r="B443" s="746" t="s">
        <v>625</v>
      </c>
      <c r="C443" s="746"/>
      <c r="D443" s="746"/>
      <c r="E443" s="746"/>
      <c r="F443" s="746"/>
      <c r="G443" s="746"/>
      <c r="H443" s="746"/>
      <c r="I443" s="746"/>
      <c r="J443" s="746"/>
      <c r="K443" s="746"/>
      <c r="L443" s="380"/>
      <c r="M443" s="380"/>
      <c r="N443" s="396"/>
      <c r="O443" s="396"/>
    </row>
    <row r="444" spans="1:15" s="305" customFormat="1" ht="31.5" customHeight="1">
      <c r="A444" s="321"/>
      <c r="B444" s="746" t="s">
        <v>626</v>
      </c>
      <c r="C444" s="746"/>
      <c r="D444" s="746"/>
      <c r="E444" s="746"/>
      <c r="F444" s="746"/>
      <c r="G444" s="746"/>
      <c r="H444" s="746"/>
      <c r="I444" s="746"/>
      <c r="J444" s="746"/>
      <c r="K444" s="746"/>
      <c r="L444" s="380"/>
      <c r="M444" s="380"/>
      <c r="N444" s="396"/>
      <c r="O444" s="396"/>
    </row>
    <row r="445" spans="1:15" s="305" customFormat="1" ht="31.5" customHeight="1">
      <c r="A445" s="321"/>
      <c r="B445" s="746" t="s">
        <v>627</v>
      </c>
      <c r="C445" s="746"/>
      <c r="D445" s="746"/>
      <c r="E445" s="746"/>
      <c r="F445" s="746"/>
      <c r="G445" s="746"/>
      <c r="H445" s="746"/>
      <c r="I445" s="746"/>
      <c r="J445" s="746"/>
      <c r="K445" s="746"/>
      <c r="L445" s="380"/>
      <c r="M445" s="380"/>
      <c r="N445" s="396"/>
      <c r="O445" s="396"/>
    </row>
    <row r="446" spans="1:15" ht="6.75" customHeight="1">
      <c r="L446" s="382"/>
      <c r="M446" s="382"/>
    </row>
    <row r="447" spans="1:15" ht="19.5" customHeight="1">
      <c r="A447" s="373" t="s">
        <v>183</v>
      </c>
      <c r="B447" s="302" t="s">
        <v>628</v>
      </c>
      <c r="C447" s="304"/>
      <c r="D447" s="304"/>
      <c r="E447" s="304"/>
      <c r="F447" s="304"/>
      <c r="G447" s="304"/>
      <c r="H447" s="304"/>
      <c r="I447" s="375" t="str">
        <f>I436</f>
        <v>31/12/2012</v>
      </c>
      <c r="J447" s="376"/>
      <c r="K447" s="375" t="str">
        <f>K436</f>
        <v>01/01/2012</v>
      </c>
      <c r="L447" s="382"/>
      <c r="M447" s="382"/>
    </row>
    <row r="448" spans="1:15" ht="18.75" customHeight="1">
      <c r="A448" s="343"/>
      <c r="B448" s="397" t="s">
        <v>629</v>
      </c>
      <c r="C448" s="302"/>
      <c r="D448" s="347"/>
      <c r="E448" s="347"/>
      <c r="F448" s="347"/>
      <c r="G448" s="347"/>
      <c r="H448" s="347"/>
      <c r="I448" s="322">
        <f>I449+I450+I451</f>
        <v>403557893487</v>
      </c>
      <c r="J448" s="322"/>
      <c r="K448" s="322">
        <f>K449</f>
        <v>232960939649</v>
      </c>
      <c r="L448" s="382"/>
      <c r="M448" s="382"/>
    </row>
    <row r="449" spans="1:15" ht="18.75" customHeight="1">
      <c r="A449" s="343"/>
      <c r="B449" s="350"/>
      <c r="C449" s="347" t="s">
        <v>630</v>
      </c>
      <c r="D449" s="347"/>
      <c r="E449" s="347"/>
      <c r="F449" s="347"/>
      <c r="G449" s="354"/>
      <c r="H449" s="347"/>
      <c r="I449" s="494">
        <v>10000000000</v>
      </c>
      <c r="J449" s="495"/>
      <c r="K449" s="494">
        <v>232960939649</v>
      </c>
      <c r="L449" s="382"/>
      <c r="M449" s="382"/>
    </row>
    <row r="450" spans="1:15" ht="18.75" customHeight="1">
      <c r="A450" s="343"/>
      <c r="B450" s="350"/>
      <c r="C450" s="347" t="s">
        <v>631</v>
      </c>
      <c r="D450" s="347"/>
      <c r="E450" s="347"/>
      <c r="F450" s="347"/>
      <c r="G450" s="354"/>
      <c r="H450" s="347"/>
      <c r="I450" s="494">
        <v>45000000000</v>
      </c>
      <c r="J450" s="495"/>
      <c r="K450" s="494">
        <v>0</v>
      </c>
      <c r="L450" s="382"/>
      <c r="M450" s="382"/>
    </row>
    <row r="451" spans="1:15" ht="18.75" customHeight="1">
      <c r="A451" s="343"/>
      <c r="B451" s="350"/>
      <c r="C451" s="347" t="s">
        <v>632</v>
      </c>
      <c r="D451" s="347"/>
      <c r="E451" s="347"/>
      <c r="F451" s="347"/>
      <c r="G451" s="354"/>
      <c r="H451" s="347"/>
      <c r="I451" s="494">
        <v>348557893487</v>
      </c>
      <c r="J451" s="495"/>
      <c r="K451" s="494">
        <v>0</v>
      </c>
      <c r="L451" s="382"/>
      <c r="M451" s="382"/>
    </row>
    <row r="452" spans="1:15" ht="17.25" customHeight="1">
      <c r="A452" s="321"/>
      <c r="B452" s="304" t="s">
        <v>633</v>
      </c>
      <c r="C452" s="304"/>
      <c r="D452" s="304"/>
      <c r="E452" s="304"/>
      <c r="F452" s="304"/>
      <c r="G452" s="304"/>
      <c r="H452" s="304"/>
      <c r="I452" s="473">
        <f>SUM(I453:I458)</f>
        <v>2841903600</v>
      </c>
      <c r="J452" s="303"/>
      <c r="K452" s="322">
        <f>SUM(K453:K458)</f>
        <v>2464430700</v>
      </c>
      <c r="L452" s="382"/>
      <c r="M452" s="382"/>
    </row>
    <row r="453" spans="1:15" ht="17.25" customHeight="1">
      <c r="A453" s="321"/>
      <c r="B453" s="302"/>
      <c r="C453" s="344" t="s">
        <v>634</v>
      </c>
      <c r="D453" s="347"/>
      <c r="E453" s="347"/>
      <c r="F453" s="347"/>
      <c r="G453" s="347"/>
      <c r="H453" s="347"/>
      <c r="I453" s="494">
        <v>1596477600</v>
      </c>
      <c r="J453" s="351"/>
      <c r="K453" s="353">
        <v>1223046000</v>
      </c>
      <c r="L453" s="382"/>
      <c r="M453" s="382"/>
    </row>
    <row r="454" spans="1:15" ht="17.25" customHeight="1">
      <c r="A454" s="321"/>
      <c r="B454" s="302"/>
      <c r="C454" s="344" t="s">
        <v>635</v>
      </c>
      <c r="D454" s="347"/>
      <c r="E454" s="347"/>
      <c r="F454" s="347"/>
      <c r="G454" s="347"/>
      <c r="H454" s="347"/>
      <c r="I454" s="494">
        <v>684400000</v>
      </c>
      <c r="J454" s="351"/>
      <c r="K454" s="353">
        <v>684400000</v>
      </c>
      <c r="L454" s="382"/>
      <c r="M454" s="382"/>
    </row>
    <row r="455" spans="1:15" ht="17.25" customHeight="1">
      <c r="A455" s="321"/>
      <c r="B455" s="302"/>
      <c r="C455" s="344" t="s">
        <v>636</v>
      </c>
      <c r="D455" s="347"/>
      <c r="E455" s="347"/>
      <c r="F455" s="347"/>
      <c r="G455" s="347"/>
      <c r="H455" s="347"/>
      <c r="I455" s="494">
        <v>283152000</v>
      </c>
      <c r="J455" s="351"/>
      <c r="K455" s="353">
        <v>224110700</v>
      </c>
      <c r="L455" s="382"/>
      <c r="M455" s="382"/>
    </row>
    <row r="456" spans="1:15" ht="17.25" customHeight="1">
      <c r="A456" s="321"/>
      <c r="B456" s="302"/>
      <c r="C456" s="344" t="s">
        <v>637</v>
      </c>
      <c r="D456" s="347"/>
      <c r="E456" s="347"/>
      <c r="F456" s="347"/>
      <c r="G456" s="347"/>
      <c r="H456" s="347"/>
      <c r="I456" s="494">
        <v>152874000</v>
      </c>
      <c r="J456" s="351"/>
      <c r="K456" s="353">
        <v>152874000</v>
      </c>
      <c r="L456" s="382"/>
      <c r="M456" s="382"/>
    </row>
    <row r="457" spans="1:15" ht="17.25" customHeight="1">
      <c r="A457" s="321"/>
      <c r="B457" s="302"/>
      <c r="C457" s="344" t="s">
        <v>638</v>
      </c>
      <c r="D457" s="347"/>
      <c r="E457" s="347"/>
      <c r="F457" s="347"/>
      <c r="G457" s="347"/>
      <c r="H457" s="347"/>
      <c r="I457" s="494">
        <v>0</v>
      </c>
      <c r="J457" s="351"/>
      <c r="K457" s="353">
        <v>100000000</v>
      </c>
      <c r="L457" s="382"/>
      <c r="M457" s="382"/>
    </row>
    <row r="458" spans="1:15" ht="17.25" customHeight="1">
      <c r="A458" s="321"/>
      <c r="B458" s="302"/>
      <c r="C458" s="344" t="s">
        <v>620</v>
      </c>
      <c r="D458" s="347"/>
      <c r="E458" s="347"/>
      <c r="F458" s="347"/>
      <c r="G458" s="347"/>
      <c r="H458" s="347"/>
      <c r="I458" s="494">
        <v>125000000</v>
      </c>
      <c r="J458" s="351"/>
      <c r="K458" s="353">
        <v>80000000</v>
      </c>
      <c r="L458" s="382"/>
      <c r="M458" s="382"/>
    </row>
    <row r="459" spans="1:15" ht="18.75" customHeight="1" thickBot="1">
      <c r="A459" s="343"/>
      <c r="B459" s="302"/>
      <c r="C459" s="302" t="s">
        <v>438</v>
      </c>
      <c r="D459" s="347"/>
      <c r="E459" s="347"/>
      <c r="F459" s="347"/>
      <c r="G459" s="347"/>
      <c r="H459" s="347"/>
      <c r="I459" s="493">
        <f>I452+I448</f>
        <v>406399797087</v>
      </c>
      <c r="J459" s="476"/>
      <c r="K459" s="493">
        <f>K452+K448</f>
        <v>235425370349</v>
      </c>
      <c r="L459" s="382">
        <f>I459-'CDKT '!F112</f>
        <v>0</v>
      </c>
      <c r="M459" s="382">
        <f>K459-'CDKT '!H112</f>
        <v>0</v>
      </c>
    </row>
    <row r="460" spans="1:15" ht="6" customHeight="1" thickTop="1">
      <c r="A460" s="343"/>
      <c r="B460" s="302"/>
      <c r="C460" s="302"/>
      <c r="D460" s="347"/>
      <c r="E460" s="347"/>
      <c r="F460" s="347"/>
      <c r="G460" s="347"/>
      <c r="H460" s="347"/>
      <c r="I460" s="303"/>
      <c r="J460" s="303"/>
      <c r="K460" s="303"/>
      <c r="L460" s="382"/>
      <c r="M460" s="382"/>
    </row>
    <row r="461" spans="1:15" s="305" customFormat="1" ht="99.75" customHeight="1">
      <c r="A461" s="412"/>
      <c r="B461" s="772" t="s">
        <v>639</v>
      </c>
      <c r="C461" s="772"/>
      <c r="D461" s="772"/>
      <c r="E461" s="772"/>
      <c r="F461" s="772"/>
      <c r="G461" s="772"/>
      <c r="H461" s="772"/>
      <c r="I461" s="772"/>
      <c r="J461" s="772"/>
      <c r="K461" s="772"/>
      <c r="L461" s="380"/>
      <c r="M461" s="380"/>
      <c r="N461" s="496"/>
      <c r="O461" s="496"/>
    </row>
    <row r="462" spans="1:15" s="305" customFormat="1" ht="111" customHeight="1">
      <c r="A462" s="412"/>
      <c r="B462" s="772" t="s">
        <v>640</v>
      </c>
      <c r="C462" s="772"/>
      <c r="D462" s="772"/>
      <c r="E462" s="772"/>
      <c r="F462" s="772"/>
      <c r="G462" s="772"/>
      <c r="H462" s="772"/>
      <c r="I462" s="772"/>
      <c r="J462" s="772"/>
      <c r="K462" s="772"/>
      <c r="L462" s="380"/>
      <c r="M462" s="380"/>
      <c r="N462" s="496"/>
      <c r="O462" s="496"/>
    </row>
    <row r="463" spans="1:15" s="305" customFormat="1" ht="87" customHeight="1">
      <c r="A463" s="343"/>
      <c r="B463" s="772" t="s">
        <v>641</v>
      </c>
      <c r="C463" s="772"/>
      <c r="D463" s="772"/>
      <c r="E463" s="772"/>
      <c r="F463" s="772"/>
      <c r="G463" s="772"/>
      <c r="H463" s="772"/>
      <c r="I463" s="772"/>
      <c r="J463" s="772"/>
      <c r="K463" s="772"/>
      <c r="L463" s="323"/>
      <c r="N463" s="496"/>
      <c r="O463" s="496"/>
    </row>
    <row r="464" spans="1:15" ht="7.5" customHeight="1">
      <c r="A464" s="497"/>
      <c r="B464" s="312"/>
      <c r="C464" s="406"/>
      <c r="D464" s="406"/>
      <c r="E464" s="406"/>
      <c r="F464" s="406"/>
      <c r="G464" s="406"/>
      <c r="H464" s="406"/>
      <c r="I464" s="406"/>
      <c r="J464" s="406"/>
      <c r="K464" s="406"/>
    </row>
    <row r="465" spans="1:15" s="305" customFormat="1" ht="19.5" customHeight="1">
      <c r="A465" s="373" t="s">
        <v>186</v>
      </c>
      <c r="B465" s="302" t="s">
        <v>642</v>
      </c>
      <c r="C465" s="304"/>
      <c r="D465" s="304"/>
      <c r="E465" s="304"/>
      <c r="F465" s="304"/>
      <c r="G465" s="304"/>
      <c r="H465" s="304"/>
      <c r="I465" s="303"/>
      <c r="J465" s="303"/>
      <c r="K465" s="303"/>
      <c r="L465" s="304"/>
      <c r="N465" s="306"/>
      <c r="O465" s="306"/>
    </row>
    <row r="466" spans="1:15" s="305" customFormat="1" ht="18.75" customHeight="1">
      <c r="A466" s="301"/>
      <c r="B466" s="309" t="s">
        <v>643</v>
      </c>
      <c r="C466" s="302"/>
      <c r="D466" s="302"/>
      <c r="E466" s="302"/>
      <c r="F466" s="302"/>
      <c r="G466" s="302"/>
      <c r="H466" s="302"/>
      <c r="I466" s="375" t="s">
        <v>529</v>
      </c>
      <c r="J466" s="376"/>
      <c r="K466" s="375" t="s">
        <v>530</v>
      </c>
      <c r="L466" s="304"/>
      <c r="N466" s="306"/>
      <c r="O466" s="306"/>
    </row>
    <row r="467" spans="1:15" s="305" customFormat="1" ht="18.75" customHeight="1">
      <c r="A467" s="321"/>
      <c r="B467" s="304"/>
      <c r="C467" s="388" t="s">
        <v>644</v>
      </c>
      <c r="D467" s="388"/>
      <c r="E467" s="498"/>
      <c r="F467" s="312"/>
      <c r="G467" s="499"/>
      <c r="H467" s="304"/>
      <c r="I467" s="322">
        <v>93715610000</v>
      </c>
      <c r="K467" s="322">
        <v>93715610000</v>
      </c>
      <c r="L467" s="306"/>
      <c r="N467" s="306"/>
      <c r="O467" s="306"/>
    </row>
    <row r="468" spans="1:15" s="305" customFormat="1" ht="18.75" customHeight="1">
      <c r="A468" s="321"/>
      <c r="B468" s="304"/>
      <c r="C468" s="500" t="s">
        <v>645</v>
      </c>
      <c r="D468" s="501"/>
      <c r="E468" s="498"/>
      <c r="F468" s="312"/>
      <c r="G468" s="502"/>
      <c r="H468" s="304"/>
      <c r="I468" s="322">
        <v>555282420000</v>
      </c>
      <c r="J468" s="454"/>
      <c r="K468" s="322">
        <v>555282420000</v>
      </c>
      <c r="L468" s="380"/>
      <c r="N468" s="306"/>
      <c r="O468" s="306"/>
    </row>
    <row r="469" spans="1:15" s="305" customFormat="1" ht="18.75" customHeight="1">
      <c r="A469" s="321"/>
      <c r="B469" s="312"/>
      <c r="C469" s="500" t="s">
        <v>646</v>
      </c>
      <c r="D469" s="501"/>
      <c r="E469" s="503"/>
      <c r="F469" s="312"/>
      <c r="G469" s="473"/>
      <c r="H469" s="312"/>
      <c r="I469" s="322">
        <v>1970000</v>
      </c>
      <c r="J469" s="322"/>
      <c r="K469" s="322">
        <v>1970000</v>
      </c>
      <c r="L469" s="304"/>
      <c r="N469" s="306"/>
      <c r="O469" s="306"/>
    </row>
    <row r="470" spans="1:15" s="305" customFormat="1" ht="18.75" customHeight="1" thickBot="1">
      <c r="A470" s="343"/>
      <c r="B470" s="302"/>
      <c r="C470" s="302" t="s">
        <v>438</v>
      </c>
      <c r="D470" s="347"/>
      <c r="E470" s="504"/>
      <c r="F470" s="427"/>
      <c r="G470" s="303"/>
      <c r="H470" s="427"/>
      <c r="I470" s="505">
        <f>SUM(I467:I469)</f>
        <v>649000000000</v>
      </c>
      <c r="J470" s="303"/>
      <c r="K470" s="381">
        <f>SUM(K467:K469)</f>
        <v>649000000000</v>
      </c>
      <c r="L470" s="380">
        <f>I470-'CDKT '!F120</f>
        <v>0</v>
      </c>
      <c r="M470" s="380">
        <f>K470-'CDKT '!H120</f>
        <v>0</v>
      </c>
      <c r="N470" s="306"/>
      <c r="O470" s="306"/>
    </row>
    <row r="471" spans="1:15" ht="8.25" customHeight="1" thickTop="1">
      <c r="A471" s="361"/>
      <c r="B471" s="355"/>
      <c r="C471" s="355"/>
      <c r="D471" s="362"/>
      <c r="E471" s="506"/>
      <c r="F471" s="507"/>
      <c r="G471" s="287"/>
      <c r="H471" s="507"/>
      <c r="I471" s="508"/>
      <c r="J471" s="287"/>
      <c r="K471" s="287"/>
      <c r="L471" s="382"/>
      <c r="M471" s="382"/>
    </row>
    <row r="472" spans="1:15" s="305" customFormat="1" ht="19.5" customHeight="1">
      <c r="A472" s="301"/>
      <c r="B472" s="309" t="s">
        <v>647</v>
      </c>
      <c r="C472" s="302"/>
      <c r="D472" s="302"/>
      <c r="E472" s="302"/>
      <c r="F472" s="302"/>
      <c r="G472" s="302"/>
      <c r="H472" s="302"/>
      <c r="I472" s="303"/>
      <c r="J472" s="303"/>
      <c r="K472" s="303"/>
      <c r="L472" s="304"/>
      <c r="N472" s="306"/>
      <c r="O472" s="306"/>
    </row>
    <row r="473" spans="1:15" s="305" customFormat="1" ht="7.5" customHeight="1">
      <c r="A473" s="301"/>
      <c r="B473" s="309"/>
      <c r="C473" s="302"/>
      <c r="D473" s="302"/>
      <c r="E473" s="302"/>
      <c r="F473" s="302"/>
      <c r="G473" s="302"/>
      <c r="H473" s="302"/>
      <c r="I473" s="303"/>
      <c r="J473" s="303"/>
      <c r="K473" s="303"/>
      <c r="L473" s="304"/>
      <c r="N473" s="306"/>
      <c r="O473" s="306"/>
    </row>
    <row r="474" spans="1:15" s="400" customFormat="1" ht="20.100000000000001" customHeight="1">
      <c r="A474" s="391"/>
      <c r="B474" s="309" t="s">
        <v>648</v>
      </c>
      <c r="C474" s="509"/>
      <c r="D474" s="509"/>
      <c r="E474" s="476"/>
      <c r="F474" s="476"/>
      <c r="G474" s="476"/>
      <c r="H474" s="476"/>
      <c r="I474" s="476"/>
      <c r="J474" s="476"/>
      <c r="K474" s="476"/>
      <c r="L474" s="401"/>
      <c r="M474" s="409"/>
      <c r="N474" s="306"/>
      <c r="O474" s="306"/>
    </row>
    <row r="475" spans="1:15" s="412" customFormat="1" ht="24.75" customHeight="1">
      <c r="A475" s="411"/>
      <c r="B475" s="510" t="s">
        <v>649</v>
      </c>
      <c r="C475" s="510"/>
      <c r="D475" s="510"/>
      <c r="E475" s="473"/>
      <c r="F475" s="473"/>
      <c r="G475" s="473"/>
      <c r="H475" s="473"/>
      <c r="I475" s="511" t="s">
        <v>696</v>
      </c>
      <c r="J475" s="511"/>
      <c r="K475" s="511" t="s">
        <v>697</v>
      </c>
      <c r="L475" s="512"/>
      <c r="M475" s="513"/>
      <c r="N475" s="306"/>
      <c r="O475" s="306"/>
    </row>
    <row r="476" spans="1:15" s="412" customFormat="1" ht="18.75" customHeight="1">
      <c r="A476" s="411"/>
      <c r="B476" s="510"/>
      <c r="C476" s="510" t="s">
        <v>650</v>
      </c>
      <c r="D476" s="510"/>
      <c r="E476" s="473"/>
      <c r="F476" s="473"/>
      <c r="G476" s="473"/>
      <c r="H476" s="473"/>
      <c r="I476" s="473">
        <f>K479</f>
        <v>649000000000</v>
      </c>
      <c r="J476" s="473"/>
      <c r="K476" s="473">
        <v>320000000000</v>
      </c>
      <c r="L476" s="512"/>
      <c r="M476" s="513"/>
      <c r="N476" s="396"/>
      <c r="O476" s="396"/>
    </row>
    <row r="477" spans="1:15" s="412" customFormat="1" ht="18.75" customHeight="1">
      <c r="A477" s="411"/>
      <c r="B477" s="510"/>
      <c r="C477" s="510" t="s">
        <v>651</v>
      </c>
      <c r="D477" s="510"/>
      <c r="E477" s="473"/>
      <c r="F477" s="473"/>
      <c r="G477" s="473"/>
      <c r="H477" s="473"/>
      <c r="I477" s="473">
        <v>0</v>
      </c>
      <c r="J477" s="473"/>
      <c r="K477" s="473">
        <v>329000000000</v>
      </c>
      <c r="L477" s="512"/>
      <c r="M477" s="513"/>
      <c r="N477" s="396"/>
      <c r="O477" s="396"/>
    </row>
    <row r="478" spans="1:15" s="412" customFormat="1" ht="18.75" customHeight="1">
      <c r="A478" s="411"/>
      <c r="B478" s="510"/>
      <c r="C478" s="510" t="s">
        <v>652</v>
      </c>
      <c r="D478" s="510"/>
      <c r="E478" s="473"/>
      <c r="F478" s="473"/>
      <c r="G478" s="473"/>
      <c r="H478" s="473"/>
      <c r="I478" s="473">
        <v>0</v>
      </c>
      <c r="J478" s="473"/>
      <c r="K478" s="473">
        <v>0</v>
      </c>
      <c r="L478" s="512"/>
      <c r="M478" s="513"/>
      <c r="N478" s="396"/>
      <c r="O478" s="396"/>
    </row>
    <row r="479" spans="1:15" s="412" customFormat="1" ht="18.75" customHeight="1">
      <c r="A479" s="411"/>
      <c r="B479" s="510"/>
      <c r="C479" s="510" t="s">
        <v>653</v>
      </c>
      <c r="D479" s="510"/>
      <c r="E479" s="473"/>
      <c r="F479" s="473"/>
      <c r="G479" s="473"/>
      <c r="H479" s="473"/>
      <c r="I479" s="473">
        <f>I476+I477-I478</f>
        <v>649000000000</v>
      </c>
      <c r="J479" s="473"/>
      <c r="K479" s="473">
        <f>K476+K477-K478</f>
        <v>649000000000</v>
      </c>
      <c r="L479" s="512"/>
      <c r="M479" s="513"/>
      <c r="N479" s="396"/>
      <c r="O479" s="396"/>
    </row>
    <row r="480" spans="1:15" s="412" customFormat="1" ht="18.75" customHeight="1" thickBot="1">
      <c r="A480" s="411"/>
      <c r="B480" s="510" t="s">
        <v>654</v>
      </c>
      <c r="C480" s="510"/>
      <c r="D480" s="510"/>
      <c r="E480" s="473"/>
      <c r="F480" s="473"/>
      <c r="G480" s="46"/>
      <c r="H480" s="473"/>
      <c r="I480" s="514">
        <v>129799606000</v>
      </c>
      <c r="J480" s="473"/>
      <c r="K480" s="514">
        <v>92799428700</v>
      </c>
      <c r="L480" s="515"/>
      <c r="M480" s="513"/>
      <c r="N480" s="396"/>
      <c r="O480" s="396"/>
    </row>
    <row r="481" spans="1:16" s="412" customFormat="1" ht="6" customHeight="1" thickTop="1">
      <c r="A481" s="411"/>
      <c r="B481" s="510"/>
      <c r="C481" s="510"/>
      <c r="D481" s="510"/>
      <c r="E481" s="473"/>
      <c r="F481" s="473"/>
      <c r="G481" s="473"/>
      <c r="H481" s="473"/>
      <c r="I481" s="473"/>
      <c r="J481" s="473"/>
      <c r="K481" s="473"/>
      <c r="L481" s="512"/>
      <c r="M481" s="513"/>
      <c r="N481" s="396"/>
      <c r="O481" s="396"/>
    </row>
    <row r="482" spans="1:16" s="412" customFormat="1" ht="18" customHeight="1">
      <c r="A482" s="411"/>
      <c r="B482" s="309" t="s">
        <v>655</v>
      </c>
      <c r="C482" s="510"/>
      <c r="D482" s="510"/>
      <c r="E482" s="473"/>
      <c r="F482" s="473"/>
      <c r="G482" s="473"/>
      <c r="H482" s="473"/>
      <c r="I482" s="375" t="s">
        <v>529</v>
      </c>
      <c r="J482" s="376"/>
      <c r="K482" s="375" t="s">
        <v>530</v>
      </c>
      <c r="L482" s="512"/>
      <c r="M482" s="513"/>
      <c r="N482" s="396"/>
      <c r="O482" s="396"/>
    </row>
    <row r="483" spans="1:16" s="412" customFormat="1" ht="18" customHeight="1">
      <c r="A483" s="411"/>
      <c r="B483" s="510" t="s">
        <v>656</v>
      </c>
      <c r="C483" s="510"/>
      <c r="D483" s="510"/>
      <c r="E483" s="473"/>
      <c r="F483" s="473"/>
      <c r="G483" s="473"/>
      <c r="H483" s="473"/>
      <c r="I483" s="473">
        <f>I484</f>
        <v>64900000</v>
      </c>
      <c r="J483" s="473"/>
      <c r="K483" s="473">
        <v>64900000</v>
      </c>
      <c r="L483" s="512"/>
      <c r="M483" s="513"/>
      <c r="N483" s="306"/>
      <c r="O483" s="306"/>
    </row>
    <row r="484" spans="1:16" s="412" customFormat="1" ht="18" customHeight="1">
      <c r="A484" s="411"/>
      <c r="B484" s="510" t="s">
        <v>657</v>
      </c>
      <c r="C484" s="510"/>
      <c r="D484" s="510"/>
      <c r="E484" s="473"/>
      <c r="F484" s="473"/>
      <c r="G484" s="473"/>
      <c r="H484" s="473"/>
      <c r="I484" s="473">
        <f>SUM(I485:I486)</f>
        <v>64900000</v>
      </c>
      <c r="J484" s="473"/>
      <c r="K484" s="473">
        <f>SUM(K485:K486)</f>
        <v>64900000</v>
      </c>
      <c r="L484" s="512"/>
      <c r="M484" s="513"/>
      <c r="N484" s="306"/>
      <c r="O484" s="306"/>
    </row>
    <row r="485" spans="1:16" s="412" customFormat="1" ht="18" customHeight="1">
      <c r="A485" s="411"/>
      <c r="B485" s="510"/>
      <c r="C485" s="427" t="s">
        <v>658</v>
      </c>
      <c r="D485" s="427"/>
      <c r="E485" s="353"/>
      <c r="F485" s="353"/>
      <c r="G485" s="494"/>
      <c r="H485" s="494"/>
      <c r="I485" s="494">
        <f>I479/10000</f>
        <v>64900000</v>
      </c>
      <c r="J485" s="353"/>
      <c r="K485" s="353">
        <f>K479/10000</f>
        <v>64900000</v>
      </c>
      <c r="L485" s="512"/>
      <c r="M485" s="513"/>
      <c r="N485" s="306"/>
      <c r="O485" s="306"/>
    </row>
    <row r="486" spans="1:16" s="412" customFormat="1" ht="18" customHeight="1">
      <c r="A486" s="411"/>
      <c r="B486" s="510"/>
      <c r="C486" s="427" t="s">
        <v>659</v>
      </c>
      <c r="D486" s="427"/>
      <c r="E486" s="353"/>
      <c r="F486" s="353"/>
      <c r="G486" s="494"/>
      <c r="H486" s="494"/>
      <c r="I486" s="494">
        <v>0</v>
      </c>
      <c r="J486" s="353"/>
      <c r="K486" s="353">
        <v>0</v>
      </c>
      <c r="L486" s="512"/>
      <c r="M486" s="513"/>
      <c r="N486" s="306"/>
      <c r="O486" s="306"/>
    </row>
    <row r="487" spans="1:16" s="412" customFormat="1" ht="18" customHeight="1">
      <c r="A487" s="411"/>
      <c r="B487" s="510" t="s">
        <v>660</v>
      </c>
      <c r="C487" s="510"/>
      <c r="D487" s="510"/>
      <c r="E487" s="473"/>
      <c r="F487" s="473"/>
      <c r="G487" s="473"/>
      <c r="H487" s="473"/>
      <c r="I487" s="473">
        <f>SUM(I488:I489)</f>
        <v>197</v>
      </c>
      <c r="J487" s="473"/>
      <c r="K487" s="473">
        <f>SUM(K488:K489)</f>
        <v>197</v>
      </c>
      <c r="L487" s="512"/>
      <c r="M487" s="513"/>
      <c r="N487" s="306"/>
      <c r="O487" s="306"/>
    </row>
    <row r="488" spans="1:16" s="412" customFormat="1" ht="18" customHeight="1">
      <c r="A488" s="411"/>
      <c r="B488" s="510"/>
      <c r="C488" s="427" t="s">
        <v>658</v>
      </c>
      <c r="D488" s="427"/>
      <c r="E488" s="353"/>
      <c r="F488" s="353"/>
      <c r="G488" s="494"/>
      <c r="H488" s="494"/>
      <c r="I488" s="494">
        <v>197</v>
      </c>
      <c r="J488" s="353"/>
      <c r="K488" s="353">
        <v>197</v>
      </c>
      <c r="L488" s="512"/>
      <c r="M488" s="513"/>
      <c r="N488" s="306"/>
      <c r="O488" s="306"/>
    </row>
    <row r="489" spans="1:16" s="412" customFormat="1" ht="18" customHeight="1">
      <c r="A489" s="411"/>
      <c r="B489" s="510"/>
      <c r="C489" s="427" t="s">
        <v>659</v>
      </c>
      <c r="D489" s="427"/>
      <c r="E489" s="353"/>
      <c r="F489" s="353"/>
      <c r="G489" s="494"/>
      <c r="H489" s="494"/>
      <c r="I489" s="494">
        <v>0</v>
      </c>
      <c r="J489" s="353"/>
      <c r="K489" s="353">
        <v>0</v>
      </c>
      <c r="L489" s="512"/>
      <c r="M489" s="513"/>
      <c r="N489" s="306"/>
      <c r="O489" s="306"/>
      <c r="P489" s="513"/>
    </row>
    <row r="490" spans="1:16" s="412" customFormat="1" ht="18" customHeight="1">
      <c r="A490" s="411"/>
      <c r="B490" s="510" t="s">
        <v>661</v>
      </c>
      <c r="C490" s="510"/>
      <c r="D490" s="510"/>
      <c r="E490" s="473"/>
      <c r="F490" s="473"/>
      <c r="G490" s="473"/>
      <c r="H490" s="473"/>
      <c r="I490" s="473">
        <f>I491+I492</f>
        <v>64899803</v>
      </c>
      <c r="J490" s="473"/>
      <c r="K490" s="473">
        <f>K491+K492</f>
        <v>64899803</v>
      </c>
      <c r="L490" s="512"/>
      <c r="M490" s="513"/>
      <c r="N490" s="306"/>
      <c r="O490" s="306"/>
    </row>
    <row r="491" spans="1:16" s="412" customFormat="1" ht="18" customHeight="1">
      <c r="A491" s="411"/>
      <c r="B491" s="510"/>
      <c r="C491" s="427" t="s">
        <v>658</v>
      </c>
      <c r="D491" s="427"/>
      <c r="E491" s="353"/>
      <c r="F491" s="353"/>
      <c r="G491" s="494"/>
      <c r="H491" s="494"/>
      <c r="I491" s="494">
        <f>I485-I488</f>
        <v>64899803</v>
      </c>
      <c r="J491" s="353"/>
      <c r="K491" s="353">
        <f>K485-K488</f>
        <v>64899803</v>
      </c>
      <c r="L491" s="512"/>
      <c r="M491" s="513"/>
      <c r="N491" s="306"/>
      <c r="O491" s="306"/>
    </row>
    <row r="492" spans="1:16" s="412" customFormat="1" ht="18" customHeight="1">
      <c r="A492" s="411"/>
      <c r="B492" s="510"/>
      <c r="C492" s="427" t="s">
        <v>659</v>
      </c>
      <c r="D492" s="427"/>
      <c r="E492" s="353"/>
      <c r="F492" s="353"/>
      <c r="G492" s="353"/>
      <c r="H492" s="353"/>
      <c r="I492" s="353">
        <v>0</v>
      </c>
      <c r="J492" s="353"/>
      <c r="K492" s="353">
        <v>0</v>
      </c>
      <c r="L492" s="512"/>
      <c r="M492" s="513"/>
      <c r="N492" s="306"/>
      <c r="O492" s="306"/>
    </row>
    <row r="493" spans="1:16" s="412" customFormat="1" ht="18" customHeight="1">
      <c r="A493" s="411"/>
      <c r="B493" s="510" t="s">
        <v>662</v>
      </c>
      <c r="C493" s="510"/>
      <c r="D493" s="510"/>
      <c r="E493" s="473"/>
      <c r="F493" s="473"/>
      <c r="G493" s="473"/>
      <c r="H493" s="473"/>
      <c r="I493" s="473"/>
      <c r="J493" s="473"/>
      <c r="K493" s="473"/>
      <c r="L493" s="512"/>
      <c r="M493" s="513"/>
      <c r="N493" s="306"/>
      <c r="O493" s="306"/>
    </row>
    <row r="494" spans="1:16" s="305" customFormat="1" ht="9.75" customHeight="1">
      <c r="A494" s="343"/>
      <c r="B494" s="516"/>
      <c r="C494" s="516"/>
      <c r="D494" s="516"/>
      <c r="E494" s="516"/>
      <c r="F494" s="516"/>
      <c r="G494" s="516"/>
      <c r="H494" s="516"/>
      <c r="I494" s="516"/>
      <c r="J494" s="516"/>
      <c r="K494" s="516"/>
      <c r="L494" s="380"/>
      <c r="M494" s="380"/>
      <c r="N494" s="306"/>
      <c r="O494" s="306"/>
    </row>
    <row r="495" spans="1:16" s="305" customFormat="1" ht="19.5" customHeight="1">
      <c r="A495" s="414" t="s">
        <v>663</v>
      </c>
      <c r="B495" s="302"/>
      <c r="C495" s="302"/>
      <c r="D495" s="302"/>
      <c r="E495" s="302"/>
      <c r="F495" s="302"/>
      <c r="G495" s="302"/>
      <c r="H495" s="302"/>
      <c r="I495" s="303"/>
      <c r="J495" s="303"/>
      <c r="K495" s="303"/>
      <c r="L495" s="304"/>
      <c r="N495" s="306"/>
      <c r="O495" s="306"/>
    </row>
    <row r="496" spans="1:16" ht="9.75" customHeight="1">
      <c r="A496" s="416"/>
      <c r="B496" s="355"/>
      <c r="C496" s="355"/>
      <c r="D496" s="355"/>
      <c r="E496" s="355"/>
      <c r="F496" s="355"/>
      <c r="G496" s="355"/>
      <c r="H496" s="355"/>
      <c r="I496" s="287"/>
      <c r="J496" s="287"/>
      <c r="K496" s="287"/>
    </row>
    <row r="497" spans="1:15" s="305" customFormat="1" ht="18" customHeight="1">
      <c r="A497" s="301" t="s">
        <v>189</v>
      </c>
      <c r="B497" s="302" t="s">
        <v>664</v>
      </c>
      <c r="C497" s="304"/>
      <c r="D497" s="304"/>
      <c r="E497" s="304"/>
      <c r="F497" s="304"/>
      <c r="G497" s="304"/>
      <c r="H497" s="304"/>
      <c r="I497" s="517" t="s">
        <v>696</v>
      </c>
      <c r="J497" s="322"/>
      <c r="K497" s="517" t="s">
        <v>697</v>
      </c>
      <c r="L497" s="304"/>
      <c r="N497" s="306"/>
      <c r="O497" s="306"/>
    </row>
    <row r="498" spans="1:15" ht="18" customHeight="1">
      <c r="A498" s="321"/>
      <c r="B498" s="305" t="s">
        <v>665</v>
      </c>
      <c r="C498" s="304"/>
      <c r="D498" s="304"/>
      <c r="E498" s="304"/>
      <c r="F498" s="304"/>
      <c r="G498" s="304"/>
      <c r="H498" s="304"/>
      <c r="I498" s="322">
        <v>359521295904</v>
      </c>
      <c r="J498" s="322"/>
      <c r="K498" s="322">
        <v>283716197118</v>
      </c>
    </row>
    <row r="499" spans="1:15" ht="18" customHeight="1">
      <c r="A499" s="321"/>
      <c r="B499" s="305" t="s">
        <v>666</v>
      </c>
      <c r="C499" s="304"/>
      <c r="D499" s="304"/>
      <c r="E499" s="304"/>
      <c r="F499" s="304"/>
      <c r="G499" s="380"/>
      <c r="H499" s="304"/>
      <c r="I499" s="322">
        <v>29000000000</v>
      </c>
      <c r="J499" s="322"/>
      <c r="K499" s="322">
        <v>0</v>
      </c>
    </row>
    <row r="500" spans="1:15" ht="18" customHeight="1">
      <c r="A500" s="343"/>
      <c r="B500" s="302" t="s">
        <v>667</v>
      </c>
      <c r="C500" s="305"/>
      <c r="D500" s="347"/>
      <c r="E500" s="347"/>
      <c r="F500" s="347"/>
      <c r="G500" s="347"/>
      <c r="H500" s="347"/>
      <c r="I500" s="394">
        <f>SUM(I498:I499)</f>
        <v>388521295904</v>
      </c>
      <c r="J500" s="303"/>
      <c r="K500" s="394">
        <f>SUM(K498:K499)</f>
        <v>283716197118</v>
      </c>
      <c r="L500" s="382">
        <f>I500-KQKD!E7</f>
        <v>0</v>
      </c>
      <c r="M500" s="382">
        <f>K500-KQKD!G7</f>
        <v>0</v>
      </c>
    </row>
    <row r="501" spans="1:15" ht="18" customHeight="1">
      <c r="A501" s="301"/>
      <c r="B501" s="397" t="s">
        <v>668</v>
      </c>
      <c r="C501" s="304"/>
      <c r="D501" s="304"/>
      <c r="E501" s="304"/>
      <c r="F501" s="304"/>
      <c r="G501" s="304"/>
      <c r="H501" s="304"/>
      <c r="I501" s="322">
        <f>I502</f>
        <v>637832847</v>
      </c>
      <c r="J501" s="322"/>
      <c r="K501" s="322">
        <f>K502</f>
        <v>784138824</v>
      </c>
    </row>
    <row r="502" spans="1:15" ht="18" customHeight="1">
      <c r="A502" s="301"/>
      <c r="B502" s="347" t="s">
        <v>588</v>
      </c>
      <c r="C502" s="347"/>
      <c r="D502" s="347"/>
      <c r="E502" s="347"/>
      <c r="F502" s="347"/>
      <c r="G502" s="377"/>
      <c r="H502" s="347"/>
      <c r="I502" s="353">
        <v>637832847</v>
      </c>
      <c r="J502" s="353"/>
      <c r="K502" s="353">
        <v>784138824</v>
      </c>
    </row>
    <row r="503" spans="1:15" ht="18" customHeight="1" thickBot="1">
      <c r="A503" s="343"/>
      <c r="B503" s="302" t="s">
        <v>669</v>
      </c>
      <c r="C503" s="305"/>
      <c r="D503" s="347"/>
      <c r="E503" s="347"/>
      <c r="F503" s="347"/>
      <c r="G503" s="347"/>
      <c r="H503" s="347"/>
      <c r="I503" s="381">
        <f>I500-I501</f>
        <v>387883463057</v>
      </c>
      <c r="J503" s="303"/>
      <c r="K503" s="381">
        <f>K500-K501</f>
        <v>282932058294</v>
      </c>
      <c r="L503" s="382">
        <f>I503-KQKD!E9</f>
        <v>0</v>
      </c>
      <c r="M503" s="382">
        <f>K503-KQKD!G9</f>
        <v>0</v>
      </c>
    </row>
    <row r="504" spans="1:15" ht="8.25" customHeight="1" thickTop="1">
      <c r="A504" s="343"/>
      <c r="B504" s="302"/>
      <c r="C504" s="305"/>
      <c r="D504" s="347"/>
      <c r="E504" s="347"/>
      <c r="F504" s="347"/>
      <c r="G504" s="347"/>
      <c r="H504" s="347"/>
      <c r="I504" s="303"/>
      <c r="J504" s="303"/>
      <c r="K504" s="303"/>
      <c r="L504" s="382"/>
      <c r="M504" s="382"/>
    </row>
    <row r="505" spans="1:15" s="305" customFormat="1" ht="18" customHeight="1">
      <c r="A505" s="301" t="s">
        <v>192</v>
      </c>
      <c r="B505" s="302" t="s">
        <v>164</v>
      </c>
      <c r="C505" s="304"/>
      <c r="D505" s="304"/>
      <c r="E505" s="304"/>
      <c r="F505" s="304"/>
      <c r="G505" s="396"/>
      <c r="H505" s="304"/>
      <c r="I505" s="517" t="s">
        <v>696</v>
      </c>
      <c r="J505" s="322"/>
      <c r="K505" s="517" t="s">
        <v>697</v>
      </c>
      <c r="L505" s="304"/>
      <c r="N505" s="306"/>
      <c r="O505" s="306"/>
    </row>
    <row r="506" spans="1:15" ht="18" customHeight="1">
      <c r="A506" s="321"/>
      <c r="B506" s="305" t="s">
        <v>670</v>
      </c>
      <c r="C506" s="304"/>
      <c r="D506" s="304"/>
      <c r="E506" s="304"/>
      <c r="F506" s="304"/>
      <c r="G506" s="396"/>
      <c r="H506" s="304"/>
      <c r="I506" s="322">
        <v>235919138987</v>
      </c>
      <c r="J506" s="322"/>
      <c r="K506" s="322">
        <v>174369493304</v>
      </c>
    </row>
    <row r="507" spans="1:15" ht="18" customHeight="1">
      <c r="A507" s="321"/>
      <c r="B507" s="305" t="s">
        <v>671</v>
      </c>
      <c r="C507" s="304"/>
      <c r="D507" s="304"/>
      <c r="E507" s="304"/>
      <c r="F507" s="304"/>
      <c r="G507" s="396"/>
      <c r="H507" s="304"/>
      <c r="I507" s="322">
        <v>25015722592</v>
      </c>
      <c r="J507" s="322"/>
      <c r="K507" s="322">
        <v>0</v>
      </c>
    </row>
    <row r="508" spans="1:15" ht="18" customHeight="1" thickBot="1">
      <c r="A508" s="301"/>
      <c r="B508" s="302"/>
      <c r="C508" s="302" t="s">
        <v>438</v>
      </c>
      <c r="D508" s="302"/>
      <c r="E508" s="302"/>
      <c r="F508" s="302"/>
      <c r="G508" s="408"/>
      <c r="H508" s="302"/>
      <c r="I508" s="381">
        <f>SUM(I506:I507)</f>
        <v>260934861579</v>
      </c>
      <c r="J508" s="303"/>
      <c r="K508" s="381">
        <f>SUM(K506:K507)</f>
        <v>174369493304</v>
      </c>
      <c r="L508" s="382">
        <f>I508-KQKD!E10</f>
        <v>0</v>
      </c>
      <c r="M508" s="382">
        <f>K508-KQKD!G10</f>
        <v>0</v>
      </c>
    </row>
    <row r="509" spans="1:15" ht="8.25" customHeight="1" thickTop="1">
      <c r="A509" s="301"/>
      <c r="B509" s="302"/>
      <c r="C509" s="302"/>
      <c r="D509" s="302"/>
      <c r="E509" s="302"/>
      <c r="F509" s="302"/>
      <c r="G509" s="302"/>
      <c r="H509" s="302"/>
      <c r="I509" s="303"/>
      <c r="J509" s="303"/>
      <c r="K509" s="303"/>
      <c r="L509" s="382"/>
      <c r="M509" s="382"/>
    </row>
    <row r="510" spans="1:15" s="305" customFormat="1" ht="18" customHeight="1">
      <c r="A510" s="301" t="s">
        <v>672</v>
      </c>
      <c r="B510" s="302" t="s">
        <v>169</v>
      </c>
      <c r="C510" s="304"/>
      <c r="D510" s="304"/>
      <c r="E510" s="304"/>
      <c r="F510" s="304"/>
      <c r="G510" s="304"/>
      <c r="H510" s="304"/>
      <c r="I510" s="517" t="s">
        <v>696</v>
      </c>
      <c r="J510" s="322"/>
      <c r="K510" s="517" t="s">
        <v>697</v>
      </c>
      <c r="L510" s="304"/>
      <c r="N510" s="306"/>
      <c r="O510" s="306"/>
    </row>
    <row r="511" spans="1:15" ht="18" customHeight="1">
      <c r="A511" s="321"/>
      <c r="B511" s="304" t="s">
        <v>673</v>
      </c>
      <c r="C511" s="304"/>
      <c r="D511" s="304"/>
      <c r="E511" s="380"/>
      <c r="F511" s="304"/>
      <c r="G511" s="322"/>
      <c r="H511" s="304"/>
      <c r="I511" s="322">
        <v>52693232358</v>
      </c>
      <c r="J511" s="322"/>
      <c r="K511" s="322">
        <v>57986349666</v>
      </c>
    </row>
    <row r="512" spans="1:15" ht="18" customHeight="1">
      <c r="A512" s="321"/>
      <c r="B512" s="304" t="s">
        <v>674</v>
      </c>
      <c r="C512" s="304"/>
      <c r="D512" s="304"/>
      <c r="E512" s="304"/>
      <c r="F512" s="304"/>
      <c r="G512" s="380"/>
      <c r="H512" s="304"/>
      <c r="I512" s="322">
        <v>2175037600</v>
      </c>
      <c r="J512" s="322"/>
      <c r="K512" s="322">
        <v>2315600000</v>
      </c>
    </row>
    <row r="513" spans="1:15" ht="18" customHeight="1">
      <c r="A513" s="321"/>
      <c r="B513" s="304" t="s">
        <v>675</v>
      </c>
      <c r="C513" s="304"/>
      <c r="D513" s="304"/>
      <c r="E513" s="304"/>
      <c r="F513" s="304"/>
      <c r="G513" s="304"/>
      <c r="H513" s="304"/>
      <c r="I513" s="322">
        <v>0</v>
      </c>
      <c r="J513" s="322"/>
      <c r="K513" s="322">
        <v>21168850000</v>
      </c>
    </row>
    <row r="514" spans="1:15" ht="18" customHeight="1">
      <c r="A514" s="321"/>
      <c r="B514" s="304" t="s">
        <v>676</v>
      </c>
      <c r="C514" s="304"/>
      <c r="D514" s="304"/>
      <c r="E514" s="304"/>
      <c r="F514" s="304"/>
      <c r="G514" s="304"/>
      <c r="H514" s="304"/>
      <c r="I514" s="322">
        <v>37848928813</v>
      </c>
      <c r="J514" s="322"/>
      <c r="K514" s="322">
        <v>0</v>
      </c>
    </row>
    <row r="515" spans="1:15" ht="18" customHeight="1">
      <c r="A515" s="321"/>
      <c r="B515" s="304" t="s">
        <v>677</v>
      </c>
      <c r="C515" s="304"/>
      <c r="D515" s="304"/>
      <c r="E515" s="304"/>
      <c r="F515" s="304"/>
      <c r="G515" s="518"/>
      <c r="H515" s="304"/>
      <c r="I515" s="322">
        <v>41455125</v>
      </c>
      <c r="J515" s="322"/>
      <c r="K515" s="322">
        <v>835620623</v>
      </c>
    </row>
    <row r="516" spans="1:15" ht="18" customHeight="1">
      <c r="A516" s="321"/>
      <c r="B516" s="304" t="s">
        <v>678</v>
      </c>
      <c r="C516" s="304"/>
      <c r="D516" s="304"/>
      <c r="E516" s="304"/>
      <c r="F516" s="304"/>
      <c r="G516" s="518"/>
      <c r="H516" s="304"/>
      <c r="I516" s="322">
        <v>1705314</v>
      </c>
      <c r="J516" s="322"/>
      <c r="K516" s="322">
        <v>0</v>
      </c>
    </row>
    <row r="517" spans="1:15" ht="18" customHeight="1" thickBot="1">
      <c r="A517" s="301"/>
      <c r="B517" s="302"/>
      <c r="C517" s="302" t="s">
        <v>438</v>
      </c>
      <c r="D517" s="302"/>
      <c r="E517" s="302"/>
      <c r="F517" s="302"/>
      <c r="G517" s="408"/>
      <c r="H517" s="302"/>
      <c r="I517" s="381">
        <f>SUM(I511:I516)</f>
        <v>92760359210</v>
      </c>
      <c r="J517" s="303"/>
      <c r="K517" s="381">
        <f>SUM(K511:K516)</f>
        <v>82306420289</v>
      </c>
      <c r="L517" s="382">
        <f>I517-KQKD!E13</f>
        <v>0</v>
      </c>
      <c r="M517" s="382">
        <f>K517-KQKD!G13</f>
        <v>0</v>
      </c>
    </row>
    <row r="518" spans="1:15" ht="12" customHeight="1" thickTop="1">
      <c r="A518" s="301"/>
      <c r="B518" s="302"/>
      <c r="C518" s="302"/>
      <c r="D518" s="302"/>
      <c r="E518" s="302"/>
      <c r="F518" s="302"/>
      <c r="G518" s="302"/>
      <c r="H518" s="302"/>
      <c r="I518" s="303"/>
      <c r="J518" s="303"/>
      <c r="K518" s="303"/>
      <c r="L518" s="382"/>
      <c r="M518" s="382"/>
    </row>
    <row r="519" spans="1:15" s="305" customFormat="1" ht="18" customHeight="1">
      <c r="A519" s="301" t="s">
        <v>679</v>
      </c>
      <c r="B519" s="302" t="s">
        <v>680</v>
      </c>
      <c r="C519" s="304"/>
      <c r="D519" s="304"/>
      <c r="E519" s="304"/>
      <c r="F519" s="304"/>
      <c r="G519" s="304"/>
      <c r="H519" s="304"/>
      <c r="I519" s="517" t="s">
        <v>696</v>
      </c>
      <c r="J519" s="322"/>
      <c r="K519" s="517" t="s">
        <v>697</v>
      </c>
      <c r="L519" s="304"/>
      <c r="N519" s="306"/>
      <c r="O519" s="306"/>
    </row>
    <row r="520" spans="1:15" ht="18" customHeight="1">
      <c r="A520" s="321"/>
      <c r="B520" s="304" t="s">
        <v>681</v>
      </c>
      <c r="C520" s="304"/>
      <c r="D520" s="304"/>
      <c r="E520" s="304"/>
      <c r="F520" s="304"/>
      <c r="G520" s="304"/>
      <c r="H520" s="304"/>
      <c r="I520" s="322">
        <v>22083625151</v>
      </c>
      <c r="J520" s="322"/>
      <c r="K520" s="322">
        <v>15104378776</v>
      </c>
    </row>
    <row r="521" spans="1:15" ht="18" customHeight="1">
      <c r="A521" s="321"/>
      <c r="B521" s="304" t="s">
        <v>682</v>
      </c>
      <c r="C521" s="304"/>
      <c r="D521" s="304"/>
      <c r="E521" s="304"/>
      <c r="F521" s="304"/>
      <c r="G521" s="304"/>
      <c r="H521" s="304"/>
      <c r="I521" s="322">
        <v>558308291</v>
      </c>
      <c r="J521" s="322"/>
      <c r="K521" s="322">
        <v>20769349</v>
      </c>
    </row>
    <row r="522" spans="1:15" ht="18" customHeight="1">
      <c r="A522" s="321"/>
      <c r="B522" s="304" t="s">
        <v>683</v>
      </c>
      <c r="C522" s="304"/>
      <c r="D522" s="304"/>
      <c r="E522" s="304"/>
      <c r="F522" s="304"/>
      <c r="G522" s="304"/>
      <c r="H522" s="304"/>
      <c r="I522" s="322">
        <v>28595812</v>
      </c>
      <c r="J522" s="322"/>
      <c r="K522" s="322">
        <v>0</v>
      </c>
    </row>
    <row r="523" spans="1:15" ht="18" customHeight="1" thickBot="1">
      <c r="A523" s="301"/>
      <c r="B523" s="302"/>
      <c r="C523" s="302" t="s">
        <v>438</v>
      </c>
      <c r="D523" s="302"/>
      <c r="E523" s="302"/>
      <c r="F523" s="302"/>
      <c r="G523" s="302"/>
      <c r="H523" s="302"/>
      <c r="I523" s="381">
        <f>SUM(I520:I522)</f>
        <v>22670529254</v>
      </c>
      <c r="J523" s="303"/>
      <c r="K523" s="381">
        <f>SUM(K520:K522)</f>
        <v>15125148125</v>
      </c>
      <c r="L523" s="382">
        <f>I523-KQKD!E14</f>
        <v>0</v>
      </c>
      <c r="M523" s="382">
        <f>K523-KQKD!G14</f>
        <v>0</v>
      </c>
    </row>
    <row r="524" spans="1:15" ht="9" customHeight="1" thickTop="1">
      <c r="A524" s="301"/>
      <c r="B524" s="302"/>
      <c r="C524" s="302"/>
      <c r="D524" s="302"/>
      <c r="E524" s="302"/>
      <c r="F524" s="302"/>
      <c r="G524" s="302"/>
      <c r="H524" s="302"/>
      <c r="I524" s="303"/>
      <c r="J524" s="303"/>
      <c r="K524" s="303"/>
      <c r="L524" s="382"/>
      <c r="M524" s="382"/>
    </row>
    <row r="525" spans="1:15" s="305" customFormat="1" ht="22.5" customHeight="1">
      <c r="A525" s="301" t="s">
        <v>684</v>
      </c>
      <c r="B525" s="302" t="s">
        <v>685</v>
      </c>
      <c r="C525" s="304"/>
      <c r="D525" s="304"/>
      <c r="E525" s="304"/>
      <c r="F525" s="304"/>
      <c r="G525" s="304"/>
      <c r="H525" s="304"/>
      <c r="I525" s="517" t="s">
        <v>696</v>
      </c>
      <c r="J525" s="322"/>
      <c r="K525" s="517" t="s">
        <v>697</v>
      </c>
      <c r="L525" s="304"/>
      <c r="N525" s="306"/>
      <c r="O525" s="306"/>
    </row>
    <row r="526" spans="1:15" ht="20.100000000000001" customHeight="1">
      <c r="A526" s="349"/>
      <c r="B526" s="302" t="s">
        <v>686</v>
      </c>
      <c r="C526" s="302"/>
      <c r="D526" s="374"/>
      <c r="E526" s="374"/>
      <c r="F526" s="374"/>
      <c r="G526" s="374"/>
      <c r="H526" s="350"/>
      <c r="I526" s="303">
        <f>KQKD!E23</f>
        <v>160597833725</v>
      </c>
      <c r="J526" s="303"/>
      <c r="K526" s="303">
        <f>KQKD!G23</f>
        <v>139759979272</v>
      </c>
      <c r="N526" s="439"/>
    </row>
    <row r="527" spans="1:15" ht="32.25" customHeight="1">
      <c r="A527" s="349"/>
      <c r="B527" s="773" t="s">
        <v>687</v>
      </c>
      <c r="C527" s="773"/>
      <c r="D527" s="773"/>
      <c r="E527" s="773"/>
      <c r="F527" s="773"/>
      <c r="G527" s="773"/>
      <c r="H527" s="350"/>
      <c r="I527" s="303">
        <f>I528-I529</f>
        <v>-2663254109</v>
      </c>
      <c r="J527" s="351"/>
      <c r="K527" s="303">
        <f>K528-K529</f>
        <v>-2070791671</v>
      </c>
      <c r="N527" s="439"/>
    </row>
    <row r="528" spans="1:15" ht="20.100000000000001" customHeight="1">
      <c r="A528" s="321"/>
      <c r="B528" s="347" t="s">
        <v>688</v>
      </c>
      <c r="C528" s="304"/>
      <c r="D528" s="364"/>
      <c r="E528" s="364"/>
      <c r="F528" s="364"/>
      <c r="G528" s="519"/>
      <c r="H528" s="304"/>
      <c r="I528" s="353">
        <f>3925362691-3829458484</f>
        <v>95904207</v>
      </c>
      <c r="J528" s="353"/>
      <c r="K528" s="353">
        <v>1064343501</v>
      </c>
      <c r="N528" s="439"/>
    </row>
    <row r="529" spans="1:15" ht="20.100000000000001" customHeight="1">
      <c r="A529" s="321"/>
      <c r="B529" s="347" t="s">
        <v>689</v>
      </c>
      <c r="C529" s="304"/>
      <c r="D529" s="364"/>
      <c r="E529" s="364"/>
      <c r="F529" s="364"/>
      <c r="G529" s="519"/>
      <c r="H529" s="304"/>
      <c r="I529" s="353">
        <v>2759158316</v>
      </c>
      <c r="J529" s="353"/>
      <c r="K529" s="353">
        <v>3135135172</v>
      </c>
      <c r="N529" s="353"/>
    </row>
    <row r="530" spans="1:15" ht="20.100000000000001" customHeight="1">
      <c r="A530" s="321"/>
      <c r="B530" s="302" t="s">
        <v>690</v>
      </c>
      <c r="C530" s="304"/>
      <c r="D530" s="364"/>
      <c r="E530" s="364"/>
      <c r="F530" s="364"/>
      <c r="G530" s="519"/>
      <c r="H530" s="304"/>
      <c r="I530" s="322">
        <v>3984277408</v>
      </c>
      <c r="J530" s="322"/>
      <c r="K530" s="322">
        <v>0</v>
      </c>
      <c r="N530" s="353"/>
    </row>
    <row r="531" spans="1:15" s="360" customFormat="1" ht="20.100000000000001" customHeight="1">
      <c r="A531" s="301"/>
      <c r="B531" s="302" t="s">
        <v>691</v>
      </c>
      <c r="C531" s="302"/>
      <c r="D531" s="374"/>
      <c r="E531" s="374"/>
      <c r="F531" s="374"/>
      <c r="G531" s="520"/>
      <c r="H531" s="302"/>
      <c r="I531" s="303">
        <f>I526+I527-I530</f>
        <v>153950302208</v>
      </c>
      <c r="J531" s="303"/>
      <c r="K531" s="303">
        <f>K526+K528-K529</f>
        <v>137689187601</v>
      </c>
      <c r="N531" s="439"/>
      <c r="O531" s="290"/>
    </row>
    <row r="532" spans="1:15" s="478" customFormat="1" ht="20.100000000000001" customHeight="1">
      <c r="A532" s="411"/>
      <c r="B532" s="397" t="s">
        <v>692</v>
      </c>
      <c r="C532" s="397"/>
      <c r="D532" s="521"/>
      <c r="E532" s="521"/>
      <c r="F532" s="521"/>
      <c r="G532" s="522"/>
      <c r="H532" s="397"/>
      <c r="I532" s="523">
        <v>0.25</v>
      </c>
      <c r="J532" s="322"/>
      <c r="K532" s="523">
        <v>0.25</v>
      </c>
      <c r="L532" s="524"/>
      <c r="N532" s="439"/>
      <c r="O532" s="290"/>
    </row>
    <row r="533" spans="1:15" s="527" customFormat="1" ht="20.100000000000001" customHeight="1" thickBot="1">
      <c r="A533" s="391"/>
      <c r="B533" s="393" t="s">
        <v>693</v>
      </c>
      <c r="C533" s="393"/>
      <c r="D533" s="525"/>
      <c r="E533" s="525"/>
      <c r="F533" s="525"/>
      <c r="G533" s="525"/>
      <c r="H533" s="393"/>
      <c r="I533" s="436">
        <f>I531*I532</f>
        <v>38487575552</v>
      </c>
      <c r="J533" s="303"/>
      <c r="K533" s="436">
        <v>34422296900</v>
      </c>
      <c r="L533" s="405">
        <f>I533-KQKD!E25</f>
        <v>0</v>
      </c>
      <c r="M533" s="526">
        <f>K533-KQKD!G25</f>
        <v>0</v>
      </c>
      <c r="N533" s="439"/>
      <c r="O533" s="290"/>
    </row>
    <row r="534" spans="1:15" s="527" customFormat="1" ht="12" customHeight="1" thickTop="1">
      <c r="A534" s="402"/>
      <c r="B534" s="403"/>
      <c r="C534" s="403"/>
      <c r="D534" s="528"/>
      <c r="E534" s="528"/>
      <c r="F534" s="528"/>
      <c r="G534" s="528"/>
      <c r="H534" s="403"/>
      <c r="I534" s="287"/>
      <c r="J534" s="287"/>
      <c r="K534" s="287"/>
      <c r="L534" s="405"/>
      <c r="M534" s="405"/>
      <c r="N534" s="290"/>
      <c r="O534" s="290"/>
    </row>
    <row r="535" spans="1:15" s="527" customFormat="1" ht="18.75" customHeight="1">
      <c r="A535" s="301" t="s">
        <v>694</v>
      </c>
      <c r="B535" s="302" t="s">
        <v>695</v>
      </c>
      <c r="C535" s="304"/>
      <c r="D535" s="304"/>
      <c r="E535" s="304"/>
      <c r="F535" s="304"/>
      <c r="G535" s="304"/>
      <c r="H535" s="529"/>
      <c r="I535" s="517" t="s">
        <v>696</v>
      </c>
      <c r="J535" s="322"/>
      <c r="K535" s="517" t="s">
        <v>697</v>
      </c>
      <c r="L535" s="405"/>
      <c r="M535" s="530"/>
      <c r="N535" s="290"/>
      <c r="O535" s="290"/>
    </row>
    <row r="536" spans="1:15" s="527" customFormat="1" ht="18.75" customHeight="1">
      <c r="A536" s="301"/>
      <c r="B536" s="304" t="s">
        <v>698</v>
      </c>
      <c r="C536" s="304"/>
      <c r="D536" s="374"/>
      <c r="E536" s="374"/>
      <c r="F536" s="374"/>
      <c r="G536" s="520"/>
      <c r="H536" s="531"/>
      <c r="I536" s="322">
        <v>957364621</v>
      </c>
      <c r="J536" s="322"/>
      <c r="K536" s="322">
        <v>146030179</v>
      </c>
      <c r="L536" s="405"/>
      <c r="M536" s="405"/>
      <c r="N536" s="290"/>
      <c r="O536" s="290"/>
    </row>
    <row r="537" spans="1:15" s="527" customFormat="1" ht="18.75" customHeight="1">
      <c r="A537" s="301"/>
      <c r="B537" s="304" t="s">
        <v>699</v>
      </c>
      <c r="C537" s="532"/>
      <c r="D537" s="374"/>
      <c r="E537" s="374"/>
      <c r="F537" s="374"/>
      <c r="G537" s="374"/>
      <c r="H537" s="531"/>
      <c r="I537" s="303"/>
      <c r="J537" s="303"/>
      <c r="K537" s="303"/>
      <c r="L537" s="405"/>
      <c r="M537" s="405"/>
      <c r="N537" s="290"/>
      <c r="O537" s="290"/>
    </row>
    <row r="538" spans="1:15" s="527" customFormat="1" ht="18.75" customHeight="1" thickBot="1">
      <c r="A538" s="301"/>
      <c r="B538" s="302"/>
      <c r="C538" s="302" t="s">
        <v>700</v>
      </c>
      <c r="D538" s="302"/>
      <c r="E538" s="302"/>
      <c r="F538" s="302"/>
      <c r="G538" s="302"/>
      <c r="H538" s="533"/>
      <c r="I538" s="534">
        <f>I536</f>
        <v>957364621</v>
      </c>
      <c r="J538" s="303"/>
      <c r="K538" s="534">
        <f>K536</f>
        <v>146030179</v>
      </c>
      <c r="L538" s="405">
        <f>I538-KQKD!E26</f>
        <v>0</v>
      </c>
      <c r="M538" s="405">
        <f>K538-KQKD!G26</f>
        <v>0</v>
      </c>
      <c r="N538" s="290"/>
      <c r="O538" s="290"/>
    </row>
    <row r="539" spans="1:15" s="527" customFormat="1" ht="9" customHeight="1" thickTop="1">
      <c r="A539" s="402"/>
      <c r="B539" s="403"/>
      <c r="C539" s="403"/>
      <c r="D539" s="528"/>
      <c r="E539" s="528"/>
      <c r="F539" s="528"/>
      <c r="G539" s="528"/>
      <c r="H539" s="403"/>
      <c r="I539" s="287"/>
      <c r="J539" s="287"/>
      <c r="K539" s="287"/>
      <c r="L539" s="405"/>
      <c r="M539" s="405"/>
      <c r="N539" s="290"/>
      <c r="O539" s="290"/>
    </row>
    <row r="540" spans="1:15" s="527" customFormat="1" ht="18" customHeight="1">
      <c r="A540" s="301" t="s">
        <v>701</v>
      </c>
      <c r="B540" s="309" t="s">
        <v>702</v>
      </c>
      <c r="C540" s="535"/>
      <c r="D540" s="535"/>
      <c r="E540" s="535"/>
      <c r="F540" s="535"/>
      <c r="G540" s="535"/>
      <c r="H540" s="535"/>
      <c r="I540" s="535"/>
      <c r="J540" s="535"/>
      <c r="K540" s="535"/>
      <c r="L540" s="405"/>
      <c r="M540" s="405"/>
      <c r="N540" s="290"/>
      <c r="O540" s="290"/>
    </row>
    <row r="541" spans="1:15" s="527" customFormat="1" ht="17.25" customHeight="1">
      <c r="A541" s="304"/>
      <c r="B541" s="312" t="s">
        <v>703</v>
      </c>
      <c r="C541" s="312"/>
      <c r="D541" s="312"/>
      <c r="E541" s="312"/>
      <c r="F541" s="312"/>
      <c r="G541" s="312"/>
      <c r="H541" s="312"/>
      <c r="I541" s="312"/>
      <c r="J541" s="312"/>
      <c r="K541" s="312"/>
      <c r="L541" s="405"/>
      <c r="M541" s="405"/>
      <c r="N541" s="290"/>
      <c r="O541" s="290"/>
    </row>
    <row r="542" spans="1:15" s="527" customFormat="1" ht="18" customHeight="1">
      <c r="A542" s="304"/>
      <c r="B542" s="748" t="s">
        <v>704</v>
      </c>
      <c r="C542" s="748"/>
      <c r="D542" s="748"/>
      <c r="E542" s="748"/>
      <c r="F542" s="748"/>
      <c r="G542" s="748"/>
      <c r="H542" s="748"/>
      <c r="I542" s="748"/>
      <c r="J542" s="748"/>
      <c r="K542" s="748"/>
      <c r="L542" s="405"/>
      <c r="M542" s="405"/>
      <c r="N542" s="290"/>
      <c r="O542" s="290"/>
    </row>
    <row r="543" spans="1:15" s="527" customFormat="1" ht="18" customHeight="1">
      <c r="A543" s="536" t="s">
        <v>705</v>
      </c>
      <c r="B543" s="536" t="s">
        <v>706</v>
      </c>
      <c r="C543" s="305"/>
      <c r="D543" s="305"/>
      <c r="E543" s="305"/>
      <c r="F543" s="305"/>
      <c r="G543" s="305"/>
      <c r="H543" s="305"/>
      <c r="I543" s="305"/>
      <c r="J543" s="305"/>
      <c r="K543" s="305"/>
      <c r="L543" s="405"/>
      <c r="M543" s="405"/>
      <c r="N543" s="290"/>
      <c r="O543" s="290"/>
    </row>
    <row r="544" spans="1:15" s="527" customFormat="1" ht="60" customHeight="1">
      <c r="A544" s="305"/>
      <c r="B544" s="772" t="s">
        <v>707</v>
      </c>
      <c r="C544" s="772"/>
      <c r="D544" s="772"/>
      <c r="E544" s="772"/>
      <c r="F544" s="772"/>
      <c r="G544" s="772"/>
      <c r="H544" s="772"/>
      <c r="I544" s="772"/>
      <c r="J544" s="774"/>
      <c r="K544" s="774"/>
      <c r="L544" s="405"/>
      <c r="M544" s="405"/>
      <c r="N544" s="290"/>
      <c r="O544" s="290"/>
    </row>
    <row r="545" spans="1:15" s="527" customFormat="1" ht="32.25" customHeight="1">
      <c r="A545" s="305"/>
      <c r="B545" s="772" t="s">
        <v>708</v>
      </c>
      <c r="C545" s="772"/>
      <c r="D545" s="772"/>
      <c r="E545" s="772"/>
      <c r="F545" s="772"/>
      <c r="G545" s="772"/>
      <c r="H545" s="772"/>
      <c r="I545" s="772"/>
      <c r="J545" s="774"/>
      <c r="K545" s="774"/>
      <c r="L545" s="405"/>
      <c r="M545" s="405"/>
      <c r="N545" s="290"/>
      <c r="O545" s="290"/>
    </row>
    <row r="546" spans="1:15" s="527" customFormat="1" ht="42.75" customHeight="1">
      <c r="A546" s="305"/>
      <c r="B546" s="772" t="s">
        <v>709</v>
      </c>
      <c r="C546" s="772"/>
      <c r="D546" s="772"/>
      <c r="E546" s="772"/>
      <c r="F546" s="772"/>
      <c r="G546" s="772"/>
      <c r="H546" s="772"/>
      <c r="I546" s="772"/>
      <c r="J546" s="774"/>
      <c r="K546" s="774"/>
      <c r="L546" s="405"/>
      <c r="M546" s="405"/>
      <c r="N546" s="290"/>
      <c r="O546" s="290"/>
    </row>
    <row r="547" spans="1:15" s="527" customFormat="1" ht="60.75" customHeight="1">
      <c r="A547" s="305"/>
      <c r="B547" s="772" t="s">
        <v>710</v>
      </c>
      <c r="C547" s="772"/>
      <c r="D547" s="772"/>
      <c r="E547" s="772"/>
      <c r="F547" s="772"/>
      <c r="G547" s="772"/>
      <c r="H547" s="772"/>
      <c r="I547" s="772"/>
      <c r="J547" s="774"/>
      <c r="K547" s="774"/>
      <c r="L547" s="405"/>
      <c r="M547" s="405"/>
      <c r="N547" s="290"/>
      <c r="O547" s="290"/>
    </row>
    <row r="548" spans="1:15" s="527" customFormat="1" ht="18" customHeight="1">
      <c r="A548" s="305"/>
      <c r="B548" s="536" t="s">
        <v>711</v>
      </c>
      <c r="C548" s="305"/>
      <c r="D548" s="305"/>
      <c r="E548" s="305"/>
      <c r="F548" s="305"/>
      <c r="G548" s="305"/>
      <c r="H548" s="305"/>
      <c r="I548" s="305"/>
      <c r="J548" s="305"/>
      <c r="K548" s="305"/>
      <c r="L548" s="405"/>
      <c r="M548" s="405"/>
      <c r="N548" s="290"/>
      <c r="O548" s="290"/>
    </row>
    <row r="549" spans="1:15" s="527" customFormat="1" ht="45.75" customHeight="1">
      <c r="A549" s="305"/>
      <c r="B549" s="772" t="s">
        <v>712</v>
      </c>
      <c r="C549" s="772"/>
      <c r="D549" s="772"/>
      <c r="E549" s="772"/>
      <c r="F549" s="772"/>
      <c r="G549" s="772"/>
      <c r="H549" s="772"/>
      <c r="I549" s="772"/>
      <c r="J549" s="774"/>
      <c r="K549" s="774"/>
      <c r="L549" s="405"/>
      <c r="M549" s="405"/>
      <c r="N549" s="290"/>
      <c r="O549" s="290"/>
    </row>
    <row r="550" spans="1:15" s="527" customFormat="1" ht="32.25" customHeight="1">
      <c r="A550" s="305"/>
      <c r="B550" s="772" t="s">
        <v>713</v>
      </c>
      <c r="C550" s="772"/>
      <c r="D550" s="772"/>
      <c r="E550" s="772"/>
      <c r="F550" s="772"/>
      <c r="G550" s="772"/>
      <c r="H550" s="772"/>
      <c r="I550" s="772"/>
      <c r="J550" s="774"/>
      <c r="K550" s="774"/>
      <c r="L550" s="405"/>
      <c r="M550" s="405"/>
      <c r="N550" s="290"/>
      <c r="O550" s="290"/>
    </row>
    <row r="551" spans="1:15" s="527" customFormat="1" ht="18" customHeight="1">
      <c r="A551" s="304"/>
      <c r="B551" s="344" t="s">
        <v>714</v>
      </c>
      <c r="C551" s="312"/>
      <c r="D551" s="312"/>
      <c r="E551" s="312"/>
      <c r="F551" s="312"/>
      <c r="G551" s="312"/>
      <c r="H551" s="312"/>
      <c r="I551" s="312"/>
      <c r="J551" s="312"/>
      <c r="K551" s="312"/>
      <c r="L551" s="405"/>
      <c r="M551" s="405"/>
      <c r="N551" s="290"/>
      <c r="O551" s="290"/>
    </row>
    <row r="552" spans="1:15" s="527" customFormat="1" ht="33.75" customHeight="1">
      <c r="A552" s="305"/>
      <c r="B552" s="772" t="s">
        <v>715</v>
      </c>
      <c r="C552" s="772"/>
      <c r="D552" s="772"/>
      <c r="E552" s="772"/>
      <c r="F552" s="772"/>
      <c r="G552" s="772"/>
      <c r="H552" s="772"/>
      <c r="I552" s="772"/>
      <c r="J552" s="774"/>
      <c r="K552" s="774"/>
      <c r="L552" s="405"/>
      <c r="M552" s="405"/>
      <c r="N552" s="290"/>
      <c r="O552" s="290"/>
    </row>
    <row r="553" spans="1:15" s="527" customFormat="1" ht="34.5" customHeight="1">
      <c r="A553" s="305"/>
      <c r="B553" s="772" t="s">
        <v>716</v>
      </c>
      <c r="C553" s="772"/>
      <c r="D553" s="772"/>
      <c r="E553" s="772"/>
      <c r="F553" s="772"/>
      <c r="G553" s="772"/>
      <c r="H553" s="772"/>
      <c r="I553" s="772"/>
      <c r="J553" s="774"/>
      <c r="K553" s="774"/>
      <c r="L553" s="405"/>
      <c r="M553" s="405"/>
      <c r="N553" s="290"/>
      <c r="O553" s="290"/>
    </row>
    <row r="554" spans="1:15" s="527" customFormat="1" ht="30.75" customHeight="1">
      <c r="A554" s="537"/>
      <c r="B554" s="537"/>
      <c r="C554" s="537"/>
      <c r="D554" s="537"/>
      <c r="E554" s="537"/>
      <c r="F554" s="538"/>
      <c r="G554" s="538"/>
      <c r="H554" s="537"/>
      <c r="I554" s="539" t="s">
        <v>717</v>
      </c>
      <c r="J554" s="540"/>
      <c r="K554" s="539" t="s">
        <v>718</v>
      </c>
      <c r="L554" s="405"/>
      <c r="M554" s="405"/>
      <c r="N554" s="290"/>
      <c r="O554" s="290"/>
    </row>
    <row r="555" spans="1:15" s="527" customFormat="1" ht="33" customHeight="1">
      <c r="A555" s="541"/>
      <c r="B555" s="775" t="s">
        <v>719</v>
      </c>
      <c r="C555" s="775"/>
      <c r="D555" s="775"/>
      <c r="E555" s="775"/>
      <c r="F555" s="542"/>
      <c r="G555" s="542"/>
      <c r="H555" s="543"/>
      <c r="I555" s="303"/>
      <c r="J555" s="303"/>
      <c r="K555" s="303"/>
      <c r="L555" s="405"/>
      <c r="M555" s="405"/>
      <c r="N555" s="290"/>
      <c r="O555" s="290"/>
    </row>
    <row r="556" spans="1:15" s="527" customFormat="1" ht="18" customHeight="1">
      <c r="A556" s="541"/>
      <c r="B556" s="305" t="s">
        <v>720</v>
      </c>
      <c r="C556" s="305"/>
      <c r="D556" s="305"/>
      <c r="E556" s="305"/>
      <c r="F556" s="542"/>
      <c r="G556" s="542"/>
      <c r="H556" s="543"/>
      <c r="I556" s="544" t="s">
        <v>721</v>
      </c>
      <c r="J556" s="322"/>
      <c r="K556" s="544">
        <v>-6355256453.4000044</v>
      </c>
      <c r="L556" s="405"/>
      <c r="M556" s="405"/>
      <c r="N556" s="290"/>
      <c r="O556" s="290"/>
    </row>
    <row r="557" spans="1:15" s="527" customFormat="1" ht="18" customHeight="1">
      <c r="A557" s="541"/>
      <c r="B557" s="305" t="s">
        <v>720</v>
      </c>
      <c r="C557" s="305"/>
      <c r="D557" s="305"/>
      <c r="E557" s="305"/>
      <c r="F557" s="542"/>
      <c r="G557" s="542"/>
      <c r="H557" s="543"/>
      <c r="I557" s="544" t="s">
        <v>722</v>
      </c>
      <c r="J557" s="322"/>
      <c r="K557" s="544">
        <f>-K556</f>
        <v>6355256453.4000044</v>
      </c>
      <c r="L557" s="405"/>
      <c r="M557" s="405"/>
      <c r="N557" s="290"/>
      <c r="O557" s="290"/>
    </row>
    <row r="558" spans="1:15" s="527" customFormat="1" ht="18" customHeight="1">
      <c r="A558" s="541"/>
      <c r="B558" s="305" t="s">
        <v>723</v>
      </c>
      <c r="C558" s="305"/>
      <c r="D558" s="305"/>
      <c r="E558" s="305"/>
      <c r="F558" s="542"/>
      <c r="G558" s="542"/>
      <c r="H558" s="543"/>
      <c r="I558" s="544" t="s">
        <v>724</v>
      </c>
      <c r="J558" s="322"/>
      <c r="K558" s="454">
        <v>8421752.9700000081</v>
      </c>
      <c r="L558" s="405"/>
      <c r="M558" s="405"/>
      <c r="N558" s="290"/>
      <c r="O558" s="290"/>
    </row>
    <row r="559" spans="1:15" s="527" customFormat="1" ht="18" customHeight="1">
      <c r="A559" s="541"/>
      <c r="B559" s="305" t="s">
        <v>723</v>
      </c>
      <c r="C559" s="305"/>
      <c r="D559" s="305"/>
      <c r="E559" s="305"/>
      <c r="F559" s="542"/>
      <c r="G559" s="542"/>
      <c r="H559" s="543"/>
      <c r="I559" s="544" t="s">
        <v>725</v>
      </c>
      <c r="J559" s="322"/>
      <c r="K559" s="454">
        <f>-K558</f>
        <v>-8421752.9700000081</v>
      </c>
      <c r="L559" s="405"/>
      <c r="M559" s="405"/>
      <c r="N559" s="290"/>
      <c r="O559" s="290"/>
    </row>
    <row r="560" spans="1:15" s="527" customFormat="1" ht="30.75" customHeight="1">
      <c r="A560" s="541"/>
      <c r="B560" s="775" t="s">
        <v>726</v>
      </c>
      <c r="C560" s="775"/>
      <c r="D560" s="775"/>
      <c r="E560" s="775"/>
      <c r="F560" s="542"/>
      <c r="G560" s="542"/>
      <c r="H560" s="543"/>
      <c r="I560" s="303"/>
      <c r="J560" s="303"/>
      <c r="K560" s="303"/>
      <c r="L560" s="405"/>
      <c r="M560" s="405"/>
      <c r="N560" s="290"/>
      <c r="O560" s="290"/>
    </row>
    <row r="561" spans="1:15" s="527" customFormat="1" ht="18" customHeight="1">
      <c r="A561" s="541"/>
      <c r="B561" s="305" t="s">
        <v>720</v>
      </c>
      <c r="C561" s="305"/>
      <c r="D561" s="305"/>
      <c r="E561" s="305"/>
      <c r="F561" s="542"/>
      <c r="G561" s="542"/>
      <c r="H561" s="543"/>
      <c r="I561" s="544" t="s">
        <v>727</v>
      </c>
      <c r="J561" s="303"/>
      <c r="K561" s="322">
        <v>9124760999.9999981</v>
      </c>
      <c r="L561" s="405"/>
      <c r="M561" s="405"/>
      <c r="N561" s="290"/>
      <c r="O561" s="290"/>
    </row>
    <row r="562" spans="1:15" s="527" customFormat="1" ht="18" customHeight="1">
      <c r="A562" s="541"/>
      <c r="B562" s="305" t="s">
        <v>720</v>
      </c>
      <c r="C562" s="305"/>
      <c r="D562" s="305"/>
      <c r="E562" s="305"/>
      <c r="F562" s="542"/>
      <c r="G562" s="542"/>
      <c r="H562" s="543"/>
      <c r="I562" s="544" t="s">
        <v>728</v>
      </c>
      <c r="J562" s="303"/>
      <c r="K562" s="322">
        <f>-K561</f>
        <v>-9124760999.9999981</v>
      </c>
      <c r="L562" s="405"/>
      <c r="M562" s="405"/>
      <c r="N562" s="290"/>
      <c r="O562" s="290"/>
    </row>
    <row r="563" spans="1:15" s="527" customFormat="1" ht="18" customHeight="1">
      <c r="A563" s="541"/>
      <c r="B563" s="305" t="s">
        <v>723</v>
      </c>
      <c r="C563" s="305"/>
      <c r="D563" s="305"/>
      <c r="E563" s="305"/>
      <c r="F563" s="542"/>
      <c r="G563" s="542"/>
      <c r="H563" s="543"/>
      <c r="I563" s="544" t="s">
        <v>729</v>
      </c>
      <c r="J563" s="303"/>
      <c r="K563" s="322">
        <v>9999454.0676000006</v>
      </c>
      <c r="L563" s="405"/>
      <c r="M563" s="405"/>
      <c r="N563" s="290"/>
      <c r="O563" s="290"/>
    </row>
    <row r="564" spans="1:15" s="527" customFormat="1" ht="18" customHeight="1">
      <c r="A564" s="541"/>
      <c r="B564" s="305" t="s">
        <v>723</v>
      </c>
      <c r="C564" s="305"/>
      <c r="D564" s="305"/>
      <c r="E564" s="305"/>
      <c r="F564" s="542"/>
      <c r="G564" s="542"/>
      <c r="H564" s="543"/>
      <c r="I564" s="544" t="s">
        <v>730</v>
      </c>
      <c r="J564" s="303"/>
      <c r="K564" s="322">
        <f>-K563</f>
        <v>-9999454.0676000006</v>
      </c>
      <c r="L564" s="405"/>
      <c r="M564" s="405"/>
      <c r="N564" s="290"/>
      <c r="O564" s="290"/>
    </row>
    <row r="565" spans="1:15" s="527" customFormat="1" ht="9" customHeight="1">
      <c r="A565" s="541"/>
      <c r="B565" s="537"/>
      <c r="C565" s="537"/>
      <c r="D565" s="537"/>
      <c r="E565" s="537"/>
      <c r="F565" s="542"/>
      <c r="G565" s="542"/>
      <c r="H565" s="543"/>
      <c r="I565" s="544"/>
      <c r="J565" s="303"/>
      <c r="K565" s="303"/>
      <c r="L565" s="405"/>
      <c r="M565" s="405"/>
      <c r="N565" s="290"/>
      <c r="O565" s="290"/>
    </row>
    <row r="566" spans="1:15" s="527" customFormat="1" ht="43.5" customHeight="1">
      <c r="A566" s="545"/>
      <c r="B566" s="772" t="s">
        <v>731</v>
      </c>
      <c r="C566" s="772"/>
      <c r="D566" s="772"/>
      <c r="E566" s="772"/>
      <c r="F566" s="772"/>
      <c r="G566" s="772"/>
      <c r="H566" s="772"/>
      <c r="I566" s="772"/>
      <c r="J566" s="774"/>
      <c r="K566" s="774"/>
      <c r="L566" s="405"/>
      <c r="M566" s="405"/>
      <c r="N566" s="290"/>
      <c r="O566" s="290"/>
    </row>
    <row r="567" spans="1:15" s="527" customFormat="1" ht="18" customHeight="1">
      <c r="A567" s="545"/>
      <c r="B567" s="344" t="s">
        <v>732</v>
      </c>
      <c r="C567" s="305"/>
      <c r="D567" s="305"/>
      <c r="E567" s="305"/>
      <c r="F567" s="305"/>
      <c r="G567" s="305"/>
      <c r="H567" s="305"/>
      <c r="I567" s="305"/>
      <c r="J567" s="546"/>
      <c r="K567" s="546"/>
      <c r="L567" s="405"/>
      <c r="M567" s="405"/>
      <c r="N567" s="290"/>
      <c r="O567" s="290"/>
    </row>
    <row r="568" spans="1:15" s="527" customFormat="1" ht="47.25" customHeight="1">
      <c r="A568" s="545"/>
      <c r="B568" s="772" t="s">
        <v>733</v>
      </c>
      <c r="C568" s="772"/>
      <c r="D568" s="772"/>
      <c r="E568" s="772"/>
      <c r="F568" s="772"/>
      <c r="G568" s="772"/>
      <c r="H568" s="772"/>
      <c r="I568" s="772"/>
      <c r="J568" s="772"/>
      <c r="K568" s="772"/>
      <c r="L568" s="405"/>
      <c r="M568" s="405"/>
      <c r="N568" s="290"/>
      <c r="O568" s="290"/>
    </row>
    <row r="569" spans="1:15" s="527" customFormat="1" ht="30.75" customHeight="1">
      <c r="A569" s="545"/>
      <c r="B569" s="772" t="s">
        <v>734</v>
      </c>
      <c r="C569" s="772"/>
      <c r="D569" s="772"/>
      <c r="E569" s="772"/>
      <c r="F569" s="772"/>
      <c r="G569" s="772"/>
      <c r="H569" s="772"/>
      <c r="I569" s="772"/>
      <c r="J569" s="774"/>
      <c r="K569" s="774"/>
      <c r="L569" s="405"/>
      <c r="M569" s="405"/>
      <c r="N569" s="290"/>
      <c r="O569" s="290"/>
    </row>
    <row r="570" spans="1:15" s="527" customFormat="1" ht="18" customHeight="1">
      <c r="A570" s="545"/>
      <c r="B570" s="344" t="s">
        <v>735</v>
      </c>
      <c r="C570" s="305"/>
      <c r="D570" s="305"/>
      <c r="E570" s="305"/>
      <c r="F570" s="305"/>
      <c r="G570" s="305"/>
      <c r="H570" s="305"/>
      <c r="I570" s="305"/>
      <c r="J570" s="305"/>
      <c r="K570" s="305"/>
      <c r="L570" s="405"/>
      <c r="M570" s="405"/>
      <c r="N570" s="290"/>
      <c r="O570" s="290"/>
    </row>
    <row r="571" spans="1:15" s="527" customFormat="1" ht="33" customHeight="1">
      <c r="A571" s="545"/>
      <c r="B571" s="776" t="s">
        <v>736</v>
      </c>
      <c r="C571" s="776"/>
      <c r="D571" s="776"/>
      <c r="E571" s="776"/>
      <c r="F571" s="776"/>
      <c r="G571" s="776"/>
      <c r="H571" s="776"/>
      <c r="I571" s="776"/>
      <c r="J571" s="776"/>
      <c r="K571" s="776"/>
      <c r="L571" s="547"/>
      <c r="M571" s="405"/>
      <c r="N571" s="290"/>
      <c r="O571" s="290"/>
    </row>
    <row r="572" spans="1:15" s="527" customFormat="1" ht="18" customHeight="1">
      <c r="A572" s="536" t="s">
        <v>737</v>
      </c>
      <c r="B572" s="536" t="s">
        <v>738</v>
      </c>
      <c r="C572" s="305"/>
      <c r="D572" s="305"/>
      <c r="E572" s="305"/>
      <c r="F572" s="305"/>
      <c r="G572" s="305"/>
      <c r="H572" s="305"/>
      <c r="I572" s="305"/>
      <c r="J572" s="305"/>
      <c r="K572" s="305"/>
      <c r="L572" s="405"/>
      <c r="M572" s="405"/>
      <c r="N572" s="290"/>
      <c r="O572" s="290"/>
    </row>
    <row r="573" spans="1:15" s="527" customFormat="1" ht="57" customHeight="1">
      <c r="A573" s="305"/>
      <c r="B573" s="772" t="s">
        <v>739</v>
      </c>
      <c r="C573" s="772"/>
      <c r="D573" s="772"/>
      <c r="E573" s="772"/>
      <c r="F573" s="772"/>
      <c r="G573" s="772"/>
      <c r="H573" s="772"/>
      <c r="I573" s="772"/>
      <c r="J573" s="774"/>
      <c r="K573" s="774"/>
      <c r="L573" s="405"/>
      <c r="M573" s="405"/>
      <c r="N573" s="290"/>
      <c r="O573" s="290"/>
    </row>
    <row r="574" spans="1:15" s="527" customFormat="1" ht="18" customHeight="1">
      <c r="A574" s="305"/>
      <c r="B574" s="344" t="s">
        <v>448</v>
      </c>
      <c r="C574" s="305"/>
      <c r="D574" s="305"/>
      <c r="E574" s="305"/>
      <c r="F574" s="305"/>
      <c r="G574" s="305"/>
      <c r="H574" s="305"/>
      <c r="I574" s="305"/>
      <c r="J574" s="305"/>
      <c r="K574" s="305"/>
      <c r="L574" s="405"/>
      <c r="M574" s="405"/>
      <c r="N574" s="290"/>
      <c r="O574" s="290"/>
    </row>
    <row r="575" spans="1:15" s="527" customFormat="1" ht="46.5" customHeight="1">
      <c r="A575" s="305"/>
      <c r="B575" s="772" t="s">
        <v>740</v>
      </c>
      <c r="C575" s="772"/>
      <c r="D575" s="772"/>
      <c r="E575" s="772"/>
      <c r="F575" s="772"/>
      <c r="G575" s="772"/>
      <c r="H575" s="772"/>
      <c r="I575" s="772"/>
      <c r="J575" s="774"/>
      <c r="K575" s="774"/>
      <c r="L575" s="405"/>
      <c r="M575" s="405"/>
      <c r="N575" s="290"/>
      <c r="O575" s="290"/>
    </row>
    <row r="576" spans="1:15" s="527" customFormat="1" ht="42.75" customHeight="1">
      <c r="A576" s="305"/>
      <c r="B576" s="772" t="s">
        <v>741</v>
      </c>
      <c r="C576" s="772"/>
      <c r="D576" s="772"/>
      <c r="E576" s="772"/>
      <c r="F576" s="772"/>
      <c r="G576" s="772"/>
      <c r="H576" s="772"/>
      <c r="I576" s="772"/>
      <c r="J576" s="774"/>
      <c r="K576" s="774"/>
      <c r="L576" s="405"/>
      <c r="M576" s="405"/>
      <c r="N576" s="290"/>
      <c r="O576" s="290"/>
    </row>
    <row r="577" spans="1:15" s="527" customFormat="1" ht="18" customHeight="1">
      <c r="A577" s="305"/>
      <c r="B577" s="344" t="s">
        <v>432</v>
      </c>
      <c r="C577" s="305"/>
      <c r="D577" s="305"/>
      <c r="E577" s="305"/>
      <c r="F577" s="305"/>
      <c r="G577" s="305"/>
      <c r="H577" s="305"/>
      <c r="I577" s="305"/>
      <c r="J577" s="305"/>
      <c r="K577" s="305"/>
      <c r="L577" s="405"/>
      <c r="M577" s="405"/>
      <c r="N577" s="290"/>
      <c r="O577" s="290"/>
    </row>
    <row r="578" spans="1:15" s="527" customFormat="1" ht="34.5" customHeight="1">
      <c r="A578" s="305"/>
      <c r="B578" s="772" t="s">
        <v>742</v>
      </c>
      <c r="C578" s="772"/>
      <c r="D578" s="772"/>
      <c r="E578" s="772"/>
      <c r="F578" s="772"/>
      <c r="G578" s="772"/>
      <c r="H578" s="772"/>
      <c r="I578" s="772"/>
      <c r="J578" s="774"/>
      <c r="K578" s="774"/>
      <c r="L578" s="405"/>
      <c r="M578" s="405"/>
      <c r="N578" s="290"/>
      <c r="O578" s="290"/>
    </row>
    <row r="579" spans="1:15" s="527" customFormat="1" ht="6.75" customHeight="1">
      <c r="A579" s="548"/>
      <c r="B579" s="549"/>
      <c r="C579" s="548"/>
      <c r="D579" s="548"/>
      <c r="E579" s="548"/>
      <c r="F579" s="548"/>
      <c r="G579" s="548"/>
      <c r="H579" s="548"/>
      <c r="I579" s="548"/>
      <c r="J579" s="548"/>
      <c r="K579" s="548"/>
      <c r="L579" s="405"/>
      <c r="M579" s="405"/>
      <c r="N579" s="290"/>
      <c r="O579" s="290"/>
    </row>
    <row r="580" spans="1:15" s="527" customFormat="1" ht="18" customHeight="1">
      <c r="A580" s="536" t="s">
        <v>743</v>
      </c>
      <c r="B580" s="536" t="s">
        <v>744</v>
      </c>
      <c r="C580" s="305"/>
      <c r="D580" s="305"/>
      <c r="E580" s="305"/>
      <c r="F580" s="305"/>
      <c r="G580" s="305"/>
      <c r="H580" s="305"/>
      <c r="I580" s="305"/>
      <c r="J580" s="305"/>
      <c r="K580" s="305"/>
      <c r="L580" s="405"/>
      <c r="M580" s="405"/>
      <c r="N580" s="290"/>
      <c r="O580" s="290"/>
    </row>
    <row r="581" spans="1:15" s="527" customFormat="1" ht="45" customHeight="1">
      <c r="A581" s="305"/>
      <c r="B581" s="772" t="s">
        <v>745</v>
      </c>
      <c r="C581" s="772"/>
      <c r="D581" s="772"/>
      <c r="E581" s="772"/>
      <c r="F581" s="772"/>
      <c r="G581" s="772"/>
      <c r="H581" s="772"/>
      <c r="I581" s="772"/>
      <c r="J581" s="774"/>
      <c r="K581" s="774"/>
      <c r="L581" s="405"/>
      <c r="M581" s="405"/>
      <c r="N581" s="290"/>
      <c r="O581" s="290"/>
    </row>
    <row r="582" spans="1:15" s="527" customFormat="1" ht="46.5" customHeight="1">
      <c r="A582" s="305"/>
      <c r="B582" s="772" t="s">
        <v>746</v>
      </c>
      <c r="C582" s="772"/>
      <c r="D582" s="772"/>
      <c r="E582" s="772"/>
      <c r="F582" s="772"/>
      <c r="G582" s="772"/>
      <c r="H582" s="772"/>
      <c r="I582" s="772"/>
      <c r="J582" s="774"/>
      <c r="K582" s="774"/>
      <c r="L582" s="405"/>
      <c r="M582" s="405"/>
      <c r="N582" s="290"/>
      <c r="O582" s="290"/>
    </row>
    <row r="583" spans="1:15" s="527" customFormat="1" ht="32.25" customHeight="1">
      <c r="A583" s="305"/>
      <c r="B583" s="772" t="s">
        <v>747</v>
      </c>
      <c r="C583" s="772"/>
      <c r="D583" s="772"/>
      <c r="E583" s="772"/>
      <c r="F583" s="772"/>
      <c r="G583" s="772"/>
      <c r="H583" s="772"/>
      <c r="I583" s="772"/>
      <c r="J583" s="774"/>
      <c r="K583" s="774"/>
      <c r="L583" s="405"/>
      <c r="M583" s="405"/>
      <c r="N583" s="290"/>
      <c r="O583" s="290"/>
    </row>
    <row r="584" spans="1:15" s="527" customFormat="1" ht="18" customHeight="1">
      <c r="A584" s="305"/>
      <c r="B584" s="305"/>
      <c r="C584" s="305"/>
      <c r="D584" s="305"/>
      <c r="E584" s="305"/>
      <c r="F584" s="305"/>
      <c r="G584" s="305"/>
      <c r="H584" s="305"/>
      <c r="I584" s="550"/>
      <c r="J584" s="305"/>
      <c r="K584" s="550" t="s">
        <v>720</v>
      </c>
      <c r="L584" s="405"/>
      <c r="M584" s="405"/>
      <c r="N584" s="290"/>
      <c r="O584" s="290"/>
    </row>
    <row r="585" spans="1:15" s="527" customFormat="1" ht="18" customHeight="1">
      <c r="A585" s="305"/>
      <c r="B585" s="777" t="s">
        <v>748</v>
      </c>
      <c r="C585" s="778"/>
      <c r="D585" s="778"/>
      <c r="E585" s="539" t="s">
        <v>749</v>
      </c>
      <c r="F585" s="539"/>
      <c r="G585" s="539" t="s">
        <v>750</v>
      </c>
      <c r="H585" s="539"/>
      <c r="I585" s="539" t="s">
        <v>751</v>
      </c>
      <c r="J585" s="305"/>
      <c r="K585" s="539" t="s">
        <v>462</v>
      </c>
      <c r="L585" s="405"/>
      <c r="M585" s="405"/>
      <c r="N585" s="290"/>
      <c r="O585" s="290"/>
    </row>
    <row r="586" spans="1:15" s="527" customFormat="1" ht="18.75" customHeight="1">
      <c r="A586" s="305"/>
      <c r="B586" s="772" t="s">
        <v>752</v>
      </c>
      <c r="C586" s="772"/>
      <c r="D586" s="305"/>
      <c r="E586" s="454">
        <v>173800000000</v>
      </c>
      <c r="F586" s="454"/>
      <c r="G586" s="454">
        <v>2841903600</v>
      </c>
      <c r="H586" s="454"/>
      <c r="I586" s="454">
        <v>403557893487</v>
      </c>
      <c r="J586" s="454"/>
      <c r="K586" s="454">
        <f>I586+G586+E586</f>
        <v>580199797087</v>
      </c>
      <c r="L586" s="405"/>
      <c r="M586" s="405"/>
      <c r="N586" s="290"/>
      <c r="O586" s="290"/>
    </row>
    <row r="587" spans="1:15" s="527" customFormat="1" ht="18.75" customHeight="1">
      <c r="A587" s="305"/>
      <c r="B587" s="305" t="s">
        <v>580</v>
      </c>
      <c r="C587" s="305"/>
      <c r="D587" s="305"/>
      <c r="E587" s="454">
        <v>33477517956</v>
      </c>
      <c r="F587" s="454"/>
      <c r="G587" s="454">
        <v>0</v>
      </c>
      <c r="H587" s="454"/>
      <c r="I587" s="454">
        <v>0</v>
      </c>
      <c r="J587" s="454"/>
      <c r="K587" s="454">
        <f>I587+G587+E587</f>
        <v>33477517956</v>
      </c>
      <c r="L587" s="405"/>
      <c r="M587" s="405"/>
      <c r="N587" s="290"/>
      <c r="O587" s="290"/>
    </row>
    <row r="588" spans="1:15" s="527" customFormat="1" ht="44.25" customHeight="1">
      <c r="A588" s="305"/>
      <c r="B588" s="772" t="s">
        <v>753</v>
      </c>
      <c r="C588" s="772"/>
      <c r="D588" s="305"/>
      <c r="E588" s="454">
        <v>422258900</v>
      </c>
      <c r="F588" s="454"/>
      <c r="G588" s="454">
        <v>4915000000</v>
      </c>
      <c r="H588" s="454"/>
      <c r="I588" s="454">
        <v>0</v>
      </c>
      <c r="J588" s="454"/>
      <c r="K588" s="454">
        <f>I588+G588+E588</f>
        <v>5337258900</v>
      </c>
      <c r="L588" s="405"/>
      <c r="M588" s="405"/>
      <c r="N588" s="290"/>
      <c r="O588" s="290"/>
    </row>
    <row r="589" spans="1:15" s="527" customFormat="1" ht="18" customHeight="1" thickBot="1">
      <c r="A589" s="305"/>
      <c r="B589" s="551"/>
      <c r="C589" s="551"/>
      <c r="D589" s="552"/>
      <c r="E589" s="553">
        <f>SUM(E586:E588)</f>
        <v>207699776856</v>
      </c>
      <c r="F589" s="552"/>
      <c r="G589" s="553">
        <f>SUM(G586:G588)</f>
        <v>7756903600</v>
      </c>
      <c r="H589" s="554"/>
      <c r="I589" s="553">
        <f>SUM(I586:I588)</f>
        <v>403557893487</v>
      </c>
      <c r="J589" s="555">
        <f>SUM(J586:J588)</f>
        <v>0</v>
      </c>
      <c r="K589" s="553">
        <f>SUM(K586:K588)</f>
        <v>619014573943</v>
      </c>
      <c r="L589" s="405"/>
      <c r="M589" s="405"/>
      <c r="N589" s="290"/>
      <c r="O589" s="290"/>
    </row>
    <row r="590" spans="1:15" s="527" customFormat="1" ht="18" customHeight="1" thickTop="1">
      <c r="A590" s="305"/>
      <c r="B590" s="777" t="s">
        <v>754</v>
      </c>
      <c r="C590" s="778"/>
      <c r="D590" s="778"/>
      <c r="E590" s="305"/>
      <c r="F590" s="305"/>
      <c r="G590" s="305"/>
      <c r="H590" s="305"/>
      <c r="I590" s="305"/>
      <c r="J590" s="305"/>
      <c r="K590" s="305"/>
      <c r="L590" s="405"/>
      <c r="M590" s="405"/>
      <c r="N590" s="290"/>
      <c r="O590" s="290"/>
    </row>
    <row r="591" spans="1:15" s="527" customFormat="1" ht="20.25" customHeight="1">
      <c r="A591" s="305"/>
      <c r="B591" s="772" t="s">
        <v>752</v>
      </c>
      <c r="C591" s="772"/>
      <c r="D591" s="305"/>
      <c r="E591" s="454">
        <v>120000000000</v>
      </c>
      <c r="F591" s="454"/>
      <c r="G591" s="454">
        <v>2464430700</v>
      </c>
      <c r="H591" s="454"/>
      <c r="I591" s="454">
        <v>232960939649</v>
      </c>
      <c r="J591" s="454"/>
      <c r="K591" s="454">
        <f>I591+G591+E591</f>
        <v>355425370349</v>
      </c>
      <c r="L591" s="405"/>
      <c r="M591" s="405"/>
      <c r="N591" s="290"/>
      <c r="O591" s="290"/>
    </row>
    <row r="592" spans="1:15" s="527" customFormat="1" ht="20.25" customHeight="1">
      <c r="A592" s="305"/>
      <c r="B592" s="305" t="s">
        <v>580</v>
      </c>
      <c r="C592" s="305"/>
      <c r="D592" s="305"/>
      <c r="E592" s="454">
        <v>39763034527</v>
      </c>
      <c r="F592" s="454"/>
      <c r="G592" s="454">
        <v>0</v>
      </c>
      <c r="H592" s="454"/>
      <c r="I592" s="454">
        <v>0</v>
      </c>
      <c r="J592" s="454"/>
      <c r="K592" s="454">
        <f>I592+G592+E592</f>
        <v>39763034527</v>
      </c>
      <c r="L592" s="405"/>
      <c r="M592" s="405"/>
      <c r="N592" s="290"/>
      <c r="O592" s="290"/>
    </row>
    <row r="593" spans="1:15" s="527" customFormat="1" ht="45" customHeight="1">
      <c r="A593" s="305"/>
      <c r="B593" s="772" t="s">
        <v>753</v>
      </c>
      <c r="C593" s="772"/>
      <c r="D593" s="305"/>
      <c r="E593" s="454">
        <v>0</v>
      </c>
      <c r="F593" s="454"/>
      <c r="G593" s="454">
        <v>3850000000</v>
      </c>
      <c r="H593" s="454"/>
      <c r="I593" s="454">
        <v>0</v>
      </c>
      <c r="J593" s="454"/>
      <c r="K593" s="454">
        <f>I593+G593+E593</f>
        <v>3850000000</v>
      </c>
      <c r="L593" s="405"/>
      <c r="M593" s="405"/>
      <c r="N593" s="290"/>
      <c r="O593" s="290"/>
    </row>
    <row r="594" spans="1:15" s="527" customFormat="1" ht="18" customHeight="1" thickBot="1">
      <c r="A594" s="305"/>
      <c r="B594" s="305"/>
      <c r="C594" s="305"/>
      <c r="D594" s="552"/>
      <c r="E594" s="553">
        <f>SUM(E591:E593)</f>
        <v>159763034527</v>
      </c>
      <c r="F594" s="556"/>
      <c r="G594" s="553">
        <f>SUM(G591:G593)</f>
        <v>6314430700</v>
      </c>
      <c r="H594" s="553"/>
      <c r="I594" s="553">
        <f>SUM(I591:I593)</f>
        <v>232960939649</v>
      </c>
      <c r="J594" s="553">
        <f>SUM(J591:J593)</f>
        <v>0</v>
      </c>
      <c r="K594" s="553">
        <f>SUM(K591:K593)</f>
        <v>399038404876</v>
      </c>
      <c r="L594" s="405"/>
      <c r="M594" s="405"/>
      <c r="N594" s="290"/>
      <c r="O594" s="290"/>
    </row>
    <row r="595" spans="1:15" s="527" customFormat="1" ht="9" customHeight="1" thickTop="1">
      <c r="A595" s="402"/>
      <c r="B595" s="403"/>
      <c r="C595" s="403"/>
      <c r="D595" s="528"/>
      <c r="E595" s="528"/>
      <c r="F595" s="528"/>
      <c r="G595" s="528"/>
      <c r="H595" s="403"/>
      <c r="I595" s="413"/>
      <c r="J595" s="413"/>
      <c r="K595" s="413"/>
      <c r="L595" s="405"/>
      <c r="M595" s="405"/>
      <c r="N595" s="290"/>
      <c r="O595" s="290"/>
    </row>
    <row r="596" spans="1:15" s="527" customFormat="1" ht="34.5" customHeight="1">
      <c r="A596" s="305"/>
      <c r="B596" s="772" t="s">
        <v>755</v>
      </c>
      <c r="C596" s="772"/>
      <c r="D596" s="772"/>
      <c r="E596" s="772"/>
      <c r="F596" s="772"/>
      <c r="G596" s="772"/>
      <c r="H596" s="772"/>
      <c r="I596" s="772"/>
      <c r="J596" s="774"/>
      <c r="K596" s="774"/>
      <c r="L596" s="405"/>
      <c r="M596" s="405"/>
      <c r="N596" s="290"/>
      <c r="O596" s="290"/>
    </row>
    <row r="597" spans="1:15" s="527" customFormat="1" ht="6.75" customHeight="1">
      <c r="A597" s="305"/>
      <c r="B597" s="557"/>
      <c r="C597" s="557"/>
      <c r="D597" s="557"/>
      <c r="E597" s="557"/>
      <c r="F597" s="557"/>
      <c r="G597" s="557"/>
      <c r="H597" s="557"/>
      <c r="I597" s="557"/>
      <c r="J597" s="558"/>
      <c r="K597" s="558"/>
      <c r="L597" s="405"/>
      <c r="M597" s="405"/>
      <c r="N597" s="290"/>
      <c r="O597" s="290"/>
    </row>
    <row r="598" spans="1:15" s="527" customFormat="1" ht="18.75" customHeight="1">
      <c r="A598" s="305"/>
      <c r="B598" s="368" t="s">
        <v>756</v>
      </c>
      <c r="C598" s="305"/>
      <c r="D598" s="305"/>
      <c r="E598" s="305"/>
      <c r="F598" s="305"/>
      <c r="G598" s="305"/>
      <c r="H598" s="305"/>
      <c r="I598" s="305"/>
      <c r="J598" s="546"/>
      <c r="K598" s="546"/>
      <c r="L598" s="405"/>
      <c r="M598" s="405"/>
      <c r="N598" s="290"/>
      <c r="O598" s="290"/>
    </row>
    <row r="599" spans="1:15" s="527" customFormat="1" ht="33.75" customHeight="1">
      <c r="A599" s="305"/>
      <c r="B599" s="772" t="s">
        <v>757</v>
      </c>
      <c r="C599" s="774"/>
      <c r="D599" s="774"/>
      <c r="E599" s="774"/>
      <c r="F599" s="774"/>
      <c r="G599" s="774"/>
      <c r="H599" s="774"/>
      <c r="I599" s="774"/>
      <c r="J599" s="774"/>
      <c r="K599" s="774"/>
      <c r="L599" s="405"/>
      <c r="M599" s="405"/>
      <c r="N599" s="290"/>
      <c r="O599" s="290"/>
    </row>
    <row r="600" spans="1:15" s="527" customFormat="1" ht="32.25" customHeight="1">
      <c r="A600" s="305"/>
      <c r="B600" s="764" t="s">
        <v>758</v>
      </c>
      <c r="C600" s="764"/>
      <c r="D600" s="764"/>
      <c r="E600" s="764"/>
      <c r="F600" s="764"/>
      <c r="G600" s="764"/>
      <c r="H600" s="764"/>
      <c r="I600" s="764"/>
      <c r="J600" s="764"/>
      <c r="K600" s="764"/>
      <c r="L600" s="405"/>
      <c r="M600" s="405"/>
      <c r="N600" s="290"/>
      <c r="O600" s="290"/>
    </row>
    <row r="601" spans="1:15" s="527" customFormat="1" ht="6" customHeight="1">
      <c r="A601" s="548"/>
      <c r="B601" s="559"/>
      <c r="C601" s="560"/>
      <c r="D601" s="560"/>
      <c r="E601" s="560"/>
      <c r="F601" s="560"/>
      <c r="G601" s="560"/>
      <c r="H601" s="560"/>
      <c r="I601" s="560"/>
      <c r="J601" s="560"/>
      <c r="K601" s="560"/>
      <c r="L601" s="405"/>
      <c r="M601" s="405"/>
      <c r="N601" s="290"/>
      <c r="O601" s="290"/>
    </row>
    <row r="602" spans="1:15" s="527" customFormat="1" ht="18" customHeight="1">
      <c r="A602" s="561" t="s">
        <v>759</v>
      </c>
      <c r="B602" s="368" t="s">
        <v>760</v>
      </c>
      <c r="C602" s="305"/>
      <c r="D602" s="305"/>
      <c r="E602" s="305"/>
      <c r="F602" s="305"/>
      <c r="G602" s="305"/>
      <c r="H602" s="305"/>
      <c r="I602" s="305"/>
      <c r="J602" s="562"/>
      <c r="K602" s="562"/>
      <c r="L602" s="405"/>
      <c r="M602" s="405"/>
      <c r="N602" s="290"/>
      <c r="O602" s="290"/>
    </row>
    <row r="603" spans="1:15" s="527" customFormat="1" ht="18" customHeight="1">
      <c r="A603" s="305"/>
      <c r="B603" s="305" t="s">
        <v>761</v>
      </c>
      <c r="C603" s="305"/>
      <c r="D603" s="305"/>
      <c r="E603" s="305"/>
      <c r="F603" s="305"/>
      <c r="G603" s="305"/>
      <c r="H603" s="305"/>
      <c r="I603" s="305"/>
      <c r="J603" s="562"/>
      <c r="K603" s="562"/>
      <c r="L603" s="405"/>
      <c r="M603" s="405"/>
      <c r="N603" s="290"/>
      <c r="O603" s="290"/>
    </row>
    <row r="604" spans="1:15" s="527" customFormat="1" ht="7.5" customHeight="1">
      <c r="A604" s="402"/>
      <c r="B604" s="403"/>
      <c r="C604" s="403"/>
      <c r="D604" s="528"/>
      <c r="E604" s="528"/>
      <c r="F604" s="528"/>
      <c r="G604" s="528"/>
      <c r="H604" s="403"/>
      <c r="I604" s="413"/>
      <c r="J604" s="413"/>
      <c r="K604" s="413"/>
      <c r="L604" s="405"/>
      <c r="M604" s="405"/>
      <c r="N604" s="290"/>
      <c r="O604" s="290"/>
    </row>
    <row r="605" spans="1:15" s="305" customFormat="1" ht="21" customHeight="1">
      <c r="A605" s="781" t="s">
        <v>762</v>
      </c>
      <c r="B605" s="781"/>
      <c r="C605" s="781"/>
      <c r="D605" s="781"/>
      <c r="E605" s="781"/>
      <c r="F605" s="781"/>
      <c r="G605" s="781"/>
      <c r="H605" s="781"/>
      <c r="I605" s="781"/>
      <c r="J605" s="781"/>
      <c r="K605" s="781"/>
      <c r="L605" s="304"/>
      <c r="N605" s="306"/>
      <c r="O605" s="306"/>
    </row>
    <row r="606" spans="1:15" s="305" customFormat="1" ht="32.25" customHeight="1">
      <c r="A606" s="301"/>
      <c r="B606" s="747" t="s">
        <v>763</v>
      </c>
      <c r="C606" s="747"/>
      <c r="D606" s="747"/>
      <c r="E606" s="747"/>
      <c r="F606" s="747"/>
      <c r="G606" s="747"/>
      <c r="H606" s="747"/>
      <c r="I606" s="747"/>
      <c r="J606" s="747"/>
      <c r="K606" s="747"/>
      <c r="L606" s="304"/>
      <c r="M606" s="395"/>
      <c r="N606" s="306"/>
      <c r="O606" s="306"/>
    </row>
    <row r="607" spans="1:15" s="305" customFormat="1" ht="19.5" customHeight="1">
      <c r="A607" s="321"/>
      <c r="B607" s="748" t="s">
        <v>764</v>
      </c>
      <c r="C607" s="748"/>
      <c r="D607" s="748"/>
      <c r="E607" s="748"/>
      <c r="F607" s="748"/>
      <c r="G607" s="748"/>
      <c r="H607" s="748"/>
      <c r="I607" s="748"/>
      <c r="J607" s="748"/>
      <c r="K607" s="748"/>
      <c r="L607" s="304"/>
      <c r="N607" s="306"/>
      <c r="O607" s="306"/>
    </row>
    <row r="608" spans="1:15" s="305" customFormat="1" ht="19.5" customHeight="1">
      <c r="A608" s="343"/>
      <c r="B608" s="748" t="s">
        <v>765</v>
      </c>
      <c r="C608" s="748"/>
      <c r="D608" s="748"/>
      <c r="E608" s="748"/>
      <c r="F608" s="748"/>
      <c r="G608" s="748"/>
      <c r="H608" s="748"/>
      <c r="I608" s="748"/>
      <c r="J608" s="748"/>
      <c r="K608" s="748"/>
      <c r="L608" s="304"/>
      <c r="N608" s="306"/>
      <c r="O608" s="306"/>
    </row>
    <row r="609" spans="1:15" s="305" customFormat="1" ht="19.5" customHeight="1">
      <c r="A609" s="343"/>
      <c r="B609" s="312" t="s">
        <v>766</v>
      </c>
      <c r="C609" s="563"/>
      <c r="D609" s="563"/>
      <c r="E609" s="563"/>
      <c r="F609" s="563"/>
      <c r="G609" s="563"/>
      <c r="H609" s="563"/>
      <c r="I609" s="563"/>
      <c r="J609" s="563"/>
      <c r="K609" s="563"/>
      <c r="L609" s="304"/>
      <c r="N609" s="306"/>
      <c r="O609" s="306"/>
    </row>
    <row r="610" spans="1:15" s="305" customFormat="1" ht="19.5" customHeight="1">
      <c r="A610" s="343"/>
      <c r="B610" s="406" t="s">
        <v>767</v>
      </c>
      <c r="C610" s="532"/>
      <c r="D610" s="563"/>
      <c r="E610" s="563"/>
      <c r="F610" s="563"/>
      <c r="G610" s="563"/>
      <c r="H610" s="563"/>
      <c r="I610" s="563"/>
      <c r="J610" s="563"/>
      <c r="K610" s="563"/>
      <c r="L610" s="304"/>
      <c r="N610" s="306"/>
      <c r="O610" s="306"/>
    </row>
    <row r="611" spans="1:15" s="305" customFormat="1" ht="19.5" customHeight="1">
      <c r="A611" s="343"/>
      <c r="B611" s="406" t="s">
        <v>768</v>
      </c>
      <c r="C611" s="532"/>
      <c r="D611" s="563"/>
      <c r="E611" s="563"/>
      <c r="F611" s="563"/>
      <c r="G611" s="563"/>
      <c r="H611" s="563"/>
      <c r="I611" s="563"/>
      <c r="J611" s="563"/>
      <c r="K611" s="563"/>
      <c r="L611" s="304"/>
      <c r="N611" s="306"/>
      <c r="O611" s="306"/>
    </row>
    <row r="612" spans="1:15" s="305" customFormat="1" ht="30.75" customHeight="1">
      <c r="A612" s="343"/>
      <c r="B612" s="779" t="s">
        <v>769</v>
      </c>
      <c r="C612" s="779"/>
      <c r="D612" s="779"/>
      <c r="E612" s="779"/>
      <c r="F612" s="779"/>
      <c r="G612" s="779"/>
      <c r="H612" s="779"/>
      <c r="I612" s="779"/>
      <c r="J612" s="779"/>
      <c r="K612" s="779"/>
      <c r="L612" s="304"/>
      <c r="N612" s="306"/>
      <c r="O612" s="306"/>
    </row>
    <row r="613" spans="1:15" s="305" customFormat="1" ht="31.5" customHeight="1">
      <c r="A613" s="343"/>
      <c r="B613" s="779" t="s">
        <v>770</v>
      </c>
      <c r="C613" s="779"/>
      <c r="D613" s="779"/>
      <c r="E613" s="779"/>
      <c r="F613" s="779"/>
      <c r="G613" s="779"/>
      <c r="H613" s="779"/>
      <c r="I613" s="779"/>
      <c r="J613" s="779"/>
      <c r="K613" s="779"/>
      <c r="L613" s="304"/>
      <c r="N613" s="306"/>
      <c r="O613" s="306"/>
    </row>
    <row r="614" spans="1:15" s="305" customFormat="1" ht="19.5" customHeight="1">
      <c r="A614" s="343"/>
      <c r="B614" s="406" t="s">
        <v>771</v>
      </c>
      <c r="C614" s="532"/>
      <c r="D614" s="563"/>
      <c r="E614" s="564"/>
      <c r="F614" s="563"/>
      <c r="G614" s="563"/>
      <c r="H614" s="563"/>
      <c r="I614" s="563"/>
      <c r="J614" s="563"/>
      <c r="K614" s="563"/>
      <c r="L614" s="304"/>
      <c r="N614" s="306"/>
      <c r="O614" s="306"/>
    </row>
    <row r="615" spans="1:15" s="305" customFormat="1" ht="19.5" customHeight="1">
      <c r="A615" s="343"/>
      <c r="B615" s="406" t="s">
        <v>772</v>
      </c>
      <c r="C615" s="532"/>
      <c r="D615" s="563"/>
      <c r="E615" s="564"/>
      <c r="F615" s="563"/>
      <c r="G615" s="563"/>
      <c r="H615" s="563"/>
      <c r="I615" s="563"/>
      <c r="J615" s="563"/>
      <c r="K615" s="563"/>
      <c r="L615" s="304"/>
      <c r="N615" s="306"/>
      <c r="O615" s="306"/>
    </row>
    <row r="616" spans="1:15" s="305" customFormat="1" ht="19.5" customHeight="1">
      <c r="A616" s="343"/>
      <c r="B616" s="406" t="s">
        <v>773</v>
      </c>
      <c r="C616" s="532"/>
      <c r="D616" s="563"/>
      <c r="E616" s="565"/>
      <c r="F616" s="563"/>
      <c r="G616" s="563"/>
      <c r="H616" s="563"/>
      <c r="I616" s="563"/>
      <c r="J616" s="563"/>
      <c r="K616" s="563"/>
      <c r="L616" s="304"/>
      <c r="N616" s="306"/>
      <c r="O616" s="306"/>
    </row>
    <row r="617" spans="1:15" s="305" customFormat="1" ht="19.5" customHeight="1">
      <c r="A617" s="343"/>
      <c r="B617" s="406" t="s">
        <v>774</v>
      </c>
      <c r="C617" s="532"/>
      <c r="D617" s="563"/>
      <c r="E617" s="565"/>
      <c r="F617" s="563"/>
      <c r="G617" s="563"/>
      <c r="H617" s="563"/>
      <c r="I617" s="563"/>
      <c r="J617" s="563"/>
      <c r="K617" s="563"/>
      <c r="L617" s="304"/>
      <c r="N617" s="306"/>
      <c r="O617" s="306"/>
    </row>
    <row r="618" spans="1:15" s="305" customFormat="1" ht="34.5" customHeight="1">
      <c r="A618" s="321"/>
      <c r="B618" s="748" t="s">
        <v>775</v>
      </c>
      <c r="C618" s="748"/>
      <c r="D618" s="748"/>
      <c r="E618" s="748"/>
      <c r="F618" s="748"/>
      <c r="G618" s="748"/>
      <c r="H618" s="748"/>
      <c r="I618" s="748"/>
      <c r="J618" s="748"/>
      <c r="K618" s="748"/>
      <c r="L618" s="304"/>
      <c r="N618" s="306"/>
      <c r="O618" s="306"/>
    </row>
    <row r="619" spans="1:15" s="305" customFormat="1" ht="6.75" customHeight="1">
      <c r="A619" s="321"/>
      <c r="B619" s="563"/>
      <c r="C619" s="563"/>
      <c r="D619" s="563"/>
      <c r="E619" s="563"/>
      <c r="F619" s="563"/>
      <c r="G619" s="563"/>
      <c r="H619" s="563"/>
      <c r="I619" s="563"/>
      <c r="J619" s="563"/>
      <c r="K619" s="563"/>
      <c r="L619" s="304"/>
      <c r="N619" s="306"/>
      <c r="O619" s="306"/>
    </row>
    <row r="620" spans="1:15" s="305" customFormat="1" ht="19.5" customHeight="1">
      <c r="A620" s="414" t="s">
        <v>776</v>
      </c>
      <c r="B620" s="302"/>
      <c r="C620" s="302"/>
      <c r="D620" s="302"/>
      <c r="E620" s="302"/>
      <c r="F620" s="302"/>
      <c r="G620" s="302"/>
      <c r="H620" s="302"/>
      <c r="I620" s="303"/>
      <c r="J620" s="303"/>
      <c r="K620" s="303"/>
      <c r="L620" s="304"/>
      <c r="N620" s="306"/>
      <c r="O620" s="306"/>
    </row>
    <row r="621" spans="1:15" s="305" customFormat="1" ht="6.75" customHeight="1">
      <c r="A621" s="414"/>
      <c r="B621" s="302"/>
      <c r="C621" s="302"/>
      <c r="D621" s="302"/>
      <c r="E621" s="302"/>
      <c r="F621" s="302"/>
      <c r="G621" s="302"/>
      <c r="H621" s="302"/>
      <c r="I621" s="303"/>
      <c r="J621" s="303"/>
      <c r="K621" s="303"/>
      <c r="L621" s="304"/>
      <c r="N621" s="306"/>
      <c r="O621" s="306"/>
    </row>
    <row r="622" spans="1:15" s="305" customFormat="1" ht="20.100000000000001" customHeight="1">
      <c r="A622" s="301" t="s">
        <v>255</v>
      </c>
      <c r="B622" s="414" t="s">
        <v>777</v>
      </c>
      <c r="C622" s="440"/>
      <c r="D622" s="440"/>
      <c r="E622" s="440"/>
      <c r="F622" s="440"/>
      <c r="G622" s="440"/>
      <c r="H622" s="440"/>
      <c r="I622" s="322"/>
      <c r="J622" s="322"/>
      <c r="K622" s="322"/>
      <c r="L622" s="304"/>
      <c r="N622" s="306"/>
      <c r="O622" s="306"/>
    </row>
    <row r="623" spans="1:15" s="304" customFormat="1" ht="33" customHeight="1">
      <c r="A623" s="349"/>
      <c r="B623" s="336" t="s">
        <v>778</v>
      </c>
      <c r="C623" s="367"/>
      <c r="D623" s="499"/>
      <c r="E623" s="336" t="s">
        <v>779</v>
      </c>
      <c r="F623" s="499"/>
      <c r="G623" s="566" t="s">
        <v>780</v>
      </c>
      <c r="H623" s="367"/>
      <c r="I623" s="567" t="s">
        <v>781</v>
      </c>
      <c r="J623" s="517"/>
      <c r="K623" s="567" t="s">
        <v>782</v>
      </c>
      <c r="N623" s="306"/>
      <c r="O623" s="306"/>
    </row>
    <row r="624" spans="1:15" s="304" customFormat="1" ht="30.75" customHeight="1">
      <c r="A624" s="349"/>
      <c r="B624" s="780" t="s">
        <v>783</v>
      </c>
      <c r="C624" s="780"/>
      <c r="D624" s="780"/>
      <c r="E624" s="568" t="s">
        <v>778</v>
      </c>
      <c r="F624" s="569"/>
      <c r="G624" s="570" t="s">
        <v>784</v>
      </c>
      <c r="H624" s="571"/>
      <c r="I624" s="572">
        <v>7825655000</v>
      </c>
      <c r="J624" s="573"/>
      <c r="K624" s="574"/>
      <c r="N624" s="306"/>
      <c r="O624" s="306"/>
    </row>
    <row r="625" spans="1:15" s="304" customFormat="1" ht="33.75" customHeight="1">
      <c r="A625" s="349"/>
      <c r="B625" s="780" t="s">
        <v>785</v>
      </c>
      <c r="C625" s="780"/>
      <c r="D625" s="780"/>
      <c r="E625" s="568" t="s">
        <v>778</v>
      </c>
      <c r="F625" s="569"/>
      <c r="G625" s="575" t="s">
        <v>786</v>
      </c>
      <c r="H625" s="571"/>
      <c r="I625" s="572">
        <v>1208328000</v>
      </c>
      <c r="J625" s="576"/>
      <c r="K625" s="577"/>
      <c r="N625" s="306"/>
      <c r="O625" s="306"/>
    </row>
    <row r="626" spans="1:15" s="304" customFormat="1" ht="32.25" customHeight="1">
      <c r="A626" s="349"/>
      <c r="B626" s="786" t="s">
        <v>787</v>
      </c>
      <c r="C626" s="786"/>
      <c r="D626" s="569"/>
      <c r="E626" s="568" t="s">
        <v>788</v>
      </c>
      <c r="F626" s="569"/>
      <c r="G626" s="575" t="s">
        <v>789</v>
      </c>
      <c r="H626" s="571"/>
      <c r="I626" s="572">
        <v>664820920</v>
      </c>
      <c r="J626" s="576"/>
      <c r="K626" s="577">
        <v>0</v>
      </c>
      <c r="N626" s="306"/>
      <c r="O626" s="306"/>
    </row>
    <row r="627" spans="1:15" s="304" customFormat="1" ht="32.25" customHeight="1">
      <c r="A627" s="349"/>
      <c r="B627" s="578"/>
      <c r="C627" s="578"/>
      <c r="D627" s="569"/>
      <c r="E627" s="568"/>
      <c r="F627" s="569"/>
      <c r="G627" s="575" t="s">
        <v>790</v>
      </c>
      <c r="H627" s="571"/>
      <c r="I627" s="572">
        <v>664820920</v>
      </c>
      <c r="J627" s="576"/>
      <c r="K627" s="577"/>
      <c r="N627" s="306"/>
      <c r="O627" s="306"/>
    </row>
    <row r="628" spans="1:15" s="304" customFormat="1" ht="29.25" customHeight="1">
      <c r="A628" s="349"/>
      <c r="B628" s="786" t="s">
        <v>791</v>
      </c>
      <c r="C628" s="786"/>
      <c r="D628" s="569"/>
      <c r="E628" s="568" t="s">
        <v>792</v>
      </c>
      <c r="F628" s="569"/>
      <c r="G628" s="575" t="s">
        <v>793</v>
      </c>
      <c r="H628" s="571"/>
      <c r="I628" s="572">
        <v>94000000000</v>
      </c>
      <c r="J628" s="576"/>
      <c r="K628" s="577">
        <f>I628-I629</f>
        <v>24000000000</v>
      </c>
      <c r="N628" s="306"/>
      <c r="O628" s="306"/>
    </row>
    <row r="629" spans="1:15" s="304" customFormat="1" ht="20.25" customHeight="1">
      <c r="A629" s="349"/>
      <c r="B629" s="578"/>
      <c r="C629" s="578"/>
      <c r="D629" s="569"/>
      <c r="E629" s="568"/>
      <c r="F629" s="569"/>
      <c r="G629" s="575" t="s">
        <v>794</v>
      </c>
      <c r="H629" s="571"/>
      <c r="I629" s="572">
        <v>70000000000</v>
      </c>
      <c r="J629" s="576"/>
      <c r="K629" s="577"/>
      <c r="N629" s="306"/>
      <c r="O629" s="306"/>
    </row>
    <row r="630" spans="1:15" s="304" customFormat="1" ht="30" customHeight="1">
      <c r="A630" s="349"/>
      <c r="B630" s="578"/>
      <c r="C630" s="578"/>
      <c r="D630" s="569"/>
      <c r="E630" s="568"/>
      <c r="F630" s="569"/>
      <c r="G630" s="575" t="s">
        <v>795</v>
      </c>
      <c r="H630" s="571"/>
      <c r="I630" s="572">
        <v>25000000000</v>
      </c>
      <c r="J630" s="576"/>
      <c r="K630" s="577">
        <f>-I630</f>
        <v>-25000000000</v>
      </c>
      <c r="N630" s="306"/>
      <c r="O630" s="306"/>
    </row>
    <row r="631" spans="1:15" s="304" customFormat="1" ht="30.75" customHeight="1">
      <c r="A631" s="349"/>
      <c r="B631" s="578"/>
      <c r="C631" s="578"/>
      <c r="D631" s="569"/>
      <c r="E631" s="568"/>
      <c r="F631" s="569"/>
      <c r="G631" s="575" t="s">
        <v>796</v>
      </c>
      <c r="H631" s="571"/>
      <c r="I631" s="577">
        <v>0</v>
      </c>
      <c r="J631" s="576"/>
      <c r="K631" s="577">
        <v>-135000000000</v>
      </c>
      <c r="N631" s="306"/>
      <c r="O631" s="306"/>
    </row>
    <row r="632" spans="1:15" s="304" customFormat="1" ht="24" customHeight="1">
      <c r="A632" s="349"/>
      <c r="B632" s="786" t="s">
        <v>797</v>
      </c>
      <c r="C632" s="786"/>
      <c r="D632" s="569"/>
      <c r="E632" s="568" t="s">
        <v>798</v>
      </c>
      <c r="F632" s="569"/>
      <c r="G632" s="575" t="s">
        <v>799</v>
      </c>
      <c r="H632" s="571"/>
      <c r="I632" s="572">
        <v>303371797</v>
      </c>
      <c r="J632" s="576"/>
      <c r="K632" s="577">
        <f>I632</f>
        <v>303371797</v>
      </c>
      <c r="N632" s="306"/>
      <c r="O632" s="306"/>
    </row>
    <row r="633" spans="1:15" s="304" customFormat="1" ht="30" customHeight="1">
      <c r="A633" s="349"/>
      <c r="B633" s="786" t="s">
        <v>800</v>
      </c>
      <c r="C633" s="786"/>
      <c r="D633" s="569"/>
      <c r="E633" s="568" t="s">
        <v>798</v>
      </c>
      <c r="F633" s="569"/>
      <c r="G633" s="575" t="s">
        <v>801</v>
      </c>
      <c r="H633" s="571"/>
      <c r="I633" s="572">
        <v>7432207768</v>
      </c>
      <c r="J633" s="576"/>
      <c r="K633" s="577">
        <v>-3237976768</v>
      </c>
      <c r="N633" s="306"/>
      <c r="O633" s="306"/>
    </row>
    <row r="634" spans="1:15" s="304" customFormat="1" ht="19.5" customHeight="1">
      <c r="A634" s="349"/>
      <c r="B634" s="578"/>
      <c r="C634" s="578"/>
      <c r="D634" s="569"/>
      <c r="E634" s="568"/>
      <c r="F634" s="569"/>
      <c r="G634" s="575" t="s">
        <v>799</v>
      </c>
      <c r="H634" s="571"/>
      <c r="I634" s="572">
        <v>4194231000</v>
      </c>
      <c r="J634" s="576"/>
      <c r="K634" s="577"/>
      <c r="N634" s="306"/>
      <c r="O634" s="306"/>
    </row>
    <row r="635" spans="1:15" s="304" customFormat="1" ht="31.5" customHeight="1">
      <c r="A635" s="349"/>
      <c r="B635" s="578"/>
      <c r="C635" s="578"/>
      <c r="D635" s="569"/>
      <c r="E635" s="568"/>
      <c r="F635" s="569"/>
      <c r="G635" s="575" t="s">
        <v>802</v>
      </c>
      <c r="H635" s="571"/>
      <c r="I635" s="572">
        <v>1179112484</v>
      </c>
      <c r="J635" s="576"/>
      <c r="K635" s="577">
        <v>45339219</v>
      </c>
      <c r="N635" s="306"/>
      <c r="O635" s="306"/>
    </row>
    <row r="636" spans="1:15" s="304" customFormat="1" ht="31.5" customHeight="1">
      <c r="A636" s="349"/>
      <c r="B636" s="578"/>
      <c r="C636" s="578"/>
      <c r="D636" s="569"/>
      <c r="E636" s="568"/>
      <c r="F636" s="569"/>
      <c r="G636" s="575" t="s">
        <v>803</v>
      </c>
      <c r="H636" s="571"/>
      <c r="I636" s="572">
        <v>1191559564</v>
      </c>
      <c r="J636" s="576"/>
      <c r="K636" s="577"/>
      <c r="N636" s="306"/>
      <c r="O636" s="306"/>
    </row>
    <row r="637" spans="1:15" s="304" customFormat="1" ht="30" customHeight="1">
      <c r="A637" s="349"/>
      <c r="B637" s="786" t="s">
        <v>804</v>
      </c>
      <c r="C637" s="786"/>
      <c r="D637" s="569"/>
      <c r="E637" s="568" t="s">
        <v>792</v>
      </c>
      <c r="F637" s="569"/>
      <c r="G637" s="575" t="s">
        <v>793</v>
      </c>
      <c r="H637" s="571"/>
      <c r="I637" s="572">
        <v>200000000000</v>
      </c>
      <c r="J637" s="576"/>
      <c r="K637" s="577">
        <v>0</v>
      </c>
      <c r="N637" s="306"/>
      <c r="O637" s="306"/>
    </row>
    <row r="638" spans="1:15" s="304" customFormat="1" ht="19.5" customHeight="1">
      <c r="A638" s="349"/>
      <c r="B638" s="578"/>
      <c r="C638" s="578"/>
      <c r="D638" s="569"/>
      <c r="E638" s="568"/>
      <c r="F638" s="569"/>
      <c r="G638" s="575" t="s">
        <v>794</v>
      </c>
      <c r="H638" s="571"/>
      <c r="I638" s="572">
        <v>200000000000</v>
      </c>
      <c r="J638" s="576"/>
      <c r="K638" s="577"/>
      <c r="N638" s="306"/>
      <c r="O638" s="306"/>
    </row>
    <row r="639" spans="1:15" s="304" customFormat="1" ht="30.75" customHeight="1">
      <c r="A639" s="349"/>
      <c r="B639" s="578"/>
      <c r="C639" s="578"/>
      <c r="D639" s="569"/>
      <c r="E639" s="568"/>
      <c r="F639" s="569"/>
      <c r="G639" s="575" t="s">
        <v>795</v>
      </c>
      <c r="H639" s="571"/>
      <c r="I639" s="572">
        <v>171500000000</v>
      </c>
      <c r="J639" s="576"/>
      <c r="K639" s="577">
        <f>-I639</f>
        <v>-171500000000</v>
      </c>
      <c r="N639" s="306"/>
      <c r="O639" s="306"/>
    </row>
    <row r="640" spans="1:15" s="304" customFormat="1" ht="8.25" customHeight="1">
      <c r="A640" s="349"/>
      <c r="B640" s="578"/>
      <c r="C640" s="578"/>
      <c r="D640" s="569"/>
      <c r="E640" s="568"/>
      <c r="F640" s="569"/>
      <c r="G640" s="575"/>
      <c r="H640" s="571"/>
      <c r="I640" s="572"/>
      <c r="J640" s="576"/>
      <c r="K640" s="577"/>
      <c r="N640" s="306"/>
      <c r="O640" s="306"/>
    </row>
    <row r="641" spans="1:15" s="304" customFormat="1" ht="19.5" customHeight="1">
      <c r="A641" s="579" t="s">
        <v>259</v>
      </c>
      <c r="B641" s="580" t="s">
        <v>805</v>
      </c>
      <c r="C641" s="581"/>
      <c r="D641" s="581"/>
      <c r="E641" s="581"/>
      <c r="F641" s="582"/>
      <c r="G641" s="583"/>
      <c r="H641" s="584"/>
      <c r="I641" s="585"/>
      <c r="J641" s="585"/>
      <c r="K641" s="585"/>
      <c r="N641" s="306"/>
      <c r="O641" s="306"/>
    </row>
    <row r="642" spans="1:15" s="304" customFormat="1" ht="33" customHeight="1">
      <c r="A642" s="579"/>
      <c r="B642" s="782" t="s">
        <v>806</v>
      </c>
      <c r="C642" s="782"/>
      <c r="D642" s="782"/>
      <c r="E642" s="782"/>
      <c r="F642" s="782"/>
      <c r="G642" s="782"/>
      <c r="H642" s="782"/>
      <c r="I642" s="782"/>
      <c r="J642" s="782"/>
      <c r="K642" s="782"/>
      <c r="N642" s="306"/>
      <c r="O642" s="306"/>
    </row>
    <row r="643" spans="1:15" s="304" customFormat="1" ht="48" customHeight="1">
      <c r="A643" s="579"/>
      <c r="B643" s="782" t="s">
        <v>807</v>
      </c>
      <c r="C643" s="782"/>
      <c r="D643" s="782"/>
      <c r="E643" s="782"/>
      <c r="F643" s="782"/>
      <c r="G643" s="782"/>
      <c r="H643" s="782"/>
      <c r="I643" s="782"/>
      <c r="J643" s="782"/>
      <c r="K643" s="782"/>
      <c r="N643" s="306"/>
      <c r="O643" s="306"/>
    </row>
    <row r="644" spans="1:15" s="304" customFormat="1" ht="36" customHeight="1">
      <c r="A644" s="586"/>
      <c r="B644" s="587" t="s">
        <v>808</v>
      </c>
      <c r="C644" s="581"/>
      <c r="D644" s="581"/>
      <c r="E644" s="581"/>
      <c r="F644" s="582"/>
      <c r="G644" s="588" t="s">
        <v>809</v>
      </c>
      <c r="H644" s="589"/>
      <c r="I644" s="590" t="s">
        <v>810</v>
      </c>
      <c r="J644" s="591"/>
      <c r="K644" s="591" t="s">
        <v>462</v>
      </c>
      <c r="N644" s="306"/>
      <c r="O644" s="306"/>
    </row>
    <row r="645" spans="1:15" s="304" customFormat="1" ht="19.5" customHeight="1">
      <c r="A645" s="586"/>
      <c r="B645" s="580" t="s">
        <v>811</v>
      </c>
      <c r="C645" s="580"/>
      <c r="D645" s="592"/>
      <c r="E645" s="592"/>
      <c r="F645" s="593"/>
      <c r="G645" s="594">
        <v>29000000000</v>
      </c>
      <c r="H645" s="595"/>
      <c r="I645" s="596">
        <v>359521295904</v>
      </c>
      <c r="J645" s="303"/>
      <c r="K645" s="303">
        <f>I645+G645</f>
        <v>388521295904</v>
      </c>
      <c r="N645" s="306"/>
      <c r="O645" s="306"/>
    </row>
    <row r="646" spans="1:15" s="304" customFormat="1" ht="19.5" customHeight="1">
      <c r="A646" s="586"/>
      <c r="B646" s="597" t="s">
        <v>812</v>
      </c>
      <c r="C646" s="597"/>
      <c r="D646" s="581"/>
      <c r="E646" s="581"/>
      <c r="F646" s="582"/>
      <c r="G646" s="598">
        <v>0</v>
      </c>
      <c r="H646" s="599"/>
      <c r="I646" s="322">
        <v>637832847</v>
      </c>
      <c r="J646" s="322"/>
      <c r="K646" s="322">
        <f>I646+G646</f>
        <v>637832847</v>
      </c>
      <c r="N646" s="306"/>
      <c r="O646" s="306"/>
    </row>
    <row r="647" spans="1:15" s="304" customFormat="1" ht="19.5" customHeight="1">
      <c r="A647" s="586"/>
      <c r="B647" s="580" t="s">
        <v>813</v>
      </c>
      <c r="C647" s="580"/>
      <c r="D647" s="592"/>
      <c r="E647" s="592"/>
      <c r="F647" s="593"/>
      <c r="G647" s="596">
        <f>G645-G646</f>
        <v>29000000000</v>
      </c>
      <c r="H647" s="595"/>
      <c r="I647" s="596">
        <f>I645-I646</f>
        <v>358883463057</v>
      </c>
      <c r="J647" s="303"/>
      <c r="K647" s="303">
        <f>I647+G647</f>
        <v>387883463057</v>
      </c>
      <c r="N647" s="306"/>
      <c r="O647" s="306"/>
    </row>
    <row r="648" spans="1:15" s="304" customFormat="1" ht="19.5" customHeight="1">
      <c r="A648" s="586"/>
      <c r="B648" s="597" t="s">
        <v>814</v>
      </c>
      <c r="C648" s="597"/>
      <c r="D648" s="581"/>
      <c r="E648" s="600"/>
      <c r="F648" s="582"/>
      <c r="G648" s="598">
        <v>25015722592</v>
      </c>
      <c r="H648" s="599"/>
      <c r="I648" s="322">
        <v>235919138987</v>
      </c>
      <c r="J648" s="322"/>
      <c r="K648" s="322">
        <f>I648+G648</f>
        <v>260934861579</v>
      </c>
      <c r="N648" s="306"/>
      <c r="O648" s="306"/>
    </row>
    <row r="649" spans="1:15" s="304" customFormat="1" ht="19.5" customHeight="1">
      <c r="A649" s="586"/>
      <c r="B649" s="580" t="s">
        <v>815</v>
      </c>
      <c r="C649" s="580"/>
      <c r="D649" s="592"/>
      <c r="E649" s="592"/>
      <c r="F649" s="593"/>
      <c r="G649" s="596">
        <f>G647-G648</f>
        <v>3984277408</v>
      </c>
      <c r="H649" s="595"/>
      <c r="I649" s="596">
        <f>I647-I648</f>
        <v>122964324070</v>
      </c>
      <c r="J649" s="303"/>
      <c r="K649" s="303">
        <f>K647-K648</f>
        <v>126948601478</v>
      </c>
      <c r="N649" s="306"/>
      <c r="O649" s="306"/>
    </row>
    <row r="650" spans="1:15" s="304" customFormat="1" ht="8.25" customHeight="1">
      <c r="A650" s="586"/>
      <c r="B650" s="580"/>
      <c r="C650" s="580"/>
      <c r="D650" s="592"/>
      <c r="E650" s="592"/>
      <c r="F650" s="593"/>
      <c r="G650" s="598"/>
      <c r="H650" s="599"/>
      <c r="I650" s="322"/>
      <c r="J650" s="322"/>
      <c r="K650" s="322"/>
      <c r="N650" s="306"/>
      <c r="O650" s="306"/>
    </row>
    <row r="651" spans="1:15" s="304" customFormat="1" ht="19.5" customHeight="1">
      <c r="A651" s="586"/>
      <c r="B651" s="597" t="s">
        <v>816</v>
      </c>
      <c r="C651" s="597"/>
      <c r="D651" s="581"/>
      <c r="E651" s="581"/>
      <c r="F651" s="582"/>
      <c r="G651" s="322">
        <f>I235</f>
        <v>47327448346</v>
      </c>
      <c r="H651" s="599"/>
      <c r="I651" s="598">
        <f>I214+I233+I234</f>
        <v>33261391268</v>
      </c>
      <c r="J651" s="322"/>
      <c r="K651" s="322">
        <f>G651+I651</f>
        <v>80588839614</v>
      </c>
      <c r="N651" s="306"/>
      <c r="O651" s="306"/>
    </row>
    <row r="652" spans="1:15" s="304" customFormat="1" ht="19.5" customHeight="1">
      <c r="A652" s="586"/>
      <c r="B652" s="597" t="s">
        <v>817</v>
      </c>
      <c r="C652" s="597"/>
      <c r="D652" s="581"/>
      <c r="E652" s="581"/>
      <c r="F652" s="582"/>
      <c r="G652" s="537"/>
      <c r="H652" s="599"/>
      <c r="I652" s="322"/>
      <c r="J652" s="322"/>
      <c r="K652" s="322">
        <v>2473533351051</v>
      </c>
      <c r="N652" s="306"/>
      <c r="O652" s="306"/>
    </row>
    <row r="653" spans="1:15" s="304" customFormat="1" ht="19.5" customHeight="1">
      <c r="A653" s="586"/>
      <c r="B653" s="597"/>
      <c r="C653" s="580" t="s">
        <v>818</v>
      </c>
      <c r="D653" s="581"/>
      <c r="E653" s="581"/>
      <c r="F653" s="582"/>
      <c r="G653" s="598"/>
      <c r="H653" s="599"/>
      <c r="I653" s="322"/>
      <c r="J653" s="322"/>
      <c r="K653" s="303">
        <f>K652+K651</f>
        <v>2554122190665</v>
      </c>
      <c r="L653" s="380"/>
      <c r="N653" s="306"/>
      <c r="O653" s="306"/>
    </row>
    <row r="654" spans="1:15" s="304" customFormat="1" ht="8.25" customHeight="1">
      <c r="A654" s="586"/>
      <c r="B654" s="597"/>
      <c r="C654" s="580"/>
      <c r="D654" s="581"/>
      <c r="E654" s="581"/>
      <c r="F654" s="582"/>
      <c r="G654" s="598"/>
      <c r="H654" s="599"/>
      <c r="I654" s="322"/>
      <c r="J654" s="322"/>
      <c r="K654" s="322"/>
      <c r="N654" s="306"/>
      <c r="O654" s="306"/>
    </row>
    <row r="655" spans="1:15" s="304" customFormat="1" ht="19.5" customHeight="1">
      <c r="A655" s="541"/>
      <c r="B655" s="597" t="s">
        <v>819</v>
      </c>
      <c r="C655" s="601"/>
      <c r="D655" s="602"/>
      <c r="E655" s="603"/>
      <c r="F655" s="602"/>
      <c r="G655" s="598">
        <v>0</v>
      </c>
      <c r="H655" s="599"/>
      <c r="I655" s="598">
        <v>0</v>
      </c>
      <c r="J655" s="422"/>
      <c r="K655" s="322">
        <f>G655+I655</f>
        <v>0</v>
      </c>
      <c r="N655" s="306"/>
      <c r="O655" s="306"/>
    </row>
    <row r="656" spans="1:15" s="304" customFormat="1" ht="19.5" customHeight="1">
      <c r="A656" s="541"/>
      <c r="B656" s="597" t="s">
        <v>820</v>
      </c>
      <c r="C656" s="601"/>
      <c r="D656" s="602"/>
      <c r="E656" s="603"/>
      <c r="F656" s="602"/>
      <c r="G656" s="604"/>
      <c r="H656" s="599"/>
      <c r="I656" s="422"/>
      <c r="J656" s="422"/>
      <c r="K656" s="322">
        <v>1032936571512</v>
      </c>
      <c r="N656" s="306"/>
      <c r="O656" s="306"/>
    </row>
    <row r="657" spans="1:15" s="304" customFormat="1" ht="19.5" customHeight="1">
      <c r="A657" s="541"/>
      <c r="B657" s="601"/>
      <c r="C657" s="605" t="s">
        <v>821</v>
      </c>
      <c r="D657" s="602"/>
      <c r="E657" s="603"/>
      <c r="F657" s="602"/>
      <c r="G657" s="604"/>
      <c r="H657" s="599"/>
      <c r="I657" s="422"/>
      <c r="J657" s="422"/>
      <c r="K657" s="303">
        <f>K656+K655</f>
        <v>1032936571512</v>
      </c>
      <c r="L657" s="380"/>
      <c r="N657" s="306"/>
      <c r="O657" s="306"/>
    </row>
    <row r="658" spans="1:15" s="304" customFormat="1" ht="9" customHeight="1">
      <c r="A658" s="349"/>
      <c r="B658" s="578"/>
      <c r="C658" s="578"/>
      <c r="D658" s="569"/>
      <c r="E658" s="568"/>
      <c r="F658" s="569"/>
      <c r="G658" s="575"/>
      <c r="H658" s="571"/>
      <c r="I658" s="572"/>
      <c r="J658" s="576"/>
      <c r="K658" s="577"/>
      <c r="N658" s="306"/>
      <c r="O658" s="306"/>
    </row>
    <row r="659" spans="1:15" s="305" customFormat="1" ht="21.75" customHeight="1">
      <c r="A659" s="301" t="s">
        <v>77</v>
      </c>
      <c r="B659" s="414" t="s">
        <v>822</v>
      </c>
      <c r="C659" s="440"/>
      <c r="D659" s="440"/>
      <c r="E659" s="440"/>
      <c r="F659" s="440"/>
      <c r="G659" s="440"/>
      <c r="H659" s="440"/>
      <c r="I659" s="322"/>
      <c r="J659" s="322"/>
      <c r="K659" s="322"/>
      <c r="L659" s="304"/>
      <c r="N659" s="306"/>
      <c r="O659" s="306"/>
    </row>
    <row r="660" spans="1:15" s="305" customFormat="1" ht="14.25" customHeight="1">
      <c r="A660" s="307"/>
      <c r="B660" s="414"/>
      <c r="C660" s="440"/>
      <c r="D660" s="440"/>
      <c r="E660" s="440"/>
      <c r="F660" s="440"/>
      <c r="G660" s="440"/>
      <c r="H660" s="440"/>
      <c r="I660" s="322"/>
      <c r="J660" s="322"/>
      <c r="K660" s="322"/>
      <c r="L660" s="304"/>
      <c r="N660" s="306"/>
      <c r="O660" s="306"/>
    </row>
    <row r="661" spans="1:15" ht="20.100000000000001" customHeight="1">
      <c r="B661" s="437"/>
      <c r="C661" s="312"/>
      <c r="D661" s="312"/>
      <c r="E661" s="312"/>
      <c r="F661" s="312"/>
      <c r="H661" s="606"/>
      <c r="I661" s="783" t="s">
        <v>857</v>
      </c>
      <c r="J661" s="783"/>
      <c r="K661" s="783"/>
    </row>
    <row r="662" spans="1:15" ht="20.100000000000001" customHeight="1">
      <c r="A662" s="283"/>
      <c r="B662" s="607"/>
      <c r="C662" s="608" t="s">
        <v>251</v>
      </c>
      <c r="D662" s="442"/>
      <c r="E662" s="609"/>
      <c r="F662" s="609"/>
      <c r="H662" s="509"/>
      <c r="I662" s="784" t="str">
        <f>LCTT!D41</f>
        <v>Chủ tịch Hội đồng Quản trị</v>
      </c>
      <c r="J662" s="784"/>
      <c r="K662" s="784"/>
    </row>
    <row r="663" spans="1:15" ht="20.100000000000001" customHeight="1">
      <c r="A663" s="283"/>
      <c r="B663" s="610"/>
      <c r="C663" s="611"/>
      <c r="D663" s="612"/>
      <c r="E663" s="613"/>
      <c r="F663" s="613"/>
      <c r="G663" s="614"/>
      <c r="H663" s="615"/>
      <c r="I663" s="322"/>
      <c r="J663" s="322"/>
      <c r="K663" s="322"/>
    </row>
    <row r="664" spans="1:15" ht="20.100000000000001" customHeight="1">
      <c r="A664" s="283"/>
      <c r="B664" s="616"/>
      <c r="C664" s="611"/>
      <c r="D664" s="617"/>
      <c r="E664" s="618"/>
      <c r="F664" s="618"/>
      <c r="G664" s="614"/>
      <c r="H664" s="619"/>
      <c r="I664" s="303"/>
      <c r="J664" s="303"/>
      <c r="K664" s="303"/>
    </row>
    <row r="665" spans="1:15" ht="20.100000000000001" customHeight="1">
      <c r="A665" s="283"/>
      <c r="B665" s="620"/>
      <c r="C665" s="611"/>
      <c r="D665" s="617"/>
      <c r="E665" s="618"/>
      <c r="F665" s="618"/>
      <c r="G665" s="614"/>
      <c r="H665" s="615"/>
      <c r="I665" s="322"/>
      <c r="J665" s="322"/>
      <c r="K665" s="322"/>
    </row>
    <row r="666" spans="1:15" s="288" customFormat="1" ht="20.100000000000001" customHeight="1">
      <c r="A666" s="283"/>
      <c r="B666" s="616"/>
      <c r="C666" s="621" t="s">
        <v>859</v>
      </c>
      <c r="D666" s="622"/>
      <c r="E666" s="609"/>
      <c r="F666" s="609"/>
      <c r="H666" s="623"/>
      <c r="I666" s="785" t="s">
        <v>252</v>
      </c>
      <c r="J666" s="785"/>
      <c r="K666" s="785"/>
      <c r="N666" s="290"/>
      <c r="O666" s="290"/>
    </row>
    <row r="667" spans="1:15" ht="20.100000000000001" customHeight="1">
      <c r="C667" s="624"/>
      <c r="D667" s="304"/>
      <c r="E667" s="304"/>
      <c r="F667" s="304"/>
      <c r="G667" s="304"/>
      <c r="H667" s="304"/>
      <c r="I667" s="322"/>
      <c r="J667" s="322"/>
      <c r="K667" s="322"/>
    </row>
    <row r="668" spans="1:15" ht="20.100000000000001" customHeight="1">
      <c r="A668" s="289"/>
      <c r="B668" s="289"/>
      <c r="C668" s="289"/>
      <c r="D668" s="289"/>
      <c r="E668" s="289"/>
      <c r="F668" s="289"/>
      <c r="G668" s="289"/>
      <c r="H668" s="289"/>
      <c r="I668" s="289"/>
      <c r="J668" s="289"/>
      <c r="K668" s="289"/>
    </row>
    <row r="669" spans="1:15" ht="20.100000000000001" customHeight="1">
      <c r="A669" s="289"/>
      <c r="B669" s="289"/>
      <c r="C669" s="289"/>
      <c r="D669" s="289"/>
      <c r="E669" s="289"/>
      <c r="F669" s="289"/>
      <c r="G669" s="289"/>
      <c r="H669" s="289"/>
      <c r="I669" s="289"/>
      <c r="J669" s="289"/>
      <c r="K669" s="289"/>
    </row>
    <row r="670" spans="1:15" ht="20.100000000000001" customHeight="1">
      <c r="A670" s="625"/>
      <c r="B670" s="626"/>
      <c r="C670" s="626"/>
      <c r="D670" s="626"/>
      <c r="E670" s="437"/>
      <c r="F670" s="437"/>
      <c r="G670" s="437"/>
      <c r="H670" s="626"/>
      <c r="I670" s="437"/>
      <c r="J670" s="626"/>
      <c r="K670" s="437"/>
    </row>
    <row r="671" spans="1:15" ht="20.100000000000001" customHeight="1">
      <c r="A671" s="289"/>
      <c r="B671" s="289"/>
      <c r="C671" s="289"/>
      <c r="D671" s="289"/>
      <c r="E671" s="289"/>
      <c r="F671" s="289"/>
      <c r="G671" s="289"/>
      <c r="H671" s="289"/>
      <c r="I671" s="289"/>
      <c r="J671" s="289"/>
      <c r="K671" s="289"/>
    </row>
    <row r="672" spans="1:15" ht="20.100000000000001" customHeight="1">
      <c r="A672" s="289"/>
      <c r="B672" s="289"/>
      <c r="C672" s="289"/>
      <c r="D672" s="289"/>
      <c r="E672" s="289"/>
      <c r="F672" s="289"/>
      <c r="G672" s="289"/>
      <c r="H672" s="289"/>
      <c r="I672" s="289"/>
      <c r="J672" s="289"/>
      <c r="K672" s="289"/>
    </row>
    <row r="673" spans="1:11" ht="20.100000000000001" customHeight="1">
      <c r="A673" s="289"/>
      <c r="B673" s="289"/>
      <c r="C673" s="289"/>
      <c r="D673" s="289"/>
      <c r="E673" s="289"/>
      <c r="F673" s="289"/>
      <c r="G673" s="289"/>
      <c r="H673" s="289"/>
      <c r="I673" s="289"/>
      <c r="J673" s="289"/>
      <c r="K673" s="289"/>
    </row>
    <row r="674" spans="1:11" ht="20.100000000000001" customHeight="1">
      <c r="A674" s="289"/>
      <c r="B674" s="289"/>
      <c r="C674" s="289"/>
      <c r="D674" s="289"/>
      <c r="E674" s="289"/>
      <c r="F674" s="289"/>
      <c r="G674" s="289"/>
      <c r="H674" s="289"/>
      <c r="I674" s="289"/>
      <c r="J674" s="289"/>
      <c r="K674" s="289"/>
    </row>
    <row r="675" spans="1:11" ht="20.100000000000001" customHeight="1">
      <c r="A675" s="289"/>
      <c r="B675" s="289"/>
      <c r="C675" s="289"/>
      <c r="D675" s="289"/>
      <c r="E675" s="289"/>
      <c r="F675" s="289"/>
      <c r="G675" s="289"/>
      <c r="H675" s="289"/>
      <c r="I675" s="289"/>
      <c r="J675" s="289"/>
      <c r="K675" s="289"/>
    </row>
    <row r="676" spans="1:11" ht="20.100000000000001" customHeight="1">
      <c r="A676" s="289"/>
      <c r="B676" s="289"/>
      <c r="C676" s="289"/>
      <c r="D676" s="289"/>
      <c r="E676" s="289"/>
      <c r="F676" s="289"/>
      <c r="G676" s="289"/>
      <c r="H676" s="289"/>
      <c r="I676" s="289"/>
      <c r="J676" s="289"/>
      <c r="K676" s="289"/>
    </row>
    <row r="677" spans="1:11" ht="20.100000000000001" customHeight="1">
      <c r="A677" s="289"/>
      <c r="B677" s="289"/>
      <c r="C677" s="289"/>
      <c r="D677" s="289"/>
      <c r="E677" s="289"/>
      <c r="F677" s="289"/>
      <c r="G677" s="289"/>
      <c r="H677" s="289"/>
      <c r="I677" s="289"/>
      <c r="J677" s="289"/>
      <c r="K677" s="289"/>
    </row>
    <row r="678" spans="1:11" ht="20.100000000000001" customHeight="1">
      <c r="A678" s="289"/>
      <c r="B678" s="289"/>
      <c r="C678" s="289"/>
      <c r="D678" s="289"/>
      <c r="E678" s="289"/>
      <c r="F678" s="289"/>
      <c r="G678" s="289"/>
      <c r="H678" s="289"/>
      <c r="I678" s="289"/>
      <c r="J678" s="289"/>
      <c r="K678" s="289"/>
    </row>
    <row r="679" spans="1:11" ht="20.100000000000001" customHeight="1">
      <c r="A679" s="289"/>
      <c r="B679" s="289"/>
      <c r="C679" s="289"/>
      <c r="D679" s="289"/>
      <c r="E679" s="289"/>
      <c r="F679" s="289"/>
      <c r="G679" s="289"/>
      <c r="H679" s="289"/>
      <c r="I679" s="289"/>
      <c r="J679" s="289"/>
      <c r="K679" s="289"/>
    </row>
  </sheetData>
  <mergeCells count="167">
    <mergeCell ref="B642:K642"/>
    <mergeCell ref="B643:K643"/>
    <mergeCell ref="I661:K661"/>
    <mergeCell ref="I662:K662"/>
    <mergeCell ref="I666:K666"/>
    <mergeCell ref="B625:D625"/>
    <mergeCell ref="B626:C626"/>
    <mergeCell ref="B628:C628"/>
    <mergeCell ref="B632:C632"/>
    <mergeCell ref="B633:C633"/>
    <mergeCell ref="B637:C637"/>
    <mergeCell ref="B607:K607"/>
    <mergeCell ref="B608:K608"/>
    <mergeCell ref="B612:K612"/>
    <mergeCell ref="B613:K613"/>
    <mergeCell ref="B618:K618"/>
    <mergeCell ref="B624:D624"/>
    <mergeCell ref="B593:C593"/>
    <mergeCell ref="B596:K596"/>
    <mergeCell ref="B599:K599"/>
    <mergeCell ref="B600:K600"/>
    <mergeCell ref="A605:K605"/>
    <mergeCell ref="B606:K606"/>
    <mergeCell ref="B583:K583"/>
    <mergeCell ref="B585:D585"/>
    <mergeCell ref="B586:C586"/>
    <mergeCell ref="B588:C588"/>
    <mergeCell ref="B590:D590"/>
    <mergeCell ref="B591:C591"/>
    <mergeCell ref="B573:K573"/>
    <mergeCell ref="B575:K575"/>
    <mergeCell ref="B576:K576"/>
    <mergeCell ref="B578:K578"/>
    <mergeCell ref="B581:K581"/>
    <mergeCell ref="B582:K582"/>
    <mergeCell ref="B555:E555"/>
    <mergeCell ref="B560:E560"/>
    <mergeCell ref="B566:K566"/>
    <mergeCell ref="B568:K568"/>
    <mergeCell ref="B569:K569"/>
    <mergeCell ref="B571:K571"/>
    <mergeCell ref="B546:K546"/>
    <mergeCell ref="B547:K547"/>
    <mergeCell ref="B549:K549"/>
    <mergeCell ref="B550:K550"/>
    <mergeCell ref="B552:K552"/>
    <mergeCell ref="B553:K553"/>
    <mergeCell ref="B462:K462"/>
    <mergeCell ref="B463:K463"/>
    <mergeCell ref="B527:G527"/>
    <mergeCell ref="B542:K542"/>
    <mergeCell ref="B544:K544"/>
    <mergeCell ref="B545:K545"/>
    <mergeCell ref="B381:K381"/>
    <mergeCell ref="B382:K382"/>
    <mergeCell ref="B443:K443"/>
    <mergeCell ref="B444:K444"/>
    <mergeCell ref="B445:K445"/>
    <mergeCell ref="B461:K461"/>
    <mergeCell ref="B339:K339"/>
    <mergeCell ref="B362:K362"/>
    <mergeCell ref="B377:K377"/>
    <mergeCell ref="B378:K378"/>
    <mergeCell ref="B379:K379"/>
    <mergeCell ref="B380:K380"/>
    <mergeCell ref="B184:K184"/>
    <mergeCell ref="B186:K186"/>
    <mergeCell ref="E319:G319"/>
    <mergeCell ref="I319:K319"/>
    <mergeCell ref="B325:C325"/>
    <mergeCell ref="B338:K338"/>
    <mergeCell ref="B174:K174"/>
    <mergeCell ref="B175:K175"/>
    <mergeCell ref="B176:K176"/>
    <mergeCell ref="B178:K178"/>
    <mergeCell ref="B179:K179"/>
    <mergeCell ref="B180:K180"/>
    <mergeCell ref="B163:K163"/>
    <mergeCell ref="B164:K164"/>
    <mergeCell ref="B165:K165"/>
    <mergeCell ref="B166:K166"/>
    <mergeCell ref="B167:K167"/>
    <mergeCell ref="B170:K170"/>
    <mergeCell ref="B152:K152"/>
    <mergeCell ref="B153:K153"/>
    <mergeCell ref="B157:K157"/>
    <mergeCell ref="B158:K158"/>
    <mergeCell ref="B161:K161"/>
    <mergeCell ref="B162:K162"/>
    <mergeCell ref="B144:K144"/>
    <mergeCell ref="B145:K145"/>
    <mergeCell ref="B146:K146"/>
    <mergeCell ref="B149:K149"/>
    <mergeCell ref="B150:K150"/>
    <mergeCell ref="B151:K151"/>
    <mergeCell ref="B130:K130"/>
    <mergeCell ref="B134:K134"/>
    <mergeCell ref="B135:K135"/>
    <mergeCell ref="B137:K137"/>
    <mergeCell ref="B138:K138"/>
    <mergeCell ref="B142:K142"/>
    <mergeCell ref="B118:K118"/>
    <mergeCell ref="B121:K121"/>
    <mergeCell ref="B122:K122"/>
    <mergeCell ref="B125:K125"/>
    <mergeCell ref="B126:K126"/>
    <mergeCell ref="B127:K127"/>
    <mergeCell ref="B111:K111"/>
    <mergeCell ref="B112:K112"/>
    <mergeCell ref="B113:K113"/>
    <mergeCell ref="B114:K114"/>
    <mergeCell ref="B116:K116"/>
    <mergeCell ref="B117:K117"/>
    <mergeCell ref="B99:K99"/>
    <mergeCell ref="B100:K100"/>
    <mergeCell ref="B101:K101"/>
    <mergeCell ref="B102:K102"/>
    <mergeCell ref="B103:K103"/>
    <mergeCell ref="B104:K104"/>
    <mergeCell ref="B80:K80"/>
    <mergeCell ref="B82:K82"/>
    <mergeCell ref="B83:K83"/>
    <mergeCell ref="B95:K95"/>
    <mergeCell ref="B96:K96"/>
    <mergeCell ref="B98:K98"/>
    <mergeCell ref="B72:K72"/>
    <mergeCell ref="B73:K73"/>
    <mergeCell ref="B75:K75"/>
    <mergeCell ref="B76:K76"/>
    <mergeCell ref="B77:K77"/>
    <mergeCell ref="B78:K78"/>
    <mergeCell ref="B64:K64"/>
    <mergeCell ref="B67:K67"/>
    <mergeCell ref="B68:K68"/>
    <mergeCell ref="B69:K69"/>
    <mergeCell ref="B70:K70"/>
    <mergeCell ref="B71:K71"/>
    <mergeCell ref="B48:K48"/>
    <mergeCell ref="B49:K49"/>
    <mergeCell ref="B52:K52"/>
    <mergeCell ref="B54:K54"/>
    <mergeCell ref="B58:K58"/>
    <mergeCell ref="B61:K61"/>
    <mergeCell ref="B27:K27"/>
    <mergeCell ref="B37:K37"/>
    <mergeCell ref="B39:K39"/>
    <mergeCell ref="B40:K40"/>
    <mergeCell ref="B46:K46"/>
    <mergeCell ref="B47:K47"/>
    <mergeCell ref="B21:K21"/>
    <mergeCell ref="B22:K22"/>
    <mergeCell ref="B23:K23"/>
    <mergeCell ref="B24:K24"/>
    <mergeCell ref="B25:K25"/>
    <mergeCell ref="B26:K26"/>
    <mergeCell ref="B15:K15"/>
    <mergeCell ref="B16:K16"/>
    <mergeCell ref="B17:K17"/>
    <mergeCell ref="B18:K18"/>
    <mergeCell ref="B19:K19"/>
    <mergeCell ref="B20:K20"/>
    <mergeCell ref="B7:K7"/>
    <mergeCell ref="B8:K8"/>
    <mergeCell ref="B11:K11"/>
    <mergeCell ref="B12:K12"/>
    <mergeCell ref="B13:K13"/>
    <mergeCell ref="B14:K14"/>
  </mergeCells>
  <pageMargins left="0.26" right="0.196850393700787" top="0.32" bottom="0.42" header="0.23622047244094499" footer="0.23622047244094499"/>
  <pageSetup paperSize="9" firstPageNumber="11" orientation="portrait" useFirstPageNumber="1" r:id="rId1"/>
  <headerFooter alignWithMargins="0">
    <oddFooter xml:space="preserve">&amp;L&amp;"VNI-Times,Italic"&amp;9Caùc thuyeát minh naøy laø boä phaän hôïp thaønh caùc Baùo caùo taøi chính.&amp;R&amp;"VNI-Times,Italic"&amp;9Trang &amp;P </oddFooter>
  </headerFooter>
  <legacyDrawing r:id="rId2"/>
</worksheet>
</file>

<file path=xl/worksheets/sheet5.xml><?xml version="1.0" encoding="utf-8"?>
<worksheet xmlns="http://schemas.openxmlformats.org/spreadsheetml/2006/main" xmlns:r="http://schemas.openxmlformats.org/officeDocument/2006/relationships">
  <dimension ref="A1:IS34"/>
  <sheetViews>
    <sheetView topLeftCell="A21" zoomScaleNormal="100" workbookViewId="0">
      <selection activeCell="I139" sqref="I139"/>
    </sheetView>
  </sheetViews>
  <sheetFormatPr defaultRowHeight="20.100000000000001" customHeight="1"/>
  <cols>
    <col min="1" max="1" width="3.42578125" style="9" customWidth="1"/>
    <col min="2" max="2" width="1.85546875" style="9" customWidth="1"/>
    <col min="3" max="3" width="35.7109375" style="9" customWidth="1"/>
    <col min="4" max="4" width="0.85546875" style="9" customWidth="1"/>
    <col min="5" max="5" width="18" style="9" customWidth="1"/>
    <col min="6" max="6" width="0.85546875" style="9" customWidth="1"/>
    <col min="7" max="7" width="18.5703125" style="9" customWidth="1"/>
    <col min="8" max="8" width="0.7109375" style="9" customWidth="1"/>
    <col min="9" max="9" width="16.42578125" style="9" customWidth="1"/>
    <col min="10" max="10" width="0.85546875" style="9" customWidth="1"/>
    <col min="11" max="11" width="16.28515625" style="9" customWidth="1"/>
    <col min="12" max="12" width="0.85546875" style="9" customWidth="1"/>
    <col min="13" max="13" width="16.85546875" style="9" customWidth="1"/>
    <col min="14" max="14" width="0.85546875" style="9" customWidth="1"/>
    <col min="15" max="15" width="17.85546875" style="9" customWidth="1"/>
    <col min="16" max="16" width="12.42578125" style="9" hidden="1" customWidth="1"/>
    <col min="17" max="16384" width="9.140625" style="9"/>
  </cols>
  <sheetData>
    <row r="1" spans="1:253" ht="20.100000000000001" customHeight="1">
      <c r="A1" s="627" t="str">
        <f>LCTT!A1</f>
        <v>CÔNG TY CỔ PHẦN QUÊ HƯƠNG LIBERTY</v>
      </c>
      <c r="B1" s="2"/>
      <c r="C1" s="3"/>
      <c r="D1" s="3"/>
      <c r="E1" s="4"/>
      <c r="F1" s="3"/>
      <c r="G1" s="5"/>
      <c r="H1" s="3"/>
      <c r="I1" s="3"/>
      <c r="J1" s="3"/>
      <c r="K1" s="18"/>
      <c r="L1" s="18"/>
      <c r="M1" s="18"/>
      <c r="N1" s="18"/>
      <c r="O1" s="8"/>
      <c r="P1" s="628"/>
      <c r="Q1" s="629"/>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row>
    <row r="2" spans="1:253" ht="20.100000000000001" customHeight="1">
      <c r="A2" s="630" t="s">
        <v>253</v>
      </c>
      <c r="B2" s="631"/>
      <c r="C2" s="631"/>
      <c r="D2" s="631"/>
      <c r="E2" s="631"/>
      <c r="F2" s="631"/>
      <c r="G2" s="631"/>
      <c r="H2" s="631"/>
      <c r="I2" s="631"/>
      <c r="J2" s="631"/>
      <c r="K2" s="14"/>
      <c r="L2" s="14"/>
      <c r="M2" s="14"/>
      <c r="N2" s="14"/>
      <c r="O2" s="632"/>
      <c r="P2" s="14"/>
      <c r="Q2" s="629"/>
    </row>
    <row r="3" spans="1:253" ht="20.100000000000001" customHeight="1">
      <c r="A3" s="633" t="s">
        <v>860</v>
      </c>
      <c r="B3" s="634"/>
      <c r="C3" s="634"/>
      <c r="D3" s="634"/>
      <c r="E3" s="634"/>
      <c r="F3" s="634"/>
      <c r="G3" s="634"/>
      <c r="H3" s="634"/>
      <c r="I3" s="634"/>
      <c r="J3" s="634"/>
      <c r="K3" s="28"/>
      <c r="L3" s="28"/>
      <c r="M3" s="28"/>
      <c r="N3" s="28"/>
      <c r="O3" s="635" t="s">
        <v>823</v>
      </c>
      <c r="P3" s="636"/>
      <c r="Q3" s="629"/>
    </row>
    <row r="4" spans="1:253" ht="6.75" customHeight="1"/>
    <row r="5" spans="1:253" s="175" customFormat="1" ht="20.100000000000001" customHeight="1">
      <c r="A5" s="637" t="s">
        <v>131</v>
      </c>
      <c r="B5" s="638" t="s">
        <v>824</v>
      </c>
      <c r="C5" s="94"/>
      <c r="D5" s="94"/>
      <c r="E5" s="94"/>
      <c r="F5" s="94"/>
      <c r="G5" s="94"/>
      <c r="H5" s="94"/>
      <c r="I5" s="639"/>
      <c r="J5" s="639"/>
      <c r="K5" s="639"/>
      <c r="L5" s="639"/>
      <c r="M5" s="639"/>
      <c r="N5" s="639"/>
      <c r="O5" s="639"/>
    </row>
    <row r="6" spans="1:253" s="41" customFormat="1" ht="6" customHeight="1">
      <c r="A6" s="640"/>
      <c r="B6" s="641"/>
      <c r="C6" s="642"/>
      <c r="D6" s="642"/>
      <c r="E6" s="642"/>
      <c r="F6" s="642"/>
      <c r="G6" s="642"/>
      <c r="H6" s="642"/>
      <c r="I6" s="146"/>
      <c r="J6" s="146"/>
      <c r="K6" s="146"/>
      <c r="L6" s="146"/>
      <c r="M6" s="146"/>
      <c r="N6" s="146"/>
      <c r="O6" s="146"/>
    </row>
    <row r="7" spans="1:253" s="41" customFormat="1" ht="33" customHeight="1">
      <c r="A7" s="643"/>
      <c r="B7" s="644"/>
      <c r="C7" s="645" t="s">
        <v>825</v>
      </c>
      <c r="D7" s="646"/>
      <c r="E7" s="645" t="s">
        <v>826</v>
      </c>
      <c r="F7" s="646"/>
      <c r="G7" s="645" t="s">
        <v>827</v>
      </c>
      <c r="H7" s="647"/>
      <c r="I7" s="645" t="s">
        <v>828</v>
      </c>
      <c r="J7" s="158"/>
      <c r="K7" s="645" t="s">
        <v>337</v>
      </c>
      <c r="L7" s="645"/>
      <c r="M7" s="645" t="s">
        <v>829</v>
      </c>
      <c r="N7" s="645"/>
      <c r="O7" s="648" t="s">
        <v>505</v>
      </c>
    </row>
    <row r="8" spans="1:253" s="175" customFormat="1" ht="18" customHeight="1">
      <c r="A8" s="649"/>
      <c r="B8" s="650" t="s">
        <v>506</v>
      </c>
      <c r="C8" s="651"/>
      <c r="D8" s="651"/>
      <c r="E8" s="108"/>
      <c r="F8" s="639"/>
      <c r="G8" s="639"/>
      <c r="H8" s="108"/>
      <c r="I8" s="639"/>
      <c r="J8" s="652"/>
      <c r="K8" s="639"/>
      <c r="L8" s="639"/>
      <c r="M8" s="639"/>
      <c r="N8" s="639"/>
      <c r="O8" s="653"/>
    </row>
    <row r="9" spans="1:253" s="660" customFormat="1" ht="18" customHeight="1">
      <c r="A9" s="654"/>
      <c r="B9" s="655" t="s">
        <v>507</v>
      </c>
      <c r="C9" s="656"/>
      <c r="D9" s="656"/>
      <c r="E9" s="657">
        <v>248751232083</v>
      </c>
      <c r="F9" s="658"/>
      <c r="G9" s="658">
        <v>14260229235</v>
      </c>
      <c r="H9" s="657"/>
      <c r="I9" s="657">
        <v>5483132356</v>
      </c>
      <c r="J9" s="213"/>
      <c r="K9" s="92">
        <v>890068816</v>
      </c>
      <c r="L9" s="140"/>
      <c r="M9" s="92">
        <v>7618500232</v>
      </c>
      <c r="N9" s="658"/>
      <c r="O9" s="140">
        <f t="shared" ref="O9:O15" si="0">SUM(E9:M9)</f>
        <v>277003162722</v>
      </c>
      <c r="P9" s="659">
        <f>O9-'CDKT '!H41</f>
        <v>0</v>
      </c>
      <c r="Q9" s="659"/>
    </row>
    <row r="10" spans="1:253" s="175" customFormat="1" ht="18" customHeight="1">
      <c r="A10" s="661"/>
      <c r="B10" s="662"/>
      <c r="C10" s="662" t="s">
        <v>508</v>
      </c>
      <c r="D10" s="663"/>
      <c r="E10" s="664">
        <v>0</v>
      </c>
      <c r="F10" s="665"/>
      <c r="G10" s="664">
        <v>16611369293</v>
      </c>
      <c r="H10" s="664"/>
      <c r="I10" s="664"/>
      <c r="J10" s="666"/>
      <c r="K10" s="664">
        <v>3174610931</v>
      </c>
      <c r="L10" s="665"/>
      <c r="M10" s="664">
        <v>1489483136</v>
      </c>
      <c r="N10" s="665"/>
      <c r="O10" s="665">
        <f t="shared" si="0"/>
        <v>21275463360</v>
      </c>
      <c r="P10" s="667"/>
    </row>
    <row r="11" spans="1:253" s="175" customFormat="1" ht="18" hidden="1" customHeight="1">
      <c r="A11" s="661"/>
      <c r="B11" s="662"/>
      <c r="C11" s="662" t="s">
        <v>515</v>
      </c>
      <c r="D11" s="663"/>
      <c r="E11" s="664">
        <v>0</v>
      </c>
      <c r="F11" s="663"/>
      <c r="G11" s="664">
        <v>0</v>
      </c>
      <c r="H11" s="663"/>
      <c r="I11" s="664">
        <v>0</v>
      </c>
      <c r="J11" s="666"/>
      <c r="K11" s="664">
        <v>0</v>
      </c>
      <c r="L11" s="665"/>
      <c r="M11" s="664">
        <v>0</v>
      </c>
      <c r="N11" s="665"/>
      <c r="O11" s="665">
        <f t="shared" si="0"/>
        <v>0</v>
      </c>
      <c r="P11" s="668"/>
    </row>
    <row r="12" spans="1:253" s="175" customFormat="1" ht="18" customHeight="1">
      <c r="A12" s="661"/>
      <c r="B12" s="662"/>
      <c r="C12" s="662" t="s">
        <v>509</v>
      </c>
      <c r="D12" s="663"/>
      <c r="E12" s="664">
        <v>25957970800</v>
      </c>
      <c r="F12" s="663"/>
      <c r="G12" s="664">
        <v>0</v>
      </c>
      <c r="H12" s="663"/>
      <c r="I12" s="664">
        <v>0</v>
      </c>
      <c r="J12" s="666"/>
      <c r="K12" s="664">
        <v>0</v>
      </c>
      <c r="L12" s="666"/>
      <c r="M12" s="664">
        <v>0</v>
      </c>
      <c r="N12" s="666"/>
      <c r="O12" s="665">
        <f t="shared" si="0"/>
        <v>25957970800</v>
      </c>
      <c r="P12" s="668"/>
    </row>
    <row r="13" spans="1:253" s="175" customFormat="1" ht="18" hidden="1" customHeight="1">
      <c r="A13" s="661"/>
      <c r="B13" s="662"/>
      <c r="C13" s="662" t="s">
        <v>830</v>
      </c>
      <c r="D13" s="663"/>
      <c r="E13" s="664">
        <v>0</v>
      </c>
      <c r="F13" s="663"/>
      <c r="G13" s="664">
        <v>0</v>
      </c>
      <c r="H13" s="663"/>
      <c r="I13" s="664">
        <v>0</v>
      </c>
      <c r="J13" s="666"/>
      <c r="K13" s="664">
        <v>0</v>
      </c>
      <c r="L13" s="666"/>
      <c r="M13" s="664"/>
      <c r="N13" s="666"/>
      <c r="O13" s="665">
        <f t="shared" si="0"/>
        <v>0</v>
      </c>
      <c r="P13" s="668"/>
    </row>
    <row r="14" spans="1:253" s="175" customFormat="1" ht="18" customHeight="1">
      <c r="A14" s="661"/>
      <c r="B14" s="662"/>
      <c r="C14" s="662" t="s">
        <v>510</v>
      </c>
      <c r="D14" s="663"/>
      <c r="E14" s="664">
        <v>0</v>
      </c>
      <c r="F14" s="665"/>
      <c r="G14" s="664">
        <v>388881842</v>
      </c>
      <c r="H14" s="664"/>
      <c r="I14" s="664">
        <v>3110008312</v>
      </c>
      <c r="J14" s="666"/>
      <c r="K14" s="664">
        <v>50966919</v>
      </c>
      <c r="L14" s="665"/>
      <c r="M14" s="664">
        <v>0</v>
      </c>
      <c r="N14" s="665"/>
      <c r="O14" s="665">
        <f t="shared" si="0"/>
        <v>3549857073</v>
      </c>
      <c r="P14" s="668"/>
    </row>
    <row r="15" spans="1:253" s="175" customFormat="1" ht="18" customHeight="1">
      <c r="A15" s="661"/>
      <c r="B15" s="662"/>
      <c r="C15" s="669" t="s">
        <v>511</v>
      </c>
      <c r="D15" s="663"/>
      <c r="E15" s="664">
        <v>0</v>
      </c>
      <c r="F15" s="663"/>
      <c r="G15" s="664">
        <v>0</v>
      </c>
      <c r="H15" s="663"/>
      <c r="I15" s="664">
        <v>0</v>
      </c>
      <c r="J15" s="666"/>
      <c r="K15" s="664">
        <v>0</v>
      </c>
      <c r="L15" s="666"/>
      <c r="M15" s="664">
        <v>0</v>
      </c>
      <c r="N15" s="666"/>
      <c r="O15" s="665">
        <f t="shared" si="0"/>
        <v>0</v>
      </c>
      <c r="P15" s="668"/>
    </row>
    <row r="16" spans="1:253" s="660" customFormat="1" ht="18" customHeight="1">
      <c r="A16" s="654"/>
      <c r="B16" s="670" t="s">
        <v>512</v>
      </c>
      <c r="C16" s="671"/>
      <c r="D16" s="656"/>
      <c r="E16" s="671">
        <f>E9+E10-E13+E11-E12-E14-E15</f>
        <v>222793261283</v>
      </c>
      <c r="F16" s="656"/>
      <c r="G16" s="671">
        <f>G9+G10-G13+G11-G12-G14-G15</f>
        <v>30482716686</v>
      </c>
      <c r="H16" s="656"/>
      <c r="I16" s="671">
        <f>I9+I10-I13+I11-I12-I14-I15</f>
        <v>2373124044</v>
      </c>
      <c r="J16" s="213"/>
      <c r="K16" s="671">
        <f>K9+K10-K13+K11-K12-K14-K15</f>
        <v>4013712828</v>
      </c>
      <c r="L16" s="656"/>
      <c r="M16" s="671">
        <f>M9+M10-M13+M11-M12-M14-M15</f>
        <v>9107983368</v>
      </c>
      <c r="N16" s="656"/>
      <c r="O16" s="672">
        <f>O9+O10-O13+O11-O12-O14-O15</f>
        <v>268770798209</v>
      </c>
      <c r="P16" s="668">
        <f>O16-'CDKT '!F41</f>
        <v>0</v>
      </c>
      <c r="Q16" s="659"/>
    </row>
    <row r="17" spans="1:17" s="175" customFormat="1" ht="18" customHeight="1">
      <c r="A17" s="649"/>
      <c r="B17" s="650" t="s">
        <v>513</v>
      </c>
      <c r="C17" s="651"/>
      <c r="D17" s="651"/>
      <c r="E17" s="108"/>
      <c r="F17" s="639"/>
      <c r="G17" s="639"/>
      <c r="H17" s="108"/>
      <c r="I17" s="639"/>
      <c r="J17" s="652"/>
      <c r="K17" s="639"/>
      <c r="L17" s="639"/>
      <c r="M17" s="639"/>
      <c r="N17" s="639"/>
      <c r="O17" s="673"/>
      <c r="P17" s="668"/>
    </row>
    <row r="18" spans="1:17" s="660" customFormat="1" ht="18" customHeight="1">
      <c r="A18" s="654"/>
      <c r="B18" s="655" t="s">
        <v>507</v>
      </c>
      <c r="C18" s="674"/>
      <c r="D18" s="674"/>
      <c r="E18" s="657">
        <v>45038972860</v>
      </c>
      <c r="F18" s="658"/>
      <c r="G18" s="658">
        <v>7093098577</v>
      </c>
      <c r="H18" s="657"/>
      <c r="I18" s="658">
        <v>1833126684</v>
      </c>
      <c r="J18" s="658"/>
      <c r="K18" s="658">
        <v>697557242</v>
      </c>
      <c r="L18" s="658"/>
      <c r="M18" s="658">
        <v>7025001172</v>
      </c>
      <c r="N18" s="658"/>
      <c r="O18" s="140">
        <f t="shared" ref="O18:O23" si="1">SUM(E18:M18)</f>
        <v>61687756535</v>
      </c>
      <c r="P18" s="675">
        <f>O18+'CDKT '!H42</f>
        <v>0</v>
      </c>
      <c r="Q18" s="659"/>
    </row>
    <row r="19" spans="1:17" s="175" customFormat="1" ht="18" customHeight="1">
      <c r="A19" s="661"/>
      <c r="B19" s="662"/>
      <c r="C19" s="662" t="s">
        <v>514</v>
      </c>
      <c r="D19" s="676"/>
      <c r="E19" s="664">
        <v>10258075761</v>
      </c>
      <c r="F19" s="665"/>
      <c r="G19" s="665">
        <v>2456009701</v>
      </c>
      <c r="H19" s="664"/>
      <c r="I19" s="665">
        <v>805532802</v>
      </c>
      <c r="J19" s="665"/>
      <c r="K19" s="665">
        <v>229800159</v>
      </c>
      <c r="L19" s="665"/>
      <c r="M19" s="665">
        <v>382893580</v>
      </c>
      <c r="N19" s="665"/>
      <c r="O19" s="665">
        <f t="shared" si="1"/>
        <v>14132312003</v>
      </c>
      <c r="P19" s="668"/>
    </row>
    <row r="20" spans="1:17" s="175" customFormat="1" ht="18" hidden="1" customHeight="1">
      <c r="A20" s="661"/>
      <c r="B20" s="662"/>
      <c r="C20" s="662" t="s">
        <v>515</v>
      </c>
      <c r="D20" s="676"/>
      <c r="E20" s="664">
        <v>0</v>
      </c>
      <c r="F20" s="665"/>
      <c r="G20" s="665">
        <v>0</v>
      </c>
      <c r="H20" s="664"/>
      <c r="I20" s="665">
        <v>0</v>
      </c>
      <c r="J20" s="665"/>
      <c r="K20" s="665">
        <v>0</v>
      </c>
      <c r="L20" s="665"/>
      <c r="M20" s="665">
        <v>0</v>
      </c>
      <c r="N20" s="665"/>
      <c r="O20" s="665">
        <f t="shared" si="1"/>
        <v>0</v>
      </c>
      <c r="P20" s="668"/>
    </row>
    <row r="21" spans="1:17" s="175" customFormat="1" ht="18" customHeight="1">
      <c r="A21" s="661"/>
      <c r="B21" s="662"/>
      <c r="C21" s="662" t="s">
        <v>509</v>
      </c>
      <c r="D21" s="676"/>
      <c r="E21" s="664">
        <v>2768850208</v>
      </c>
      <c r="F21" s="676"/>
      <c r="G21" s="676">
        <v>0</v>
      </c>
      <c r="H21" s="664"/>
      <c r="I21" s="665">
        <v>0</v>
      </c>
      <c r="J21" s="665"/>
      <c r="K21" s="665">
        <v>0</v>
      </c>
      <c r="L21" s="665"/>
      <c r="M21" s="665">
        <v>0</v>
      </c>
      <c r="N21" s="665"/>
      <c r="O21" s="665">
        <f t="shared" si="1"/>
        <v>2768850208</v>
      </c>
      <c r="P21" s="668"/>
    </row>
    <row r="22" spans="1:17" s="175" customFormat="1" ht="18" customHeight="1">
      <c r="A22" s="661"/>
      <c r="B22" s="662"/>
      <c r="C22" s="662" t="s">
        <v>510</v>
      </c>
      <c r="D22" s="676"/>
      <c r="E22" s="676">
        <v>0</v>
      </c>
      <c r="F22" s="676"/>
      <c r="G22" s="676">
        <v>281985175</v>
      </c>
      <c r="H22" s="664"/>
      <c r="I22" s="665">
        <v>1374558991</v>
      </c>
      <c r="J22" s="665"/>
      <c r="K22" s="665">
        <v>50966919</v>
      </c>
      <c r="L22" s="665"/>
      <c r="M22" s="665">
        <f>M14</f>
        <v>0</v>
      </c>
      <c r="N22" s="665"/>
      <c r="O22" s="665">
        <f t="shared" si="1"/>
        <v>1707511085</v>
      </c>
      <c r="P22" s="668"/>
    </row>
    <row r="23" spans="1:17" s="175" customFormat="1" ht="18" customHeight="1">
      <c r="A23" s="661"/>
      <c r="B23" s="662"/>
      <c r="C23" s="669" t="s">
        <v>511</v>
      </c>
      <c r="D23" s="676"/>
      <c r="E23" s="664">
        <v>0</v>
      </c>
      <c r="F23" s="665"/>
      <c r="G23" s="665">
        <v>0</v>
      </c>
      <c r="H23" s="664"/>
      <c r="I23" s="665">
        <v>0</v>
      </c>
      <c r="J23" s="665"/>
      <c r="K23" s="665">
        <v>0</v>
      </c>
      <c r="L23" s="665"/>
      <c r="M23" s="665">
        <v>0</v>
      </c>
      <c r="N23" s="665"/>
      <c r="O23" s="665">
        <f t="shared" si="1"/>
        <v>0</v>
      </c>
      <c r="P23" s="668"/>
    </row>
    <row r="24" spans="1:17" s="660" customFormat="1" ht="18" customHeight="1">
      <c r="A24" s="654"/>
      <c r="B24" s="670" t="s">
        <v>831</v>
      </c>
      <c r="C24" s="677"/>
      <c r="D24" s="674"/>
      <c r="E24" s="677">
        <f>E18+E19-E21-E22+E20-E23</f>
        <v>52528198413</v>
      </c>
      <c r="F24" s="674"/>
      <c r="G24" s="677">
        <f>G18+G19-G21-G22+G20-G23</f>
        <v>9267123103</v>
      </c>
      <c r="H24" s="674"/>
      <c r="I24" s="677">
        <f>I18+I19-I21-I22+I20-I23</f>
        <v>1264100495</v>
      </c>
      <c r="J24" s="658"/>
      <c r="K24" s="677">
        <f>K18+K19-K21-K22+K20-K23</f>
        <v>876390482</v>
      </c>
      <c r="L24" s="674"/>
      <c r="M24" s="677">
        <f>M18+M19-M21-M22+M20-M23</f>
        <v>7407894752</v>
      </c>
      <c r="N24" s="674"/>
      <c r="O24" s="678">
        <f>O18+O19-O21-O22+O20-O23</f>
        <v>71343707245</v>
      </c>
      <c r="P24" s="675">
        <f>O24+'CDKT '!F42</f>
        <v>0</v>
      </c>
      <c r="Q24" s="659"/>
    </row>
    <row r="25" spans="1:17" s="175" customFormat="1" ht="18" customHeight="1">
      <c r="A25" s="649"/>
      <c r="B25" s="650" t="s">
        <v>832</v>
      </c>
      <c r="C25" s="651"/>
      <c r="D25" s="651"/>
      <c r="E25" s="108"/>
      <c r="F25" s="639"/>
      <c r="G25" s="639"/>
      <c r="H25" s="108"/>
      <c r="I25" s="639"/>
      <c r="J25" s="652"/>
      <c r="K25" s="639"/>
      <c r="L25" s="639"/>
      <c r="M25" s="639"/>
      <c r="N25" s="639"/>
      <c r="O25" s="673"/>
      <c r="P25" s="668"/>
    </row>
    <row r="26" spans="1:17" s="175" customFormat="1" ht="18" customHeight="1">
      <c r="A26" s="679"/>
      <c r="B26" s="680" t="s">
        <v>507</v>
      </c>
      <c r="C26" s="681"/>
      <c r="D26" s="681"/>
      <c r="E26" s="681">
        <f>E9-E18</f>
        <v>203712259223</v>
      </c>
      <c r="F26" s="681"/>
      <c r="G26" s="681">
        <f>G9-G18</f>
        <v>7167130658</v>
      </c>
      <c r="H26" s="681">
        <v>0</v>
      </c>
      <c r="I26" s="681">
        <f>I9-I18</f>
        <v>3650005672</v>
      </c>
      <c r="J26" s="639">
        <v>0</v>
      </c>
      <c r="K26" s="681">
        <f>K9-K18</f>
        <v>192511574</v>
      </c>
      <c r="L26" s="681"/>
      <c r="M26" s="681">
        <f>M9-M18</f>
        <v>593499060</v>
      </c>
      <c r="N26" s="681"/>
      <c r="O26" s="639">
        <f>SUM(E26:M26)</f>
        <v>215315406187</v>
      </c>
      <c r="P26" s="668"/>
    </row>
    <row r="27" spans="1:17" s="175" customFormat="1" ht="18" customHeight="1" thickBot="1">
      <c r="A27" s="679"/>
      <c r="B27" s="682" t="s">
        <v>512</v>
      </c>
      <c r="C27" s="683"/>
      <c r="D27" s="681"/>
      <c r="E27" s="683">
        <f>E16-E24</f>
        <v>170265062870</v>
      </c>
      <c r="F27" s="681"/>
      <c r="G27" s="683">
        <f>G16-G24</f>
        <v>21215593583</v>
      </c>
      <c r="H27" s="681"/>
      <c r="I27" s="683">
        <f>I16-I24</f>
        <v>1109023549</v>
      </c>
      <c r="J27" s="639"/>
      <c r="K27" s="683">
        <f>K16-K24</f>
        <v>3137322346</v>
      </c>
      <c r="L27" s="681"/>
      <c r="M27" s="683">
        <f>M16-M24</f>
        <v>1700088616</v>
      </c>
      <c r="N27" s="681"/>
      <c r="O27" s="684">
        <f>O16-O24</f>
        <v>197427090964</v>
      </c>
      <c r="P27" s="668"/>
    </row>
    <row r="28" spans="1:17" s="175" customFormat="1" ht="18" customHeight="1" thickTop="1">
      <c r="P28" s="668"/>
    </row>
    <row r="29" spans="1:17" s="537" customFormat="1" ht="18.75" customHeight="1">
      <c r="C29" s="438" t="s">
        <v>833</v>
      </c>
      <c r="D29" s="438"/>
      <c r="E29" s="438"/>
      <c r="F29" s="438"/>
      <c r="G29" s="438"/>
      <c r="H29" s="438"/>
      <c r="I29" s="438"/>
      <c r="J29" s="438"/>
      <c r="K29" s="438"/>
      <c r="L29" s="438"/>
      <c r="M29" s="685"/>
      <c r="N29" s="438"/>
      <c r="P29" s="686"/>
    </row>
    <row r="30" spans="1:17" s="537" customFormat="1" ht="18.75" customHeight="1">
      <c r="C30" s="438" t="s">
        <v>834</v>
      </c>
      <c r="D30" s="438"/>
      <c r="E30" s="438"/>
      <c r="F30" s="438"/>
      <c r="G30" s="438"/>
      <c r="H30" s="438"/>
      <c r="I30" s="438"/>
      <c r="J30" s="438"/>
      <c r="K30" s="412"/>
      <c r="L30" s="438"/>
      <c r="M30" s="687"/>
      <c r="N30" s="438"/>
      <c r="P30" s="686"/>
    </row>
    <row r="31" spans="1:17" s="175" customFormat="1" ht="18.75" customHeight="1">
      <c r="C31" s="94" t="s">
        <v>835</v>
      </c>
      <c r="D31" s="94"/>
      <c r="E31" s="94"/>
      <c r="F31" s="94"/>
      <c r="G31" s="94"/>
      <c r="H31" s="94"/>
      <c r="I31" s="94"/>
      <c r="J31" s="94"/>
      <c r="K31" s="94"/>
      <c r="L31" s="94"/>
      <c r="M31" s="94"/>
      <c r="N31" s="94"/>
      <c r="P31" s="668"/>
    </row>
    <row r="32" spans="1:17" s="175" customFormat="1" ht="18.75" customHeight="1">
      <c r="C32" s="94" t="s">
        <v>836</v>
      </c>
      <c r="D32" s="94"/>
      <c r="E32" s="94"/>
      <c r="F32" s="94"/>
      <c r="G32" s="94"/>
      <c r="H32" s="94"/>
      <c r="I32" s="94"/>
      <c r="J32" s="94"/>
      <c r="K32" s="94"/>
      <c r="L32" s="94"/>
      <c r="M32" s="94"/>
      <c r="N32" s="94"/>
    </row>
    <row r="33" spans="3:14" s="175" customFormat="1" ht="18.75" customHeight="1">
      <c r="C33" s="94" t="s">
        <v>837</v>
      </c>
      <c r="D33" s="94"/>
      <c r="E33" s="94"/>
      <c r="F33" s="94"/>
      <c r="G33" s="94"/>
      <c r="H33" s="94"/>
      <c r="I33" s="94"/>
      <c r="J33" s="94"/>
      <c r="K33" s="94"/>
      <c r="L33" s="94"/>
      <c r="M33" s="94"/>
      <c r="N33" s="94"/>
    </row>
    <row r="34" spans="3:14" s="688" customFormat="1" ht="20.100000000000001" customHeight="1"/>
  </sheetData>
  <pageMargins left="0.39370078740157483" right="0.19685039370078741" top="0.35433070866141736" bottom="0.19685039370078741" header="0.39370078740157483" footer="0.15748031496062992"/>
  <pageSetup paperSize="9" scale="95" firstPageNumber="32" orientation="landscape" useFirstPageNumber="1" r:id="rId1"/>
  <headerFooter alignWithMargins="0">
    <oddFooter>&amp;L&amp;"VNI-Times,Italic"&amp;9Caùc thuyeát minh naøy laø boä phaän hôïp thaùnh caùc Baùo caùo taøi chính&amp;R&amp;"VNI-Times,Italic"&amp;9Trang &amp;P</oddFooter>
  </headerFooter>
</worksheet>
</file>

<file path=xl/worksheets/sheet6.xml><?xml version="1.0" encoding="utf-8"?>
<worksheet xmlns="http://schemas.openxmlformats.org/spreadsheetml/2006/main" xmlns:r="http://schemas.openxmlformats.org/officeDocument/2006/relationships">
  <dimension ref="A1:IO40"/>
  <sheetViews>
    <sheetView topLeftCell="A2" zoomScaleNormal="100" workbookViewId="0">
      <selection activeCell="I139" sqref="I139"/>
    </sheetView>
  </sheetViews>
  <sheetFormatPr defaultRowHeight="12.75"/>
  <cols>
    <col min="1" max="1" width="3.85546875" style="628" customWidth="1"/>
    <col min="2" max="2" width="9.140625" style="628"/>
    <col min="3" max="3" width="11" style="628" customWidth="1"/>
    <col min="4" max="4" width="16.85546875" style="628" customWidth="1"/>
    <col min="5" max="5" width="16.140625" style="628" customWidth="1"/>
    <col min="6" max="6" width="13.85546875" style="628" customWidth="1"/>
    <col min="7" max="7" width="15.42578125" style="628" customWidth="1"/>
    <col min="8" max="8" width="15.5703125" style="628" customWidth="1"/>
    <col min="9" max="9" width="15" style="628" customWidth="1"/>
    <col min="10" max="10" width="18.140625" style="6" customWidth="1"/>
    <col min="11" max="11" width="17.5703125" style="628" customWidth="1"/>
    <col min="12" max="12" width="9.85546875" style="628" customWidth="1"/>
    <col min="13" max="13" width="10.5703125" style="628" customWidth="1"/>
    <col min="14" max="14" width="12.85546875" style="628" customWidth="1"/>
    <col min="15" max="16384" width="9.140625" style="628"/>
  </cols>
  <sheetData>
    <row r="1" spans="1:249" s="9" customFormat="1" ht="20.100000000000001" customHeight="1">
      <c r="A1" s="689" t="s">
        <v>855</v>
      </c>
      <c r="B1" s="2"/>
      <c r="C1" s="3"/>
      <c r="D1" s="3"/>
      <c r="E1" s="4"/>
      <c r="F1" s="5"/>
      <c r="G1" s="3"/>
      <c r="H1" s="3"/>
      <c r="I1" s="3"/>
      <c r="J1" s="18"/>
      <c r="K1" s="8"/>
      <c r="L1" s="628"/>
      <c r="M1" s="629"/>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s="9" customFormat="1" ht="20.100000000000001" customHeight="1">
      <c r="A2" s="630" t="str">
        <f>TM!A2</f>
        <v>THUYẾT MINH BÁO CÁO TÀI CHÍNH</v>
      </c>
      <c r="B2" s="631"/>
      <c r="C2" s="631"/>
      <c r="D2" s="631"/>
      <c r="E2" s="631"/>
      <c r="F2" s="631"/>
      <c r="G2" s="631"/>
      <c r="H2" s="631"/>
      <c r="I2" s="631"/>
      <c r="J2" s="14"/>
      <c r="K2" s="632"/>
      <c r="L2" s="14"/>
      <c r="M2" s="629"/>
    </row>
    <row r="3" spans="1:249" s="9" customFormat="1" ht="20.100000000000001" customHeight="1">
      <c r="A3" s="633" t="s">
        <v>860</v>
      </c>
      <c r="B3" s="634"/>
      <c r="C3" s="634"/>
      <c r="D3" s="634"/>
      <c r="E3" s="634"/>
      <c r="F3" s="634"/>
      <c r="G3" s="634"/>
      <c r="H3" s="634"/>
      <c r="I3" s="634"/>
      <c r="J3" s="28"/>
      <c r="K3" s="635" t="s">
        <v>823</v>
      </c>
      <c r="L3" s="636"/>
      <c r="M3" s="629"/>
    </row>
    <row r="4" spans="1:249" s="690" customFormat="1" ht="20.100000000000001" customHeight="1">
      <c r="A4" s="649" t="s">
        <v>186</v>
      </c>
      <c r="B4" s="533" t="s">
        <v>642</v>
      </c>
      <c r="J4" s="46"/>
    </row>
    <row r="5" spans="1:249" s="529" customFormat="1" ht="20.100000000000001" customHeight="1">
      <c r="A5" s="383"/>
      <c r="B5" s="384" t="s">
        <v>838</v>
      </c>
      <c r="C5" s="304"/>
      <c r="D5" s="304"/>
      <c r="E5" s="304"/>
      <c r="F5" s="304"/>
      <c r="G5" s="304"/>
      <c r="H5" s="304"/>
      <c r="I5" s="304"/>
      <c r="J5" s="310"/>
      <c r="K5" s="304"/>
    </row>
    <row r="6" spans="1:249" s="690" customFormat="1" ht="39.75" customHeight="1">
      <c r="A6" s="787" t="s">
        <v>825</v>
      </c>
      <c r="B6" s="787"/>
      <c r="C6" s="787"/>
      <c r="D6" s="691" t="s">
        <v>839</v>
      </c>
      <c r="E6" s="691" t="s">
        <v>125</v>
      </c>
      <c r="F6" s="691" t="s">
        <v>127</v>
      </c>
      <c r="G6" s="691" t="s">
        <v>840</v>
      </c>
      <c r="H6" s="691" t="s">
        <v>841</v>
      </c>
      <c r="I6" s="691" t="s">
        <v>842</v>
      </c>
      <c r="J6" s="692" t="s">
        <v>138</v>
      </c>
      <c r="K6" s="691" t="s">
        <v>843</v>
      </c>
    </row>
    <row r="7" spans="1:249" s="690" customFormat="1" ht="20.100000000000001" customHeight="1">
      <c r="A7" s="693" t="s">
        <v>844</v>
      </c>
      <c r="B7" s="390"/>
      <c r="C7" s="390"/>
      <c r="D7" s="616">
        <v>320000000000</v>
      </c>
      <c r="E7" s="616">
        <v>363696002000</v>
      </c>
      <c r="F7" s="616">
        <v>-1970000</v>
      </c>
      <c r="G7" s="616">
        <v>11463364594</v>
      </c>
      <c r="H7" s="616">
        <v>19175065480</v>
      </c>
      <c r="I7" s="616">
        <v>0</v>
      </c>
      <c r="J7" s="616">
        <v>49617401814</v>
      </c>
      <c r="K7" s="616">
        <v>763949863888</v>
      </c>
    </row>
    <row r="8" spans="1:249" s="690" customFormat="1" ht="20.100000000000001" customHeight="1">
      <c r="A8" s="694" t="s">
        <v>845</v>
      </c>
      <c r="B8" s="390"/>
      <c r="C8" s="390"/>
      <c r="D8" s="620">
        <v>329000000000</v>
      </c>
      <c r="E8" s="620">
        <v>456310100000</v>
      </c>
      <c r="F8" s="620">
        <v>0</v>
      </c>
      <c r="G8" s="620">
        <v>0</v>
      </c>
      <c r="H8" s="620">
        <v>0</v>
      </c>
      <c r="I8" s="620">
        <v>0</v>
      </c>
      <c r="J8" s="620">
        <v>0</v>
      </c>
      <c r="K8" s="620">
        <f t="shared" ref="K8:K23" si="0">SUM(D8:J8)</f>
        <v>785310100000</v>
      </c>
    </row>
    <row r="9" spans="1:249" s="695" customFormat="1" ht="20.100000000000001" customHeight="1">
      <c r="A9" s="694" t="s">
        <v>846</v>
      </c>
      <c r="B9" s="390"/>
      <c r="C9" s="437"/>
      <c r="D9" s="610">
        <v>0</v>
      </c>
      <c r="E9" s="610">
        <v>0</v>
      </c>
      <c r="F9" s="610">
        <v>0</v>
      </c>
      <c r="G9" s="610">
        <v>0</v>
      </c>
      <c r="H9" s="610">
        <v>0</v>
      </c>
      <c r="I9" s="610">
        <v>0</v>
      </c>
      <c r="J9" s="285">
        <f>KQKD!G27</f>
        <v>105191652193</v>
      </c>
      <c r="K9" s="620">
        <f t="shared" si="0"/>
        <v>105191652193</v>
      </c>
    </row>
    <row r="10" spans="1:249" s="695" customFormat="1" ht="20.100000000000001" hidden="1" customHeight="1">
      <c r="A10" s="694" t="s">
        <v>847</v>
      </c>
      <c r="B10" s="390"/>
      <c r="C10" s="437"/>
      <c r="D10" s="610">
        <v>0</v>
      </c>
      <c r="E10" s="610">
        <v>0</v>
      </c>
      <c r="F10" s="610">
        <v>0</v>
      </c>
      <c r="G10" s="610">
        <v>0</v>
      </c>
      <c r="H10" s="610">
        <v>0</v>
      </c>
      <c r="I10" s="610">
        <v>0</v>
      </c>
      <c r="J10" s="285">
        <v>0</v>
      </c>
      <c r="K10" s="620">
        <f t="shared" si="0"/>
        <v>0</v>
      </c>
    </row>
    <row r="11" spans="1:249" s="695" customFormat="1" ht="20.100000000000001" customHeight="1">
      <c r="A11" s="694" t="s">
        <v>848</v>
      </c>
      <c r="B11" s="390"/>
      <c r="C11" s="437"/>
      <c r="D11" s="610">
        <v>0</v>
      </c>
      <c r="E11" s="610">
        <v>0</v>
      </c>
      <c r="F11" s="610">
        <v>0</v>
      </c>
      <c r="G11" s="610">
        <v>0</v>
      </c>
      <c r="H11" s="610">
        <v>0</v>
      </c>
      <c r="I11" s="610">
        <v>0</v>
      </c>
      <c r="J11" s="285">
        <f>-59377385000-33422043700</f>
        <v>-92799428700</v>
      </c>
      <c r="K11" s="620">
        <f t="shared" si="0"/>
        <v>-92799428700</v>
      </c>
    </row>
    <row r="12" spans="1:249" s="695" customFormat="1" ht="20.100000000000001" customHeight="1">
      <c r="A12" s="694" t="s">
        <v>849</v>
      </c>
      <c r="B12" s="390"/>
      <c r="C12" s="437"/>
      <c r="D12" s="610">
        <v>0</v>
      </c>
      <c r="E12" s="610">
        <v>0</v>
      </c>
      <c r="F12" s="610">
        <v>0</v>
      </c>
      <c r="G12" s="610">
        <v>0</v>
      </c>
      <c r="H12" s="610">
        <v>0</v>
      </c>
      <c r="I12" s="610">
        <v>0</v>
      </c>
      <c r="J12" s="285">
        <f>-1722071006-744746086</f>
        <v>-2466817092</v>
      </c>
      <c r="K12" s="620">
        <f t="shared" si="0"/>
        <v>-2466817092</v>
      </c>
    </row>
    <row r="13" spans="1:249" s="695" customFormat="1" ht="20.100000000000001" customHeight="1">
      <c r="A13" s="694" t="s">
        <v>850</v>
      </c>
      <c r="B13" s="390"/>
      <c r="C13" s="437"/>
      <c r="D13" s="610">
        <v>0</v>
      </c>
      <c r="E13" s="610">
        <v>0</v>
      </c>
      <c r="F13" s="610">
        <v>0</v>
      </c>
      <c r="G13" s="610">
        <v>3803073977</v>
      </c>
      <c r="H13" s="610">
        <v>0</v>
      </c>
      <c r="I13" s="610">
        <v>0</v>
      </c>
      <c r="J13" s="285">
        <f>-11102451521-5090000000</f>
        <v>-16192451521</v>
      </c>
      <c r="K13" s="620">
        <f t="shared" si="0"/>
        <v>-12389377544</v>
      </c>
    </row>
    <row r="14" spans="1:249" s="695" customFormat="1" ht="20.100000000000001" customHeight="1">
      <c r="A14" s="694" t="s">
        <v>851</v>
      </c>
      <c r="B14" s="390"/>
      <c r="C14" s="437"/>
      <c r="D14" s="610">
        <v>0</v>
      </c>
      <c r="E14" s="610">
        <v>-136363635</v>
      </c>
      <c r="F14" s="610">
        <v>0</v>
      </c>
      <c r="G14" s="610">
        <v>0</v>
      </c>
      <c r="H14" s="610">
        <v>0</v>
      </c>
      <c r="I14" s="610">
        <v>0</v>
      </c>
      <c r="J14" s="285">
        <v>0</v>
      </c>
      <c r="K14" s="620">
        <f t="shared" si="0"/>
        <v>-136363635</v>
      </c>
      <c r="L14" s="290"/>
    </row>
    <row r="15" spans="1:249" s="141" customFormat="1" ht="20.100000000000001" customHeight="1">
      <c r="A15" s="696" t="s">
        <v>852</v>
      </c>
      <c r="B15" s="697"/>
      <c r="C15" s="697"/>
      <c r="D15" s="698">
        <f t="shared" ref="D15:J15" si="1">SUM(D7:D14)</f>
        <v>649000000000</v>
      </c>
      <c r="E15" s="698">
        <f t="shared" si="1"/>
        <v>819869738365</v>
      </c>
      <c r="F15" s="698">
        <f t="shared" si="1"/>
        <v>-1970000</v>
      </c>
      <c r="G15" s="698">
        <f t="shared" si="1"/>
        <v>15266438571</v>
      </c>
      <c r="H15" s="698">
        <f t="shared" si="1"/>
        <v>19175065480</v>
      </c>
      <c r="I15" s="698">
        <f t="shared" si="1"/>
        <v>0</v>
      </c>
      <c r="J15" s="698">
        <f t="shared" si="1"/>
        <v>43350356694</v>
      </c>
      <c r="K15" s="698">
        <f t="shared" si="0"/>
        <v>1546659629110</v>
      </c>
      <c r="L15" s="699"/>
    </row>
    <row r="16" spans="1:249" s="141" customFormat="1" ht="20.100000000000001" customHeight="1">
      <c r="A16" s="697" t="s">
        <v>853</v>
      </c>
      <c r="B16" s="697"/>
      <c r="C16" s="697"/>
      <c r="D16" s="698">
        <f t="shared" ref="D16:J16" si="2">D15</f>
        <v>649000000000</v>
      </c>
      <c r="E16" s="698">
        <f t="shared" si="2"/>
        <v>819869738365</v>
      </c>
      <c r="F16" s="698">
        <f t="shared" si="2"/>
        <v>-1970000</v>
      </c>
      <c r="G16" s="698">
        <f t="shared" si="2"/>
        <v>15266438571</v>
      </c>
      <c r="H16" s="698">
        <f t="shared" si="2"/>
        <v>19175065480</v>
      </c>
      <c r="I16" s="698">
        <f t="shared" si="2"/>
        <v>0</v>
      </c>
      <c r="J16" s="698">
        <f t="shared" si="2"/>
        <v>43350356694</v>
      </c>
      <c r="K16" s="698">
        <f t="shared" si="0"/>
        <v>1546659629110</v>
      </c>
      <c r="L16" s="699"/>
    </row>
    <row r="17" spans="1:13" s="141" customFormat="1" ht="20.100000000000001" customHeight="1">
      <c r="A17" s="700" t="s">
        <v>845</v>
      </c>
      <c r="B17" s="390"/>
      <c r="C17" s="390"/>
      <c r="D17" s="620">
        <v>0</v>
      </c>
      <c r="E17" s="620">
        <v>0</v>
      </c>
      <c r="F17" s="620">
        <v>0</v>
      </c>
      <c r="G17" s="620">
        <v>0</v>
      </c>
      <c r="H17" s="620">
        <v>0</v>
      </c>
      <c r="I17" s="620">
        <v>0</v>
      </c>
      <c r="J17" s="620">
        <v>0</v>
      </c>
      <c r="K17" s="620">
        <f t="shared" si="0"/>
        <v>0</v>
      </c>
      <c r="L17" s="699"/>
    </row>
    <row r="18" spans="1:13" s="690" customFormat="1" ht="20.100000000000001" customHeight="1">
      <c r="A18" s="700" t="s">
        <v>846</v>
      </c>
      <c r="B18" s="390"/>
      <c r="C18" s="437"/>
      <c r="D18" s="610">
        <v>0</v>
      </c>
      <c r="E18" s="610">
        <v>0</v>
      </c>
      <c r="F18" s="610">
        <v>0</v>
      </c>
      <c r="G18" s="610">
        <v>0</v>
      </c>
      <c r="H18" s="610">
        <v>0</v>
      </c>
      <c r="I18" s="610">
        <v>0</v>
      </c>
      <c r="J18" s="285">
        <f>KQKD!E27</f>
        <v>121152893552</v>
      </c>
      <c r="K18" s="620">
        <f t="shared" si="0"/>
        <v>121152893552</v>
      </c>
    </row>
    <row r="19" spans="1:13" s="690" customFormat="1" ht="20.100000000000001" hidden="1" customHeight="1">
      <c r="A19" s="700" t="s">
        <v>847</v>
      </c>
      <c r="B19" s="390"/>
      <c r="C19" s="437"/>
      <c r="D19" s="610">
        <v>0</v>
      </c>
      <c r="E19" s="610">
        <v>0</v>
      </c>
      <c r="F19" s="610">
        <v>0</v>
      </c>
      <c r="G19" s="610">
        <v>0</v>
      </c>
      <c r="H19" s="610">
        <v>0</v>
      </c>
      <c r="I19" s="610">
        <v>0</v>
      </c>
      <c r="J19" s="285">
        <v>0</v>
      </c>
      <c r="K19" s="620">
        <f t="shared" si="0"/>
        <v>0</v>
      </c>
    </row>
    <row r="20" spans="1:13" s="690" customFormat="1" ht="20.100000000000001" customHeight="1">
      <c r="A20" s="700" t="s">
        <v>848</v>
      </c>
      <c r="B20" s="390"/>
      <c r="C20" s="437"/>
      <c r="D20" s="610">
        <v>0</v>
      </c>
      <c r="E20" s="610">
        <v>0</v>
      </c>
      <c r="F20" s="610">
        <v>0</v>
      </c>
      <c r="G20" s="610">
        <v>0</v>
      </c>
      <c r="H20" s="610">
        <v>0</v>
      </c>
      <c r="I20" s="610">
        <v>0</v>
      </c>
      <c r="J20" s="285">
        <v>-129799606000</v>
      </c>
      <c r="K20" s="620">
        <f t="shared" si="0"/>
        <v>-129799606000</v>
      </c>
    </row>
    <row r="21" spans="1:13" s="690" customFormat="1" ht="20.100000000000001" customHeight="1">
      <c r="A21" s="700" t="s">
        <v>849</v>
      </c>
      <c r="B21" s="390"/>
      <c r="C21" s="437"/>
      <c r="D21" s="610">
        <v>0</v>
      </c>
      <c r="E21" s="610">
        <v>0</v>
      </c>
      <c r="F21" s="610">
        <v>0</v>
      </c>
      <c r="G21" s="610">
        <v>0</v>
      </c>
      <c r="H21" s="610">
        <v>0</v>
      </c>
      <c r="I21" s="610">
        <v>0</v>
      </c>
      <c r="J21" s="285">
        <v>-891154048</v>
      </c>
      <c r="K21" s="620">
        <f t="shared" si="0"/>
        <v>-891154048</v>
      </c>
    </row>
    <row r="22" spans="1:13" s="690" customFormat="1" ht="20.100000000000001" customHeight="1">
      <c r="A22" s="700" t="s">
        <v>850</v>
      </c>
      <c r="B22" s="390"/>
      <c r="C22" s="437"/>
      <c r="D22" s="610">
        <v>0</v>
      </c>
      <c r="E22" s="610">
        <v>0</v>
      </c>
      <c r="F22" s="610">
        <v>0</v>
      </c>
      <c r="G22" s="610">
        <v>5155476442</v>
      </c>
      <c r="H22" s="610">
        <v>0</v>
      </c>
      <c r="I22" s="610">
        <v>0</v>
      </c>
      <c r="J22" s="285">
        <v>-21091619903</v>
      </c>
      <c r="K22" s="620">
        <f t="shared" si="0"/>
        <v>-15936143461</v>
      </c>
    </row>
    <row r="23" spans="1:13" s="690" customFormat="1" ht="20.100000000000001" hidden="1" customHeight="1">
      <c r="A23" s="700" t="s">
        <v>851</v>
      </c>
      <c r="B23" s="390"/>
      <c r="C23" s="437"/>
      <c r="D23" s="610">
        <v>0</v>
      </c>
      <c r="E23" s="610">
        <v>0</v>
      </c>
      <c r="F23" s="610">
        <v>0</v>
      </c>
      <c r="G23" s="610">
        <v>0</v>
      </c>
      <c r="H23" s="610">
        <v>0</v>
      </c>
      <c r="I23" s="610">
        <v>0</v>
      </c>
      <c r="J23" s="285">
        <v>0</v>
      </c>
      <c r="K23" s="620">
        <f t="shared" si="0"/>
        <v>0</v>
      </c>
    </row>
    <row r="24" spans="1:13" s="141" customFormat="1" ht="20.100000000000001" customHeight="1" thickBot="1">
      <c r="A24" s="701" t="s">
        <v>854</v>
      </c>
      <c r="B24" s="701"/>
      <c r="C24" s="701"/>
      <c r="D24" s="702">
        <f t="shared" ref="D24:K24" si="3">SUM(D16:D23)</f>
        <v>649000000000</v>
      </c>
      <c r="E24" s="702">
        <f t="shared" si="3"/>
        <v>819869738365</v>
      </c>
      <c r="F24" s="702">
        <f t="shared" si="3"/>
        <v>-1970000</v>
      </c>
      <c r="G24" s="702">
        <f t="shared" si="3"/>
        <v>20421915013</v>
      </c>
      <c r="H24" s="702">
        <f>SUM(H16:H23)</f>
        <v>19175065480</v>
      </c>
      <c r="I24" s="702">
        <f>SUM(I16:I23)</f>
        <v>0</v>
      </c>
      <c r="J24" s="702">
        <f>SUM(J16:J23)</f>
        <v>12720870295</v>
      </c>
      <c r="K24" s="702">
        <f t="shared" si="3"/>
        <v>1521185619153</v>
      </c>
      <c r="L24" s="699"/>
    </row>
    <row r="25" spans="1:13" s="703" customFormat="1" ht="15" customHeight="1" thickTop="1">
      <c r="D25" s="704"/>
      <c r="E25" s="704"/>
      <c r="F25" s="704"/>
      <c r="G25" s="704"/>
      <c r="H25" s="704"/>
      <c r="I25" s="704"/>
      <c r="J25" s="6"/>
      <c r="K25" s="6"/>
      <c r="M25" s="705"/>
    </row>
    <row r="26" spans="1:13" s="9" customFormat="1" ht="15.95" customHeight="1">
      <c r="A26" s="706"/>
      <c r="B26" s="707"/>
      <c r="C26" s="707"/>
      <c r="D26" s="707"/>
      <c r="E26" s="708"/>
      <c r="F26" s="709"/>
      <c r="G26" s="709"/>
      <c r="H26" s="710"/>
      <c r="I26" s="708"/>
      <c r="J26" s="711"/>
      <c r="K26" s="712"/>
    </row>
    <row r="27" spans="1:13" s="9" customFormat="1" ht="15.95" customHeight="1">
      <c r="A27" s="3"/>
      <c r="B27" s="713"/>
      <c r="C27" s="713"/>
      <c r="D27" s="714"/>
      <c r="E27" s="628"/>
      <c r="F27" s="713"/>
      <c r="G27" s="628"/>
      <c r="H27" s="439"/>
      <c r="I27" s="628"/>
      <c r="J27" s="715"/>
      <c r="K27" s="712"/>
    </row>
    <row r="28" spans="1:13" s="9" customFormat="1" ht="15.95" customHeight="1">
      <c r="A28" s="3"/>
      <c r="B28" s="708"/>
      <c r="C28" s="3"/>
      <c r="D28" s="714"/>
      <c r="E28" s="716"/>
      <c r="F28" s="3"/>
      <c r="G28" s="7"/>
      <c r="H28" s="7"/>
      <c r="I28" s="7"/>
      <c r="J28" s="18"/>
      <c r="K28" s="712"/>
    </row>
    <row r="29" spans="1:13" s="9" customFormat="1" ht="15.95" customHeight="1">
      <c r="A29" s="3"/>
      <c r="B29" s="717"/>
      <c r="C29" s="3"/>
      <c r="D29" s="718"/>
      <c r="E29" s="719"/>
      <c r="F29" s="3"/>
      <c r="G29" s="7"/>
      <c r="H29" s="7"/>
      <c r="I29" s="7"/>
      <c r="J29" s="18"/>
      <c r="K29" s="712"/>
    </row>
    <row r="30" spans="1:13" s="9" customFormat="1" ht="15.95" customHeight="1">
      <c r="A30" s="3"/>
      <c r="B30" s="717"/>
      <c r="C30" s="3"/>
      <c r="D30" s="718"/>
      <c r="E30" s="719"/>
      <c r="F30" s="3"/>
      <c r="G30" s="7"/>
      <c r="H30" s="7"/>
      <c r="I30" s="7"/>
      <c r="J30" s="18"/>
      <c r="K30" s="712"/>
    </row>
    <row r="31" spans="1:13" s="9" customFormat="1" ht="15.95" customHeight="1">
      <c r="A31" s="3"/>
      <c r="B31" s="717"/>
      <c r="C31" s="3"/>
      <c r="D31" s="718"/>
      <c r="E31" s="719"/>
      <c r="F31" s="3"/>
      <c r="G31" s="7"/>
      <c r="H31" s="7"/>
      <c r="I31" s="7"/>
      <c r="J31" s="18"/>
      <c r="K31" s="712"/>
    </row>
    <row r="32" spans="1:13" s="725" customFormat="1" ht="15.95" customHeight="1">
      <c r="A32" s="720"/>
      <c r="B32" s="721"/>
      <c r="C32" s="720"/>
      <c r="D32" s="718"/>
      <c r="E32" s="722"/>
      <c r="F32" s="720"/>
      <c r="G32" s="723"/>
      <c r="H32" s="723"/>
      <c r="I32" s="723"/>
      <c r="J32" s="8"/>
      <c r="K32" s="724"/>
    </row>
    <row r="33" spans="4:6">
      <c r="D33" s="439"/>
    </row>
    <row r="34" spans="4:6">
      <c r="D34" s="439"/>
    </row>
    <row r="35" spans="4:6">
      <c r="D35" s="439"/>
    </row>
    <row r="36" spans="4:6">
      <c r="D36" s="439"/>
    </row>
    <row r="37" spans="4:6">
      <c r="D37" s="439"/>
    </row>
    <row r="38" spans="4:6">
      <c r="D38" s="439"/>
    </row>
    <row r="39" spans="4:6">
      <c r="D39" s="726"/>
      <c r="F39" s="439"/>
    </row>
    <row r="40" spans="4:6">
      <c r="F40" s="726"/>
    </row>
  </sheetData>
  <mergeCells count="1">
    <mergeCell ref="A6:C6"/>
  </mergeCells>
  <pageMargins left="0.31496062992125984" right="0.23622047244094491" top="0.39370078740157483" bottom="0.39370078740157483" header="0.39370078740157483" footer="0.15748031496062992"/>
  <pageSetup paperSize="9" scale="95" firstPageNumber="33" orientation="landscape" useFirstPageNumber="1" horizontalDpi="300" verticalDpi="300" r:id="rId1"/>
  <headerFooter alignWithMargins="0">
    <oddFooter xml:space="preserve">&amp;L&amp;"VNI-Times,Italic"&amp;9Caùc thuyeát minh naøy laø boä phaän hôïp thaønh caùc Baùo caùo taøi chính&amp;R&amp;"VNI-Times,Italic"&amp;9Trang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CDKT </vt:lpstr>
      <vt:lpstr>KQKD</vt:lpstr>
      <vt:lpstr>LCTT</vt:lpstr>
      <vt:lpstr>TM</vt:lpstr>
      <vt:lpstr>TSCDHH</vt:lpstr>
      <vt:lpstr>VCSH</vt:lpstr>
      <vt:lpstr>Excel_BuiltIn_Print_Titles_5</vt:lpstr>
      <vt:lpstr>'CDKT '!Print_Titles</vt:lpstr>
      <vt:lpstr>TM!Print_Titles</vt:lpstr>
    </vt:vector>
  </TitlesOfParts>
  <Company>XP SP3 Multi main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dc:creator>
  <cp:lastModifiedBy>__/.\nh*lvljnh__</cp:lastModifiedBy>
  <dcterms:created xsi:type="dcterms:W3CDTF">2013-08-05T07:42:54Z</dcterms:created>
  <dcterms:modified xsi:type="dcterms:W3CDTF">2013-08-08T04:56:03Z</dcterms:modified>
</cp:coreProperties>
</file>