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340" activeTab="0"/>
  </bookViews>
  <sheets>
    <sheet name="Vietnamese" sheetId="1" r:id="rId1"/>
    <sheet name="Englis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<sst xmlns="http://schemas.openxmlformats.org/spreadsheetml/2006/main" count="283" uniqueCount="179">
  <si>
    <t>STT</t>
  </si>
  <si>
    <t>Nội dung</t>
  </si>
  <si>
    <t>Số dư đầu kỳ</t>
  </si>
  <si>
    <t>Số dư cuối kỳ</t>
  </si>
  <si>
    <t>I</t>
  </si>
  <si>
    <t>Tài sản lưu động và đầu tư ngắn hạn</t>
  </si>
  <si>
    <t xml:space="preserve">Tiền mặt </t>
  </si>
  <si>
    <t>Các khoản đầu tư tài chính ngắn hạn</t>
  </si>
  <si>
    <t>Các khoản phải thu</t>
  </si>
  <si>
    <t>Hàng tồn kho</t>
  </si>
  <si>
    <t>Tài sản lưu động khác</t>
  </si>
  <si>
    <t>II</t>
  </si>
  <si>
    <t>Tài sản cố định và đầu tư tài chính dài hạn</t>
  </si>
  <si>
    <t>Tài sản cố định</t>
  </si>
  <si>
    <t xml:space="preserve"> - Nguyên giá TSCĐ hữu hình</t>
  </si>
  <si>
    <t xml:space="preserve"> - Giá trị hao mòn luỹ kế TSCĐ hữu hình</t>
  </si>
  <si>
    <t xml:space="preserve"> - Nguyên giá TSCĐ vô hình</t>
  </si>
  <si>
    <t xml:space="preserve"> - Giá trị hao mòn luỹ kế TSCĐ vô hình</t>
  </si>
  <si>
    <t>Các khoản đầu tư tài chính dài hạn</t>
  </si>
  <si>
    <t>Chi phí XDCB dở dang</t>
  </si>
  <si>
    <t>Các khoản ký quỹ, ký cược dài hạn</t>
  </si>
  <si>
    <t>Chi phí trả trước dài hạn</t>
  </si>
  <si>
    <t>Các chi phí khác</t>
  </si>
  <si>
    <t>III</t>
  </si>
  <si>
    <t>Tổng tài sản</t>
  </si>
  <si>
    <t>IV</t>
  </si>
  <si>
    <t>Nợ phải trả</t>
  </si>
  <si>
    <t>Nợ ngắn hạn</t>
  </si>
  <si>
    <t>Nợ dài hạn</t>
  </si>
  <si>
    <t>Nợ khác</t>
  </si>
  <si>
    <t>V</t>
  </si>
  <si>
    <t>Nguồn vốn chủ sở hữu</t>
  </si>
  <si>
    <t>Nguồn vốn và quỹ</t>
  </si>
  <si>
    <t xml:space="preserve"> - Nguồn vốn kinh doanh</t>
  </si>
  <si>
    <t xml:space="preserve"> - Cổ phiếu quỹ</t>
  </si>
  <si>
    <t xml:space="preserve"> - Thặng dư vốn</t>
  </si>
  <si>
    <t xml:space="preserve"> - Các quỹ</t>
  </si>
  <si>
    <t xml:space="preserve"> - Lợi nhuận chưa phân phối</t>
  </si>
  <si>
    <t>Nguồn kinh phí</t>
  </si>
  <si>
    <t>VI</t>
  </si>
  <si>
    <t>Tổng nguồn vốn</t>
  </si>
  <si>
    <t>I. BẢNG CÂN ĐỐI KẾ TOÁN</t>
  </si>
  <si>
    <t xml:space="preserve">BÁO CÁO TÀI CHÍNH TÓM TẮT
Năm 2004 
</t>
  </si>
  <si>
    <t>II-B. KẾT QUẢ HOẠT ĐỘNG SẢN XUẤT KINH DOANH</t>
  </si>
  <si>
    <t>Chỉ tiêu</t>
  </si>
  <si>
    <t>Kỳ báo cáo</t>
  </si>
  <si>
    <t>Luỹ kế</t>
  </si>
  <si>
    <t>Tổng doanh thu</t>
  </si>
  <si>
    <t xml:space="preserve">     Doanh thu từ hoạt động kinh doanh chính</t>
  </si>
  <si>
    <t xml:space="preserve">     Doanh thu về đầu tư tài chính</t>
  </si>
  <si>
    <t xml:space="preserve">     Doanh thu khác</t>
  </si>
  <si>
    <t>Tổng chi phí</t>
  </si>
  <si>
    <t xml:space="preserve">     Chi phí từ hoạt động đầu tư tài chính</t>
  </si>
  <si>
    <t xml:space="preserve">     Chi phí quản lý doanh nghiệp</t>
  </si>
  <si>
    <t xml:space="preserve">     Chi phí khác</t>
  </si>
  <si>
    <t>Lợi nhuận trước thuế</t>
  </si>
  <si>
    <t>Thuế thu nhập phải nộp</t>
  </si>
  <si>
    <t>Lợi nhuận sau thuế</t>
  </si>
  <si>
    <t>Thu nhập trên mỗi cổ phiếu</t>
  </si>
  <si>
    <t>Cổ tức trên mỗi cổ phiếu</t>
  </si>
  <si>
    <t>III. CÁC CHỈ TIÊU TÀI CHÍNH CƠ BẢN</t>
  </si>
  <si>
    <t>Cơ cấu tài sản</t>
  </si>
  <si>
    <t>- Tài sản cố định/Tổng tài sản</t>
  </si>
  <si>
    <t>- Tài sản lưu động/Tổng tài sản</t>
  </si>
  <si>
    <t>2</t>
  </si>
  <si>
    <t>Cơ cấu nguồn vốn</t>
  </si>
  <si>
    <t>- Nợ phải trả/Tổng nguồn vốn</t>
  </si>
  <si>
    <t>3</t>
  </si>
  <si>
    <t>Khả năng thanh toán</t>
  </si>
  <si>
    <t>4</t>
  </si>
  <si>
    <t>Tỷ suất lợi nhuận</t>
  </si>
  <si>
    <t>- Tỷ suất lợi nhuận trước thuế/Tổng tài sản</t>
  </si>
  <si>
    <t>- Tỷ suất lợi nhuận sau thuế/Doanh thu thuần</t>
  </si>
  <si>
    <t>- Tỷ suất lợi nhuận sau thuế/Nguồn vốn chủ sở hữu</t>
  </si>
  <si>
    <t>C«ng Ty Cæ PhÇn Chøng Kho¸n TP.HCM</t>
  </si>
  <si>
    <t>33 - 39 Pastuer, QuËn I, TP.HCM</t>
  </si>
  <si>
    <t>Mẩu : CBTT-03</t>
  </si>
  <si>
    <t>Năm trước</t>
  </si>
  <si>
    <t>Năm nay</t>
  </si>
  <si>
    <t>- Nguồn vốn chủ sở hữu/Tổng nguồn vốn</t>
  </si>
  <si>
    <t xml:space="preserve">     Chi phí từ hoạt động sản xuất kinh doanh chính</t>
  </si>
  <si>
    <r>
      <t xml:space="preserve">Ngày 31 Tháng 3 năm 2005
  </t>
    </r>
    <r>
      <rPr>
        <b/>
        <sz val="12"/>
        <rFont val="Times New Roman"/>
        <family val="1"/>
      </rPr>
      <t>Giám đốc công ty                                                                      (Ký, ghi rõ họ tên, đóng dấu)</t>
    </r>
    <r>
      <rPr>
        <sz val="12"/>
        <rFont val="Times New Roman"/>
        <family val="1"/>
      </rPr>
      <t xml:space="preserve">
</t>
    </r>
  </si>
  <si>
    <t>- Khả năng thanh toán nhanh ( lần )</t>
  </si>
  <si>
    <t>- Khả năng thanh toán hiện hành ( lần )</t>
  </si>
  <si>
    <t>No:                /2005/BVSC-KTLK</t>
  </si>
  <si>
    <t>Hanoi, March … 2005</t>
  </si>
  <si>
    <r>
      <t>(Re:Summarised Financial statements 2004</t>
    </r>
    <r>
      <rPr>
        <i/>
        <sz val="12"/>
        <rFont val=".VnTime"/>
        <family val="2"/>
      </rPr>
      <t>)</t>
    </r>
  </si>
  <si>
    <t>Form CBTT-03</t>
  </si>
  <si>
    <t>CONSOLIDATED FINANCIAL STATEMENTS</t>
  </si>
  <si>
    <t>Year 2004</t>
  </si>
  <si>
    <r>
      <t>I.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.VnTimeH"/>
        <family val="2"/>
      </rPr>
      <t>BALANCE SHEET</t>
    </r>
  </si>
  <si>
    <t>No</t>
  </si>
  <si>
    <t>Items</t>
  </si>
  <si>
    <t>Beginning balance</t>
  </si>
  <si>
    <t>Ending balance</t>
  </si>
  <si>
    <t>Current assets and short-term investment</t>
  </si>
  <si>
    <t>Cash</t>
  </si>
  <si>
    <t>Short-term financial investment</t>
  </si>
  <si>
    <t>Receivables</t>
  </si>
  <si>
    <t>Inventory</t>
  </si>
  <si>
    <t>Other current assets</t>
  </si>
  <si>
    <t>Fixed assets and long-term financial investment</t>
  </si>
  <si>
    <t>Fixed assets</t>
  </si>
  <si>
    <t>Tangible assets - historical cost</t>
  </si>
  <si>
    <t>Tangible assets - accumulated depreciation</t>
  </si>
  <si>
    <t>Intangible assets - historical cost</t>
  </si>
  <si>
    <t>Intangible assets - accumulated amortization</t>
  </si>
  <si>
    <t>Long-term financial investment</t>
  </si>
  <si>
    <t>Construction in progress</t>
  </si>
  <si>
    <t>Long term deposits</t>
  </si>
  <si>
    <t>Long term prepaids</t>
  </si>
  <si>
    <t>Others</t>
  </si>
  <si>
    <t>Total Assets</t>
  </si>
  <si>
    <t>Liabilities</t>
  </si>
  <si>
    <t>Current liabilities</t>
  </si>
  <si>
    <t>Long term liabilities</t>
  </si>
  <si>
    <t>Owners' Equity</t>
  </si>
  <si>
    <t>Shareholders' Stock and Funds</t>
  </si>
  <si>
    <t>Capital stock</t>
  </si>
  <si>
    <t>Treasury stock</t>
  </si>
  <si>
    <t>Additional paid-in capital</t>
  </si>
  <si>
    <t>Funds</t>
  </si>
  <si>
    <t>Retained Earnings</t>
  </si>
  <si>
    <t>Company's funds</t>
  </si>
  <si>
    <t>Total Liabilities and Owners' Equity</t>
  </si>
  <si>
    <t>II-B. INCOME STATEMENT</t>
  </si>
  <si>
    <t>(applied for companies in financial and crediting sectors…)</t>
  </si>
  <si>
    <t>Reporting period</t>
  </si>
  <si>
    <t>Acumulated balance</t>
  </si>
  <si>
    <t>Revenues</t>
  </si>
  <si>
    <t>Revenue from operating activities</t>
  </si>
  <si>
    <t>Revenue from financial activities</t>
  </si>
  <si>
    <t>Expenses</t>
  </si>
  <si>
    <t>Expense in operating activities</t>
  </si>
  <si>
    <t>Expense in financial activities</t>
  </si>
  <si>
    <t>General and Administrative expense</t>
  </si>
  <si>
    <t>Profit before income tax</t>
  </si>
  <si>
    <t>Income tax payable</t>
  </si>
  <si>
    <t xml:space="preserve">Profit after-tax </t>
  </si>
  <si>
    <t>Income per share</t>
  </si>
  <si>
    <t>Dividend per share</t>
  </si>
  <si>
    <r>
      <t>III.</t>
    </r>
    <r>
      <rPr>
        <b/>
        <sz val="7"/>
        <rFont val="Times New Roman"/>
        <family val="1"/>
      </rPr>
      <t xml:space="preserve">             </t>
    </r>
    <r>
      <rPr>
        <b/>
        <sz val="12"/>
        <rFont val=".VnTimeH"/>
        <family val="2"/>
      </rPr>
      <t>BASIC FINANCIAL CRITERIA</t>
    </r>
  </si>
  <si>
    <t xml:space="preserve">     ( Applied for yearly financial report )</t>
  </si>
  <si>
    <t>Ratios</t>
  </si>
  <si>
    <t>unit</t>
  </si>
  <si>
    <t>Previous period</t>
  </si>
  <si>
    <t>Current period</t>
  </si>
  <si>
    <t>Assets</t>
  </si>
  <si>
    <t>%</t>
  </si>
  <si>
    <t>Fixed assets/Total assets</t>
  </si>
  <si>
    <t>Current assets/Total assets</t>
  </si>
  <si>
    <t>Resources</t>
  </si>
  <si>
    <t>Liablities/Total Liabilities and OE</t>
  </si>
  <si>
    <t>Owners' Equity/Total Liabilities and OE</t>
  </si>
  <si>
    <t>Liquidibility</t>
  </si>
  <si>
    <t>times</t>
  </si>
  <si>
    <t>Quick ratio</t>
  </si>
  <si>
    <t>Current ratio</t>
  </si>
  <si>
    <t>Profitability</t>
  </si>
  <si>
    <t>Earnings before tax/Total Assets</t>
  </si>
  <si>
    <t>Earnings after tax/Net Revenues</t>
  </si>
  <si>
    <t>Earnings after tax/Owners' equity</t>
  </si>
  <si>
    <t>Bao viet securities joint stock company</t>
  </si>
  <si>
    <t>To:</t>
  </si>
  <si>
    <t>General director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</si>
  <si>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.VnTime"/>
        <family val="2"/>
      </rPr>
      <t>State Securities comission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</si>
  <si>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.VnTime"/>
        <family val="2"/>
      </rPr>
      <t>Hochiminh City Securities Trading Center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</si>
  <si>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.VnTime"/>
        <family val="2"/>
      </rPr>
      <t>Save in KT, TH</t>
    </r>
  </si>
  <si>
    <t>(signed)</t>
  </si>
  <si>
    <t>II-B.</t>
  </si>
  <si>
    <t>    BASIC FINANCIAL CRITERIA</t>
  </si>
  <si>
    <t>33-39 Pastuer, Dictrict 1, Ho Chi Minh City</t>
  </si>
  <si>
    <r>
      <t>(Re:Summarised Financial statements 2004</t>
    </r>
    <r>
      <rPr>
        <i/>
        <sz val="12"/>
        <rFont val="Times New Roman"/>
        <family val="1"/>
      </rPr>
      <t>)</t>
    </r>
  </si>
  <si>
    <r>
      <t>I.</t>
    </r>
    <r>
      <rPr>
        <b/>
        <sz val="7"/>
        <rFont val="Times New Roman"/>
        <family val="1"/>
      </rPr>
      <t xml:space="preserve">       </t>
    </r>
    <r>
      <rPr>
        <b/>
        <sz val="12"/>
        <rFont val="Times New Roman"/>
        <family val="1"/>
      </rPr>
      <t>BALANCE SHEET</t>
    </r>
  </si>
  <si>
    <t xml:space="preserve">III. </t>
  </si>
  <si>
    <t>INCOME STATEMENT</t>
  </si>
  <si>
    <t>Ho Chi Minh City securities joint stock company</t>
  </si>
  <si>
    <t>Ho Chi Minh City securities joint-stock  company.</t>
  </si>
  <si>
    <t>DO HUNG VIET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</si>
</sst>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#,##0.0000"/>
  </numFmts>
  <fonts count="3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.VnTime"/>
      <family val="2"/>
    </font>
    <font>
      <i/>
      <sz val="11"/>
      <name val=".VnTime"/>
      <family val="2"/>
    </font>
    <font>
      <i/>
      <sz val="12"/>
      <name val=".VnTime"/>
      <family val="2"/>
    </font>
    <font>
      <b/>
      <sz val="12"/>
      <name val=".VnTimeH"/>
      <family val="2"/>
    </font>
    <font>
      <b/>
      <sz val="18"/>
      <name val=".VnTimeH"/>
      <family val="2"/>
    </font>
    <font>
      <b/>
      <i/>
      <sz val="14"/>
      <name val=".VnTime"/>
      <family val="2"/>
    </font>
    <font>
      <sz val="16"/>
      <name val=".VnTime"/>
      <family val="2"/>
    </font>
    <font>
      <b/>
      <sz val="7"/>
      <name val="Times New Roman"/>
      <family val="1"/>
    </font>
    <font>
      <b/>
      <sz val="11"/>
      <name val=".VnTime"/>
      <family val="2"/>
    </font>
    <font>
      <b/>
      <i/>
      <sz val="11"/>
      <name val=".VnTime"/>
      <family val="2"/>
    </font>
    <font>
      <sz val="11"/>
      <name val=".VnTime"/>
      <family val="2"/>
    </font>
    <font>
      <sz val="10"/>
      <name val=".VnTime"/>
      <family val="2"/>
    </font>
    <font>
      <sz val="7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.VnTimeH"/>
      <family val="2"/>
    </font>
    <font>
      <b/>
      <sz val="10"/>
      <name val=".VNTime"/>
      <family val="2"/>
    </font>
    <font>
      <sz val="12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6" xfId="0" applyNumberFormat="1" applyFont="1" applyBorder="1" applyAlignment="1">
      <alignment vertical="top" wrapText="1"/>
    </xf>
    <xf numFmtId="3" fontId="2" fillId="0" borderId="0" xfId="0" applyNumberFormat="1" applyFont="1" applyAlignment="1">
      <alignment/>
    </xf>
    <xf numFmtId="3" fontId="3" fillId="0" borderId="4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7" fontId="2" fillId="0" borderId="0" xfId="15" applyNumberFormat="1" applyFont="1" applyAlignment="1">
      <alignment/>
    </xf>
    <xf numFmtId="3" fontId="3" fillId="0" borderId="2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178" fontId="2" fillId="0" borderId="0" xfId="15" applyNumberFormat="1" applyFont="1" applyAlignment="1">
      <alignment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2" xfId="0" applyFont="1" applyBorder="1" applyAlignment="1">
      <alignment horizontal="center"/>
    </xf>
    <xf numFmtId="177" fontId="19" fillId="0" borderId="2" xfId="15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/>
    </xf>
    <xf numFmtId="177" fontId="20" fillId="0" borderId="2" xfId="15" applyNumberFormat="1" applyFont="1" applyBorder="1" applyAlignment="1">
      <alignment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/>
    </xf>
    <xf numFmtId="177" fontId="21" fillId="0" borderId="2" xfId="15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177" fontId="12" fillId="0" borderId="2" xfId="15" applyNumberFormat="1" applyFont="1" applyBorder="1" applyAlignment="1">
      <alignment/>
    </xf>
    <xf numFmtId="0" fontId="19" fillId="0" borderId="2" xfId="0" applyFont="1" applyBorder="1" applyAlignment="1">
      <alignment/>
    </xf>
    <xf numFmtId="177" fontId="19" fillId="0" borderId="2" xfId="15" applyNumberFormat="1" applyFont="1" applyBorder="1" applyAlignment="1">
      <alignment/>
    </xf>
    <xf numFmtId="10" fontId="19" fillId="0" borderId="2" xfId="21" applyNumberFormat="1" applyFont="1" applyBorder="1" applyAlignment="1">
      <alignment/>
    </xf>
    <xf numFmtId="9" fontId="19" fillId="0" borderId="2" xfId="21" applyFont="1" applyBorder="1" applyAlignment="1">
      <alignment horizontal="center"/>
    </xf>
    <xf numFmtId="43" fontId="19" fillId="0" borderId="2" xfId="15" applyFont="1" applyBorder="1" applyAlignment="1">
      <alignment horizontal="center"/>
    </xf>
    <xf numFmtId="9" fontId="21" fillId="0" borderId="2" xfId="21" applyFont="1" applyBorder="1" applyAlignment="1">
      <alignment horizontal="center"/>
    </xf>
    <xf numFmtId="43" fontId="21" fillId="0" borderId="2" xfId="15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indent="4"/>
    </xf>
    <xf numFmtId="0" fontId="2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8" fillId="0" borderId="2" xfId="0" applyFont="1" applyBorder="1" applyAlignment="1">
      <alignment horizontal="center"/>
    </xf>
    <xf numFmtId="177" fontId="28" fillId="0" borderId="2" xfId="15" applyNumberFormat="1" applyFont="1" applyBorder="1" applyAlignment="1">
      <alignment horizontal="center"/>
    </xf>
    <xf numFmtId="0" fontId="29" fillId="0" borderId="2" xfId="0" applyFont="1" applyBorder="1" applyAlignment="1">
      <alignment/>
    </xf>
    <xf numFmtId="0" fontId="30" fillId="0" borderId="2" xfId="0" applyFont="1" applyBorder="1" applyAlignment="1">
      <alignment/>
    </xf>
    <xf numFmtId="0" fontId="24" fillId="0" borderId="2" xfId="0" applyFont="1" applyBorder="1" applyAlignment="1">
      <alignment/>
    </xf>
    <xf numFmtId="0" fontId="28" fillId="0" borderId="2" xfId="0" applyFont="1" applyBorder="1" applyAlignment="1">
      <alignment/>
    </xf>
    <xf numFmtId="43" fontId="28" fillId="0" borderId="2" xfId="15" applyFont="1" applyBorder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/>
    </xf>
    <xf numFmtId="4" fontId="2" fillId="0" borderId="0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center" vertical="top"/>
    </xf>
    <xf numFmtId="3" fontId="2" fillId="0" borderId="7" xfId="0" applyNumberFormat="1" applyFont="1" applyBorder="1" applyAlignment="1">
      <alignment vertical="top" wrapText="1"/>
    </xf>
    <xf numFmtId="3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="75" zoomScaleNormal="75" workbookViewId="0" topLeftCell="A1">
      <selection activeCell="F17" sqref="F17"/>
    </sheetView>
  </sheetViews>
  <sheetFormatPr defaultColWidth="9.140625" defaultRowHeight="12.75"/>
  <cols>
    <col min="1" max="1" width="7.421875" style="4" customWidth="1"/>
    <col min="2" max="2" width="49.421875" style="4" customWidth="1"/>
    <col min="3" max="3" width="18.57421875" style="25" customWidth="1"/>
    <col min="4" max="4" width="19.7109375" style="25" customWidth="1"/>
    <col min="5" max="5" width="9.140625" style="4" customWidth="1"/>
    <col min="6" max="6" width="14.00390625" style="4" bestFit="1" customWidth="1"/>
    <col min="7" max="16384" width="9.140625" style="4" customWidth="1"/>
  </cols>
  <sheetData>
    <row r="1" spans="1:4" ht="17.25" customHeight="1">
      <c r="A1" s="113" t="s">
        <v>74</v>
      </c>
      <c r="B1" s="113"/>
      <c r="D1" s="26" t="s">
        <v>76</v>
      </c>
    </row>
    <row r="2" spans="1:2" ht="19.5" customHeight="1">
      <c r="A2" s="113" t="s">
        <v>75</v>
      </c>
      <c r="B2" s="113"/>
    </row>
    <row r="3" spans="1:2" ht="19.5" customHeight="1">
      <c r="A3" s="9"/>
      <c r="B3" s="9"/>
    </row>
    <row r="4" spans="1:4" ht="40.5" customHeight="1">
      <c r="A4" s="114" t="s">
        <v>42</v>
      </c>
      <c r="B4" s="115"/>
      <c r="C4" s="115"/>
      <c r="D4" s="115"/>
    </row>
    <row r="5" spans="1:4" ht="21.75" customHeight="1">
      <c r="A5" s="6"/>
      <c r="B5" s="7"/>
      <c r="C5" s="27"/>
      <c r="D5" s="27"/>
    </row>
    <row r="6" ht="16.5">
      <c r="A6" s="22" t="s">
        <v>41</v>
      </c>
    </row>
    <row r="7" ht="16.5">
      <c r="A7" s="22"/>
    </row>
    <row r="8" spans="1:4" ht="18.75" customHeight="1">
      <c r="A8" s="11" t="s">
        <v>0</v>
      </c>
      <c r="B8" s="11" t="s">
        <v>1</v>
      </c>
      <c r="C8" s="28" t="s">
        <v>2</v>
      </c>
      <c r="D8" s="28" t="s">
        <v>3</v>
      </c>
    </row>
    <row r="9" spans="1:4" s="1" customFormat="1" ht="15.75" customHeight="1">
      <c r="A9" s="12" t="s">
        <v>4</v>
      </c>
      <c r="B9" s="10" t="s">
        <v>5</v>
      </c>
      <c r="C9" s="46">
        <v>22102768559</v>
      </c>
      <c r="D9" s="46">
        <v>66196549677</v>
      </c>
    </row>
    <row r="10" spans="1:4" s="1" customFormat="1" ht="15.75" customHeight="1">
      <c r="A10" s="13">
        <v>1</v>
      </c>
      <c r="B10" s="14" t="s">
        <v>6</v>
      </c>
      <c r="C10" s="30">
        <v>39576021</v>
      </c>
      <c r="D10" s="30">
        <v>210801432</v>
      </c>
    </row>
    <row r="11" spans="1:4" s="1" customFormat="1" ht="15.75" customHeight="1">
      <c r="A11" s="13">
        <v>2</v>
      </c>
      <c r="B11" s="14" t="s">
        <v>7</v>
      </c>
      <c r="C11" s="30">
        <v>5600682740</v>
      </c>
      <c r="D11" s="30">
        <v>47415635525</v>
      </c>
    </row>
    <row r="12" spans="1:4" s="1" customFormat="1" ht="15.75" customHeight="1">
      <c r="A12" s="13">
        <v>3</v>
      </c>
      <c r="B12" s="14" t="s">
        <v>8</v>
      </c>
      <c r="C12" s="30">
        <v>2167834034</v>
      </c>
      <c r="D12" s="30">
        <v>4334477080</v>
      </c>
    </row>
    <row r="13" spans="1:4" s="1" customFormat="1" ht="15.75" customHeight="1">
      <c r="A13" s="13">
        <v>4</v>
      </c>
      <c r="B13" s="14" t="s">
        <v>9</v>
      </c>
      <c r="C13" s="30"/>
      <c r="D13" s="30"/>
    </row>
    <row r="14" spans="1:4" s="1" customFormat="1" ht="15.75" customHeight="1">
      <c r="A14" s="13">
        <v>5</v>
      </c>
      <c r="B14" s="14" t="s">
        <v>10</v>
      </c>
      <c r="C14" s="30">
        <v>558650000</v>
      </c>
      <c r="D14" s="30">
        <v>104338048</v>
      </c>
    </row>
    <row r="15" spans="1:4" s="1" customFormat="1" ht="15.75" customHeight="1">
      <c r="A15" s="3" t="s">
        <v>11</v>
      </c>
      <c r="B15" s="2" t="s">
        <v>12</v>
      </c>
      <c r="C15" s="43">
        <v>32194498572</v>
      </c>
      <c r="D15" s="43">
        <v>9926228452</v>
      </c>
    </row>
    <row r="16" spans="1:4" s="1" customFormat="1" ht="15.75" customHeight="1">
      <c r="A16" s="13">
        <v>1</v>
      </c>
      <c r="B16" s="14" t="s">
        <v>13</v>
      </c>
      <c r="C16" s="30">
        <v>1622290770</v>
      </c>
      <c r="D16" s="30">
        <v>1239332090</v>
      </c>
    </row>
    <row r="17" spans="1:4" s="1" customFormat="1" ht="15.75" customHeight="1">
      <c r="A17" s="13"/>
      <c r="B17" s="14" t="s">
        <v>14</v>
      </c>
      <c r="C17" s="30">
        <v>1614553674</v>
      </c>
      <c r="D17" s="30">
        <v>1673047154</v>
      </c>
    </row>
    <row r="18" spans="1:4" s="1" customFormat="1" ht="15.75" customHeight="1">
      <c r="A18" s="13"/>
      <c r="B18" s="14" t="s">
        <v>15</v>
      </c>
      <c r="C18" s="30">
        <v>193213078</v>
      </c>
      <c r="D18" s="30">
        <v>581998882</v>
      </c>
    </row>
    <row r="19" spans="1:4" s="1" customFormat="1" ht="15.75" customHeight="1">
      <c r="A19" s="13"/>
      <c r="B19" s="14" t="s">
        <v>16</v>
      </c>
      <c r="C19" s="30">
        <v>210665400</v>
      </c>
      <c r="D19" s="30">
        <v>210665400</v>
      </c>
    </row>
    <row r="20" spans="1:4" s="1" customFormat="1" ht="15.75" customHeight="1">
      <c r="A20" s="13"/>
      <c r="B20" s="14" t="s">
        <v>17</v>
      </c>
      <c r="C20" s="30">
        <v>9715226</v>
      </c>
      <c r="D20" s="30">
        <v>62381582</v>
      </c>
    </row>
    <row r="21" spans="1:4" s="1" customFormat="1" ht="15.75" customHeight="1">
      <c r="A21" s="13">
        <v>2</v>
      </c>
      <c r="B21" s="14" t="s">
        <v>18</v>
      </c>
      <c r="C21" s="30">
        <v>30252207802</v>
      </c>
      <c r="D21" s="30">
        <v>8565682607</v>
      </c>
    </row>
    <row r="22" spans="1:4" s="1" customFormat="1" ht="15.75" customHeight="1">
      <c r="A22" s="13">
        <v>3</v>
      </c>
      <c r="B22" s="14" t="s">
        <v>19</v>
      </c>
      <c r="C22" s="30"/>
      <c r="D22" s="30"/>
    </row>
    <row r="23" spans="1:4" s="1" customFormat="1" ht="15.75" customHeight="1">
      <c r="A23" s="13">
        <v>4</v>
      </c>
      <c r="B23" s="14" t="s">
        <v>20</v>
      </c>
      <c r="C23" s="30"/>
      <c r="D23" s="30"/>
    </row>
    <row r="24" spans="1:4" s="1" customFormat="1" ht="15.75" customHeight="1">
      <c r="A24" s="13">
        <v>5</v>
      </c>
      <c r="B24" s="14" t="s">
        <v>21</v>
      </c>
      <c r="C24" s="30">
        <v>200000000</v>
      </c>
      <c r="D24" s="30"/>
    </row>
    <row r="25" spans="1:4" s="1" customFormat="1" ht="15.75" customHeight="1">
      <c r="A25" s="23">
        <v>6</v>
      </c>
      <c r="B25" s="24" t="s">
        <v>22</v>
      </c>
      <c r="C25" s="31"/>
      <c r="D25" s="31"/>
    </row>
    <row r="26" spans="1:4" s="1" customFormat="1" ht="15.75" customHeight="1">
      <c r="A26" s="8" t="s">
        <v>23</v>
      </c>
      <c r="B26" s="8" t="s">
        <v>24</v>
      </c>
      <c r="C26" s="42">
        <v>54297267131</v>
      </c>
      <c r="D26" s="42">
        <v>76122778129</v>
      </c>
    </row>
    <row r="27" spans="1:4" s="1" customFormat="1" ht="15.75" customHeight="1">
      <c r="A27" s="12" t="s">
        <v>25</v>
      </c>
      <c r="B27" s="10" t="s">
        <v>26</v>
      </c>
      <c r="C27" s="29">
        <v>2148168286</v>
      </c>
      <c r="D27" s="29">
        <v>19804509730</v>
      </c>
    </row>
    <row r="28" spans="1:4" s="1" customFormat="1" ht="15.75" customHeight="1">
      <c r="A28" s="13">
        <v>1</v>
      </c>
      <c r="B28" s="14" t="s">
        <v>27</v>
      </c>
      <c r="C28" s="29">
        <v>2148168286</v>
      </c>
      <c r="D28" s="29">
        <v>19804509730</v>
      </c>
    </row>
    <row r="29" spans="1:4" s="1" customFormat="1" ht="15.75" customHeight="1">
      <c r="A29" s="13">
        <v>2</v>
      </c>
      <c r="B29" s="14" t="s">
        <v>28</v>
      </c>
      <c r="C29" s="30"/>
      <c r="D29" s="30"/>
    </row>
    <row r="30" spans="1:4" s="1" customFormat="1" ht="15.75" customHeight="1">
      <c r="A30" s="13">
        <v>3</v>
      </c>
      <c r="B30" s="14" t="s">
        <v>29</v>
      </c>
      <c r="C30" s="30"/>
      <c r="D30" s="30"/>
    </row>
    <row r="31" spans="1:4" s="1" customFormat="1" ht="15.75" customHeight="1">
      <c r="A31" s="3" t="s">
        <v>30</v>
      </c>
      <c r="B31" s="2" t="s">
        <v>31</v>
      </c>
      <c r="C31" s="34">
        <v>52149098845</v>
      </c>
      <c r="D31" s="34">
        <v>56318268399</v>
      </c>
    </row>
    <row r="32" spans="1:4" s="1" customFormat="1" ht="15.75" customHeight="1">
      <c r="A32" s="13">
        <v>1</v>
      </c>
      <c r="B32" s="14" t="s">
        <v>32</v>
      </c>
      <c r="C32" s="36">
        <f>C33+C37</f>
        <v>52149098845</v>
      </c>
      <c r="D32" s="36">
        <f>D33+D37</f>
        <v>55687915918</v>
      </c>
    </row>
    <row r="33" spans="1:4" s="1" customFormat="1" ht="15.75" customHeight="1">
      <c r="A33" s="13"/>
      <c r="B33" s="14" t="s">
        <v>33</v>
      </c>
      <c r="C33" s="36">
        <v>50000000000</v>
      </c>
      <c r="D33" s="36">
        <v>50000000000</v>
      </c>
    </row>
    <row r="34" spans="1:4" s="1" customFormat="1" ht="15.75" customHeight="1">
      <c r="A34" s="13"/>
      <c r="B34" s="14" t="s">
        <v>34</v>
      </c>
      <c r="C34" s="36"/>
      <c r="D34" s="36"/>
    </row>
    <row r="35" spans="1:4" s="1" customFormat="1" ht="15.75" customHeight="1">
      <c r="A35" s="13"/>
      <c r="B35" s="14" t="s">
        <v>35</v>
      </c>
      <c r="C35" s="36"/>
      <c r="D35" s="36"/>
    </row>
    <row r="36" spans="1:4" s="1" customFormat="1" ht="15.75" customHeight="1">
      <c r="A36" s="13"/>
      <c r="B36" s="14" t="s">
        <v>36</v>
      </c>
      <c r="C36" s="36"/>
      <c r="D36" s="36">
        <f>6318268399-D37</f>
        <v>630352481</v>
      </c>
    </row>
    <row r="37" spans="1:4" s="1" customFormat="1" ht="15.75" customHeight="1">
      <c r="A37" s="13"/>
      <c r="B37" s="14" t="s">
        <v>37</v>
      </c>
      <c r="C37" s="36">
        <v>2149098845</v>
      </c>
      <c r="D37" s="36">
        <v>5687915918</v>
      </c>
    </row>
    <row r="38" spans="1:4" s="1" customFormat="1" ht="15.75" customHeight="1">
      <c r="A38" s="13">
        <v>2</v>
      </c>
      <c r="B38" s="14" t="s">
        <v>38</v>
      </c>
      <c r="C38" s="36"/>
      <c r="D38" s="36"/>
    </row>
    <row r="39" spans="1:4" s="1" customFormat="1" ht="15.75" customHeight="1">
      <c r="A39" s="8" t="s">
        <v>39</v>
      </c>
      <c r="B39" s="8" t="s">
        <v>40</v>
      </c>
      <c r="C39" s="42">
        <v>54297267131</v>
      </c>
      <c r="D39" s="42">
        <v>76122778129</v>
      </c>
    </row>
    <row r="40" spans="3:4" s="1" customFormat="1" ht="15.75" customHeight="1">
      <c r="C40" s="32"/>
      <c r="D40" s="32"/>
    </row>
    <row r="41" spans="1:4" s="1" customFormat="1" ht="15.75" customHeight="1">
      <c r="A41" s="5" t="s">
        <v>43</v>
      </c>
      <c r="C41" s="32"/>
      <c r="D41" s="32"/>
    </row>
    <row r="42" spans="1:4" s="1" customFormat="1" ht="15.75" customHeight="1">
      <c r="A42" s="5"/>
      <c r="C42" s="32"/>
      <c r="D42" s="32"/>
    </row>
    <row r="43" spans="1:4" s="1" customFormat="1" ht="15.75" customHeight="1">
      <c r="A43" s="15" t="s">
        <v>0</v>
      </c>
      <c r="B43" s="15" t="s">
        <v>44</v>
      </c>
      <c r="C43" s="33" t="s">
        <v>45</v>
      </c>
      <c r="D43" s="33" t="s">
        <v>46</v>
      </c>
    </row>
    <row r="44" spans="1:4" s="1" customFormat="1" ht="15.75" customHeight="1">
      <c r="A44" s="13">
        <v>1</v>
      </c>
      <c r="B44" s="16" t="s">
        <v>47</v>
      </c>
      <c r="C44" s="37">
        <f>C45+C46</f>
        <v>78934224255</v>
      </c>
      <c r="D44" s="37">
        <f>D45+D46</f>
        <v>78934224255</v>
      </c>
    </row>
    <row r="45" spans="1:4" s="1" customFormat="1" ht="15.75" customHeight="1">
      <c r="A45" s="13"/>
      <c r="B45" s="14" t="s">
        <v>48</v>
      </c>
      <c r="C45" s="36">
        <v>73977182989</v>
      </c>
      <c r="D45" s="36">
        <v>73977182989</v>
      </c>
    </row>
    <row r="46" spans="1:4" s="1" customFormat="1" ht="15.75" customHeight="1">
      <c r="A46" s="13"/>
      <c r="B46" s="17" t="s">
        <v>49</v>
      </c>
      <c r="C46" s="36">
        <f>3895880445+1061160821</f>
        <v>4957041266</v>
      </c>
      <c r="D46" s="36">
        <f>3895880445+1061160821</f>
        <v>4957041266</v>
      </c>
    </row>
    <row r="47" spans="1:4" s="1" customFormat="1" ht="15.75" customHeight="1">
      <c r="A47" s="13"/>
      <c r="B47" s="14" t="s">
        <v>50</v>
      </c>
      <c r="C47" s="36"/>
      <c r="D47" s="36"/>
    </row>
    <row r="48" spans="1:4" s="1" customFormat="1" ht="15.75" customHeight="1">
      <c r="A48" s="13">
        <v>2</v>
      </c>
      <c r="B48" s="16" t="s">
        <v>51</v>
      </c>
      <c r="C48" s="37">
        <f>68250405354+59411000+3268789599+1667702384</f>
        <v>73246308337</v>
      </c>
      <c r="D48" s="37">
        <f>68250405354+59411000+3268789599+1667702384</f>
        <v>73246308337</v>
      </c>
    </row>
    <row r="49" spans="1:4" s="1" customFormat="1" ht="15.75" customHeight="1">
      <c r="A49" s="13"/>
      <c r="B49" s="14" t="s">
        <v>80</v>
      </c>
      <c r="C49" s="36">
        <f>59411000+68250405354</f>
        <v>68309816354</v>
      </c>
      <c r="D49" s="36">
        <f>59411000+68250405354</f>
        <v>68309816354</v>
      </c>
    </row>
    <row r="50" spans="1:4" s="1" customFormat="1" ht="15.75" customHeight="1">
      <c r="A50" s="13"/>
      <c r="B50" s="17" t="s">
        <v>52</v>
      </c>
      <c r="C50" s="36">
        <v>1667702384</v>
      </c>
      <c r="D50" s="36">
        <v>1667702384</v>
      </c>
    </row>
    <row r="51" spans="1:4" s="1" customFormat="1" ht="15.75" customHeight="1">
      <c r="A51" s="13"/>
      <c r="B51" s="17" t="s">
        <v>53</v>
      </c>
      <c r="C51" s="36">
        <v>3268789599</v>
      </c>
      <c r="D51" s="36">
        <v>3268789599</v>
      </c>
    </row>
    <row r="52" spans="1:4" s="1" customFormat="1" ht="15.75" customHeight="1">
      <c r="A52" s="13"/>
      <c r="B52" s="17" t="s">
        <v>54</v>
      </c>
      <c r="C52" s="36"/>
      <c r="D52" s="36"/>
    </row>
    <row r="53" spans="1:4" s="1" customFormat="1" ht="15.75" customHeight="1">
      <c r="A53" s="13">
        <v>3</v>
      </c>
      <c r="B53" s="16" t="s">
        <v>55</v>
      </c>
      <c r="C53" s="34">
        <v>5687915918</v>
      </c>
      <c r="D53" s="34">
        <v>5687915918</v>
      </c>
    </row>
    <row r="54" spans="1:4" s="1" customFormat="1" ht="15.75" customHeight="1">
      <c r="A54" s="13">
        <v>4</v>
      </c>
      <c r="B54" s="16" t="s">
        <v>56</v>
      </c>
      <c r="C54" s="30"/>
      <c r="D54" s="30"/>
    </row>
    <row r="55" spans="1:4" s="1" customFormat="1" ht="15.75" customHeight="1">
      <c r="A55" s="13">
        <v>5</v>
      </c>
      <c r="B55" s="16" t="s">
        <v>57</v>
      </c>
      <c r="C55" s="34">
        <v>5687915918</v>
      </c>
      <c r="D55" s="34">
        <v>5687915918</v>
      </c>
    </row>
    <row r="56" spans="1:6" s="1" customFormat="1" ht="15.75" customHeight="1">
      <c r="A56" s="13">
        <v>6</v>
      </c>
      <c r="B56" s="16" t="s">
        <v>58</v>
      </c>
      <c r="C56" s="34">
        <f>C55/500000</f>
        <v>11375.831836</v>
      </c>
      <c r="D56" s="34">
        <f>D55/500000</f>
        <v>11375.831836</v>
      </c>
      <c r="F56" s="41"/>
    </row>
    <row r="57" spans="1:4" s="1" customFormat="1" ht="15.75" customHeight="1">
      <c r="A57" s="18">
        <v>7</v>
      </c>
      <c r="B57" s="19" t="s">
        <v>59</v>
      </c>
      <c r="C57" s="44">
        <v>800</v>
      </c>
      <c r="D57" s="44">
        <v>800</v>
      </c>
    </row>
    <row r="58" spans="3:4" s="1" customFormat="1" ht="15.75" customHeight="1">
      <c r="C58" s="32"/>
      <c r="D58" s="32"/>
    </row>
    <row r="59" spans="1:4" s="1" customFormat="1" ht="15.75" customHeight="1">
      <c r="A59" s="5" t="s">
        <v>60</v>
      </c>
      <c r="C59" s="32"/>
      <c r="D59" s="32"/>
    </row>
    <row r="60" spans="3:4" s="1" customFormat="1" ht="15.75" customHeight="1">
      <c r="C60" s="32"/>
      <c r="D60" s="32"/>
    </row>
    <row r="61" spans="1:4" s="1" customFormat="1" ht="15.75" customHeight="1">
      <c r="A61" s="8" t="s">
        <v>0</v>
      </c>
      <c r="B61" s="8" t="s">
        <v>44</v>
      </c>
      <c r="C61" s="33" t="s">
        <v>77</v>
      </c>
      <c r="D61" s="33" t="s">
        <v>78</v>
      </c>
    </row>
    <row r="62" spans="1:4" s="1" customFormat="1" ht="15.75" customHeight="1">
      <c r="A62" s="8">
        <v>1</v>
      </c>
      <c r="B62" s="20" t="s">
        <v>61</v>
      </c>
      <c r="C62" s="34"/>
      <c r="D62" s="34"/>
    </row>
    <row r="63" spans="1:4" s="1" customFormat="1" ht="15.75" customHeight="1">
      <c r="A63" s="8"/>
      <c r="B63" s="21" t="s">
        <v>62</v>
      </c>
      <c r="C63" s="38">
        <f>C16/C26*100</f>
        <v>2.9877945165932367</v>
      </c>
      <c r="D63" s="38">
        <f>D16/D26*100</f>
        <v>1.6280699686233069</v>
      </c>
    </row>
    <row r="64" spans="1:4" s="1" customFormat="1" ht="15.75" customHeight="1">
      <c r="A64" s="8"/>
      <c r="B64" s="21" t="s">
        <v>63</v>
      </c>
      <c r="C64" s="38">
        <f>C9/C26*100</f>
        <v>40.706963217271834</v>
      </c>
      <c r="D64" s="38">
        <f>D9/D26*100</f>
        <v>86.96023884575165</v>
      </c>
    </row>
    <row r="65" spans="1:4" s="1" customFormat="1" ht="15.75" customHeight="1">
      <c r="A65" s="8" t="s">
        <v>64</v>
      </c>
      <c r="B65" s="20" t="s">
        <v>65</v>
      </c>
      <c r="C65" s="38"/>
      <c r="D65" s="38"/>
    </row>
    <row r="66" spans="1:4" s="1" customFormat="1" ht="15.75" customHeight="1">
      <c r="A66" s="8"/>
      <c r="B66" s="40" t="s">
        <v>66</v>
      </c>
      <c r="C66" s="38">
        <f>C27/C39*100</f>
        <v>3.956310141387473</v>
      </c>
      <c r="D66" s="38">
        <f>D27/D39*100</f>
        <v>26.016535676665224</v>
      </c>
    </row>
    <row r="67" spans="1:4" s="1" customFormat="1" ht="15.75" customHeight="1">
      <c r="A67" s="8"/>
      <c r="B67" s="40" t="s">
        <v>79</v>
      </c>
      <c r="C67" s="38">
        <f>C31/C39*100</f>
        <v>96.04368985861252</v>
      </c>
      <c r="D67" s="38">
        <f>D31/D39*100</f>
        <v>73.98346432333477</v>
      </c>
    </row>
    <row r="68" spans="1:4" s="1" customFormat="1" ht="15.75" customHeight="1">
      <c r="A68" s="8" t="s">
        <v>67</v>
      </c>
      <c r="B68" s="20" t="s">
        <v>68</v>
      </c>
      <c r="C68" s="38"/>
      <c r="D68" s="38"/>
    </row>
    <row r="69" spans="1:4" s="1" customFormat="1" ht="15.75" customHeight="1">
      <c r="A69" s="8"/>
      <c r="B69" s="40" t="s">
        <v>82</v>
      </c>
      <c r="C69" s="38">
        <f>C9/C28</f>
        <v>10.289123390866408</v>
      </c>
      <c r="D69" s="38">
        <f>D9/D28</f>
        <v>3.3424987833314064</v>
      </c>
    </row>
    <row r="70" spans="1:4" s="1" customFormat="1" ht="15.75" customHeight="1">
      <c r="A70" s="8"/>
      <c r="B70" s="40" t="s">
        <v>83</v>
      </c>
      <c r="C70" s="38">
        <v>10.29</v>
      </c>
      <c r="D70" s="38">
        <v>3.34</v>
      </c>
    </row>
    <row r="71" spans="1:4" s="1" customFormat="1" ht="15.75" customHeight="1">
      <c r="A71" s="8" t="s">
        <v>69</v>
      </c>
      <c r="B71" s="45" t="s">
        <v>70</v>
      </c>
      <c r="C71" s="38"/>
      <c r="D71" s="38"/>
    </row>
    <row r="72" spans="1:5" s="1" customFormat="1" ht="15.75" customHeight="1">
      <c r="A72" s="8"/>
      <c r="B72" s="40" t="s">
        <v>71</v>
      </c>
      <c r="C72" s="38">
        <v>3.9580239642908523</v>
      </c>
      <c r="D72" s="38">
        <f>D53/D39*100</f>
        <v>7.472028816868825</v>
      </c>
      <c r="E72" s="109"/>
    </row>
    <row r="73" spans="1:5" s="1" customFormat="1" ht="15.75" customHeight="1">
      <c r="A73" s="8"/>
      <c r="B73" s="40" t="s">
        <v>72</v>
      </c>
      <c r="C73" s="38">
        <v>131.62453056906</v>
      </c>
      <c r="D73" s="38">
        <f>D55/5726777635*100</f>
        <v>99.32140342306131</v>
      </c>
      <c r="E73" s="109"/>
    </row>
    <row r="74" spans="1:4" s="1" customFormat="1" ht="15.75" customHeight="1">
      <c r="A74" s="8"/>
      <c r="B74" s="40" t="s">
        <v>73</v>
      </c>
      <c r="C74" s="39">
        <f>2149098845/C31*100</f>
        <v>4.121066121176231</v>
      </c>
      <c r="D74" s="39">
        <f>D53/D31*100</f>
        <v>10.09959304448536</v>
      </c>
    </row>
    <row r="75" ht="16.5">
      <c r="D75" s="35"/>
    </row>
    <row r="76" spans="3:4" ht="55.5" customHeight="1">
      <c r="C76" s="112" t="s">
        <v>81</v>
      </c>
      <c r="D76" s="112"/>
    </row>
  </sheetData>
  <mergeCells count="4">
    <mergeCell ref="C76:D76"/>
    <mergeCell ref="A1:B1"/>
    <mergeCell ref="A2:B2"/>
    <mergeCell ref="A4:D4"/>
  </mergeCells>
  <printOptions/>
  <pageMargins left="0.53" right="0.39" top="0.65" bottom="0.6" header="0.5" footer="0.3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zoomScale="85" zoomScaleNormal="85" workbookViewId="0" topLeftCell="A1">
      <selection activeCell="D1" sqref="D1:D2"/>
    </sheetView>
  </sheetViews>
  <sheetFormatPr defaultColWidth="9.140625" defaultRowHeight="12.75"/>
  <cols>
    <col min="1" max="1" width="7.421875" style="4" customWidth="1"/>
    <col min="2" max="2" width="49.421875" style="4" customWidth="1"/>
    <col min="3" max="3" width="18.57421875" style="25" customWidth="1"/>
    <col min="4" max="4" width="19.7109375" style="25" customWidth="1"/>
    <col min="5" max="5" width="14.421875" style="4" bestFit="1" customWidth="1"/>
    <col min="6" max="6" width="9.7109375" style="4" customWidth="1"/>
    <col min="7" max="16384" width="9.140625" style="4" customWidth="1"/>
  </cols>
  <sheetData>
    <row r="1" spans="1:4" ht="15.75">
      <c r="A1" s="83" t="s">
        <v>177</v>
      </c>
      <c r="C1" s="4"/>
      <c r="D1" s="116"/>
    </row>
    <row r="2" spans="1:4" ht="12.75">
      <c r="A2" s="4" t="s">
        <v>171</v>
      </c>
      <c r="C2" s="4"/>
      <c r="D2" s="116"/>
    </row>
    <row r="3" spans="1:4" ht="15.75">
      <c r="A3" s="84" t="s">
        <v>172</v>
      </c>
      <c r="B3" s="85"/>
      <c r="C3" s="4"/>
      <c r="D3" s="4"/>
    </row>
    <row r="4" spans="1:4" ht="15.75">
      <c r="A4" s="86" t="s">
        <v>87</v>
      </c>
      <c r="B4" s="85"/>
      <c r="C4" s="4"/>
      <c r="D4" s="4"/>
    </row>
    <row r="5" spans="1:4" ht="15.75">
      <c r="A5" s="86"/>
      <c r="B5" s="85"/>
      <c r="C5" s="4"/>
      <c r="D5" s="4"/>
    </row>
    <row r="6" spans="1:4" ht="15.75">
      <c r="A6" s="86"/>
      <c r="B6" s="85"/>
      <c r="C6" s="4"/>
      <c r="D6" s="4"/>
    </row>
    <row r="7" spans="1:4" ht="22.5">
      <c r="A7" s="117" t="s">
        <v>88</v>
      </c>
      <c r="B7" s="117"/>
      <c r="C7" s="117"/>
      <c r="D7" s="117"/>
    </row>
    <row r="8" spans="1:4" ht="19.5">
      <c r="A8" s="118" t="s">
        <v>89</v>
      </c>
      <c r="B8" s="118"/>
      <c r="C8" s="118"/>
      <c r="D8" s="118"/>
    </row>
    <row r="9" spans="1:4" ht="21.75" customHeight="1">
      <c r="A9" s="6"/>
      <c r="B9" s="7"/>
      <c r="C9" s="27"/>
      <c r="D9" s="27"/>
    </row>
    <row r="10" ht="15.75">
      <c r="A10" s="87" t="s">
        <v>173</v>
      </c>
    </row>
    <row r="11" ht="16.5">
      <c r="A11" s="22"/>
    </row>
    <row r="12" spans="1:4" ht="18.75" customHeight="1">
      <c r="A12" s="11" t="s">
        <v>0</v>
      </c>
      <c r="B12" s="88" t="s">
        <v>92</v>
      </c>
      <c r="C12" s="89" t="s">
        <v>93</v>
      </c>
      <c r="D12" s="89" t="s">
        <v>94</v>
      </c>
    </row>
    <row r="13" spans="1:4" s="1" customFormat="1" ht="15.75" customHeight="1">
      <c r="A13" s="107" t="s">
        <v>4</v>
      </c>
      <c r="B13" s="90" t="s">
        <v>95</v>
      </c>
      <c r="C13" s="108">
        <v>22102768559</v>
      </c>
      <c r="D13" s="108">
        <v>66196549677</v>
      </c>
    </row>
    <row r="14" spans="1:5" s="1" customFormat="1" ht="15.75" customHeight="1">
      <c r="A14" s="103">
        <v>1</v>
      </c>
      <c r="B14" s="91" t="s">
        <v>96</v>
      </c>
      <c r="C14" s="106">
        <v>39576021</v>
      </c>
      <c r="D14" s="106">
        <v>210801432</v>
      </c>
      <c r="E14" s="111"/>
    </row>
    <row r="15" spans="1:4" s="1" customFormat="1" ht="15.75" customHeight="1">
      <c r="A15" s="103">
        <v>2</v>
      </c>
      <c r="B15" s="91" t="s">
        <v>97</v>
      </c>
      <c r="C15" s="106">
        <v>5600682740</v>
      </c>
      <c r="D15" s="106">
        <v>47415635525</v>
      </c>
    </row>
    <row r="16" spans="1:4" s="1" customFormat="1" ht="15.75" customHeight="1">
      <c r="A16" s="103">
        <v>3</v>
      </c>
      <c r="B16" s="91" t="s">
        <v>98</v>
      </c>
      <c r="C16" s="106">
        <v>2167834034</v>
      </c>
      <c r="D16" s="106">
        <v>4334477080</v>
      </c>
    </row>
    <row r="17" spans="1:4" s="1" customFormat="1" ht="15.75" customHeight="1">
      <c r="A17" s="103">
        <v>4</v>
      </c>
      <c r="B17" s="91" t="s">
        <v>99</v>
      </c>
      <c r="C17" s="106"/>
      <c r="D17" s="106"/>
    </row>
    <row r="18" spans="1:4" s="1" customFormat="1" ht="15.75" customHeight="1">
      <c r="A18" s="103">
        <v>5</v>
      </c>
      <c r="B18" s="91" t="s">
        <v>100</v>
      </c>
      <c r="C18" s="106">
        <v>558650000</v>
      </c>
      <c r="D18" s="106">
        <v>104338048</v>
      </c>
    </row>
    <row r="19" spans="1:4" s="1" customFormat="1" ht="15.75" customHeight="1">
      <c r="A19" s="107" t="s">
        <v>11</v>
      </c>
      <c r="B19" s="90" t="s">
        <v>101</v>
      </c>
      <c r="C19" s="108">
        <v>32194498572</v>
      </c>
      <c r="D19" s="108">
        <v>9926228452</v>
      </c>
    </row>
    <row r="20" spans="1:4" s="1" customFormat="1" ht="15.75" customHeight="1">
      <c r="A20" s="103">
        <v>1</v>
      </c>
      <c r="B20" s="91" t="s">
        <v>102</v>
      </c>
      <c r="C20" s="106">
        <v>1622290770</v>
      </c>
      <c r="D20" s="106">
        <v>1239332090</v>
      </c>
    </row>
    <row r="21" spans="1:4" s="1" customFormat="1" ht="15.75" customHeight="1">
      <c r="A21" s="103"/>
      <c r="B21" s="92" t="s">
        <v>103</v>
      </c>
      <c r="C21" s="106">
        <v>1614553674</v>
      </c>
      <c r="D21" s="106">
        <v>1673047154</v>
      </c>
    </row>
    <row r="22" spans="1:4" s="1" customFormat="1" ht="15.75" customHeight="1">
      <c r="A22" s="103"/>
      <c r="B22" s="92" t="s">
        <v>104</v>
      </c>
      <c r="C22" s="106">
        <v>193213078</v>
      </c>
      <c r="D22" s="106">
        <v>581998882</v>
      </c>
    </row>
    <row r="23" spans="1:4" s="1" customFormat="1" ht="15.75" customHeight="1">
      <c r="A23" s="103"/>
      <c r="B23" s="92" t="s">
        <v>105</v>
      </c>
      <c r="C23" s="106">
        <v>210665400</v>
      </c>
      <c r="D23" s="106">
        <v>210665400</v>
      </c>
    </row>
    <row r="24" spans="1:4" s="1" customFormat="1" ht="15.75" customHeight="1">
      <c r="A24" s="103"/>
      <c r="B24" s="92" t="s">
        <v>106</v>
      </c>
      <c r="C24" s="106">
        <v>9715226</v>
      </c>
      <c r="D24" s="106">
        <v>62381582</v>
      </c>
    </row>
    <row r="25" spans="1:4" s="1" customFormat="1" ht="15.75" customHeight="1">
      <c r="A25" s="103">
        <v>2</v>
      </c>
      <c r="B25" s="91" t="s">
        <v>107</v>
      </c>
      <c r="C25" s="106">
        <v>30252207802</v>
      </c>
      <c r="D25" s="106">
        <v>8565682607</v>
      </c>
    </row>
    <row r="26" spans="1:4" s="1" customFormat="1" ht="15.75" customHeight="1">
      <c r="A26" s="103">
        <v>3</v>
      </c>
      <c r="B26" s="91" t="s">
        <v>108</v>
      </c>
      <c r="C26" s="106"/>
      <c r="D26" s="106"/>
    </row>
    <row r="27" spans="1:4" s="1" customFormat="1" ht="15.75" customHeight="1">
      <c r="A27" s="103">
        <v>4</v>
      </c>
      <c r="B27" s="91" t="s">
        <v>109</v>
      </c>
      <c r="C27" s="106"/>
      <c r="D27" s="106"/>
    </row>
    <row r="28" spans="1:4" s="1" customFormat="1" ht="15.75" customHeight="1">
      <c r="A28" s="103">
        <v>5</v>
      </c>
      <c r="B28" s="91" t="s">
        <v>110</v>
      </c>
      <c r="C28" s="106">
        <v>200000000</v>
      </c>
      <c r="D28" s="106"/>
    </row>
    <row r="29" spans="1:4" s="1" customFormat="1" ht="15.75" customHeight="1">
      <c r="A29" s="103">
        <v>6</v>
      </c>
      <c r="B29" s="91" t="s">
        <v>111</v>
      </c>
      <c r="C29" s="106"/>
      <c r="D29" s="106"/>
    </row>
    <row r="30" spans="1:4" s="1" customFormat="1" ht="15.75" customHeight="1">
      <c r="A30" s="8" t="s">
        <v>23</v>
      </c>
      <c r="B30" s="90" t="s">
        <v>112</v>
      </c>
      <c r="C30" s="42">
        <v>54297267131</v>
      </c>
      <c r="D30" s="42">
        <v>76122778129</v>
      </c>
    </row>
    <row r="31" spans="1:4" s="1" customFormat="1" ht="15.75" customHeight="1">
      <c r="A31" s="107" t="s">
        <v>25</v>
      </c>
      <c r="B31" s="90" t="s">
        <v>113</v>
      </c>
      <c r="C31" s="106">
        <v>2148168286</v>
      </c>
      <c r="D31" s="106">
        <v>19804509730</v>
      </c>
    </row>
    <row r="32" spans="1:4" s="1" customFormat="1" ht="15.75" customHeight="1">
      <c r="A32" s="103">
        <v>1</v>
      </c>
      <c r="B32" s="91" t="s">
        <v>114</v>
      </c>
      <c r="C32" s="106">
        <v>2148168286</v>
      </c>
      <c r="D32" s="106">
        <v>19804509730</v>
      </c>
    </row>
    <row r="33" spans="1:4" s="1" customFormat="1" ht="15.75" customHeight="1">
      <c r="A33" s="103">
        <v>2</v>
      </c>
      <c r="B33" s="91" t="s">
        <v>115</v>
      </c>
      <c r="C33" s="106"/>
      <c r="D33" s="106"/>
    </row>
    <row r="34" spans="1:4" s="1" customFormat="1" ht="15.75" customHeight="1">
      <c r="A34" s="103">
        <v>3</v>
      </c>
      <c r="B34" s="91" t="s">
        <v>111</v>
      </c>
      <c r="C34" s="106"/>
      <c r="D34" s="106"/>
    </row>
    <row r="35" spans="1:4" s="1" customFormat="1" ht="15.75" customHeight="1">
      <c r="A35" s="107" t="s">
        <v>30</v>
      </c>
      <c r="B35" s="90" t="s">
        <v>116</v>
      </c>
      <c r="C35" s="42">
        <v>52149098845</v>
      </c>
      <c r="D35" s="42">
        <v>56318268399</v>
      </c>
    </row>
    <row r="36" spans="1:4" s="1" customFormat="1" ht="15.75" customHeight="1">
      <c r="A36" s="103">
        <v>1</v>
      </c>
      <c r="B36" s="91" t="s">
        <v>117</v>
      </c>
      <c r="C36" s="105">
        <f>C37+C41</f>
        <v>52149098845</v>
      </c>
      <c r="D36" s="105">
        <f>D37+D41</f>
        <v>55687915918</v>
      </c>
    </row>
    <row r="37" spans="1:4" s="1" customFormat="1" ht="15.75" customHeight="1">
      <c r="A37" s="103"/>
      <c r="B37" s="92" t="s">
        <v>118</v>
      </c>
      <c r="C37" s="105">
        <v>50000000000</v>
      </c>
      <c r="D37" s="105">
        <v>50000000000</v>
      </c>
    </row>
    <row r="38" spans="1:4" s="1" customFormat="1" ht="15.75" customHeight="1">
      <c r="A38" s="103"/>
      <c r="B38" s="92" t="s">
        <v>119</v>
      </c>
      <c r="C38" s="105"/>
      <c r="D38" s="105"/>
    </row>
    <row r="39" spans="1:4" s="1" customFormat="1" ht="15.75" customHeight="1">
      <c r="A39" s="103"/>
      <c r="B39" s="92" t="s">
        <v>120</v>
      </c>
      <c r="C39" s="105"/>
      <c r="D39" s="105"/>
    </row>
    <row r="40" spans="1:4" s="1" customFormat="1" ht="15.75" customHeight="1">
      <c r="A40" s="103"/>
      <c r="B40" s="92" t="s">
        <v>121</v>
      </c>
      <c r="C40" s="105"/>
      <c r="D40" s="105">
        <f>6318268399-D41</f>
        <v>630352481</v>
      </c>
    </row>
    <row r="41" spans="1:4" s="1" customFormat="1" ht="15.75" customHeight="1">
      <c r="A41" s="103"/>
      <c r="B41" s="92" t="s">
        <v>122</v>
      </c>
      <c r="C41" s="105">
        <v>2149098845</v>
      </c>
      <c r="D41" s="105">
        <v>5687915918</v>
      </c>
    </row>
    <row r="42" spans="1:4" s="1" customFormat="1" ht="15.75" customHeight="1">
      <c r="A42" s="103">
        <v>2</v>
      </c>
      <c r="B42" s="91" t="s">
        <v>123</v>
      </c>
      <c r="C42" s="105"/>
      <c r="D42" s="105"/>
    </row>
    <row r="43" spans="1:4" s="1" customFormat="1" ht="15.75" customHeight="1">
      <c r="A43" s="8" t="s">
        <v>39</v>
      </c>
      <c r="B43" s="90" t="s">
        <v>124</v>
      </c>
      <c r="C43" s="42">
        <v>54297267131</v>
      </c>
      <c r="D43" s="42">
        <v>76122778129</v>
      </c>
    </row>
    <row r="44" spans="3:4" s="1" customFormat="1" ht="15.75" customHeight="1">
      <c r="C44" s="32"/>
      <c r="D44" s="32"/>
    </row>
    <row r="45" spans="1:4" s="1" customFormat="1" ht="15.75" customHeight="1">
      <c r="A45" s="5" t="s">
        <v>169</v>
      </c>
      <c r="B45" s="5" t="s">
        <v>175</v>
      </c>
      <c r="C45" s="32"/>
      <c r="D45" s="32"/>
    </row>
    <row r="46" spans="1:4" s="1" customFormat="1" ht="15.75" customHeight="1">
      <c r="A46" s="5"/>
      <c r="C46" s="32"/>
      <c r="D46" s="32"/>
    </row>
    <row r="47" spans="1:4" s="1" customFormat="1" ht="15.75" customHeight="1">
      <c r="A47" s="88" t="s">
        <v>91</v>
      </c>
      <c r="B47" s="88" t="s">
        <v>92</v>
      </c>
      <c r="C47" s="89" t="s">
        <v>127</v>
      </c>
      <c r="D47" s="89" t="s">
        <v>128</v>
      </c>
    </row>
    <row r="48" spans="1:4" s="1" customFormat="1" ht="15.75" customHeight="1">
      <c r="A48" s="103">
        <v>1</v>
      </c>
      <c r="B48" s="93" t="s">
        <v>129</v>
      </c>
      <c r="C48" s="104">
        <f>C49+C50</f>
        <v>78934224255</v>
      </c>
      <c r="D48" s="104">
        <f>D49+D50</f>
        <v>78934224255</v>
      </c>
    </row>
    <row r="49" spans="1:4" s="1" customFormat="1" ht="15.75" customHeight="1">
      <c r="A49" s="103"/>
      <c r="B49" s="91" t="s">
        <v>130</v>
      </c>
      <c r="C49" s="105">
        <v>73977182989</v>
      </c>
      <c r="D49" s="105">
        <v>73977182989</v>
      </c>
    </row>
    <row r="50" spans="1:4" s="1" customFormat="1" ht="15.75" customHeight="1">
      <c r="A50" s="103"/>
      <c r="B50" s="91" t="s">
        <v>131</v>
      </c>
      <c r="C50" s="105">
        <f>3895880445+1061160821</f>
        <v>4957041266</v>
      </c>
      <c r="D50" s="105">
        <f>3895880445+1061160821</f>
        <v>4957041266</v>
      </c>
    </row>
    <row r="51" spans="1:4" s="1" customFormat="1" ht="15.75" customHeight="1">
      <c r="A51" s="103"/>
      <c r="B51" s="91" t="s">
        <v>111</v>
      </c>
      <c r="C51" s="105"/>
      <c r="D51" s="105"/>
    </row>
    <row r="52" spans="1:4" s="1" customFormat="1" ht="15.75" customHeight="1">
      <c r="A52" s="103">
        <v>2</v>
      </c>
      <c r="B52" s="93" t="s">
        <v>132</v>
      </c>
      <c r="C52" s="104">
        <f>68250405354+59411000+3268789599+1667702384</f>
        <v>73246308337</v>
      </c>
      <c r="D52" s="104">
        <f>68250405354+59411000+3268789599+1667702384</f>
        <v>73246308337</v>
      </c>
    </row>
    <row r="53" spans="1:4" s="1" customFormat="1" ht="15.75" customHeight="1">
      <c r="A53" s="103"/>
      <c r="B53" s="91" t="s">
        <v>133</v>
      </c>
      <c r="C53" s="105">
        <f>59411000+68250405354</f>
        <v>68309816354</v>
      </c>
      <c r="D53" s="105">
        <f>59411000+68250405354</f>
        <v>68309816354</v>
      </c>
    </row>
    <row r="54" spans="1:4" s="1" customFormat="1" ht="15.75" customHeight="1">
      <c r="A54" s="103"/>
      <c r="B54" s="91" t="s">
        <v>134</v>
      </c>
      <c r="C54" s="105">
        <v>1667702384</v>
      </c>
      <c r="D54" s="105">
        <v>1667702384</v>
      </c>
    </row>
    <row r="55" spans="1:4" s="1" customFormat="1" ht="15.75" customHeight="1">
      <c r="A55" s="103"/>
      <c r="B55" s="91" t="s">
        <v>135</v>
      </c>
      <c r="C55" s="105">
        <v>3268789599</v>
      </c>
      <c r="D55" s="105">
        <v>3268789599</v>
      </c>
    </row>
    <row r="56" spans="1:4" s="1" customFormat="1" ht="15.75" customHeight="1">
      <c r="A56" s="103"/>
      <c r="B56" s="91" t="s">
        <v>111</v>
      </c>
      <c r="C56" s="105"/>
      <c r="D56" s="105"/>
    </row>
    <row r="57" spans="1:4" s="1" customFormat="1" ht="15.75" customHeight="1">
      <c r="A57" s="103">
        <v>3</v>
      </c>
      <c r="B57" s="93" t="s">
        <v>136</v>
      </c>
      <c r="C57" s="42">
        <v>5687915918</v>
      </c>
      <c r="D57" s="42">
        <v>5687915918</v>
      </c>
    </row>
    <row r="58" spans="1:4" s="1" customFormat="1" ht="15.75" customHeight="1">
      <c r="A58" s="103">
        <v>4</v>
      </c>
      <c r="B58" s="93" t="s">
        <v>137</v>
      </c>
      <c r="C58" s="106"/>
      <c r="D58" s="106"/>
    </row>
    <row r="59" spans="1:4" s="1" customFormat="1" ht="15.75" customHeight="1">
      <c r="A59" s="103">
        <v>5</v>
      </c>
      <c r="B59" s="93" t="s">
        <v>138</v>
      </c>
      <c r="C59" s="42">
        <v>5687915918</v>
      </c>
      <c r="D59" s="42">
        <v>5687915918</v>
      </c>
    </row>
    <row r="60" spans="1:6" s="1" customFormat="1" ht="15.75" customHeight="1">
      <c r="A60" s="103">
        <v>6</v>
      </c>
      <c r="B60" s="93" t="s">
        <v>139</v>
      </c>
      <c r="C60" s="42">
        <f>C59/500000</f>
        <v>11375.831836</v>
      </c>
      <c r="D60" s="42">
        <f>D59/500000</f>
        <v>11375.831836</v>
      </c>
      <c r="F60" s="41"/>
    </row>
    <row r="61" spans="1:4" s="1" customFormat="1" ht="15.75" customHeight="1">
      <c r="A61" s="103">
        <v>7</v>
      </c>
      <c r="B61" s="93" t="s">
        <v>140</v>
      </c>
      <c r="C61" s="42">
        <v>800</v>
      </c>
      <c r="D61" s="42">
        <v>800</v>
      </c>
    </row>
    <row r="62" spans="3:4" s="1" customFormat="1" ht="15.75" customHeight="1">
      <c r="C62" s="32"/>
      <c r="D62" s="32"/>
    </row>
    <row r="63" spans="1:4" s="1" customFormat="1" ht="15.75" customHeight="1">
      <c r="A63" s="5" t="s">
        <v>174</v>
      </c>
      <c r="B63" s="95" t="s">
        <v>170</v>
      </c>
      <c r="C63" s="32"/>
      <c r="D63" s="32"/>
    </row>
    <row r="64" spans="3:4" s="1" customFormat="1" ht="15.75" customHeight="1">
      <c r="C64" s="32"/>
      <c r="D64" s="32"/>
    </row>
    <row r="65" spans="1:4" s="1" customFormat="1" ht="15.75" customHeight="1">
      <c r="A65" s="88" t="s">
        <v>91</v>
      </c>
      <c r="B65" s="88" t="s">
        <v>143</v>
      </c>
      <c r="C65" s="94" t="s">
        <v>145</v>
      </c>
      <c r="D65" s="94" t="s">
        <v>146</v>
      </c>
    </row>
    <row r="66" spans="1:4" s="1" customFormat="1" ht="15.75" customHeight="1">
      <c r="A66" s="8">
        <v>1</v>
      </c>
      <c r="B66" s="93" t="s">
        <v>147</v>
      </c>
      <c r="C66" s="42"/>
      <c r="D66" s="42"/>
    </row>
    <row r="67" spans="1:4" s="1" customFormat="1" ht="15.75" customHeight="1">
      <c r="A67" s="8"/>
      <c r="B67" s="91" t="s">
        <v>149</v>
      </c>
      <c r="C67" s="102">
        <v>2.9877945165932367</v>
      </c>
      <c r="D67" s="102">
        <v>1.6280699686233069</v>
      </c>
    </row>
    <row r="68" spans="1:4" s="1" customFormat="1" ht="15.75" customHeight="1">
      <c r="A68" s="8"/>
      <c r="B68" s="91" t="s">
        <v>150</v>
      </c>
      <c r="C68" s="102">
        <v>40.706963217271834</v>
      </c>
      <c r="D68" s="102">
        <v>86.96023884575165</v>
      </c>
    </row>
    <row r="69" spans="1:4" s="1" customFormat="1" ht="15.75" customHeight="1">
      <c r="A69" s="8" t="s">
        <v>64</v>
      </c>
      <c r="B69" s="93" t="s">
        <v>151</v>
      </c>
      <c r="C69" s="102"/>
      <c r="D69" s="102"/>
    </row>
    <row r="70" spans="1:6" s="1" customFormat="1" ht="15.75" customHeight="1">
      <c r="A70" s="8"/>
      <c r="B70" s="91" t="s">
        <v>152</v>
      </c>
      <c r="C70" s="102">
        <v>3.956310141387473</v>
      </c>
      <c r="D70" s="102">
        <v>26.016535676665224</v>
      </c>
      <c r="F70" s="47"/>
    </row>
    <row r="71" spans="1:6" s="1" customFormat="1" ht="15.75" customHeight="1">
      <c r="A71" s="8"/>
      <c r="B71" s="91" t="s">
        <v>153</v>
      </c>
      <c r="C71" s="102">
        <v>96.04368985861252</v>
      </c>
      <c r="D71" s="102">
        <v>73.98346432333477</v>
      </c>
      <c r="F71" s="47"/>
    </row>
    <row r="72" spans="1:4" s="1" customFormat="1" ht="15.75" customHeight="1">
      <c r="A72" s="8" t="s">
        <v>67</v>
      </c>
      <c r="B72" s="93" t="s">
        <v>154</v>
      </c>
      <c r="C72" s="102"/>
      <c r="D72" s="102"/>
    </row>
    <row r="73" spans="1:4" s="1" customFormat="1" ht="15.75" customHeight="1">
      <c r="A73" s="8"/>
      <c r="B73" s="91" t="s">
        <v>156</v>
      </c>
      <c r="C73" s="102">
        <v>10.289123390866408</v>
      </c>
      <c r="D73" s="102">
        <v>3.3424987833314064</v>
      </c>
    </row>
    <row r="74" spans="1:4" s="1" customFormat="1" ht="15.75" customHeight="1">
      <c r="A74" s="8"/>
      <c r="B74" s="91" t="s">
        <v>157</v>
      </c>
      <c r="C74" s="102">
        <v>10.29</v>
      </c>
      <c r="D74" s="102">
        <v>3.34</v>
      </c>
    </row>
    <row r="75" spans="1:4" s="1" customFormat="1" ht="15.75" customHeight="1">
      <c r="A75" s="8" t="s">
        <v>69</v>
      </c>
      <c r="B75" s="93" t="s">
        <v>158</v>
      </c>
      <c r="C75" s="102"/>
      <c r="D75" s="102"/>
    </row>
    <row r="76" spans="1:4" s="1" customFormat="1" ht="15.75" customHeight="1">
      <c r="A76" s="8"/>
      <c r="B76" s="91" t="s">
        <v>159</v>
      </c>
      <c r="C76" s="102">
        <v>3.9580239642908523</v>
      </c>
      <c r="D76" s="102">
        <v>7.472028816868825</v>
      </c>
    </row>
    <row r="77" spans="1:4" s="1" customFormat="1" ht="15.75" customHeight="1">
      <c r="A77" s="8"/>
      <c r="B77" s="91" t="s">
        <v>160</v>
      </c>
      <c r="C77" s="102">
        <v>131.62453056906</v>
      </c>
      <c r="D77" s="102">
        <v>99.32140342306131</v>
      </c>
    </row>
    <row r="78" spans="1:4" s="1" customFormat="1" ht="15.75" customHeight="1">
      <c r="A78" s="8"/>
      <c r="B78" s="91" t="s">
        <v>161</v>
      </c>
      <c r="C78" s="102">
        <v>4.121066121176231</v>
      </c>
      <c r="D78" s="102">
        <v>10.09959304448536</v>
      </c>
    </row>
    <row r="79" spans="1:4" s="1" customFormat="1" ht="15.75" customHeight="1">
      <c r="A79" s="99"/>
      <c r="B79" s="100"/>
      <c r="C79" s="101"/>
      <c r="D79" s="101"/>
    </row>
    <row r="80" ht="16.5">
      <c r="D80" s="35"/>
    </row>
    <row r="81" spans="1:4" ht="14.25">
      <c r="A81" s="74"/>
      <c r="C81" s="96" t="s">
        <v>176</v>
      </c>
      <c r="D81" s="25"/>
    </row>
    <row r="82" spans="1:4" ht="14.25">
      <c r="A82" s="74" t="s">
        <v>163</v>
      </c>
      <c r="B82" s="4"/>
      <c r="C82" s="96" t="s">
        <v>164</v>
      </c>
      <c r="D82" s="25"/>
    </row>
    <row r="83" spans="1:3" ht="12.75">
      <c r="A83" s="76" t="s">
        <v>165</v>
      </c>
      <c r="C83" s="79"/>
    </row>
    <row r="84" spans="1:3" ht="12.75">
      <c r="A84" s="76" t="s">
        <v>166</v>
      </c>
      <c r="C84" s="79"/>
    </row>
    <row r="85" spans="1:3" ht="12.75">
      <c r="A85" s="76"/>
      <c r="C85" s="79"/>
    </row>
    <row r="86" spans="1:3" ht="12.75">
      <c r="A86" s="79"/>
      <c r="C86" s="97"/>
    </row>
    <row r="87" spans="1:4" ht="15.75">
      <c r="A87" s="81"/>
      <c r="C87" s="98" t="s">
        <v>168</v>
      </c>
      <c r="D87" s="25"/>
    </row>
    <row r="88" ht="12.75">
      <c r="C88" s="110" t="s">
        <v>178</v>
      </c>
    </row>
  </sheetData>
  <mergeCells count="3">
    <mergeCell ref="D1:D2"/>
    <mergeCell ref="A7:D7"/>
    <mergeCell ref="A8:D8"/>
  </mergeCells>
  <printOptions/>
  <pageMargins left="0.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workbookViewId="0" topLeftCell="A76">
      <selection activeCell="A83" sqref="A83:IV89"/>
    </sheetView>
  </sheetViews>
  <sheetFormatPr defaultColWidth="9.140625" defaultRowHeight="12.75"/>
  <cols>
    <col min="2" max="2" width="45.7109375" style="0" bestFit="1" customWidth="1"/>
    <col min="3" max="3" width="19.57421875" style="0" bestFit="1" customWidth="1"/>
    <col min="4" max="4" width="21.421875" style="0" bestFit="1" customWidth="1"/>
    <col min="5" max="5" width="16.7109375" style="0" bestFit="1" customWidth="1"/>
  </cols>
  <sheetData>
    <row r="1" spans="1:4" ht="15">
      <c r="A1" s="48" t="s">
        <v>84</v>
      </c>
      <c r="D1" s="119" t="s">
        <v>85</v>
      </c>
    </row>
    <row r="2" spans="1:4" ht="15.75">
      <c r="A2" s="49" t="s">
        <v>86</v>
      </c>
      <c r="D2" s="119"/>
    </row>
    <row r="3" spans="1:2" ht="15.75">
      <c r="A3" s="50" t="s">
        <v>87</v>
      </c>
      <c r="B3" s="51"/>
    </row>
    <row r="4" spans="1:2" ht="17.25">
      <c r="A4" s="52"/>
      <c r="B4" s="51"/>
    </row>
    <row r="5" spans="1:2" ht="26.25">
      <c r="A5" s="53" t="s">
        <v>88</v>
      </c>
      <c r="B5" s="51"/>
    </row>
    <row r="6" spans="1:2" ht="18">
      <c r="A6" s="54" t="s">
        <v>89</v>
      </c>
      <c r="B6" s="51"/>
    </row>
    <row r="7" spans="1:2" ht="20.25">
      <c r="A7" s="55"/>
      <c r="B7" s="51"/>
    </row>
    <row r="8" spans="1:2" ht="17.25">
      <c r="A8" s="52" t="s">
        <v>90</v>
      </c>
      <c r="B8" s="51"/>
    </row>
    <row r="10" spans="1:4" ht="15">
      <c r="A10" s="56" t="s">
        <v>91</v>
      </c>
      <c r="B10" s="56" t="s">
        <v>92</v>
      </c>
      <c r="C10" s="57" t="s">
        <v>93</v>
      </c>
      <c r="D10" s="57" t="s">
        <v>94</v>
      </c>
    </row>
    <row r="11" spans="1:4" ht="14.25">
      <c r="A11" s="58" t="s">
        <v>4</v>
      </c>
      <c r="B11" s="59" t="s">
        <v>95</v>
      </c>
      <c r="C11" s="60">
        <f>SUM(C12:C16)</f>
        <v>68866689845</v>
      </c>
      <c r="D11" s="60">
        <f>SUM(D12:D16)</f>
        <v>96862951109</v>
      </c>
    </row>
    <row r="12" spans="1:4" ht="14.25">
      <c r="A12" s="61">
        <v>1</v>
      </c>
      <c r="B12" s="62" t="s">
        <v>96</v>
      </c>
      <c r="C12" s="63">
        <v>21683022040</v>
      </c>
      <c r="D12" s="63">
        <v>54710278621</v>
      </c>
    </row>
    <row r="13" spans="1:4" ht="14.25">
      <c r="A13" s="61">
        <v>2</v>
      </c>
      <c r="B13" s="62" t="s">
        <v>97</v>
      </c>
      <c r="C13" s="63">
        <v>34852260656</v>
      </c>
      <c r="D13" s="63">
        <v>39454242407</v>
      </c>
    </row>
    <row r="14" spans="1:4" ht="14.25">
      <c r="A14" s="61">
        <v>3</v>
      </c>
      <c r="B14" s="62" t="s">
        <v>98</v>
      </c>
      <c r="C14" s="63">
        <v>12271555749</v>
      </c>
      <c r="D14" s="63">
        <v>2461803081</v>
      </c>
    </row>
    <row r="15" spans="1:4" ht="14.25">
      <c r="A15" s="61">
        <v>4</v>
      </c>
      <c r="B15" s="62" t="s">
        <v>99</v>
      </c>
      <c r="C15" s="63"/>
      <c r="D15" s="63"/>
    </row>
    <row r="16" spans="1:4" ht="14.25">
      <c r="A16" s="61">
        <v>5</v>
      </c>
      <c r="B16" s="62" t="s">
        <v>100</v>
      </c>
      <c r="C16" s="63">
        <v>59851400</v>
      </c>
      <c r="D16" s="63">
        <v>236627000</v>
      </c>
    </row>
    <row r="17" spans="1:4" ht="14.25">
      <c r="A17" s="58" t="s">
        <v>11</v>
      </c>
      <c r="B17" s="59" t="s">
        <v>101</v>
      </c>
      <c r="C17" s="60">
        <f>C18+SUM(C23:C27)</f>
        <v>18089163720</v>
      </c>
      <c r="D17" s="60">
        <f>D18+SUM(D23:D27)</f>
        <v>21134971608</v>
      </c>
    </row>
    <row r="18" spans="1:4" ht="14.25">
      <c r="A18" s="61">
        <v>1</v>
      </c>
      <c r="B18" s="62" t="s">
        <v>102</v>
      </c>
      <c r="C18" s="63">
        <f>SUM(C19:C22)</f>
        <v>2603729913</v>
      </c>
      <c r="D18" s="63">
        <f>SUM(D19:D22)</f>
        <v>2399561440</v>
      </c>
    </row>
    <row r="19" spans="1:4" ht="15">
      <c r="A19" s="64"/>
      <c r="B19" s="65" t="s">
        <v>103</v>
      </c>
      <c r="C19" s="66">
        <v>4669297438</v>
      </c>
      <c r="D19" s="66">
        <v>5634422196</v>
      </c>
    </row>
    <row r="20" spans="1:4" ht="15">
      <c r="A20" s="64"/>
      <c r="B20" s="65" t="s">
        <v>104</v>
      </c>
      <c r="C20" s="66">
        <v>-2269788356</v>
      </c>
      <c r="D20" s="66">
        <v>-3370387831</v>
      </c>
    </row>
    <row r="21" spans="1:4" ht="15">
      <c r="A21" s="64"/>
      <c r="B21" s="65" t="s">
        <v>105</v>
      </c>
      <c r="C21" s="66">
        <v>379275000</v>
      </c>
      <c r="D21" s="66">
        <v>409275000</v>
      </c>
    </row>
    <row r="22" spans="1:4" ht="15">
      <c r="A22" s="64"/>
      <c r="B22" s="65" t="s">
        <v>106</v>
      </c>
      <c r="C22" s="66">
        <v>-175054169</v>
      </c>
      <c r="D22" s="66">
        <v>-273747925</v>
      </c>
    </row>
    <row r="23" spans="1:4" ht="14.25">
      <c r="A23" s="61">
        <v>2</v>
      </c>
      <c r="B23" s="62" t="s">
        <v>107</v>
      </c>
      <c r="C23" s="63">
        <v>15000000000</v>
      </c>
      <c r="D23" s="63">
        <v>18258715753</v>
      </c>
    </row>
    <row r="24" spans="1:4" ht="14.25">
      <c r="A24" s="61">
        <v>3</v>
      </c>
      <c r="B24" s="62" t="s">
        <v>108</v>
      </c>
      <c r="C24" s="63"/>
      <c r="D24" s="63"/>
    </row>
    <row r="25" spans="1:4" ht="14.25">
      <c r="A25" s="61">
        <v>4</v>
      </c>
      <c r="B25" s="62" t="s">
        <v>109</v>
      </c>
      <c r="C25" s="63">
        <v>208916247</v>
      </c>
      <c r="D25" s="63">
        <v>233339678</v>
      </c>
    </row>
    <row r="26" spans="1:4" ht="14.25">
      <c r="A26" s="61">
        <v>5</v>
      </c>
      <c r="B26" s="62" t="s">
        <v>110</v>
      </c>
      <c r="C26" s="63"/>
      <c r="D26" s="63"/>
    </row>
    <row r="27" spans="1:4" ht="14.25">
      <c r="A27" s="61">
        <v>6</v>
      </c>
      <c r="B27" s="62" t="s">
        <v>111</v>
      </c>
      <c r="C27" s="63">
        <v>276517560</v>
      </c>
      <c r="D27" s="63">
        <v>243354737</v>
      </c>
    </row>
    <row r="28" spans="1:4" ht="14.25">
      <c r="A28" s="58" t="s">
        <v>23</v>
      </c>
      <c r="B28" s="59" t="s">
        <v>112</v>
      </c>
      <c r="C28" s="60">
        <f>C11+C17</f>
        <v>86955853565</v>
      </c>
      <c r="D28" s="60">
        <f>D11+D17</f>
        <v>117997922717</v>
      </c>
    </row>
    <row r="29" spans="1:4" ht="14.25">
      <c r="A29" s="58" t="s">
        <v>25</v>
      </c>
      <c r="B29" s="59" t="s">
        <v>113</v>
      </c>
      <c r="C29" s="60">
        <f>SUM(C30:C32)</f>
        <v>42809544772</v>
      </c>
      <c r="D29" s="60">
        <f>SUM(D30:D32)</f>
        <v>67960864024</v>
      </c>
    </row>
    <row r="30" spans="1:4" ht="14.25">
      <c r="A30" s="61">
        <v>1</v>
      </c>
      <c r="B30" s="62" t="s">
        <v>114</v>
      </c>
      <c r="C30" s="63">
        <v>29627515950</v>
      </c>
      <c r="D30" s="63">
        <v>48996699555</v>
      </c>
    </row>
    <row r="31" spans="1:4" ht="14.25">
      <c r="A31" s="61">
        <v>2</v>
      </c>
      <c r="B31" s="62" t="s">
        <v>115</v>
      </c>
      <c r="C31" s="63">
        <v>13182028822</v>
      </c>
      <c r="D31" s="63">
        <v>18964164469</v>
      </c>
    </row>
    <row r="32" spans="1:4" ht="14.25">
      <c r="A32" s="61">
        <v>3</v>
      </c>
      <c r="B32" s="62" t="s">
        <v>111</v>
      </c>
      <c r="C32" s="63"/>
      <c r="D32" s="63"/>
    </row>
    <row r="33" spans="1:4" ht="14.25">
      <c r="A33" s="58" t="s">
        <v>30</v>
      </c>
      <c r="B33" s="59" t="s">
        <v>116</v>
      </c>
      <c r="C33" s="60">
        <f>C34+C40</f>
        <v>44146308793</v>
      </c>
      <c r="D33" s="60">
        <f>D34+D40</f>
        <v>50037058693</v>
      </c>
    </row>
    <row r="34" spans="1:4" ht="14.25">
      <c r="A34" s="61">
        <v>1</v>
      </c>
      <c r="B34" s="62" t="s">
        <v>117</v>
      </c>
      <c r="C34" s="63">
        <f>SUM(C35:C39)</f>
        <v>44146308793</v>
      </c>
      <c r="D34" s="63">
        <f>SUM(D35:D39)</f>
        <v>50037058693</v>
      </c>
    </row>
    <row r="35" spans="1:4" ht="15">
      <c r="A35" s="64"/>
      <c r="B35" s="65" t="s">
        <v>118</v>
      </c>
      <c r="C35" s="66">
        <v>43000000000</v>
      </c>
      <c r="D35" s="66">
        <v>43000000000</v>
      </c>
    </row>
    <row r="36" spans="1:4" ht="15">
      <c r="A36" s="64"/>
      <c r="B36" s="65" t="s">
        <v>119</v>
      </c>
      <c r="C36" s="66"/>
      <c r="D36" s="66"/>
    </row>
    <row r="37" spans="1:4" ht="15">
      <c r="A37" s="64"/>
      <c r="B37" s="65" t="s">
        <v>120</v>
      </c>
      <c r="C37" s="66"/>
      <c r="D37" s="66"/>
    </row>
    <row r="38" spans="1:4" ht="15">
      <c r="A38" s="64"/>
      <c r="B38" s="65" t="s">
        <v>121</v>
      </c>
      <c r="C38" s="66">
        <f>215538122*2</f>
        <v>431076244</v>
      </c>
      <c r="D38" s="66">
        <f>1093577456+21537782</f>
        <v>1115115238</v>
      </c>
    </row>
    <row r="39" spans="1:4" ht="15">
      <c r="A39" s="64"/>
      <c r="B39" s="65" t="s">
        <v>122</v>
      </c>
      <c r="C39" s="66">
        <v>715232549</v>
      </c>
      <c r="D39" s="66">
        <v>5921943455</v>
      </c>
    </row>
    <row r="40" spans="1:4" ht="14.25">
      <c r="A40" s="61">
        <v>2</v>
      </c>
      <c r="B40" s="62" t="s">
        <v>123</v>
      </c>
      <c r="C40" s="63"/>
      <c r="D40" s="63"/>
    </row>
    <row r="41" spans="1:4" ht="14.25">
      <c r="A41" s="58" t="s">
        <v>39</v>
      </c>
      <c r="B41" s="59" t="s">
        <v>124</v>
      </c>
      <c r="C41" s="60">
        <f>C29+C33</f>
        <v>86955853565</v>
      </c>
      <c r="D41" s="60">
        <f>D29+D33</f>
        <v>117997922717</v>
      </c>
    </row>
    <row r="43" ht="17.25">
      <c r="A43" s="52" t="s">
        <v>125</v>
      </c>
    </row>
    <row r="44" ht="15.75">
      <c r="A44" s="50" t="s">
        <v>126</v>
      </c>
    </row>
    <row r="47" spans="1:4" ht="15">
      <c r="A47" s="56" t="s">
        <v>91</v>
      </c>
      <c r="B47" s="56" t="s">
        <v>92</v>
      </c>
      <c r="C47" s="57" t="s">
        <v>127</v>
      </c>
      <c r="D47" s="57" t="s">
        <v>128</v>
      </c>
    </row>
    <row r="48" spans="1:4" ht="15">
      <c r="A48" s="56">
        <v>1</v>
      </c>
      <c r="B48" s="67" t="s">
        <v>129</v>
      </c>
      <c r="C48" s="68">
        <f>SUM(C49:C51)</f>
        <v>14969451276</v>
      </c>
      <c r="D48" s="68">
        <f>SUM(D49:D51)</f>
        <v>14969451276</v>
      </c>
    </row>
    <row r="49" spans="1:4" ht="14.25">
      <c r="A49" s="61"/>
      <c r="B49" s="62" t="s">
        <v>130</v>
      </c>
      <c r="C49" s="63">
        <f>D49</f>
        <v>10397519509</v>
      </c>
      <c r="D49" s="63">
        <f>12715032717-2317513208</f>
        <v>10397519509</v>
      </c>
    </row>
    <row r="50" spans="1:4" ht="14.25">
      <c r="A50" s="61"/>
      <c r="B50" s="62" t="s">
        <v>131</v>
      </c>
      <c r="C50" s="63">
        <f>D50</f>
        <v>4565568131</v>
      </c>
      <c r="D50" s="63">
        <f>2317513208+2248054923</f>
        <v>4565568131</v>
      </c>
    </row>
    <row r="51" spans="1:4" ht="14.25">
      <c r="A51" s="61"/>
      <c r="B51" s="62" t="s">
        <v>111</v>
      </c>
      <c r="C51" s="63">
        <f>D51</f>
        <v>6363636</v>
      </c>
      <c r="D51" s="63">
        <v>6363636</v>
      </c>
    </row>
    <row r="52" spans="1:4" ht="15">
      <c r="A52" s="56">
        <v>2</v>
      </c>
      <c r="B52" s="67" t="s">
        <v>132</v>
      </c>
      <c r="C52" s="68">
        <f>SUM(C53:C56)</f>
        <v>8380343158</v>
      </c>
      <c r="D52" s="68">
        <f>SUM(D53:D56)</f>
        <v>8380343158</v>
      </c>
    </row>
    <row r="53" spans="1:4" ht="14.25">
      <c r="A53" s="61"/>
      <c r="B53" s="62" t="s">
        <v>133</v>
      </c>
      <c r="C53" s="63">
        <f>D53</f>
        <v>1172206227</v>
      </c>
      <c r="D53" s="63">
        <v>1172206227</v>
      </c>
    </row>
    <row r="54" spans="1:4" ht="14.25">
      <c r="A54" s="61"/>
      <c r="B54" s="62" t="s">
        <v>134</v>
      </c>
      <c r="C54" s="63">
        <f>D54</f>
        <v>0</v>
      </c>
      <c r="D54" s="63">
        <v>0</v>
      </c>
    </row>
    <row r="55" spans="1:4" ht="14.25">
      <c r="A55" s="61"/>
      <c r="B55" s="62" t="s">
        <v>135</v>
      </c>
      <c r="C55" s="63">
        <f>D55</f>
        <v>7196504785</v>
      </c>
      <c r="D55" s="63">
        <v>7196504785</v>
      </c>
    </row>
    <row r="56" spans="1:4" ht="14.25">
      <c r="A56" s="61"/>
      <c r="B56" s="62" t="s">
        <v>111</v>
      </c>
      <c r="C56" s="63">
        <f>D56</f>
        <v>11632146</v>
      </c>
      <c r="D56" s="63">
        <v>11632146</v>
      </c>
    </row>
    <row r="57" spans="1:4" ht="15">
      <c r="A57" s="56">
        <v>3</v>
      </c>
      <c r="B57" s="67" t="s">
        <v>136</v>
      </c>
      <c r="C57" s="68">
        <f>C48-C52</f>
        <v>6589108118</v>
      </c>
      <c r="D57" s="68">
        <f>D48-D52</f>
        <v>6589108118</v>
      </c>
    </row>
    <row r="58" spans="1:4" ht="15">
      <c r="A58" s="56">
        <v>4</v>
      </c>
      <c r="B58" s="67" t="s">
        <v>137</v>
      </c>
      <c r="C58" s="68">
        <v>0</v>
      </c>
      <c r="D58" s="68"/>
    </row>
    <row r="59" spans="1:4" ht="15">
      <c r="A59" s="56">
        <v>5</v>
      </c>
      <c r="B59" s="67" t="s">
        <v>138</v>
      </c>
      <c r="C59" s="68">
        <f>C57-C58</f>
        <v>6589108118</v>
      </c>
      <c r="D59" s="68">
        <f>D57-D58</f>
        <v>6589108118</v>
      </c>
    </row>
    <row r="60" spans="1:4" ht="15">
      <c r="A60" s="56">
        <v>6</v>
      </c>
      <c r="B60" s="67" t="s">
        <v>139</v>
      </c>
      <c r="C60" s="69">
        <f>C59/43000000000</f>
        <v>0.1532350725116279</v>
      </c>
      <c r="D60" s="69">
        <f>D59/43000000000</f>
        <v>0.1532350725116279</v>
      </c>
    </row>
    <row r="61" spans="1:4" ht="15">
      <c r="A61" s="56">
        <v>7</v>
      </c>
      <c r="B61" s="67" t="s">
        <v>140</v>
      </c>
      <c r="C61" s="69"/>
      <c r="D61" s="69"/>
    </row>
    <row r="63" ht="17.25">
      <c r="A63" s="52" t="s">
        <v>141</v>
      </c>
    </row>
    <row r="64" ht="15.75">
      <c r="A64" s="50" t="s">
        <v>142</v>
      </c>
    </row>
    <row r="67" spans="1:5" ht="15">
      <c r="A67" s="56" t="s">
        <v>91</v>
      </c>
      <c r="B67" s="56" t="s">
        <v>143</v>
      </c>
      <c r="C67" s="70" t="s">
        <v>144</v>
      </c>
      <c r="D67" s="71" t="s">
        <v>145</v>
      </c>
      <c r="E67" s="71" t="s">
        <v>146</v>
      </c>
    </row>
    <row r="68" spans="1:5" ht="15">
      <c r="A68" s="56">
        <v>1</v>
      </c>
      <c r="B68" s="67" t="s">
        <v>147</v>
      </c>
      <c r="C68" s="70" t="s">
        <v>148</v>
      </c>
      <c r="D68" s="71"/>
      <c r="E68" s="71"/>
    </row>
    <row r="69" spans="1:5" ht="14.25">
      <c r="A69" s="61"/>
      <c r="B69" s="62" t="s">
        <v>149</v>
      </c>
      <c r="C69" s="72"/>
      <c r="D69" s="73">
        <v>20.8</v>
      </c>
      <c r="E69" s="73">
        <v>17.91</v>
      </c>
    </row>
    <row r="70" spans="1:5" ht="14.25">
      <c r="A70" s="61"/>
      <c r="B70" s="62" t="s">
        <v>150</v>
      </c>
      <c r="C70" s="72"/>
      <c r="D70" s="73">
        <v>79.2</v>
      </c>
      <c r="E70" s="73">
        <v>82.09</v>
      </c>
    </row>
    <row r="71" spans="1:5" ht="15">
      <c r="A71" s="56">
        <v>2</v>
      </c>
      <c r="B71" s="67" t="s">
        <v>151</v>
      </c>
      <c r="C71" s="70" t="s">
        <v>148</v>
      </c>
      <c r="D71" s="71"/>
      <c r="E71" s="71"/>
    </row>
    <row r="72" spans="1:5" ht="14.25">
      <c r="A72" s="61"/>
      <c r="B72" s="62" t="s">
        <v>152</v>
      </c>
      <c r="C72" s="72"/>
      <c r="D72" s="73">
        <v>49.23</v>
      </c>
      <c r="E72" s="73">
        <v>57.59</v>
      </c>
    </row>
    <row r="73" spans="1:5" ht="14.25">
      <c r="A73" s="61"/>
      <c r="B73" s="62" t="s">
        <v>153</v>
      </c>
      <c r="C73" s="72"/>
      <c r="D73" s="73">
        <v>50.76864521834678</v>
      </c>
      <c r="E73" s="73">
        <v>42.40503353012938</v>
      </c>
    </row>
    <row r="74" spans="1:5" ht="15">
      <c r="A74" s="56">
        <v>3</v>
      </c>
      <c r="B74" s="67" t="s">
        <v>154</v>
      </c>
      <c r="C74" s="70" t="s">
        <v>155</v>
      </c>
      <c r="D74" s="71"/>
      <c r="E74" s="71"/>
    </row>
    <row r="75" spans="1:5" ht="14.25">
      <c r="A75" s="61"/>
      <c r="B75" s="62" t="s">
        <v>156</v>
      </c>
      <c r="C75" s="72"/>
      <c r="D75" s="73">
        <v>2.32</v>
      </c>
      <c r="E75" s="73">
        <v>1.98</v>
      </c>
    </row>
    <row r="76" spans="1:5" ht="14.25">
      <c r="A76" s="61"/>
      <c r="B76" s="62" t="s">
        <v>157</v>
      </c>
      <c r="C76" s="72"/>
      <c r="D76" s="73">
        <v>1.61</v>
      </c>
      <c r="E76" s="73">
        <v>1.43</v>
      </c>
    </row>
    <row r="77" spans="1:5" ht="15">
      <c r="A77" s="56">
        <v>4</v>
      </c>
      <c r="B77" s="67" t="s">
        <v>158</v>
      </c>
      <c r="C77" s="70" t="s">
        <v>148</v>
      </c>
      <c r="D77" s="71"/>
      <c r="E77" s="71"/>
    </row>
    <row r="78" spans="1:5" ht="14.25">
      <c r="A78" s="61"/>
      <c r="B78" s="62" t="s">
        <v>159</v>
      </c>
      <c r="C78" s="72"/>
      <c r="D78" s="73">
        <v>0.7408402362682276</v>
      </c>
      <c r="E78" s="73">
        <v>5.584088233318284</v>
      </c>
    </row>
    <row r="79" spans="1:5" ht="14.25">
      <c r="A79" s="61"/>
      <c r="B79" s="62" t="s">
        <v>160</v>
      </c>
      <c r="C79" s="72"/>
      <c r="D79" s="73">
        <v>8.415173553935768</v>
      </c>
      <c r="E79" s="73">
        <v>44.035751687945066</v>
      </c>
    </row>
    <row r="80" spans="1:5" ht="14.25">
      <c r="A80" s="61"/>
      <c r="B80" s="62" t="s">
        <v>161</v>
      </c>
      <c r="C80" s="72"/>
      <c r="D80" s="73">
        <v>1.2763184558010934</v>
      </c>
      <c r="E80" s="73">
        <v>13.168456120546892</v>
      </c>
    </row>
    <row r="83" spans="1:2" ht="34.5">
      <c r="A83" s="74"/>
      <c r="B83" s="75" t="s">
        <v>162</v>
      </c>
    </row>
    <row r="84" spans="1:2" ht="17.25">
      <c r="A84" s="74" t="s">
        <v>163</v>
      </c>
      <c r="B84" s="75" t="s">
        <v>164</v>
      </c>
    </row>
    <row r="85" spans="1:2" ht="14.25">
      <c r="A85" s="76" t="s">
        <v>165</v>
      </c>
      <c r="B85" s="77"/>
    </row>
    <row r="86" spans="1:2" ht="15">
      <c r="A86" s="76" t="s">
        <v>166</v>
      </c>
      <c r="B86" s="78"/>
    </row>
    <row r="87" spans="1:2" ht="15">
      <c r="A87" s="76" t="s">
        <v>167</v>
      </c>
      <c r="B87" s="78"/>
    </row>
    <row r="88" spans="1:2" ht="15.75">
      <c r="A88" s="79"/>
      <c r="B88" s="80"/>
    </row>
    <row r="89" spans="1:2" ht="15.75">
      <c r="A89" s="81"/>
      <c r="B89" s="82" t="s">
        <v>168</v>
      </c>
    </row>
  </sheetData>
  <mergeCells count="1">
    <mergeCell ref="D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hoa.tt</dc:creator>
  <cp:keywords/>
  <dc:description/>
  <cp:lastModifiedBy>Thang</cp:lastModifiedBy>
  <cp:lastPrinted>2005-04-07T01:40:56Z</cp:lastPrinted>
  <dcterms:created xsi:type="dcterms:W3CDTF">2005-03-28T05:06:41Z</dcterms:created>
  <dcterms:modified xsi:type="dcterms:W3CDTF">2005-04-07T07:22:11Z</dcterms:modified>
  <cp:category/>
  <cp:version/>
  <cp:contentType/>
  <cp:contentStatus/>
</cp:coreProperties>
</file>