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920" windowHeight="5850" activeTab="0"/>
  </bookViews>
  <sheets>
    <sheet name="CDKT (2005)" sheetId="1" r:id="rId1"/>
    <sheet name="KQKD (2005)" sheetId="2" r:id="rId2"/>
    <sheet name="Cac chi tieu TC (2005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<sst xmlns="http://schemas.openxmlformats.org/spreadsheetml/2006/main" count="109" uniqueCount="103">
  <si>
    <t xml:space="preserve">II. KÕt qu¶ Ho¹t ®éng kinh doanh </t>
  </si>
  <si>
    <t xml:space="preserve"> N¨m 2005</t>
  </si>
  <si>
    <t>§¬n vÞ tÝnh: VN ®ång</t>
  </si>
  <si>
    <t>§¬n vÞ tÝnh: ®ång</t>
  </si>
  <si>
    <t>STT</t>
  </si>
  <si>
    <t>chØ tiªu</t>
  </si>
  <si>
    <t>Kú nµy</t>
  </si>
  <si>
    <t>Kú b¸o c¸o</t>
  </si>
  <si>
    <t xml:space="preserve">Luü kÕ </t>
  </si>
  <si>
    <t>1</t>
  </si>
  <si>
    <t>Tæng doanh thu</t>
  </si>
  <si>
    <t>Doanh thu tõ ho¹t ®éng kinh doanh chÝnh</t>
  </si>
  <si>
    <t>Doanh thu tõ ®Çu t­ tµi chÝnh</t>
  </si>
  <si>
    <t>Doanh thu kh¸c</t>
  </si>
  <si>
    <t>2</t>
  </si>
  <si>
    <t>Tæng chi phÝ</t>
  </si>
  <si>
    <t>Chi phÝ ho¹t ®éng kinh doanh chÝnh</t>
  </si>
  <si>
    <t>Chi phÝ ho¹t ®éng dÇu t­ tµi chÝnh</t>
  </si>
  <si>
    <t>Chi phÝ qu¶n lý doanh nghiÖp</t>
  </si>
  <si>
    <t>Chi phÝ kh¸c</t>
  </si>
  <si>
    <t>3</t>
  </si>
  <si>
    <t>Lîi nhuËn tr­íc thuÕ</t>
  </si>
  <si>
    <t>4</t>
  </si>
  <si>
    <t xml:space="preserve"> ThuÕ thu nhËp doanh nghiÖp ph¶i nép</t>
  </si>
  <si>
    <t>5</t>
  </si>
  <si>
    <t xml:space="preserve">Lîi nhuËn sau thuÕ </t>
  </si>
  <si>
    <t>6</t>
  </si>
  <si>
    <t>Thu nhËp trªn mçi cæ phiÕu</t>
  </si>
  <si>
    <t>7</t>
  </si>
  <si>
    <t>Cæ tøc trªn mçi cæ phiÕu</t>
  </si>
  <si>
    <t>III. C¸c chØ tiªu tµi chÝnh c¬ b¶n</t>
  </si>
  <si>
    <t>N¨m 2005</t>
  </si>
  <si>
    <t>ChØ tiªu</t>
  </si>
  <si>
    <t>§¬n vÞ tÝnh</t>
  </si>
  <si>
    <t>Kú tr­íc</t>
  </si>
  <si>
    <t>C¬ cÊu tµi s¶n</t>
  </si>
  <si>
    <t>%</t>
  </si>
  <si>
    <t xml:space="preserve"> + Tµi s¶n cè ®Þnh/Tæng tµi s¶n</t>
  </si>
  <si>
    <t>+ Tµi s¶n l­u ®éng/ Tæng tµi s¶n</t>
  </si>
  <si>
    <t>C¬ cÊu nguån vèn</t>
  </si>
  <si>
    <t>+ Nî ph¶i tr¶/Tæng tµi s¶n</t>
  </si>
  <si>
    <t>+ Nguån vèn chñ së h÷u/Tæng nguån vèn</t>
  </si>
  <si>
    <t>Kh¶ n¨ng thanh to¸n</t>
  </si>
  <si>
    <t>LÇn</t>
  </si>
  <si>
    <t>+ Kh¶ n¨ng thanh to¸n nhanh</t>
  </si>
  <si>
    <t>+ Kh¶ n¨ng thanh to¸n hiÖn hµnh</t>
  </si>
  <si>
    <t>Tû suÊt lîi nhuËn</t>
  </si>
  <si>
    <t>+ Tû suÊt lîi nhuËn tr­íc thuÕ/ Tæng tµi s¶n</t>
  </si>
  <si>
    <t>+ Tû suÊt lîi nhuËn sau thuÕ/ Doanh thu thuÇn</t>
  </si>
  <si>
    <t>+ Tû suÊt lîi nhuËn sau thuÕ/Nguån vèn chñ së h÷u</t>
  </si>
  <si>
    <t>Ngµy  13  th¸ng  03  n¨m  2005</t>
  </si>
  <si>
    <t>KT Gi¸m ®èc C«ng ty</t>
  </si>
  <si>
    <t>Phã gi¸m ®èc</t>
  </si>
  <si>
    <t xml:space="preserve">                  Ng©n hµng N«ng nghiÖp vµ Ph¸t triÓn N«ng th«n ViÖt Nam</t>
  </si>
  <si>
    <t>MÉu sè CBTT-03</t>
  </si>
  <si>
    <t xml:space="preserve">             C«ng ty TNHH Chøng kho¸n NHNO&amp;PTNT VN</t>
  </si>
  <si>
    <t xml:space="preserve">Ban hµnh theo Th«ng t­ </t>
  </si>
  <si>
    <t>57/2004/TT-BTC ngµy 17/6/2004</t>
  </si>
  <si>
    <t>B¸o c¸o tµi chÝnh tãm t¾t</t>
  </si>
  <si>
    <t>I. B¶ng c©n ®èi kÕ to¸n</t>
  </si>
  <si>
    <t>§¬n vÞ tÝnh :§ång VN</t>
  </si>
  <si>
    <t>Néi dung</t>
  </si>
  <si>
    <t>Sè d­ ®Çu kú</t>
  </si>
  <si>
    <t>Sè d­ cuèi kú</t>
  </si>
  <si>
    <t>I</t>
  </si>
  <si>
    <t xml:space="preserve">Tµi s¶n l­u ®éng vµ ®Çu t­ tµi chÝnh ng¾n h¹n </t>
  </si>
  <si>
    <t xml:space="preserve">TiÒn </t>
  </si>
  <si>
    <t>C¸c kho¶n ®Çu t­ tµi chÝnh ng¾n h¹n</t>
  </si>
  <si>
    <t>C¸c kho¶n ph¶i thu</t>
  </si>
  <si>
    <t>Hµng tån kho</t>
  </si>
  <si>
    <t>Tµi s¶n l­u ®éng kh¸c</t>
  </si>
  <si>
    <t>II</t>
  </si>
  <si>
    <t xml:space="preserve">Tµi s¶n cè ®Þnh vµ ®Çu t­ tµi chÝnh dµi h¹n </t>
  </si>
  <si>
    <t xml:space="preserve">Tµi s¶n cè ®Þnh </t>
  </si>
  <si>
    <t xml:space="preserve">    - Nguyªn gi¸ TSC§ h÷u h×nh</t>
  </si>
  <si>
    <t xml:space="preserve">    - Gi¸ trÞ hao mßn luü kÕ TSC§  h÷u h×nh (*)</t>
  </si>
  <si>
    <t xml:space="preserve">    - Nguyªn gi¸ TSC§ v« h×nh</t>
  </si>
  <si>
    <t xml:space="preserve">    - Gi¸ trÞ hao mßn  luü kÕ TSC§ v« h×nh(*)</t>
  </si>
  <si>
    <t>C¸c kho¶n ®Çu t­ tµi chÝnh dµi h¹n</t>
  </si>
  <si>
    <t>Chi phÝ x©y dùng c¬ b¶n dë dang</t>
  </si>
  <si>
    <t>C¸c kho¶n ký quü, ký c­îc dµi h¹n</t>
  </si>
  <si>
    <t>Chi phÝ tr¶ tr­íc dµi h¹n</t>
  </si>
  <si>
    <t>C¸c chi phÝ kh¸c</t>
  </si>
  <si>
    <t>III</t>
  </si>
  <si>
    <t>Tæng tµi s¶n</t>
  </si>
  <si>
    <t>IV</t>
  </si>
  <si>
    <t xml:space="preserve">Nî ph¶i tr¶ </t>
  </si>
  <si>
    <t xml:space="preserve"> Nî ng¾n h¹n</t>
  </si>
  <si>
    <t xml:space="preserve"> Nî dµi h¹n</t>
  </si>
  <si>
    <t>Nî kh¸c</t>
  </si>
  <si>
    <t>V</t>
  </si>
  <si>
    <t xml:space="preserve"> Nguån vèn chñ së h÷u</t>
  </si>
  <si>
    <t>Nguån vèn vµ quü</t>
  </si>
  <si>
    <t>- Nguån vèn kinh doanh</t>
  </si>
  <si>
    <t>- Cæ phiÕu quü</t>
  </si>
  <si>
    <t>- ThÆng d­ vèn</t>
  </si>
  <si>
    <t>- C¸c quü</t>
  </si>
  <si>
    <t>- Lîi nhuËn ch­a ph©n phèi</t>
  </si>
  <si>
    <t>Nguån kinh phÝ</t>
  </si>
  <si>
    <t>VI</t>
  </si>
  <si>
    <t xml:space="preserve">      Tæng nguån vèn </t>
  </si>
  <si>
    <t>Gui Phong §K va quan ly thanh vien</t>
  </si>
  <si>
    <t>thanhvien_hcm@yahoo.com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</si>
</sst>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d/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0.000000000"/>
    <numFmt numFmtId="177" formatCode="0.0000000000"/>
    <numFmt numFmtId="178" formatCode="_(* #,##0.0_);_(* \(#,##0.0\);_(* &quot;-&quot;?_);_(@_)"/>
  </numFmts>
  <fonts count="31">
    <font>
      <sz val="12"/>
      <name val=".VnTime"/>
      <family val="0"/>
    </font>
    <font>
      <b/>
      <sz val="12"/>
      <name val=".VnTime"/>
      <family val="2"/>
    </font>
    <font>
      <b/>
      <sz val="13"/>
      <name val=".VnTimeH"/>
      <family val="2"/>
    </font>
    <font>
      <b/>
      <i/>
      <sz val="12"/>
      <name val=".VnTime"/>
      <family val="2"/>
    </font>
    <font>
      <i/>
      <sz val="10"/>
      <name val=".VnTime"/>
      <family val="2"/>
    </font>
    <font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sz val="12"/>
      <color indexed="10"/>
      <name val=".VnTime"/>
      <family val="0"/>
    </font>
    <font>
      <b/>
      <sz val="10"/>
      <name val=".VnTimeH"/>
      <family val="2"/>
    </font>
    <font>
      <sz val="12"/>
      <color indexed="8"/>
      <name val=".VnTime"/>
      <family val="0"/>
    </font>
    <font>
      <i/>
      <sz val="13"/>
      <name val=".VnTime"/>
      <family val="2"/>
    </font>
    <font>
      <b/>
      <sz val="11"/>
      <name val=".VnTimeH"/>
      <family val="2"/>
    </font>
    <font>
      <sz val="10"/>
      <color indexed="8"/>
      <name val=".VnHelvetInsH"/>
      <family val="0"/>
    </font>
    <font>
      <i/>
      <sz val="10"/>
      <color indexed="8"/>
      <name val=".VnTime"/>
      <family val="0"/>
    </font>
    <font>
      <sz val="10"/>
      <color indexed="8"/>
      <name val="MS Sans Serif"/>
      <family val="0"/>
    </font>
    <font>
      <b/>
      <sz val="12"/>
      <color indexed="8"/>
      <name val=".VnTime"/>
      <family val="2"/>
    </font>
    <font>
      <sz val="10"/>
      <color indexed="8"/>
      <name val=".VnTime"/>
      <family val="2"/>
    </font>
    <font>
      <b/>
      <sz val="16"/>
      <color indexed="8"/>
      <name val=".VnTimeH"/>
      <family val="2"/>
    </font>
    <font>
      <b/>
      <i/>
      <sz val="14"/>
      <color indexed="8"/>
      <name val=".VnTime"/>
      <family val="2"/>
    </font>
    <font>
      <b/>
      <sz val="13"/>
      <color indexed="8"/>
      <name val=".VnTimeH"/>
      <family val="2"/>
    </font>
    <font>
      <sz val="12"/>
      <color indexed="8"/>
      <name val=".VnTimeH"/>
      <family val="2"/>
    </font>
    <font>
      <b/>
      <sz val="11"/>
      <color indexed="8"/>
      <name val=".VnTimeH"/>
      <family val="2"/>
    </font>
    <font>
      <sz val="11"/>
      <color indexed="8"/>
      <name val="MS Sans Serif"/>
      <family val="0"/>
    </font>
    <font>
      <b/>
      <sz val="11"/>
      <color indexed="8"/>
      <name val=".VnTime"/>
      <family val="2"/>
    </font>
    <font>
      <sz val="11"/>
      <color indexed="8"/>
      <name val=".VnTime"/>
      <family val="2"/>
    </font>
    <font>
      <i/>
      <sz val="11"/>
      <color indexed="8"/>
      <name val=".VnTime"/>
      <family val="0"/>
    </font>
    <font>
      <i/>
      <sz val="10"/>
      <color indexed="8"/>
      <name val="MS Sans Serif"/>
      <family val="0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i/>
      <u val="single"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wrapText="1"/>
    </xf>
    <xf numFmtId="164" fontId="6" fillId="0" borderId="5" xfId="15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164" fontId="7" fillId="0" borderId="6" xfId="15" applyNumberFormat="1" applyFont="1" applyBorder="1" applyAlignment="1">
      <alignment/>
    </xf>
    <xf numFmtId="164" fontId="6" fillId="0" borderId="6" xfId="15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6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164" fontId="6" fillId="0" borderId="7" xfId="15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164" fontId="0" fillId="0" borderId="0" xfId="15" applyNumberFormat="1" applyAlignment="1">
      <alignment/>
    </xf>
    <xf numFmtId="49" fontId="1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2" fontId="10" fillId="0" borderId="6" xfId="0" applyNumberFormat="1" applyFont="1" applyBorder="1" applyAlignment="1">
      <alignment/>
    </xf>
    <xf numFmtId="164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/>
    </xf>
    <xf numFmtId="164" fontId="10" fillId="0" borderId="0" xfId="15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164" fontId="21" fillId="0" borderId="0" xfId="15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right" vertical="center"/>
    </xf>
    <xf numFmtId="0" fontId="22" fillId="0" borderId="2" xfId="0" applyNumberFormat="1" applyFont="1" applyFill="1" applyBorder="1" applyAlignment="1" applyProtection="1">
      <alignment horizontal="center"/>
      <protection/>
    </xf>
    <xf numFmtId="164" fontId="22" fillId="0" borderId="2" xfId="15" applyNumberFormat="1" applyFont="1" applyFill="1" applyBorder="1" applyAlignment="1" applyProtection="1">
      <alignment horizontal="center"/>
      <protection/>
    </xf>
    <xf numFmtId="0" fontId="22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center"/>
      <protection/>
    </xf>
    <xf numFmtId="0" fontId="24" fillId="0" borderId="5" xfId="0" applyFont="1" applyBorder="1" applyAlignment="1">
      <alignment vertical="center"/>
    </xf>
    <xf numFmtId="164" fontId="24" fillId="0" borderId="5" xfId="15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25" fillId="0" borderId="6" xfId="0" applyFont="1" applyBorder="1" applyAlignment="1">
      <alignment horizontal="left" vertical="center"/>
    </xf>
    <xf numFmtId="164" fontId="25" fillId="0" borderId="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Font="1" applyBorder="1" applyAlignment="1">
      <alignment vertical="center" wrapText="1"/>
    </xf>
    <xf numFmtId="164" fontId="10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6" xfId="0" applyFont="1" applyBorder="1" applyAlignment="1">
      <alignment vertical="center"/>
    </xf>
    <xf numFmtId="164" fontId="10" fillId="0" borderId="6" xfId="15" applyNumberFormat="1" applyFont="1" applyFill="1" applyBorder="1" applyAlignment="1" applyProtection="1">
      <alignment horizontal="right"/>
      <protection/>
    </xf>
    <xf numFmtId="0" fontId="24" fillId="0" borderId="6" xfId="0" applyNumberFormat="1" applyFont="1" applyFill="1" applyBorder="1" applyAlignment="1" applyProtection="1">
      <alignment horizontal="center"/>
      <protection/>
    </xf>
    <xf numFmtId="0" fontId="24" fillId="0" borderId="6" xfId="0" applyFont="1" applyBorder="1" applyAlignment="1">
      <alignment vertical="center"/>
    </xf>
    <xf numFmtId="164" fontId="24" fillId="0" borderId="6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26" fillId="0" borderId="6" xfId="0" applyFont="1" applyBorder="1" applyAlignment="1">
      <alignment vertical="center"/>
    </xf>
    <xf numFmtId="164" fontId="26" fillId="0" borderId="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64" fontId="26" fillId="0" borderId="6" xfId="15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>
      <alignment vertical="center"/>
    </xf>
    <xf numFmtId="0" fontId="16" fillId="0" borderId="6" xfId="0" applyNumberFormat="1" applyFont="1" applyFill="1" applyBorder="1" applyAlignment="1" applyProtection="1">
      <alignment horizontal="center"/>
      <protection/>
    </xf>
    <xf numFmtId="0" fontId="16" fillId="0" borderId="6" xfId="0" applyFont="1" applyBorder="1" applyAlignment="1">
      <alignment horizontal="center" vertical="center"/>
    </xf>
    <xf numFmtId="164" fontId="16" fillId="0" borderId="6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49" fontId="26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6" fillId="0" borderId="7" xfId="0" applyNumberFormat="1" applyFont="1" applyFill="1" applyBorder="1" applyAlignment="1" applyProtection="1">
      <alignment horizontal="center"/>
      <protection/>
    </xf>
    <xf numFmtId="0" fontId="16" fillId="0" borderId="7" xfId="0" applyFont="1" applyBorder="1" applyAlignment="1">
      <alignment horizontal="center" vertical="center"/>
    </xf>
    <xf numFmtId="164" fontId="16" fillId="0" borderId="7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165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right" vertical="center"/>
    </xf>
    <xf numFmtId="1" fontId="15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64" fontId="16" fillId="0" borderId="0" xfId="15" applyNumberFormat="1" applyFont="1" applyBorder="1" applyAlignment="1">
      <alignment horizontal="center" vertical="center"/>
    </xf>
    <xf numFmtId="164" fontId="18" fillId="0" borderId="0" xfId="15" applyNumberFormat="1" applyFont="1" applyBorder="1" applyAlignment="1">
      <alignment horizontal="center" vertical="center"/>
    </xf>
    <xf numFmtId="164" fontId="19" fillId="0" borderId="0" xfId="15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RANG\My%20Documents\Mai%20Trang\BC%20rut%20gon%20NAM%20gui%20TTGD\BC%20rut%20g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CDKT (2005)"/>
      <sheetName val="KQKD"/>
      <sheetName val="KQKD (2005)"/>
      <sheetName val="Cac chi tieu TC"/>
      <sheetName val="Cac chi tieu TC (2005)"/>
    </sheetNames>
    <sheetDataSet>
      <sheetData sheetId="1">
        <row r="9">
          <cell r="D9">
            <v>1244632580233</v>
          </cell>
        </row>
        <row r="16">
          <cell r="D16">
            <v>3742461045</v>
          </cell>
        </row>
        <row r="21">
          <cell r="D21">
            <v>1147298296316</v>
          </cell>
        </row>
        <row r="26">
          <cell r="D26">
            <v>2395673337594</v>
          </cell>
        </row>
        <row r="27">
          <cell r="D27">
            <v>2220827838318</v>
          </cell>
        </row>
        <row r="28">
          <cell r="D28">
            <v>539887056318</v>
          </cell>
        </row>
        <row r="31">
          <cell r="D31">
            <v>174845499276</v>
          </cell>
        </row>
        <row r="39">
          <cell r="D39">
            <v>2395673337594</v>
          </cell>
        </row>
      </sheetData>
      <sheetData sheetId="3">
        <row r="15">
          <cell r="F15">
            <v>16379359561</v>
          </cell>
        </row>
        <row r="17">
          <cell r="F17">
            <v>15724149251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C31">
      <selection activeCell="D37" sqref="D37"/>
    </sheetView>
  </sheetViews>
  <sheetFormatPr defaultColWidth="8.796875" defaultRowHeight="15"/>
  <cols>
    <col min="1" max="1" width="8.3984375" style="64" customWidth="1"/>
    <col min="2" max="2" width="42.3984375" style="62" customWidth="1"/>
    <col min="3" max="3" width="20.3984375" style="60" customWidth="1"/>
    <col min="4" max="4" width="19.19921875" style="62" customWidth="1"/>
    <col min="5" max="5" width="0.1015625" style="62" customWidth="1"/>
    <col min="6" max="6" width="16.3984375" style="62" customWidth="1"/>
    <col min="7" max="16384" width="10" style="62" customWidth="1"/>
  </cols>
  <sheetData>
    <row r="1" spans="1:4" ht="17.25">
      <c r="A1" s="59" t="s">
        <v>53</v>
      </c>
      <c r="B1" s="59"/>
      <c r="D1" s="61" t="s">
        <v>54</v>
      </c>
    </row>
    <row r="2" spans="1:4" ht="15.75">
      <c r="A2" s="111" t="s">
        <v>55</v>
      </c>
      <c r="B2" s="111"/>
      <c r="D2" s="61" t="s">
        <v>56</v>
      </c>
    </row>
    <row r="3" spans="1:4" ht="15.75">
      <c r="A3" s="63"/>
      <c r="B3" s="60"/>
      <c r="D3" s="61" t="s">
        <v>57</v>
      </c>
    </row>
    <row r="4" spans="2:4" ht="27" customHeight="1">
      <c r="B4" s="112" t="s">
        <v>58</v>
      </c>
      <c r="C4" s="112"/>
      <c r="D4" s="112"/>
    </row>
    <row r="5" spans="2:4" ht="24" customHeight="1">
      <c r="B5" s="113" t="s">
        <v>31</v>
      </c>
      <c r="C5" s="113"/>
      <c r="D5" s="113"/>
    </row>
    <row r="6" spans="1:4" ht="24" customHeight="1">
      <c r="A6" s="110" t="s">
        <v>59</v>
      </c>
      <c r="B6" s="110"/>
      <c r="C6" s="110"/>
      <c r="D6" s="110"/>
    </row>
    <row r="7" spans="3:4" ht="16.5" customHeight="1">
      <c r="C7" s="65"/>
      <c r="D7" s="66" t="s">
        <v>60</v>
      </c>
    </row>
    <row r="8" spans="1:4" s="70" customFormat="1" ht="21.75" customHeight="1">
      <c r="A8" s="67" t="s">
        <v>4</v>
      </c>
      <c r="B8" s="67" t="s">
        <v>61</v>
      </c>
      <c r="C8" s="68" t="s">
        <v>62</v>
      </c>
      <c r="D8" s="69" t="s">
        <v>63</v>
      </c>
    </row>
    <row r="9" spans="1:4" s="74" customFormat="1" ht="22.5" customHeight="1">
      <c r="A9" s="71" t="s">
        <v>64</v>
      </c>
      <c r="B9" s="72" t="s">
        <v>65</v>
      </c>
      <c r="C9" s="73">
        <v>168336358410</v>
      </c>
      <c r="D9" s="73">
        <f>SUM(D10:D14)</f>
        <v>1244632580233</v>
      </c>
    </row>
    <row r="10" spans="1:4" s="78" customFormat="1" ht="18" customHeight="1">
      <c r="A10" s="75">
        <v>1</v>
      </c>
      <c r="B10" s="76" t="s">
        <v>66</v>
      </c>
      <c r="C10" s="77">
        <v>50752501240</v>
      </c>
      <c r="D10" s="77">
        <v>222857399773</v>
      </c>
    </row>
    <row r="11" spans="1:4" s="82" customFormat="1" ht="18" customHeight="1">
      <c r="A11" s="79">
        <v>2</v>
      </c>
      <c r="B11" s="80" t="s">
        <v>67</v>
      </c>
      <c r="C11" s="81">
        <v>5851904000</v>
      </c>
      <c r="D11" s="81">
        <v>898415925038</v>
      </c>
    </row>
    <row r="12" spans="1:4" s="82" customFormat="1" ht="18" customHeight="1">
      <c r="A12" s="79">
        <v>3</v>
      </c>
      <c r="B12" s="83" t="s">
        <v>68</v>
      </c>
      <c r="C12" s="84">
        <v>111458713838</v>
      </c>
      <c r="D12" s="84">
        <v>123122474245</v>
      </c>
    </row>
    <row r="13" spans="1:4" s="82" customFormat="1" ht="18" customHeight="1">
      <c r="A13" s="79">
        <v>4</v>
      </c>
      <c r="B13" s="83" t="s">
        <v>69</v>
      </c>
      <c r="C13" s="81">
        <v>72619005</v>
      </c>
      <c r="D13" s="81">
        <v>55387427</v>
      </c>
    </row>
    <row r="14" spans="1:4" s="82" customFormat="1" ht="18" customHeight="1">
      <c r="A14" s="79">
        <v>5</v>
      </c>
      <c r="B14" s="83" t="s">
        <v>70</v>
      </c>
      <c r="C14" s="81">
        <v>200620327</v>
      </c>
      <c r="D14" s="81">
        <v>181393750</v>
      </c>
    </row>
    <row r="15" spans="1:4" s="74" customFormat="1" ht="23.25" customHeight="1">
      <c r="A15" s="85" t="s">
        <v>71</v>
      </c>
      <c r="B15" s="86" t="s">
        <v>72</v>
      </c>
      <c r="C15" s="87">
        <v>1039341855122</v>
      </c>
      <c r="D15" s="87">
        <f>D16+D21</f>
        <v>1151040757361</v>
      </c>
    </row>
    <row r="16" spans="1:6" s="82" customFormat="1" ht="18" customHeight="1">
      <c r="A16" s="79">
        <v>1</v>
      </c>
      <c r="B16" s="83" t="s">
        <v>73</v>
      </c>
      <c r="C16" s="81">
        <f>C17+C18+C19+C20</f>
        <v>2441141350</v>
      </c>
      <c r="D16" s="81">
        <f>D17+D18+D19+D20</f>
        <v>3742461045</v>
      </c>
      <c r="F16" s="88"/>
    </row>
    <row r="17" spans="1:4" s="92" customFormat="1" ht="18" customHeight="1">
      <c r="A17" s="89"/>
      <c r="B17" s="90" t="s">
        <v>74</v>
      </c>
      <c r="C17" s="91">
        <v>5970638861</v>
      </c>
      <c r="D17" s="91">
        <v>8355010251</v>
      </c>
    </row>
    <row r="18" spans="1:4" s="92" customFormat="1" ht="18" customHeight="1">
      <c r="A18" s="89"/>
      <c r="B18" s="90" t="s">
        <v>75</v>
      </c>
      <c r="C18" s="91">
        <v>-3716952689</v>
      </c>
      <c r="D18" s="91">
        <v>-5272089453</v>
      </c>
    </row>
    <row r="19" spans="1:4" s="92" customFormat="1" ht="18" customHeight="1">
      <c r="A19" s="89"/>
      <c r="B19" s="90" t="s">
        <v>76</v>
      </c>
      <c r="C19" s="93">
        <v>776586105</v>
      </c>
      <c r="D19" s="93">
        <v>1355586105</v>
      </c>
    </row>
    <row r="20" spans="1:4" s="92" customFormat="1" ht="18" customHeight="1">
      <c r="A20" s="89"/>
      <c r="B20" s="90" t="s">
        <v>77</v>
      </c>
      <c r="C20" s="93">
        <v>-589130927</v>
      </c>
      <c r="D20" s="93">
        <v>-696045858</v>
      </c>
    </row>
    <row r="21" spans="1:4" s="82" customFormat="1" ht="18" customHeight="1">
      <c r="A21" s="79">
        <v>2</v>
      </c>
      <c r="B21" s="83" t="s">
        <v>78</v>
      </c>
      <c r="C21" s="81">
        <v>1036900713772</v>
      </c>
      <c r="D21" s="81">
        <f>1096568350000+50729946316</f>
        <v>1147298296316</v>
      </c>
    </row>
    <row r="22" spans="1:4" s="94" customFormat="1" ht="18" customHeight="1">
      <c r="A22" s="79">
        <v>3</v>
      </c>
      <c r="B22" s="83" t="s">
        <v>79</v>
      </c>
      <c r="C22" s="81"/>
      <c r="D22" s="81"/>
    </row>
    <row r="23" spans="1:4" ht="18" customHeight="1">
      <c r="A23" s="75">
        <v>4</v>
      </c>
      <c r="B23" s="95" t="s">
        <v>80</v>
      </c>
      <c r="C23" s="77"/>
      <c r="D23" s="77"/>
    </row>
    <row r="24" spans="1:4" ht="18" customHeight="1">
      <c r="A24" s="75">
        <v>5</v>
      </c>
      <c r="B24" s="95" t="s">
        <v>81</v>
      </c>
      <c r="C24" s="77"/>
      <c r="D24" s="77"/>
    </row>
    <row r="25" spans="1:4" ht="18" customHeight="1">
      <c r="A25" s="75">
        <v>6</v>
      </c>
      <c r="B25" s="95" t="s">
        <v>82</v>
      </c>
      <c r="C25" s="77"/>
      <c r="D25" s="77"/>
    </row>
    <row r="26" spans="1:4" s="99" customFormat="1" ht="22.5" customHeight="1">
      <c r="A26" s="96" t="s">
        <v>83</v>
      </c>
      <c r="B26" s="97" t="s">
        <v>84</v>
      </c>
      <c r="C26" s="98">
        <v>1207678213532</v>
      </c>
      <c r="D26" s="98">
        <f>D15+D9</f>
        <v>2395673337594</v>
      </c>
    </row>
    <row r="27" spans="1:4" s="74" customFormat="1" ht="22.5" customHeight="1">
      <c r="A27" s="85" t="s">
        <v>85</v>
      </c>
      <c r="B27" s="86" t="s">
        <v>86</v>
      </c>
      <c r="C27" s="87">
        <v>1093168951994</v>
      </c>
      <c r="D27" s="87">
        <f>SUM(D28:D30)</f>
        <v>2220827838318</v>
      </c>
    </row>
    <row r="28" spans="1:4" s="82" customFormat="1" ht="18" customHeight="1">
      <c r="A28" s="79">
        <v>1</v>
      </c>
      <c r="B28" s="83" t="s">
        <v>87</v>
      </c>
      <c r="C28" s="81">
        <v>272160951994</v>
      </c>
      <c r="D28" s="81">
        <v>539887056318</v>
      </c>
    </row>
    <row r="29" spans="1:4" s="82" customFormat="1" ht="18" customHeight="1">
      <c r="A29" s="79">
        <v>2</v>
      </c>
      <c r="B29" s="83" t="s">
        <v>88</v>
      </c>
      <c r="C29" s="81">
        <v>821008000000</v>
      </c>
      <c r="D29" s="81">
        <v>1680940782000</v>
      </c>
    </row>
    <row r="30" spans="1:4" s="82" customFormat="1" ht="18" customHeight="1">
      <c r="A30" s="79">
        <v>3</v>
      </c>
      <c r="B30" s="83" t="s">
        <v>89</v>
      </c>
      <c r="C30" s="81"/>
      <c r="D30" s="81"/>
    </row>
    <row r="31" spans="1:4" s="74" customFormat="1" ht="24" customHeight="1">
      <c r="A31" s="85" t="s">
        <v>90</v>
      </c>
      <c r="B31" s="86" t="s">
        <v>91</v>
      </c>
      <c r="C31" s="87">
        <v>114509261538</v>
      </c>
      <c r="D31" s="87">
        <f>D32+D38</f>
        <v>174845499276</v>
      </c>
    </row>
    <row r="32" spans="1:4" s="82" customFormat="1" ht="18" customHeight="1">
      <c r="A32" s="79">
        <v>1</v>
      </c>
      <c r="B32" s="83" t="s">
        <v>92</v>
      </c>
      <c r="C32" s="81">
        <v>114509261538</v>
      </c>
      <c r="D32" s="81">
        <f>SUM(D33:D37)</f>
        <v>174845499276</v>
      </c>
    </row>
    <row r="33" spans="1:4" s="92" customFormat="1" ht="18" customHeight="1">
      <c r="A33" s="89"/>
      <c r="B33" s="100" t="s">
        <v>93</v>
      </c>
      <c r="C33" s="91">
        <v>100000000000</v>
      </c>
      <c r="D33" s="91">
        <v>150000000000</v>
      </c>
    </row>
    <row r="34" spans="1:4" s="92" customFormat="1" ht="18" customHeight="1">
      <c r="A34" s="89"/>
      <c r="B34" s="100" t="s">
        <v>94</v>
      </c>
      <c r="C34" s="91"/>
      <c r="D34" s="91"/>
    </row>
    <row r="35" spans="1:4" s="92" customFormat="1" ht="18" customHeight="1">
      <c r="A35" s="89"/>
      <c r="B35" s="100" t="s">
        <v>95</v>
      </c>
      <c r="C35" s="91">
        <v>1717125146</v>
      </c>
      <c r="D35" s="91">
        <v>6112958711</v>
      </c>
    </row>
    <row r="36" spans="1:4" s="92" customFormat="1" ht="18" customHeight="1">
      <c r="A36" s="89"/>
      <c r="B36" s="100" t="s">
        <v>96</v>
      </c>
      <c r="C36" s="91">
        <v>876845476</v>
      </c>
      <c r="D36" s="91">
        <v>3008391314</v>
      </c>
    </row>
    <row r="37" spans="1:4" s="92" customFormat="1" ht="18" customHeight="1">
      <c r="A37" s="89"/>
      <c r="B37" s="100" t="s">
        <v>97</v>
      </c>
      <c r="C37" s="91">
        <v>11915290916</v>
      </c>
      <c r="D37" s="91">
        <v>15724149251</v>
      </c>
    </row>
    <row r="38" spans="1:4" s="94" customFormat="1" ht="17.25" customHeight="1">
      <c r="A38" s="79">
        <v>2</v>
      </c>
      <c r="B38" s="101" t="s">
        <v>98</v>
      </c>
      <c r="C38" s="81"/>
      <c r="D38" s="81"/>
    </row>
    <row r="39" spans="1:4" s="94" customFormat="1" ht="24" customHeight="1">
      <c r="A39" s="102" t="s">
        <v>99</v>
      </c>
      <c r="B39" s="103" t="s">
        <v>100</v>
      </c>
      <c r="C39" s="104">
        <v>1207678213532</v>
      </c>
      <c r="D39" s="104">
        <f>D31+D27</f>
        <v>2395673337594</v>
      </c>
    </row>
    <row r="41" ht="15">
      <c r="D41" s="105"/>
    </row>
    <row r="42" ht="15">
      <c r="D42" s="105"/>
    </row>
    <row r="43" spans="2:4" ht="15">
      <c r="B43" s="106" t="s">
        <v>101</v>
      </c>
      <c r="D43" s="105"/>
    </row>
    <row r="44" spans="2:4" ht="15">
      <c r="B44" s="106" t="s">
        <v>102</v>
      </c>
      <c r="D44" s="107"/>
    </row>
    <row r="51" spans="2:4" ht="15">
      <c r="B51" s="108"/>
      <c r="D51" s="105"/>
    </row>
    <row r="56" ht="15">
      <c r="D56" s="105"/>
    </row>
    <row r="61" ht="15">
      <c r="D61" s="105"/>
    </row>
    <row r="63" ht="15">
      <c r="D63" s="105"/>
    </row>
    <row r="66" ht="15">
      <c r="D66" s="105"/>
    </row>
    <row r="68" ht="12.75">
      <c r="C68" s="109"/>
    </row>
  </sheetData>
  <mergeCells count="4">
    <mergeCell ref="A6:D6"/>
    <mergeCell ref="A2:B2"/>
    <mergeCell ref="B4:D4"/>
    <mergeCell ref="B5:D5"/>
  </mergeCells>
  <printOptions/>
  <pageMargins left="0.49" right="0.2" top="0.47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3" sqref="B3"/>
    </sheetView>
  </sheetViews>
  <sheetFormatPr defaultColWidth="8.796875" defaultRowHeight="15"/>
  <cols>
    <col min="1" max="1" width="4.5" style="1" customWidth="1"/>
    <col min="2" max="2" width="38.09765625" style="4" customWidth="1"/>
    <col min="3" max="3" width="0.1015625" style="3" hidden="1" customWidth="1"/>
    <col min="4" max="4" width="0.203125" style="3" hidden="1" customWidth="1"/>
    <col min="5" max="5" width="18.69921875" style="35" customWidth="1"/>
    <col min="6" max="6" width="18.09765625" style="2" customWidth="1"/>
    <col min="7" max="7" width="16.8984375" style="2" customWidth="1"/>
    <col min="8" max="16384" width="9" style="3" customWidth="1"/>
  </cols>
  <sheetData>
    <row r="1" spans="2:6" ht="18">
      <c r="B1" s="115" t="s">
        <v>0</v>
      </c>
      <c r="C1" s="115"/>
      <c r="D1" s="115"/>
      <c r="E1" s="115"/>
      <c r="F1" s="115"/>
    </row>
    <row r="2" spans="2:6" ht="15.75">
      <c r="B2" s="116" t="s">
        <v>1</v>
      </c>
      <c r="C2" s="116"/>
      <c r="D2" s="116"/>
      <c r="E2" s="116"/>
      <c r="F2" s="116"/>
    </row>
    <row r="3" spans="3:6" ht="15.75" customHeight="1">
      <c r="C3" s="117" t="s">
        <v>2</v>
      </c>
      <c r="D3" s="117"/>
      <c r="E3" s="118" t="s">
        <v>3</v>
      </c>
      <c r="F3" s="118"/>
    </row>
    <row r="4" spans="3:6" ht="15.75" customHeight="1">
      <c r="C4" s="5"/>
      <c r="D4" s="5"/>
      <c r="E4" s="6"/>
      <c r="F4" s="6"/>
    </row>
    <row r="5" spans="1:6" ht="16.5">
      <c r="A5" s="7" t="s">
        <v>4</v>
      </c>
      <c r="B5" s="8" t="s">
        <v>5</v>
      </c>
      <c r="C5" s="114" t="s">
        <v>6</v>
      </c>
      <c r="D5" s="114"/>
      <c r="E5" s="9" t="s">
        <v>7</v>
      </c>
      <c r="F5" s="10" t="s">
        <v>8</v>
      </c>
    </row>
    <row r="6" spans="1:7" s="16" customFormat="1" ht="24" customHeight="1">
      <c r="A6" s="11" t="s">
        <v>9</v>
      </c>
      <c r="B6" s="12" t="s">
        <v>10</v>
      </c>
      <c r="C6" s="13">
        <f>SUM(C7:C9)</f>
        <v>76056300</v>
      </c>
      <c r="D6" s="13">
        <f>SUM(D7:D9)</f>
        <v>76056300</v>
      </c>
      <c r="E6" s="13">
        <v>259400735340</v>
      </c>
      <c r="F6" s="14">
        <f>SUM(F7:F9)</f>
        <v>259400735340</v>
      </c>
      <c r="G6" s="15"/>
    </row>
    <row r="7" spans="1:6" ht="18.75" customHeight="1">
      <c r="A7" s="17"/>
      <c r="B7" s="18" t="s">
        <v>11</v>
      </c>
      <c r="C7" s="19">
        <v>76056300</v>
      </c>
      <c r="D7" s="19">
        <v>76056300</v>
      </c>
      <c r="E7" s="19">
        <v>259400625752</v>
      </c>
      <c r="F7" s="19">
        <v>259400625752</v>
      </c>
    </row>
    <row r="8" spans="1:7" s="16" customFormat="1" ht="16.5" customHeight="1">
      <c r="A8" s="17"/>
      <c r="B8" s="18" t="s">
        <v>12</v>
      </c>
      <c r="C8" s="20"/>
      <c r="D8" s="20"/>
      <c r="E8" s="19"/>
      <c r="F8" s="21"/>
      <c r="G8" s="15"/>
    </row>
    <row r="9" spans="1:6" ht="15" customHeight="1">
      <c r="A9" s="17"/>
      <c r="B9" s="22" t="s">
        <v>13</v>
      </c>
      <c r="C9" s="19"/>
      <c r="D9" s="20"/>
      <c r="E9" s="19">
        <v>109588</v>
      </c>
      <c r="F9" s="19">
        <v>109588</v>
      </c>
    </row>
    <row r="10" spans="1:7" s="16" customFormat="1" ht="21" customHeight="1">
      <c r="A10" s="17" t="s">
        <v>14</v>
      </c>
      <c r="B10" s="23" t="s">
        <v>15</v>
      </c>
      <c r="C10" s="20"/>
      <c r="D10" s="20"/>
      <c r="E10" s="20">
        <v>243021375779</v>
      </c>
      <c r="F10" s="20">
        <f>SUM(F11:F14)</f>
        <v>243021375779</v>
      </c>
      <c r="G10" s="15"/>
    </row>
    <row r="11" spans="1:7" s="25" customFormat="1" ht="18.75" customHeight="1">
      <c r="A11" s="17"/>
      <c r="B11" s="18" t="s">
        <v>16</v>
      </c>
      <c r="C11" s="19">
        <v>141705399</v>
      </c>
      <c r="D11" s="19">
        <v>141705399</v>
      </c>
      <c r="E11" s="19">
        <v>234642250353</v>
      </c>
      <c r="F11" s="19">
        <v>234642250353</v>
      </c>
      <c r="G11" s="24"/>
    </row>
    <row r="12" spans="1:7" s="25" customFormat="1" ht="21" customHeight="1">
      <c r="A12" s="17"/>
      <c r="B12" s="18" t="s">
        <v>17</v>
      </c>
      <c r="C12" s="19" t="e">
        <f>#REF!-C11</f>
        <v>#REF!</v>
      </c>
      <c r="D12" s="19" t="e">
        <f>#REF!-D11</f>
        <v>#REF!</v>
      </c>
      <c r="E12" s="19">
        <v>0</v>
      </c>
      <c r="F12" s="19">
        <v>0</v>
      </c>
      <c r="G12" s="24"/>
    </row>
    <row r="13" spans="1:7" s="25" customFormat="1" ht="21.75" customHeight="1">
      <c r="A13" s="17"/>
      <c r="B13" s="18" t="s">
        <v>18</v>
      </c>
      <c r="C13" s="19">
        <v>57159032</v>
      </c>
      <c r="D13" s="19">
        <v>57159032</v>
      </c>
      <c r="E13" s="19">
        <v>8379125426</v>
      </c>
      <c r="F13" s="19">
        <v>8379125426</v>
      </c>
      <c r="G13" s="24"/>
    </row>
    <row r="14" spans="1:7" s="25" customFormat="1" ht="21.75" customHeight="1">
      <c r="A14" s="17"/>
      <c r="B14" s="18" t="s">
        <v>19</v>
      </c>
      <c r="C14" s="19"/>
      <c r="D14" s="19"/>
      <c r="E14" s="19"/>
      <c r="F14" s="21"/>
      <c r="G14" s="24"/>
    </row>
    <row r="15" spans="1:7" s="16" customFormat="1" ht="17.25" customHeight="1">
      <c r="A15" s="17" t="s">
        <v>20</v>
      </c>
      <c r="B15" s="26" t="s">
        <v>21</v>
      </c>
      <c r="C15" s="20" t="e">
        <f>#REF!+#REF!</f>
        <v>#REF!</v>
      </c>
      <c r="D15" s="20" t="e">
        <f>#REF!+#REF!</f>
        <v>#REF!</v>
      </c>
      <c r="E15" s="20">
        <v>16379359561</v>
      </c>
      <c r="F15" s="20">
        <f>F6-F10</f>
        <v>16379359561</v>
      </c>
      <c r="G15" s="15"/>
    </row>
    <row r="16" spans="1:7" s="16" customFormat="1" ht="18.75" customHeight="1">
      <c r="A16" s="17" t="s">
        <v>22</v>
      </c>
      <c r="B16" s="26" t="s">
        <v>23</v>
      </c>
      <c r="C16" s="20"/>
      <c r="D16" s="20"/>
      <c r="E16" s="27">
        <v>655210310</v>
      </c>
      <c r="F16" s="27">
        <v>655210310</v>
      </c>
      <c r="G16" s="15"/>
    </row>
    <row r="17" spans="1:7" s="16" customFormat="1" ht="18.75" customHeight="1">
      <c r="A17" s="17" t="s">
        <v>24</v>
      </c>
      <c r="B17" s="26" t="s">
        <v>25</v>
      </c>
      <c r="C17" s="20" t="e">
        <f>#REF!</f>
        <v>#REF!</v>
      </c>
      <c r="D17" s="20" t="e">
        <f>#REF!</f>
        <v>#REF!</v>
      </c>
      <c r="E17" s="20">
        <v>15724149251</v>
      </c>
      <c r="F17" s="20">
        <f>F15-F16</f>
        <v>15724149251</v>
      </c>
      <c r="G17" s="15"/>
    </row>
    <row r="18" spans="1:7" s="16" customFormat="1" ht="18.75" customHeight="1">
      <c r="A18" s="17" t="s">
        <v>26</v>
      </c>
      <c r="B18" s="26" t="s">
        <v>27</v>
      </c>
      <c r="C18" s="20"/>
      <c r="D18" s="20"/>
      <c r="E18" s="20"/>
      <c r="F18" s="27"/>
      <c r="G18" s="15"/>
    </row>
    <row r="19" spans="1:7" s="16" customFormat="1" ht="21.75" customHeight="1">
      <c r="A19" s="28" t="s">
        <v>28</v>
      </c>
      <c r="B19" s="29" t="s">
        <v>29</v>
      </c>
      <c r="C19" s="30" t="e">
        <f>#REF!</f>
        <v>#REF!</v>
      </c>
      <c r="D19" s="30" t="e">
        <f>#REF!</f>
        <v>#REF!</v>
      </c>
      <c r="E19" s="30"/>
      <c r="F19" s="31"/>
      <c r="G19" s="15"/>
    </row>
    <row r="20" spans="5:6" ht="16.5" customHeight="1">
      <c r="E20" s="32"/>
      <c r="F20" s="32"/>
    </row>
    <row r="21" spans="5:6" ht="16.5" customHeight="1">
      <c r="E21" s="33"/>
      <c r="F21" s="34"/>
    </row>
    <row r="22" spans="5:6" ht="16.5" customHeight="1">
      <c r="E22" s="32"/>
      <c r="F22" s="34"/>
    </row>
    <row r="23" ht="16.5" customHeight="1">
      <c r="E23" s="32"/>
    </row>
    <row r="24" ht="16.5" customHeight="1"/>
    <row r="25" ht="16.5" customHeight="1"/>
  </sheetData>
  <mergeCells count="5">
    <mergeCell ref="C5:D5"/>
    <mergeCell ref="B1:F1"/>
    <mergeCell ref="B2:F2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3" sqref="B13"/>
    </sheetView>
  </sheetViews>
  <sheetFormatPr defaultColWidth="8.796875" defaultRowHeight="15"/>
  <cols>
    <col min="1" max="1" width="5.3984375" style="58" customWidth="1"/>
    <col min="2" max="2" width="41.59765625" style="3" customWidth="1"/>
    <col min="3" max="3" width="12.09765625" style="58" customWidth="1"/>
    <col min="4" max="4" width="15.19921875" style="0" customWidth="1"/>
    <col min="5" max="5" width="15.3984375" style="0" customWidth="1"/>
    <col min="6" max="6" width="20.09765625" style="36" customWidth="1"/>
    <col min="7" max="7" width="20.8984375" style="0" customWidth="1"/>
  </cols>
  <sheetData>
    <row r="1" spans="1:5" ht="18">
      <c r="A1" s="120" t="s">
        <v>30</v>
      </c>
      <c r="B1" s="120"/>
      <c r="C1" s="120"/>
      <c r="D1" s="120"/>
      <c r="E1" s="120"/>
    </row>
    <row r="2" spans="1:5" ht="15.75">
      <c r="A2" s="121" t="s">
        <v>31</v>
      </c>
      <c r="B2" s="121"/>
      <c r="C2" s="121"/>
      <c r="D2" s="121"/>
      <c r="E2" s="121"/>
    </row>
    <row r="3" spans="1:5" ht="15.75">
      <c r="A3" s="37"/>
      <c r="B3" s="37"/>
      <c r="C3" s="37"/>
      <c r="D3" s="37"/>
      <c r="E3" s="37"/>
    </row>
    <row r="4" spans="1:5" ht="18.75" customHeight="1">
      <c r="A4" s="38" t="s">
        <v>4</v>
      </c>
      <c r="B4" s="39" t="s">
        <v>32</v>
      </c>
      <c r="C4" s="38" t="s">
        <v>33</v>
      </c>
      <c r="D4" s="38" t="s">
        <v>34</v>
      </c>
      <c r="E4" s="38" t="s">
        <v>7</v>
      </c>
    </row>
    <row r="5" spans="1:6" s="44" customFormat="1" ht="20.25" customHeight="1">
      <c r="A5" s="40">
        <v>1</v>
      </c>
      <c r="B5" s="41" t="s">
        <v>35</v>
      </c>
      <c r="C5" s="40" t="s">
        <v>36</v>
      </c>
      <c r="D5" s="42"/>
      <c r="E5" s="42"/>
      <c r="F5" s="43"/>
    </row>
    <row r="6" spans="1:6" ht="15">
      <c r="A6" s="45"/>
      <c r="B6" s="46" t="s">
        <v>37</v>
      </c>
      <c r="C6" s="45"/>
      <c r="D6" s="47">
        <v>0.20213508223027296</v>
      </c>
      <c r="E6" s="47">
        <f>'[1]CDKT (2005)'!D16/'[1]CDKT (2005)'!D26*100</f>
        <v>0.15621750203884613</v>
      </c>
      <c r="F6" s="36">
        <v>114142490963</v>
      </c>
    </row>
    <row r="7" spans="1:6" ht="15">
      <c r="A7" s="45"/>
      <c r="B7" s="46" t="s">
        <v>38</v>
      </c>
      <c r="C7" s="45"/>
      <c r="D7" s="47">
        <v>99.79786491776973</v>
      </c>
      <c r="E7" s="47">
        <f>('[1]CDKT (2005)'!D9+'[1]CDKT (2005)'!D21)/'[1]CDKT (2005)'!D26*100</f>
        <v>99.84378249796116</v>
      </c>
      <c r="F7" s="36">
        <v>115720042815</v>
      </c>
    </row>
    <row r="8" spans="1:6" s="44" customFormat="1" ht="18.75" customHeight="1">
      <c r="A8" s="48">
        <v>2</v>
      </c>
      <c r="B8" s="49" t="s">
        <v>39</v>
      </c>
      <c r="C8" s="48" t="s">
        <v>36</v>
      </c>
      <c r="D8" s="50"/>
      <c r="E8" s="50"/>
      <c r="F8" s="43">
        <v>116041592766</v>
      </c>
    </row>
    <row r="9" spans="1:6" ht="15.75">
      <c r="A9" s="45"/>
      <c r="B9" s="46" t="s">
        <v>40</v>
      </c>
      <c r="C9" s="48"/>
      <c r="D9" s="47">
        <v>90.51823074599452</v>
      </c>
      <c r="E9" s="51">
        <f>'[1]CDKT (2005)'!D27/'[1]CDKT (2005)'!D39*100</f>
        <v>92.7016135074743</v>
      </c>
      <c r="F9" s="36">
        <v>123016944807</v>
      </c>
    </row>
    <row r="10" spans="1:6" ht="15">
      <c r="A10" s="45"/>
      <c r="B10" s="46" t="s">
        <v>41</v>
      </c>
      <c r="C10" s="45"/>
      <c r="D10" s="47">
        <v>9.481769254005494</v>
      </c>
      <c r="E10" s="47">
        <f>'[1]CDKT (2005)'!D31/'[1]CDKT (2005)'!D39*100</f>
        <v>7.298386492525695</v>
      </c>
      <c r="F10" s="36">
        <v>119981547307</v>
      </c>
    </row>
    <row r="11" spans="1:6" s="44" customFormat="1" ht="20.25" customHeight="1">
      <c r="A11" s="48">
        <v>3</v>
      </c>
      <c r="B11" s="49" t="s">
        <v>42</v>
      </c>
      <c r="C11" s="48" t="s">
        <v>43</v>
      </c>
      <c r="D11" s="50"/>
      <c r="E11" s="50"/>
      <c r="F11" s="43">
        <v>119304245224</v>
      </c>
    </row>
    <row r="12" spans="1:6" ht="15">
      <c r="A12" s="45"/>
      <c r="B12" s="46" t="s">
        <v>44</v>
      </c>
      <c r="C12" s="45"/>
      <c r="D12" s="47">
        <v>4.4</v>
      </c>
      <c r="E12" s="47">
        <f>'[1]CDKT (2005)'!D9/'[1]CDKT (2005)'!D28</f>
        <v>2.305357325514202</v>
      </c>
      <c r="F12" s="52">
        <v>120213364220</v>
      </c>
    </row>
    <row r="13" spans="1:6" ht="15">
      <c r="A13" s="45"/>
      <c r="B13" s="46" t="s">
        <v>45</v>
      </c>
      <c r="C13" s="45"/>
      <c r="D13" s="47">
        <v>4.4</v>
      </c>
      <c r="E13" s="47">
        <v>2.31</v>
      </c>
      <c r="F13" s="52">
        <v>121738075563</v>
      </c>
    </row>
    <row r="14" spans="1:6" s="44" customFormat="1" ht="20.25" customHeight="1">
      <c r="A14" s="48">
        <v>4</v>
      </c>
      <c r="B14" s="49" t="s">
        <v>46</v>
      </c>
      <c r="C14" s="48" t="s">
        <v>36</v>
      </c>
      <c r="D14" s="50"/>
      <c r="E14" s="50"/>
      <c r="F14" s="43">
        <v>127886441062</v>
      </c>
    </row>
    <row r="15" spans="1:6" ht="15">
      <c r="A15" s="45"/>
      <c r="B15" s="46" t="s">
        <v>47</v>
      </c>
      <c r="C15" s="45"/>
      <c r="D15" s="47">
        <v>0.9744891912541042</v>
      </c>
      <c r="E15" s="47">
        <f>'[1]KQKD (2005)'!F15/'[1]CDKT (2005)'!D26*100</f>
        <v>0.6837058836013914</v>
      </c>
      <c r="F15" s="36">
        <v>133019220934</v>
      </c>
    </row>
    <row r="16" spans="1:6" ht="15">
      <c r="A16" s="45"/>
      <c r="B16" s="46" t="s">
        <v>48</v>
      </c>
      <c r="C16" s="45"/>
      <c r="D16" s="47">
        <v>4.196364199120244</v>
      </c>
      <c r="E16" s="47">
        <f>'[1]KQKD (2005)'!F17/40620235795*100</f>
        <v>38.71013780017375</v>
      </c>
      <c r="F16" s="36">
        <v>130723680640</v>
      </c>
    </row>
    <row r="17" spans="1:6" ht="15">
      <c r="A17" s="45"/>
      <c r="B17" s="46" t="s">
        <v>49</v>
      </c>
      <c r="C17" s="45"/>
      <c r="D17" s="47">
        <v>13.150129068762654</v>
      </c>
      <c r="E17" s="47">
        <f>'[1]KQKD (2005)'!F17/F18*100</f>
        <v>12.865507068420031</v>
      </c>
      <c r="F17" s="36">
        <f>174845499276-50000000000</f>
        <v>124845499276</v>
      </c>
    </row>
    <row r="18" spans="1:7" ht="15">
      <c r="A18" s="53"/>
      <c r="B18" s="54"/>
      <c r="C18" s="53"/>
      <c r="D18" s="55"/>
      <c r="E18" s="56"/>
      <c r="F18" s="36">
        <f>SUM(F6:F17)/12</f>
        <v>122219428798.08333</v>
      </c>
      <c r="G18" s="57">
        <f>(F6+F17)/2</f>
        <v>119493995119.5</v>
      </c>
    </row>
    <row r="20" spans="3:5" ht="16.5">
      <c r="C20" s="122" t="s">
        <v>50</v>
      </c>
      <c r="D20" s="122"/>
      <c r="E20" s="122"/>
    </row>
    <row r="21" spans="3:5" ht="20.25" customHeight="1">
      <c r="C21" s="119" t="s">
        <v>51</v>
      </c>
      <c r="D21" s="119"/>
      <c r="E21" s="119"/>
    </row>
    <row r="22" spans="3:5" ht="16.5">
      <c r="C22" s="119" t="s">
        <v>52</v>
      </c>
      <c r="D22" s="119"/>
      <c r="E22" s="119"/>
    </row>
  </sheetData>
  <mergeCells count="5">
    <mergeCell ref="C21:E21"/>
    <mergeCell ref="C22:E22"/>
    <mergeCell ref="A1:E1"/>
    <mergeCell ref="A2:E2"/>
    <mergeCell ref="C20:E20"/>
  </mergeCells>
  <printOptions/>
  <pageMargins left="0.4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HoaiAnh</cp:lastModifiedBy>
  <cp:lastPrinted>2006-04-12T02:10:35Z</cp:lastPrinted>
  <dcterms:created xsi:type="dcterms:W3CDTF">2006-04-07T04:17:10Z</dcterms:created>
  <dcterms:modified xsi:type="dcterms:W3CDTF">2006-04-07T04:19:02Z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