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9720" windowHeight="7320" tabRatio="601" activeTab="5"/>
  </bookViews>
  <sheets>
    <sheet name="BIA" sheetId="1" r:id="rId1"/>
    <sheet name="MUCLUC" sheetId="2" r:id="rId2"/>
    <sheet name="BCTGD" sheetId="3" r:id="rId3"/>
    <sheet name="BCKT" sheetId="4" r:id="rId4"/>
    <sheet name="CDKT" sheetId="5" r:id="rId5"/>
    <sheet name="KQKD" sheetId="6" r:id="rId6"/>
    <sheet name="LCTT-GT" sheetId="7" r:id="rId7"/>
    <sheet name="TM" sheetId="8" r:id="rId8"/>
    <sheet name="00000000" sheetId="9" state="veryHidden" r:id="rId9"/>
    <sheet name="10000000" sheetId="10" state="veryHidden" r:id="rId10"/>
  </sheets>
  <definedNames>
    <definedName name="_Fill" hidden="1">#REF!</definedName>
    <definedName name="_xlnm.Print_Titles" localSheetId="2">'BCTGD'!$1:$4</definedName>
    <definedName name="_xlnm.Print_Titles" localSheetId="4">'CDKT'!$1:$5</definedName>
    <definedName name="_xlnm.Print_Titles" localSheetId="6">'LCTT-GT'!$1:$7</definedName>
    <definedName name="_xlnm.Print_Titles" localSheetId="7">'TM'!$1:$5</definedName>
    <definedName name="TRISO">#REF!</definedName>
  </definedNames>
  <calcPr fullCalcOnLoad="1"/>
</workbook>
</file>

<file path=xl/sharedStrings.xml><?xml version="1.0" encoding="utf-8"?>
<sst xmlns="http://schemas.openxmlformats.org/spreadsheetml/2006/main" count="700" uniqueCount="572">
  <si>
    <t>Löu chuyeån tieàn thuaàn töø hoaït ñoäng taøi chính</t>
  </si>
  <si>
    <t>Maõ soá</t>
  </si>
  <si>
    <t xml:space="preserve">BAÙO CAÙO LÖU CHUYEÅN TIEÀN TEÄ  </t>
  </si>
  <si>
    <t>Löu chuyeån tieàn thuaàn töø hoaït ñoäng kinh doanh</t>
  </si>
  <si>
    <t>Löu chuyeån tieàn thuaàn töø hoaït ñoäng ñaàu tö</t>
  </si>
  <si>
    <t xml:space="preserve">1. Ñaàu tö chöùng khoaùn ngaén haïn </t>
  </si>
  <si>
    <t>02</t>
  </si>
  <si>
    <t>06</t>
  </si>
  <si>
    <t>THUYEÁT MINH BAÙO CAÙO TAØI CHÍNH</t>
  </si>
  <si>
    <t>1.</t>
  </si>
  <si>
    <t>Ñaëc ñieåm hoaït ñoäng cuûa doanh nghieäp</t>
  </si>
  <si>
    <t>3.</t>
  </si>
  <si>
    <t>4.</t>
  </si>
  <si>
    <t>5.</t>
  </si>
  <si>
    <t>Toång Giaùm Ñoác</t>
  </si>
  <si>
    <t>Maãu soá B01- DN</t>
  </si>
  <si>
    <t>Thuyeát minh</t>
  </si>
  <si>
    <t>A. TAØI SAÛN NGAÉN HAÏN</t>
  </si>
  <si>
    <t>Maùy moùc          thieát bò</t>
  </si>
  <si>
    <t>Phöông tieän           vaän taûi</t>
  </si>
  <si>
    <t xml:space="preserve">Nguyeân giaù TSCÑ höõu hình </t>
  </si>
  <si>
    <t>Giaù trò hao moøn luõy keá</t>
  </si>
  <si>
    <t>Giaù trò coøn laïi cuûa TSCÑ höõu hình</t>
  </si>
  <si>
    <t>- Thueá xuaát nhaäp khaåu</t>
  </si>
  <si>
    <t xml:space="preserve">- Caùc khoaûn phaûi traû, phaûi noäp khaùc </t>
  </si>
  <si>
    <t>Caùc giao dòch voán vôùi caùc chuû sôû höõu vaø phaân phoái coå töùc, lôïi nhuaän</t>
  </si>
  <si>
    <t>- Laõi vay ngaân haøng</t>
  </si>
  <si>
    <t>- Chi phí khaáu hao</t>
  </si>
  <si>
    <t xml:space="preserve">- Chi phí dòch vuï mua ngoaøi </t>
  </si>
  <si>
    <t xml:space="preserve">- Chi phí khaùc baèng tieàn </t>
  </si>
  <si>
    <t>- Chi phí trích tröôùc NAVI 2</t>
  </si>
  <si>
    <t>- Kinh phí coâng ñoaøn</t>
  </si>
  <si>
    <t>V. Taøi saûn ngaén haïn khaùc</t>
  </si>
  <si>
    <t>B. TAØI SAÛN DAØI HAÏN</t>
  </si>
  <si>
    <t>I. Caùc khoaûn phaûi thu daøi haïn</t>
  </si>
  <si>
    <t>II. Taøi saûn coá ñònh</t>
  </si>
  <si>
    <t>III. Baát ñoäng saûn ñaàu tö</t>
  </si>
  <si>
    <t>IV. Caùc khoaûn ñaàu tö taøi chính daøi  haïn</t>
  </si>
  <si>
    <t>V. Taøi saûn daøi haïn khaùc</t>
  </si>
  <si>
    <t>1. Chi phí traû tröôùc daøi haïn</t>
  </si>
  <si>
    <t>2. Thaëng dö voán coå phaàn</t>
  </si>
  <si>
    <t xml:space="preserve">2. Döï phoøng giaûm giaù chöùng khoaùn ñaàu tö ngaén haïn </t>
  </si>
  <si>
    <t>3. Phaûi thu noäi boä</t>
  </si>
  <si>
    <t xml:space="preserve">4. Phaûi thu theo tieán ñoä keá hoaïch hôïp ñoàng xaây döïng </t>
  </si>
  <si>
    <t>6. Döï phoøng caùc khoaûn phaûi thu khoù ñoøi</t>
  </si>
  <si>
    <t xml:space="preserve">2. Döï phoøng giaûm giaù haøng toàn kho </t>
  </si>
  <si>
    <t>1. Phaûi thu daøi haïn cuûa khaùch haøng</t>
  </si>
  <si>
    <t xml:space="preserve">2. Phaûi thu noäi boä daøi haïn </t>
  </si>
  <si>
    <t xml:space="preserve">4. Döï phoøng caùc khoaûn phaûi thu khoù ñoøi </t>
  </si>
  <si>
    <t>3. Phaûi thu daøi haïn khaùc</t>
  </si>
  <si>
    <t>1. Ñaàu tö vaøo coâng ty con</t>
  </si>
  <si>
    <t xml:space="preserve">4. Döï phoøng giaûm giaù chöùng khoaùn ñaàu tö daøi haïn </t>
  </si>
  <si>
    <t>I. LÖU CHUYEÅN TIEÀN TÖØ HOAÏT ÑOÄNG KINH DOANH</t>
  </si>
  <si>
    <t>3- Lôïi nhuaän töø hoaït ñoäng kinh doanh tröôùc nhöõng thay ñoåi voán löu ñoäng</t>
  </si>
  <si>
    <t>(Theo phöông phaùp giaùn tieáp)</t>
  </si>
  <si>
    <t>2. Taøi saûn thueá thu nhaäp hoaõn laïi</t>
  </si>
  <si>
    <t>3. Taøi saûn daøi haïn khaùc</t>
  </si>
  <si>
    <t xml:space="preserve">2. Phaûi traû daøi haïn noäi boä </t>
  </si>
  <si>
    <t>3. Phaûi traû daøi haïn khaùc</t>
  </si>
  <si>
    <t>3. Coå phieáu ngaân quyõ</t>
  </si>
  <si>
    <t>5. Cheânh leäch tyû giaù hoái ñoaùi</t>
  </si>
  <si>
    <t>Maãu soá B02- DN</t>
  </si>
  <si>
    <t>10</t>
  </si>
  <si>
    <t>I.</t>
  </si>
  <si>
    <t xml:space="preserve">II. </t>
  </si>
  <si>
    <t>Cheá ñoä keá toaùn aùp duïng:</t>
  </si>
  <si>
    <t>2.</t>
  </si>
  <si>
    <t xml:space="preserve">III. </t>
  </si>
  <si>
    <t>IV.</t>
  </si>
  <si>
    <t>Caùc chính saùch keá toaùn aùp duïng:</t>
  </si>
  <si>
    <r>
      <t>Hoäi ñoàng Quaûn trò</t>
    </r>
    <r>
      <rPr>
        <b/>
        <u val="single"/>
        <sz val="10"/>
        <rFont val="VNI-Helve-Condense"/>
        <family val="0"/>
      </rPr>
      <t xml:space="preserve">   </t>
    </r>
  </si>
  <si>
    <t>VND</t>
  </si>
  <si>
    <t>Hoäi Ñoàng Quaûn trò vaø Ban Toång Giaùm Ñoác Coâng ty:</t>
  </si>
  <si>
    <t>Theá chaáp taøi saûn vaø caùc khoaûn nôï ngoaøi döï kieán sau khi keát thuùc thôøi kì taøi chính</t>
  </si>
  <si>
    <t>3- Thueá vaø caùc khoaûn khaùc phaûi thu Nhaø nöôùc</t>
  </si>
  <si>
    <t>4- Taøi saûn ngaén haïn khaùc</t>
  </si>
  <si>
    <t>154</t>
  </si>
  <si>
    <t>V.11</t>
  </si>
  <si>
    <t>V.13</t>
  </si>
  <si>
    <t>V.15</t>
  </si>
  <si>
    <t>V.16</t>
  </si>
  <si>
    <t>V.17</t>
  </si>
  <si>
    <t>V.18</t>
  </si>
  <si>
    <t>V.20</t>
  </si>
  <si>
    <t>V.22</t>
  </si>
  <si>
    <t>Thoâng tin boå sung cho caùc khoaûn muïc trình baøy trong Baûng Caân Ñoái Keá Toaùn</t>
  </si>
  <si>
    <t xml:space="preserve">V. </t>
  </si>
  <si>
    <t>VI.27</t>
  </si>
  <si>
    <t>VI.28</t>
  </si>
  <si>
    <t>Quyõ döï phoøng trôï caáp maát vieäc laøm aùp duïng theo thoâng tö 82/2003/TT-BTC ngaøy 14/8/2003.</t>
  </si>
  <si>
    <t>Nguyeân taéc ghi nhaän voán chuû sôû höõu</t>
  </si>
  <si>
    <t xml:space="preserve">Nguyeân taéc ghi nhaän doanh thu: </t>
  </si>
  <si>
    <t xml:space="preserve">Thueá vaø caùc khoaûn khaùc phaûi thu Nhaø nöôùc </t>
  </si>
  <si>
    <t>Caùc khoaûn phaûi thu ngaén haïn khaùc</t>
  </si>
  <si>
    <t>- Phaûi thu khaùc</t>
  </si>
  <si>
    <t>Thueá vaø caùc khoaûn phaûi noäp Nhaø nöôùc</t>
  </si>
  <si>
    <t>22.</t>
  </si>
  <si>
    <t>Toång doanh thu baùn haøng vaø cung caáp dòch vuï</t>
  </si>
  <si>
    <t>VII-</t>
  </si>
  <si>
    <t>NHÖÕNG THOÂNG TIN KHAÙC</t>
  </si>
  <si>
    <t>NIEÂN ÑOÄ 2007</t>
  </si>
  <si>
    <t>Ban Toång Giaùm Ñoác Coâng Ty Coå Phaàn Nam Vieät traân troïng ñeä trình baùo caùo naøy cuøng vôùi caùc baùo caùo taøi chính ñaõ ñöôïc kieåm toaùn cho nieân ñoä taøi chính töø ngaøy 01/01/2007 ñeán ngaøy 31/12/2007.</t>
  </si>
  <si>
    <r>
      <t>Lôïi nhuaän tröôùc thueá nieân ñoä 2007:</t>
    </r>
    <r>
      <rPr>
        <b/>
        <sz val="10"/>
        <rFont val="VNI-Helve-Condense"/>
        <family val="0"/>
      </rPr>
      <t xml:space="preserve">   </t>
    </r>
  </si>
  <si>
    <t xml:space="preserve">Toång Giaùm Ñoác </t>
  </si>
  <si>
    <t xml:space="preserve">Thaønh laäp: </t>
  </si>
  <si>
    <t>- Thueá GTGT coøn ñöôïc khaáu tröø</t>
  </si>
  <si>
    <t>Hình thöùc keá toaùn aùp duïng: Nhaät kyù chung</t>
  </si>
  <si>
    <t>- Giaûm quyõ trong naêm tröôùc</t>
  </si>
  <si>
    <t>- Taêng quyõ trong naêm tröôùc</t>
  </si>
  <si>
    <t>- Giaûm khaùc</t>
  </si>
  <si>
    <t>- Laõi trong naêm nay</t>
  </si>
  <si>
    <t>- Taêng voán trong naêm nay</t>
  </si>
  <si>
    <t>- Thueá TNDN naêm 2006 ñöôïc mieãn giaûm</t>
  </si>
  <si>
    <t>- Thueá TNDN naêm 2007 ñöôïc mieãn giaûm</t>
  </si>
  <si>
    <t>- Giaûm khaùc (trích quyõ KT &amp; PL)</t>
  </si>
  <si>
    <t>(*) Theo Giaáy chöùng nhaän ñaêng kyù kinh doanh ñieàu chænh laàn 5 soá 4103000281 do Sôû Keá hoaïch vaø Ñaàu tö Thaønh phoá Hoà Chí Minh caáp ngaøy 10/09/2007: Taêng voán ñieàu leä laø 50.000.000.000 ñoàng.</t>
  </si>
  <si>
    <t>- Doanh thu thuaàn trao ñoåi saûn phaånm haøng hoùa</t>
  </si>
  <si>
    <t xml:space="preserve">- Laõi cheânh leäch tæ giaù ñaõ thöïc hieän </t>
  </si>
  <si>
    <t>- Loã cheânh leäch tæ giaù ñaõ thöïc hieän</t>
  </si>
  <si>
    <t>Laõi cô baûn treân coå phieáu</t>
  </si>
  <si>
    <t>Lôïi nhuaän keá toaùn sau thueá TNDN</t>
  </si>
  <si>
    <t>9.</t>
  </si>
  <si>
    <t>Lôïi nhuaän phaân boå cho coå ñoâng sôû höõu coå phieáu phoå thoâng</t>
  </si>
  <si>
    <t>Coå phieáu phoå thoâng ñang löu haønh bình quaân trong naêm</t>
  </si>
  <si>
    <t>- Taêng quyõ trong naêm nay</t>
  </si>
  <si>
    <t>Soá dö cuoái naêm tröôùc.         Soá dö ñaàu naêm nay</t>
  </si>
  <si>
    <t>+ Coå phieáu phoå thoâng</t>
  </si>
  <si>
    <t>* Laõi cô baûn treân coå phieáu ñöôïc tính baèng caùch chia lôïi nhuaän thuaàn phaân boå cho coå ñoâng sôû höõu coå phieáu phoå thoâng cuûa Coâng Ty cho soá löôïng bình quaân gia quyeàn cuûa soá coå phieáu phoå thoâng ñang löu haønh trong naêm.</t>
  </si>
  <si>
    <t>34.</t>
  </si>
  <si>
    <t>- Quyõ ñaàu tö phaùt trieån:     tyû leä 8%</t>
  </si>
  <si>
    <t>- Quyõ döï phoøng taøi chính:  tyû leä 2%</t>
  </si>
  <si>
    <t>- Ñoái vôùi lónh vöïc ñaàu tö saûn xuaát taám lôïp, caáu kieän beâ toâng vaø kinh doanh vaät lieäu xaây döïng: AÙp duïng thueá suaát thueá TNDN laø 28%, Coâng ty ñang ñöôïc höôûng öu ñaõi giaûm 50% soá thueá phaûi noäp ñeán naêm 2007 keå töø khi coù thu nhaäp chòu thueá.</t>
  </si>
  <si>
    <t>Caùc loaïi thueá khaùc aùp duïng theo caùc qui ñònh luaät thueá hieän haønh</t>
  </si>
  <si>
    <t>Ban Toång Giaùm Ñoác nhaän thaáy khoâng coù baát kyø söï kieän hay tröôøng hôïp baát thöôøng naøo xaûy ra keå töø ngaøy keát thuùc nieân ñoä taøi chính ñeán thôøi ñieåm laäp baùo caùo naøy coù theå daãn ñeán söï hieåu nhaàm veà caùc soá lieäu trình baøy trong caùc baùo caùo taøi chính cuûa Coâng ty.</t>
  </si>
  <si>
    <t>Traàn Thò Myõ Thaïnh                           Thaùi Thanh Thuûy</t>
  </si>
  <si>
    <t xml:space="preserve">- Doanh thu hôïp ñoàng xaây döïng: ñöôïc ghi nhaän khi coù khaû naêng thu ñöôïc lôïi ích kinh teá töø giao ñòch ñoù vaø ñöôïc xaùc ñònh töông ñoái chaéc chaén. </t>
  </si>
  <si>
    <t>Nguyeân taéc ghi nhaän vaø khaáu hao baát ñoäng saûn ñaàu tö</t>
  </si>
  <si>
    <t>Nguyeân taéc ghi nhaän baát ñoäng saûn ñaàu tö ñöôïc mua bao goàm giaù mua vaø caùc chi phí lieân quan tröïc tieáp nhö phí dòch vuï tö vaán veà luaät phaùp lieân quan, thueá tröôùc baï vaø chi phí giao dòch coù lieân quan khaùc… Nguyeân giaù baát ñoäng saûn ñaàu tö töï xaây laø giaù trò quyeát toaùn coâng trình hoaëc caùc chi phí lieân quan tröïc tieáp cuûa baát ñoäng saûn ñaàu tö.</t>
  </si>
  <si>
    <t>* Ñòa chæ truï sôû chính: Khu coâng nghieäp Phöôùc Long, Quaän 9 - TP.Hoà Chí Minh.</t>
  </si>
  <si>
    <t>- Nguyeân taéc xaùc ñònh caùc khoaûn töông ñöông tieàn: phaûn aùnh caùc khoaûn ñaàu tö ngaén haïn coù thu hoài hoaëc ñaùo haïn khoâng quaù 3 thaùng keå töø ngaøy mua, deã daøng chuyeån ñoåi thaønh moät löôïng tieàn xaùc ñònh cuõng nhö khoâng coù nhieàu ruûi ro trong vieäc chuyeån ñoåi.</t>
  </si>
  <si>
    <t>Phöông phaùp khaáu hao baát ñoäng saûn ñaàu tö: theo phöông phaùp ñöôøng thaúng döïa treân thôøi gian höõu duïng öôùc tính.</t>
  </si>
  <si>
    <t>Caùc khoaûn phaûi traû, phaûi noäp ngaén haïn khaùc (tieáp theo):</t>
  </si>
  <si>
    <t>Lôïi nhuaän sau thueá chöa phaân phoái</t>
  </si>
  <si>
    <t>7.</t>
  </si>
  <si>
    <t>Nhöõng thoâng tin taøi chính khaùc</t>
  </si>
  <si>
    <r>
      <t>- Coâng ty ñang thöïc hieän hôïp ñoàng goùp voán baèng quyeàn söû duïng ñaát vôùi OÂng Ñoã Xuaân Ñònh laø ngöôøi coù quyeàn söû duïng ñaát trong giaáy chöùng nhaän quyeàn söû duïng ñaát soá 00865/QSDÑ do UBND Quaän Thuû Ñöùc caáp ngaøy 31/7/2001 vôùi toång dieän tích laø 5.150m</t>
    </r>
    <r>
      <rPr>
        <vertAlign val="superscript"/>
        <sz val="10"/>
        <rFont val="VNI-Helve-Condense"/>
        <family val="0"/>
      </rPr>
      <t xml:space="preserve">2 </t>
    </r>
    <r>
      <rPr>
        <sz val="10"/>
        <rFont val="VNI-Helve-Condense"/>
        <family val="0"/>
      </rPr>
      <t xml:space="preserve"> toïa laïc taïi Phöôøng Hieäp Bình Phöôùc - Quaän Thuû Ñöùc - Tp.Hoà Chí Minh</t>
    </r>
    <r>
      <rPr>
        <vertAlign val="superscript"/>
        <sz val="10"/>
        <rFont val="VNI-Helve-Condense"/>
        <family val="0"/>
      </rPr>
      <t>.</t>
    </r>
    <r>
      <rPr>
        <sz val="10"/>
        <rFont val="VNI-Helve-Condense"/>
        <family val="0"/>
      </rPr>
      <t xml:space="preserve">. Toång giaù trò cuûa khu ñaát ñöa vaøo goùp voán laø 30.900.000.000 ñoàng. Phöông thöùc goùp voán: Coâng Ty goùp 10.900.000.000 ñoàng. OÂng Ñoã Xuaân Ñònh goùp 20.000.000.000 ñoàng theo phöông thöùc mua coå phaàn cuûa Coâng Ty. Muïc ñích söû duïng: kinh doanh xaây döïng khu bieät thöï cao caáp. </t>
    </r>
  </si>
  <si>
    <r>
      <t>- Coâng ty ñang tieán haønh laøm thuû tuïc chuyeån nhöôïng quyeàn söû duïng ñaát taïi Phöôøng Hieäp Bình Phöôùc - Quaän Thuû Ñöùc - Tp.Hoà Chí Minh, vôùi toång dieän tích ñaát laø: 3.755m</t>
    </r>
    <r>
      <rPr>
        <vertAlign val="superscript"/>
        <sz val="10"/>
        <rFont val="VNI-Helve-Condense"/>
        <family val="0"/>
      </rPr>
      <t>2</t>
    </r>
    <r>
      <rPr>
        <sz val="10"/>
        <rFont val="VNI-Helve-Condense"/>
        <family val="0"/>
      </rPr>
      <t>, vôùi toång giaù trò laø 13.705.750.000 ñoàng. Muïc tích söû duïng: kinh doanh xaây döïng khu bieät thöï cao caáp.</t>
    </r>
  </si>
  <si>
    <t>Giaùm ñoác XNSX taám lôïp vaø caáu kieän beâ toâng</t>
  </si>
  <si>
    <t>Coâng ty ñaõ theá chaáp taøi saûn coù giaù trò coøn laïi laø 2.735.611.861 ñoàng ñeå ñaûm baûo cho khoaûn vay tín duïng taïi Ngaân Haøng Coâng Thöông Vieät Nam – Chi nhaùnh 14 Thaønh phoá Hoà Chí Minh 11.391.529.776 ñoàng.</t>
  </si>
  <si>
    <t>Theo yù kieán cuûa Ban Toång Giaùm Ñoác, khoâng coù moät khoaûn nôï ngoaøi döï kieán naøo hay moät khoaûn nôï naøo khaùc cuûa Coâng ty seõ hay coù theå laøm aûnh höôûng moät caùch nghieâm troïng ñeán khaû naêng thöïc hieän nghóa vuï cuûa Coâng ty, khi caùc khoaûn nôï naøy ñeán haïn traû hay khi Coâng ty bò baét buoäc phaûi traû hoaëc coù theå bò baét buoäc phaûi traû trong thôøi haïn möôøi hai thaùng sau khi keát thuùc nieân ñoä taøi chính.</t>
  </si>
  <si>
    <t>Tröôùc khi caùc baùo caùo taøi chính cuûa Coâng ty ñöôïc laäp, Ban Toång Giaùm Ñoác ñaõ tieán haønh nhöõng böôùc caàn thieát ñeå ñaûm baûo raèng giaù trò soå saùch cuûa baát kyø taøi saûn löu ñoäng naøo cuûa Coâng ty ñaõ ñöôïc xaùc ñònh phuø hôïp vôùi giaù trò thöïc teá cuûa taøi saûn vaøo thôøi ñieåm keát thuùc nieân ñoä taøi chính.</t>
  </si>
  <si>
    <t>Theo yù kieán cuûa Ban Toång Giaùm Ñoác, caùc hoaït ñoäng cuûa Coâng ty trong naêm taøi chính ñöôïc phaûn aùnh treân baùo caùo naøy khoâng coù khaû naêng bò aûnh höôûng moät caùch nghieâm troïng bôûi baát kyø khoaûn muïc, nghieäp vuï, söï kieän coù baûn chaát troïng yeáu hay baát thöôøng naøo ñaõ phaùt sinh trong khoaûng thôøi gian töø cuoái nieân ñoä taøi chính cho ñeán ngaøy laäp baùo caùo naøy.</t>
  </si>
  <si>
    <t xml:space="preserve">2- Thueá GTGT ñöôïc khaáu tröø </t>
  </si>
  <si>
    <t>4- Chi phí xaây döïng cô baûn dôû dang</t>
  </si>
  <si>
    <t>Ngaøy 23 thaùng 01 naêm 2008</t>
  </si>
  <si>
    <t>Coâng ty ñaõ theá chaáp taøi saûn coù giaù trò coøn laïi laø 691.986.812 ñoàng ñeå ñaûm baûo cho khoaûn vay tín duïng taïi Quyõ Hoã Trôï Ñaàu Tö Phaùt Trieån – Chi nhaùnh Thaønh phoá Hoà Chí Minh 10.826.703.141 ñoàng.</t>
  </si>
  <si>
    <t>- Chi phí thueá TNDN tính treân thu nhaäp chòu thueá naêm hieän haønh</t>
  </si>
  <si>
    <t>Thaùng 12 naêm 2006, Coâng Ty tham gia nieâm yeát taïi Sôû giao dòch chöùng khoaùn TP.HCM, theo qui ñònh hieän haønh cuûa Nhaø nöôùc veà öu ñaõi thueá TNDN ñoài vôùi caùc Coâng Ty coå phaàn nieâm yeát treân thò tröôøng chöùng khoaùn tröôùc ngaøy 01/01/2007 seõ ñöôïc mieãn giaûm 50% thueá TNDN trong 2 naêm keå töø khi thöïc hieän vieäc nieâm yeát. Coâng Ty ñaõ choïn naêm 2007, naêm 2008 laø hai naêm ñöôïc höôûng öu ñaõi thueá TNDN.</t>
  </si>
  <si>
    <t>190,963.52</t>
  </si>
  <si>
    <t>5. Ngoaïi teä caùc loaïi (USD)</t>
  </si>
  <si>
    <t>+ VND</t>
  </si>
  <si>
    <t>+ Ngoaïi teä (USD)</t>
  </si>
  <si>
    <t>d.</t>
  </si>
  <si>
    <t>Coå töùc</t>
  </si>
  <si>
    <t>- Coå töùc ñaõ coâng boá sau ngaøy keát thuùc nieân ñoä</t>
  </si>
  <si>
    <t>* Coå töùc ñaõ coâng boá treân coå phieáu phoå thoâng</t>
  </si>
  <si>
    <t>- Vay ngaén haïn</t>
  </si>
  <si>
    <t>+ Ngaân haøng Coâng Thöông VN - Chi nhaùnh 14</t>
  </si>
  <si>
    <t>+ Quyõ Hoã trôï Ñaàu tö vaø Phaùt trieån - Chi nhaùnh Tp.HCM</t>
  </si>
  <si>
    <t>+ Vay Caùn boä Coâng nhaân vieân</t>
  </si>
  <si>
    <t>- Toång thu nhaäp keá toaùn chòu thueá TNDN naêm hieän haønh</t>
  </si>
  <si>
    <t>- Chi phí thueá TNDN naêm hieän haønh phaûi noäp</t>
  </si>
  <si>
    <t>- Chi phí thueá TNDN naêm hieän haønh ñöôïc mieãn giaûm</t>
  </si>
  <si>
    <t>- Ñieàu chænh taêng thueá TNDN naêm 2005 phaûi noäp (*)</t>
  </si>
  <si>
    <t>- Lôïi nhuaän keá toaùn sau thueá TNDN</t>
  </si>
  <si>
    <t>(*) Trong nieân ñoä 2006 ñôn vò ñieàu chænh taêng thueá TNDN cuûanaêm 2005 do thay ñoåi thueá suaát thueá TNDN.</t>
  </si>
  <si>
    <r>
      <t>- Doanh thu baùn haøng:</t>
    </r>
    <r>
      <rPr>
        <b/>
        <sz val="10"/>
        <rFont val="VNI-Helve-Condense"/>
        <family val="0"/>
      </rPr>
      <t xml:space="preserve"> </t>
    </r>
    <r>
      <rPr>
        <sz val="10"/>
        <rFont val="VNI-Helve-Condense"/>
        <family val="0"/>
      </rPr>
      <t>ñöôïc ghi nhaän khi phaàn lôùn ruûi ro vaø lôïi ích gaén lieàn vôùi quyeàn sôû höõu saûn phaåm, haøng hoùa ñöïoc chuyeån giao cho ngöôøi mua vaø khoâng coøn toàn taïi yeáu toá khoâng chaéc chaén ñaùng keå lieân quan ñeán vieäc thanh toaùn tieàn, chi phí keøm theo hoaëc khaû naêng baùn haøng bò traû laïi.</t>
    </r>
  </si>
  <si>
    <t>- Doanh thu hoaït ñoäng taøi chính: ñöôïc ghi nhaän khi coù khaû naêng thu ñöôïc lôïi ích kinh teá töø giao dòch ñoù vaø ñöôïc xaùc ñònh töông ñoái chaéc chaén.</t>
  </si>
  <si>
    <t>Thueá thu nhaäp doanh nghieäp hieän haønh</t>
  </si>
  <si>
    <t>- Toång chi phí thueá TNDN naêm hieän haønh</t>
  </si>
  <si>
    <t>Coâng Ty Coå Phaàn Nam Vieät hoaït ñoäng theo Giaáy chöùng nhaän ñaêng kyù kinh doanh soá 4103000281 do Sôû Keá hoaïch vaø Ñaàu tö Thaønh phoá Hoà Chí Minh caáp ngaøy 1 thaùng 2 naêm 2001 (Ñaêng kyù thay ñoåi laàn thöù 5 ngaøy 10 thaùng 9 naêm 2007).</t>
  </si>
  <si>
    <t>Ngaønh ngheà kinh doanh:</t>
  </si>
  <si>
    <t>Coâng ty hoaït ñoäng trong lónh vöïc saûn xuaát taám lôïp, caáu kieän beâ toâng, kinh doanh vaät lieäu xaây döïng, saûn xuaát vaø mua baùn phuï tuøng thieát bò maùy moùc cô khí, saûn xuaát vaø cheá bieán noâng laâm thuûy saûn, kinh doanh nhaø ôû.</t>
  </si>
  <si>
    <t xml:space="preserve">Coâng ty aùp duïng cheá ñoä keá toaùn doanh nghieäp Vieät Nam ban haønh theo Quyeát Ñònh soá 15/2006/QÑ-BTC ngaøy 20/3/2006 cuûa Boä Taøi Chính. </t>
  </si>
  <si>
    <t>Coâng Ty tuaân thuû chaáp haønh caùc chuaån möïc keá toaùn vaø cheá ñoä keá toaùn Vieät Nam hieän haønh, caùc qui ñònh phaùp lí coù lieân quan.</t>
  </si>
  <si>
    <r>
      <t>Nguyeân taéc ghi nhaän TSCÑ höõu hình:</t>
    </r>
    <r>
      <rPr>
        <b/>
        <sz val="10"/>
        <rFont val="VNI-Helve-Condense"/>
        <family val="0"/>
      </rPr>
      <t xml:space="preserve"> </t>
    </r>
    <r>
      <rPr>
        <sz val="10"/>
        <rFont val="VNI-Helve-Condense"/>
        <family val="0"/>
      </rPr>
      <t>laø toaøn boä caùc chi phí maø Coâng ty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maõn ñieàu kieän treân ñöôïc ghi nhaän laø chi phí trong kyø.</t>
    </r>
  </si>
  <si>
    <t>Khi taøi saûn coá ñònh ñöôïc baùn hay thanh lyù, nguyeân giaù vaø khaáu hao luõy keá ñöôïc xoùa soå vaø baát kyø khoaûn laõi loã naøo phaùt sinh do vieäc thanh lyù ñeàu ñöôïc ñöa vaøo thu nhaäp hay chi phí trong kyø.</t>
  </si>
  <si>
    <t>- Nguyeân taéc ghi nhaän voán ñaàu tö cuûa chuû sôû höõu, thaëng dö voán coå phaàn: ñöôïc ghi nhaän theo soá thöïc teá ñaõ daàu tö goùp voán cuûa caùc coå ñoâng.</t>
  </si>
  <si>
    <t>+  Phaûi thu CNV thueá TNCN</t>
  </si>
  <si>
    <t>+  Phaûi thu Ñaïi Lyù Baûy Mai</t>
  </si>
  <si>
    <t>+  Coâng ty Interwood</t>
  </si>
  <si>
    <t>Taøi saûn ngaén haïn khaùc</t>
  </si>
  <si>
    <t>- Kí quyõ, kyù cöôïc ngaén haïn, chi phí traû tröôùc</t>
  </si>
  <si>
    <t xml:space="preserve">* Nguyeân giaù TSCÑ cuoái kyø ñaõ khaáu hao heát nhöng vaãn coøn söû duïng: </t>
  </si>
  <si>
    <t>* Giaù trò coøn laïi TSCÑ cuoái kyø duøng theá chaáp, caàm coá caùc khoaûn vay laø:</t>
  </si>
  <si>
    <r>
      <t>+ Coâng trình nhaø xöôûng 7000 m</t>
    </r>
    <r>
      <rPr>
        <i/>
        <vertAlign val="superscript"/>
        <sz val="10"/>
        <rFont val="VNI-Helve-Condense"/>
        <family val="0"/>
      </rPr>
      <t>2</t>
    </r>
  </si>
  <si>
    <t>+ KCN  Höng Loäc - HM giaûi toûa ñeàn buø</t>
  </si>
  <si>
    <t>+ Coâng trình caàu sang xe khuoân - tôøi keùo</t>
  </si>
  <si>
    <t>Ñaàu tö daøi haïn khaùc:</t>
  </si>
  <si>
    <t>- Baûo hieåm xaõ hoäi, Baûo hieåm y teá</t>
  </si>
  <si>
    <t>+ Baillie Lumber Company</t>
  </si>
  <si>
    <t>+ Coâng ty Interwood</t>
  </si>
  <si>
    <t>+ Kho baïc Nhaø Nöôùc</t>
  </si>
  <si>
    <t>+ Coâng Ty Hafele</t>
  </si>
  <si>
    <t>+ Coâng Ty Elkem Asia Materials</t>
  </si>
  <si>
    <t>+ Caùc khoaûn khaùc</t>
  </si>
  <si>
    <t>+ Coâng Ty Nam Ñaøn Ngheä An</t>
  </si>
  <si>
    <t>+ Coå töùc cuûa caùc coå ñoâng</t>
  </si>
  <si>
    <t>+ Hoäi ñoàng Quaûn trò</t>
  </si>
  <si>
    <t>+ Coå töùc phaûi traû ban Ñoåi Môùi Doanh nghieäp</t>
  </si>
  <si>
    <t>+ CB-CNV (quyõ löông thöøa chöa chi)</t>
  </si>
  <si>
    <t>Chuùng toâi xin tuyeân boá raèng, theo yù kieán cuûa Ban Toång Giaùm Ñoác Coâng Ty Coå Phaàn Nam Vieät, caùc Baùo caùo taøi chính ñöôïc laäp ñaõ phaûn aùnh moät caùch trung thöïc vaø hôïp lyù veà tình hình taøi chính vaø keát quaû hoaït ñoäng cuûa Coâng ty cho nieân ñoä taøi chính töø ngaøy 01/01/2007 ñeán ngaøy 31/12/2007.</t>
  </si>
  <si>
    <t>Coâng ty Kieåm toaùn vaø Dòch vuï Tin hoïc ( AISC ) ñöôïc chæ ñònh laø kieåm toaùn vieân cho nieân ñoä taøi chính töø ngaøy 01/01/2007 ñeán ngaøy 31/12/2007</t>
  </si>
  <si>
    <t xml:space="preserve">BAÙO CAÙO KIEÅM TOAÙN                                                  </t>
  </si>
  <si>
    <t>NIEÂN ÑOÄ</t>
  </si>
  <si>
    <t>Ngaøy 31 thaùng 12 naêm 2007</t>
  </si>
  <si>
    <t>31/12/2007</t>
  </si>
  <si>
    <t>01/01/2007</t>
  </si>
  <si>
    <t>Naêm 2007</t>
  </si>
  <si>
    <t>Naêm 2006</t>
  </si>
  <si>
    <t>+ Voán goùp taêng trong kì (*)</t>
  </si>
  <si>
    <t>- Laõi taêng trong kì</t>
  </si>
  <si>
    <t>TP.Hoà Chí Minh, ngaøy 18 thaùng 10 naêm 2007</t>
  </si>
  <si>
    <t>Treân caên baûn thöû nghieäm, cuoäc kieåm toaùn bao goàm vieäc xem xeùt caùc chöùng cöù lieân quan ñeán soá lieäu vaø caùc coâng boá treân baùo caùo taøi chính. Cuoäc kieåm toaùn cuõng bao goàm vieäc ñaùnh giaù veà nhöõng öôùc löôïng vaø nhöõng yù kieán quan troïng ñaõ ñöôïc theå hieän bôûi Ban Toång Giaùm Ñoác cuûa Coâng ty; veà söï phuø hôïp cuûa caùc nguyeân taéc, cheá ñoä keá toaùn, vieäc aùp duïng nhaát quaùn vaø trình baøy ñaày ñuû trong vieäc soaïn thaûo caùc baùo caùo taøi chính.</t>
  </si>
  <si>
    <t xml:space="preserve">Chuùng toâi ñaõ kieåm toaùn baùo  caùo taøi chính cuûa Coâng Ty Coå Phaàn Nam Vieät  goàm: Baûng caân ñoái keá toaùn, baùo caùo keát quaû kinh doanh, Baùo caùo löu chuyeån tieàn teä vaø Thuyeát minh baùo caùo taøi chính cho thôøi kì taøi chính töø ngaøy 01/01/2007 ñeán ngaøy 30/09/2007 cuûa Coâng ty töø trang 4 ñeán trang 16, caùc baùo caùo naøy ñöôïc soaïn thaûo phuø hôïp vôùi heä thoáng cheá ñoä keá toaùn Vieät Nam hieän haønh. </t>
  </si>
  <si>
    <t xml:space="preserve">Vieäc laäp, soaïn thaûo vaø trình baøy baùo caùo taøi chính naøy thuoäc veà traùch nhieäm cuûa Ban Toång Giaùm ñoác Coâng ty. Traùch nhieäm cuûa chuùng toâi laø ñöa ra caùc yù kieán veà caùc baùo caùo naøy döïa treân keát quaû kieåm toaùn cuûa chuùng toâi. </t>
  </si>
  <si>
    <t xml:space="preserve">       OÂng Nguyeãn Toân Nghieâm</t>
  </si>
  <si>
    <t>Giaùm ñoác XN Xaây Döïng vaø Trang Trí Noäi Thaát</t>
  </si>
  <si>
    <t>- Quyõ khen thöôûng phuùc lôïi: tyû leä chia moãi quó laø 2%</t>
  </si>
  <si>
    <t>Toân Thaát Maïnh</t>
  </si>
  <si>
    <t>- Doanh thu vaät lieäu xaây döïng</t>
  </si>
  <si>
    <t>- Doanh thu goã</t>
  </si>
  <si>
    <t>- Doanh thu khaùc</t>
  </si>
  <si>
    <t>- Trích 5% thuø lao Hoäi ñoàng quaûn trò</t>
  </si>
  <si>
    <t>Coäng</t>
  </si>
  <si>
    <t>Soá dö 01/01/2006</t>
  </si>
  <si>
    <t>- Doanh thu hôïp ñoàng xaây döïng</t>
  </si>
  <si>
    <t>- Ñoái vôùi lónh vöïc ñaàu tö saûn xuaát ñoà goã: AÙp duïng thueá suaát thueá TNDN laø 20%, Coâng ty ñang ñöôïc höôûng öu ñaõi giaûm 50% soá thueá phaûi noäp ñeán naêm 2008 keå töø khi coù thu nhaäp chòu thueá.</t>
  </si>
  <si>
    <t>VI.30</t>
  </si>
  <si>
    <t>VI.29</t>
  </si>
  <si>
    <t>VI.25</t>
  </si>
  <si>
    <t>29.</t>
  </si>
  <si>
    <t xml:space="preserve">30. </t>
  </si>
  <si>
    <t>Thoâng tin boå sung cho caùc khoaûn muïc trình baøy trong Baùo Caùo Keát Quaû Hoaït Ñoäng Kinh Doanh</t>
  </si>
  <si>
    <t>Löu chuyeån tieàn thuaàn trong kì</t>
  </si>
  <si>
    <t>Tieàn vaø töông ñöông tieàn toàn ñaàu kì</t>
  </si>
  <si>
    <t>Tieàn vaø töông ñöông tieàn toàn cuoái kì</t>
  </si>
  <si>
    <t>16- Chi phí thueá thu nhaäp doanh nghieäp hoaõn laïi</t>
  </si>
  <si>
    <t>18- Laõi cô baûn treân coå phieáu</t>
  </si>
  <si>
    <t>17- Lôïi nhuaän sau thueá thu nhaäp doanh nghieäp</t>
  </si>
  <si>
    <t>- Ñaàu tö traùi phieáu</t>
  </si>
  <si>
    <t>- Ñaàu tö coå phieáu</t>
  </si>
  <si>
    <t>+ Coå phieáu Cty coå phaàn Phaùt Trieån Saøi Goøn # 114.981 coå phaàn</t>
  </si>
  <si>
    <t>+ Coå phieáu Cty coå phaàn Motilen Caàn Thô # 11.981 coå phaàn</t>
  </si>
  <si>
    <t>+  CB-CNV mua coå phaàn traû chaäm</t>
  </si>
  <si>
    <t>33.</t>
  </si>
  <si>
    <t>31.</t>
  </si>
  <si>
    <t>COÂNG TY COÅ PHAÀN NAM VIEÄT (NAVIFICO)</t>
  </si>
  <si>
    <r>
      <t>Kính gôûi</t>
    </r>
    <r>
      <rPr>
        <b/>
        <sz val="10"/>
        <rFont val="VNI-Helve-Condense"/>
        <family val="0"/>
      </rPr>
      <t xml:space="preserve"> : Hoäi Ñoàng Quaûn Trò &amp; Ban Toång Giaùm Ñoác Coâng Ty Coå Phaàn Nam Vieät  </t>
    </r>
  </si>
  <si>
    <t>Baùo caùo taøi chính cuûa Coâng Ty Coå Phaàn Nam Vieät cho nieân ñoä keát thuùc ngaøy 31/12/2005 ñaõ ñöôïc Coâng Ty Coå Phaàn Kieåm Toaùn vaø Tö Vaán kieåm toaùn. Theo baùo caùo kieåm toaùn ngaøy 4/3/2005 kieåm toaùn vieân Coâng Ty Kieåm Toaùn Vaø Tö Vaán ñaõ neâu yù kieán haïn cheá veà vieäc khoâng tham gia chöùng kieán kieåm keâ tieàn maët, haøng toàn kho taïi thôøi ñieåm ngaøy 31/12/2004, cuõng nhö khoâng coù ñieàu kieän aùp duïng caùc phöông phaùp thay theá khaùc.</t>
  </si>
  <si>
    <t xml:space="preserve">BAÙO CAÙO KEÁT QUAÛ HOAÏT ÑOÄNG KINH DOANH </t>
  </si>
  <si>
    <t xml:space="preserve">Nguyeân taéc ghi nhaän vaø khaáu hao Taøi saûn coá ñònh </t>
  </si>
  <si>
    <t>VI.</t>
  </si>
  <si>
    <t xml:space="preserve">Coäng </t>
  </si>
  <si>
    <t xml:space="preserve">Haøng toàn kho </t>
  </si>
  <si>
    <t>Coäng giaù goác haøng toàn kho</t>
  </si>
  <si>
    <t>Nhaø cöûa              vaät kieán truùc</t>
  </si>
  <si>
    <t>6.</t>
  </si>
  <si>
    <t xml:space="preserve">Tình hình taêng giaûm taøi saûn coá ñònh höõu hình  </t>
  </si>
  <si>
    <t>Toång Coäng</t>
  </si>
  <si>
    <t>8.</t>
  </si>
  <si>
    <t>11.</t>
  </si>
  <si>
    <t xml:space="preserve">Khoaûn muïc </t>
  </si>
  <si>
    <t>15.</t>
  </si>
  <si>
    <t>16.</t>
  </si>
  <si>
    <t xml:space="preserve">- Tieàn maët </t>
  </si>
  <si>
    <t xml:space="preserve">- Tieàn göûi ngaân haøng </t>
  </si>
  <si>
    <t xml:space="preserve">- Nguyeân lieäu, vaät lieäu </t>
  </si>
  <si>
    <t xml:space="preserve">- Coâng cuï duïng cuï </t>
  </si>
  <si>
    <t xml:space="preserve">- Chi phí saûn xuaát kinh doanh dôû dang </t>
  </si>
  <si>
    <t>V.04</t>
  </si>
  <si>
    <t>V.08</t>
  </si>
  <si>
    <t>1- Phaûi thu khaùch haøng</t>
  </si>
  <si>
    <t>5- Phaûi traû ngöôøi lao ñoäng</t>
  </si>
  <si>
    <t>9- Caùc khoaûn phaûi traû, phaûi noäp ngaén haïn khaùc</t>
  </si>
  <si>
    <t>6- Döï phoøng trôï caáp maát vieäc laøm</t>
  </si>
  <si>
    <t>10- Lôïi nhuaän sau thueá chöa phaân phoái</t>
  </si>
  <si>
    <t xml:space="preserve">7- Quyõ ñaàu tö phaùt trieån </t>
  </si>
  <si>
    <t>8- Quyõ döï phoøng taøi chính</t>
  </si>
  <si>
    <t>9- Quyõ khaùc thuoäc voán chuû sôû höõu</t>
  </si>
  <si>
    <t>2- Caùc khoaûn giaûm tröø doanh thu</t>
  </si>
  <si>
    <t xml:space="preserve">Trong ñoù: Chi phí laõi vay </t>
  </si>
  <si>
    <t>15- Chi phí thueá thu nhaäp doanh nghieäp hieän haønh</t>
  </si>
  <si>
    <t>1- Tieàn thu töø phaùt haønh coå phieáu, nhaän voán goùp cuûa chuû sôû höõu</t>
  </si>
  <si>
    <t>Kyø keá toaùn, ñôn vò tieàn teä söû duïng trong keá toaùn</t>
  </si>
  <si>
    <t>Kyø keá toaùn: baét ñaàu töø ngaøy 01 thaùng 01 keát thuùc vaøo ngaøy 31 thaùng 12 haèng naêm.</t>
  </si>
  <si>
    <t>Ñôn vò tieàn teä söû duïng trong keá toaùn: Vieät Nam ñoàng.</t>
  </si>
  <si>
    <t xml:space="preserve">Chuaån möïc vaø cheá ñoä keá toaùn aùp duïng </t>
  </si>
  <si>
    <t xml:space="preserve">Nguyeân taéc ghi nhaän chi phí taøi chính: </t>
  </si>
  <si>
    <t>Chi phí taøi chính (laõi tieàn vay, cheânh leäch tæ giaù) ñöôïc ghi nhaän vaøo chi phí saûn xuaát, kinh doanh phaùt sinh trong kyø.</t>
  </si>
  <si>
    <t xml:space="preserve">Nguyeân taéc ghi nhaän chi phí thueá thu nhaäp doanh nghieäp hieän haønh: </t>
  </si>
  <si>
    <t>01.</t>
  </si>
  <si>
    <t>03.</t>
  </si>
  <si>
    <t xml:space="preserve">+  Kho baïc Nhaø Nöôùc </t>
  </si>
  <si>
    <t>+  Coâng ty TNHH CN Hsin Ya</t>
  </si>
  <si>
    <t>+  Cuïc Haûi Quan Tp.HCM</t>
  </si>
  <si>
    <t>+  Phaûi thu cuûa Traàn Thanh Lieâm</t>
  </si>
  <si>
    <t>+  Phaûi thu khaùc</t>
  </si>
  <si>
    <t>+  Coâng ty Becker Acroma (Thaùi Lan)</t>
  </si>
  <si>
    <t xml:space="preserve">- Thaønh phaåm </t>
  </si>
  <si>
    <t>- Haøng hoùa</t>
  </si>
  <si>
    <t xml:space="preserve">7- Phaûi traû caùc ñôn vò noäi boä </t>
  </si>
  <si>
    <t>8- Phaûi traû theo tieán ñoä hôïp ñoàng xaây döïng</t>
  </si>
  <si>
    <t>- Thueá thu nhaäp doanh nghieäp</t>
  </si>
  <si>
    <t xml:space="preserve">- Thueá nhaø ñaát </t>
  </si>
  <si>
    <t xml:space="preserve">- Tieàn thueâ ñaát </t>
  </si>
  <si>
    <t xml:space="preserve">- Caùc loaïi thueá khaùc </t>
  </si>
  <si>
    <t>Chi phí phaûi traû</t>
  </si>
  <si>
    <t>Voán chuû sôû höõu</t>
  </si>
  <si>
    <t>Voán goùp</t>
  </si>
  <si>
    <t xml:space="preserve">Chi tieát voán ñaàu tö cuûa chuû sôûõ höõu </t>
  </si>
  <si>
    <t xml:space="preserve">Doanh thu hoaït ñoäng taøi chính </t>
  </si>
  <si>
    <t>- Coå töùc lôïi nhuaän ñöôïc chia</t>
  </si>
  <si>
    <t xml:space="preserve">Giaù voán haøng baùn </t>
  </si>
  <si>
    <t xml:space="preserve">25. </t>
  </si>
  <si>
    <t xml:space="preserve">- Giaù voán haøng hoùa ñaõ cung caáp </t>
  </si>
  <si>
    <t xml:space="preserve">Chi phí taøi chính </t>
  </si>
  <si>
    <t>- Laõi tieàn göûi</t>
  </si>
  <si>
    <t xml:space="preserve">27. </t>
  </si>
  <si>
    <t>Chi phí saûn xuaát kinh doanh theo yeáu toá</t>
  </si>
  <si>
    <t>- Chi phí nguyeân vaät lieäu</t>
  </si>
  <si>
    <t>- Chi phí nhaân coâng</t>
  </si>
  <si>
    <t xml:space="preserve">28. </t>
  </si>
  <si>
    <t>- Khaáu hao taøi saûn coá ñònh</t>
  </si>
  <si>
    <t>- Caùc khoaûn döï phoøng</t>
  </si>
  <si>
    <t>- Chi phí laõi vay</t>
  </si>
  <si>
    <t>- Tieàn laõi vay ñaõ traû</t>
  </si>
  <si>
    <t>- Thueá thu nhaäp ñaõ noäp</t>
  </si>
  <si>
    <t>- Tieàn thu khaùc töø hoaït ñoäng kinh doanh</t>
  </si>
  <si>
    <t>- Tieàn chi khaùc töø hoaït ñoäng kinh doanh</t>
  </si>
  <si>
    <t>- Taêng giaûm haøng toàn kho</t>
  </si>
  <si>
    <t>- Taêng giaûm caùc khoaûn phaûi thu</t>
  </si>
  <si>
    <t>08</t>
  </si>
  <si>
    <t>09</t>
  </si>
  <si>
    <t xml:space="preserve">COÂNG TY COÅ PHAÀN NAM VIEÄT </t>
  </si>
  <si>
    <t>- Taêng voán trong kyø</t>
  </si>
  <si>
    <t>b.</t>
  </si>
  <si>
    <t>c.</t>
  </si>
  <si>
    <t>ñ.</t>
  </si>
  <si>
    <t>Doanh thu thuaàn veà baùn haøng vaø cung caáp dòch vuï</t>
  </si>
  <si>
    <t>I. Tieàn vaø caùc khoaûn töông ñöông tieàn</t>
  </si>
  <si>
    <t>V.01</t>
  </si>
  <si>
    <t>V.03</t>
  </si>
  <si>
    <t>Chuùng toâi ñaõ laäp keá hoaïch vaø hoaøn thaønh cuoäc kieåm toaùn ñeå ñaït ñöôïc taát caû caùc thoâng tin vaø caùc giaûi trình caàn thieát nhaèm cung caáp cho chuùng toâi ñaày ñuû chöùng cöù ñeå ñaûm baûo raèng baùo caùo taøi chính traùnh ñöôïc caùc sai soùt troïng yeáu. Chuùng toâi tin raèng vieäc kieåm toaùn ñaõ cung caáp cô sôû hôïp lyù cho yù kieán cuûa chuùng toâi.</t>
  </si>
  <si>
    <t>Chi phí xaây döïng cô baûn dôû dang</t>
  </si>
  <si>
    <t>- Chi phí xaây döïng cô baûn dôû dang</t>
  </si>
  <si>
    <t>So saùnh</t>
  </si>
  <si>
    <t xml:space="preserve">Coå phieáu </t>
  </si>
  <si>
    <t xml:space="preserve">Soá löôïng coå phieáu ñaõ ñöôïc phaùt haønh vaø goùp voán ñaày ñuû </t>
  </si>
  <si>
    <t xml:space="preserve">Soá löôïng coå phieáu ñang löu haønh </t>
  </si>
  <si>
    <t>* Meänh giaù coå phieáu</t>
  </si>
  <si>
    <t xml:space="preserve">3. Nguoàn kinh phí ñaõ hình thaønh taøi saûn coá ñònh </t>
  </si>
  <si>
    <t xml:space="preserve">1- Tieàn </t>
  </si>
  <si>
    <t>2- Caùc khoaûn töông ñöông tieàn</t>
  </si>
  <si>
    <t xml:space="preserve">2- Traû tröôùc cho ngöôøi baùn </t>
  </si>
  <si>
    <t>5- Caùc khoaûn phaûi thu khaùc</t>
  </si>
  <si>
    <t>1- Haøng toàn kho</t>
  </si>
  <si>
    <t>1- Taøi saûn coá ñònh höõu hình</t>
  </si>
  <si>
    <t>2- Taøi saûn coá ñònh thueâ taøi chính</t>
  </si>
  <si>
    <t>3- Taøi saûn coá ñònh voâ hình</t>
  </si>
  <si>
    <t>3- Ñaàu tö daøi haïn khaùc</t>
  </si>
  <si>
    <t>1- Vay vaø nôï ngaén haïn</t>
  </si>
  <si>
    <t>2- Phaûi traû cho ngöôøi baùn</t>
  </si>
  <si>
    <t>3- Ngöôøi mua traû tieàn tröôùc</t>
  </si>
  <si>
    <t>4- Thueá vaø caùc khoaûn phaûi noäp Nhaø nöôùc</t>
  </si>
  <si>
    <t>6- Chi phí phaûi traû</t>
  </si>
  <si>
    <t>Soá : 09.07.515/AISC-DN</t>
  </si>
  <si>
    <t xml:space="preserve">Coâng ty Coå Phaàn Nam Vieät ñöôïc thaønh laäp theo giaáy chöùng nhaän ñaêng kyù kinh doanh soá 4103000281 do Sôû Keá hoaïch vaø Ñaàu tö Thaønh phoá Hoà Chí Minh caáp ngaøy 01 thaùng 02 naêm 2001. </t>
  </si>
  <si>
    <t xml:space="preserve">Theo yù kieán chuùng toâi, baùo caùo caùo taøi chính ñaõ phaûn aûnh trung thöïc vaø hôïp lí treân caùc khía caïnh troïng yeáu tình hình taøi chính cuûa Coâng Ty Coå Phaàn Nam Vieät cho thôøi kì taøi chính töø ngaøy 01/01/2007 ñeán ngaøy 30/09/2007, cuõng nhö keát quaû hoaït ñoäng kinh doanh vaø caùc luoàng löu chuyeån tieàn teä cuûa thôøi kì taøi chính keát thuùc vaøo ngaøy 30/09/2007, phuø hôïp vôùi chuaån möïc vaø cheá ñoä keá toaùn hieän haønh vaø tuaân thuû caùc qui ñònh phaùp lí coù lieân quan. </t>
  </si>
  <si>
    <t xml:space="preserve">Tieàn </t>
  </si>
  <si>
    <t>Soá dö ñaàu kì</t>
  </si>
  <si>
    <t>- Ñaàu tö XDCB hoaøn thaønh</t>
  </si>
  <si>
    <t>- Thanh lyù, nhöôïng baùn</t>
  </si>
  <si>
    <t>Soá dö cuoái kì</t>
  </si>
  <si>
    <t>- Mua trong kyø</t>
  </si>
  <si>
    <t>- Khaáu hao trong kì</t>
  </si>
  <si>
    <t>Taïi ngaøy ñaàu kì</t>
  </si>
  <si>
    <t>Taïi ngaøy cuoái kì</t>
  </si>
  <si>
    <t>13.</t>
  </si>
  <si>
    <t xml:space="preserve">Vay vaø nôï ngaén haïn </t>
  </si>
  <si>
    <t xml:space="preserve">Caùc khoaûn phaûi traû, phaûi noäp ngaén haïn khaùc </t>
  </si>
  <si>
    <t>a.</t>
  </si>
  <si>
    <t>1- Phaûi traû daøi haïn ngöôøi baùn</t>
  </si>
  <si>
    <t>4- Vay vaø nôï daøi haïn</t>
  </si>
  <si>
    <t>1- Voán ñaàu tö cuûa chuû sôû höõu</t>
  </si>
  <si>
    <t>1- Quyõ khen thöôûng vaø phuùc lôïi</t>
  </si>
  <si>
    <t>1- Doanh thu baùn haøng vaø cung caáp dòch vuï</t>
  </si>
  <si>
    <t>3- Doanh thu thuaàn veà baùn haøng vaø cung caáp dòch vuï</t>
  </si>
  <si>
    <t xml:space="preserve">5- Lôïi nhuaän goäp veà baùn haøng vaø cung caáp dòch vuï </t>
  </si>
  <si>
    <t>6- Doanh thu hoaït ñoäng taøi chính</t>
  </si>
  <si>
    <t>7- Chi phí hoaït ñoäng taøi chính</t>
  </si>
  <si>
    <t>8- Chi phí baùn haøng</t>
  </si>
  <si>
    <t>9- Chi phí quaûn lyù doanh nghieäp</t>
  </si>
  <si>
    <t xml:space="preserve">10- Lôïi nhuaän thuaàn töø hoaït ñoäng kinh doanh </t>
  </si>
  <si>
    <t>11- Thu nhaäp khaùc</t>
  </si>
  <si>
    <t>12- Chi phí khaùc</t>
  </si>
  <si>
    <t xml:space="preserve">- Taêng giaûm caùc khoaûn phaûi traû </t>
  </si>
  <si>
    <t>Lónh vöïc kinh doanh: Saûn xuaát kinh doanh.</t>
  </si>
  <si>
    <t>Hình thöùc sôû höõu voán: Coå phaàn</t>
  </si>
  <si>
    <t xml:space="preserve">Tuyeân boá veà vieäc tuaân thuû Chuaån möïc keá toaùn vaø cheá ñoä keá toaùn Vieät Nam: </t>
  </si>
  <si>
    <t xml:space="preserve">Ghi nhaän chi phí phaûi traû, trích tröôùc chi phí söûa chöõa lôùn, trích quyõ döï phoøng trôï caáp maát vieäc laøm </t>
  </si>
  <si>
    <t>17.</t>
  </si>
  <si>
    <t>18.</t>
  </si>
  <si>
    <t>+ Traùi phieáu chính phuû</t>
  </si>
  <si>
    <t>40</t>
  </si>
  <si>
    <t>4</t>
  </si>
  <si>
    <t>4- Giaù voán haøng baùn</t>
  </si>
  <si>
    <t>13- Lôïi nhuaän khaùc</t>
  </si>
  <si>
    <t>14- Toång lôïi nhuaän keá toaùn tröôùc thueá</t>
  </si>
  <si>
    <r>
      <t xml:space="preserve">Nguyeân taéc xaùc ñònh caùc khoaûn tieàn: </t>
    </r>
    <r>
      <rPr>
        <sz val="10"/>
        <rFont val="VNI-Helve-Condense"/>
        <family val="0"/>
      </rPr>
      <t>tieàn maët, tieàn göûi ngaân haøng, tieàn ñang chuyeån goàm:</t>
    </r>
  </si>
  <si>
    <t>Duïng cuï             quaûn lyù</t>
  </si>
  <si>
    <t>+ Coâng traùi giaùo duïc</t>
  </si>
  <si>
    <t>- Voán ñaàu tö cuûa Nhaø nöôùc</t>
  </si>
  <si>
    <t xml:space="preserve">- Voán goùp cuûa coå ñoâng </t>
  </si>
  <si>
    <t xml:space="preserve">Toång coäng </t>
  </si>
  <si>
    <t xml:space="preserve">- Voán ñaàu tö cuûa chuû sôû höõu </t>
  </si>
  <si>
    <t xml:space="preserve">Chuùng toâi ñaõ thöïc hieän vieäc kieåm toaùn theo nhöõng quy ñònh cuûa Nhaø nöôùc Vieät nam veà cheá ñoä keá toaùn vaø kieåm toaùn; phuø hôïp vôùi caùc chuaån möïc kieåm toaùn Vieät nam. </t>
  </si>
  <si>
    <t>Phöông phaùp keá toaùn haøng toàn kho</t>
  </si>
  <si>
    <t>1- Lôïi nhuaän tröôùc thueá:</t>
  </si>
  <si>
    <t>2- Ñieàu chænh cho caùc khoaûn:</t>
  </si>
  <si>
    <t>1- Tieàn chi ñeå mua saém, xaây döïng TSCÑ</t>
  </si>
  <si>
    <t>2- Tieàn thu töø thanh lyù, nhöôïng baùn TSCÑ</t>
  </si>
  <si>
    <t>3- Tieàn chi cho vay, mua caùc coâng cuï nôï cuûa ñôn vò khaùc</t>
  </si>
  <si>
    <t>5- Tieàn chi ñaàu tö goùp voán vaøo caùc ñôn vò khaùc</t>
  </si>
  <si>
    <t>6- Tieàn thu hoài ñaàu tö goùp voán vaøo caùc ñôn vò khaùc</t>
  </si>
  <si>
    <t>7- Tieàn thu laõi cho vay, coå töùc vaø lôïi nhuaän ñöôïc chia</t>
  </si>
  <si>
    <t>3- Tieàn vay ngaén haïn, daøi haïn nhaän ñöôïc</t>
  </si>
  <si>
    <t>4- Tieàn chi traû nôï goác vay</t>
  </si>
  <si>
    <t>6- Coå töùc, lôïi nhuaän ñaõ traû cho chuû sôû höõu</t>
  </si>
  <si>
    <t xml:space="preserve">Ñôn vò tính: VNÑ </t>
  </si>
  <si>
    <t>Maãu soá B03- DN</t>
  </si>
  <si>
    <t>Khoaûn muïc</t>
  </si>
  <si>
    <t>Ban Toång Giaùm ñoác</t>
  </si>
  <si>
    <t>Chi phí thöïc teá phaùt sinh nhöng chöa coù hoaù ñôn chöùng töø ñöôïc trích tröôùc vaøo chi phí trong kì vaø ñöôïc taát toaùn khi coù chöùng töø hoùa ñôn.</t>
  </si>
  <si>
    <t>Chi phí söûa chöõa lôùn phaùt sinh ñöôïc phaân boå daàn vaøo chi phí kinh doanh trong kyø.</t>
  </si>
  <si>
    <t>Ngöôøi Laäp bieåu                               Keá toaùn tröôûng</t>
  </si>
  <si>
    <t>III.LÖU CHUYEÅN TIEÀN TÖØ HOAÏT ÑOÄNG TAØI CHÍNH</t>
  </si>
  <si>
    <t>Aûnh höôûng cuûa thay ñoåi tyû giaù hoái ñoaùi quy ñoåi ngoaïi teä</t>
  </si>
  <si>
    <t>- 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cuûa lieân ngaân haøng Nhaø Nöôùc taïi thôøi ñieåm phaùt sinh nghieäp vuï.</t>
  </si>
  <si>
    <t>Cô sôû yù kieán</t>
  </si>
  <si>
    <t xml:space="preserve"> YÙ kieán cuûa Kieåm toaùn vieân</t>
  </si>
  <si>
    <t xml:space="preserve">    </t>
  </si>
  <si>
    <t>KIEÅM TOAÙN VIEÂN</t>
  </si>
  <si>
    <t>GIAÙM ÑOÁC AISC</t>
  </si>
  <si>
    <t xml:space="preserve">                                                                                      </t>
  </si>
  <si>
    <t>Nguyeãn Höõu Trí</t>
  </si>
  <si>
    <t xml:space="preserve">                                                                                              </t>
  </si>
  <si>
    <t>Tröông Dieäu Thuùy</t>
  </si>
  <si>
    <t>Soá chöùng chæ KTV: 0212/KTV</t>
  </si>
  <si>
    <t xml:space="preserve">BAÙO CAÙO CUÛA BAN TOÅNG GIAÙM ÑOÁC </t>
  </si>
  <si>
    <t>- Laõi lieân doanh ñöôïc nhaän</t>
  </si>
  <si>
    <t>Caùc hoaït ñoäng kinh doanh chuû yeáu cuûa Coâng Ty Coå Phaàn Nam Vieät : saûn xuaát taám lôïp, caáu kieän beâ toâng, kinh doanh vaät lieäu xaây döïng, saûn xuaát vaø mua baùn phuï tuøng thieát bò maùy moùc cô khí, saûn xuaát vaø cheá bieán noâng laâm thuûy saûn, kinh doanh nhaø ôû.</t>
  </si>
  <si>
    <t>Hình thöùc sôû höõu voán: Voán coå phaàn.</t>
  </si>
  <si>
    <t>Chuû tòch Hoäi ñoàng Quaûn trò</t>
  </si>
  <si>
    <t xml:space="preserve">       OÂng Toân Thaát Maïnh</t>
  </si>
  <si>
    <t>UÛy vieân HÑQT</t>
  </si>
  <si>
    <t xml:space="preserve">       OÂng Leâ Höõu Thuaán</t>
  </si>
  <si>
    <t>Uûy vieân HÑQT</t>
  </si>
  <si>
    <t xml:space="preserve">       OÂng Vuõ Haûi Baèng</t>
  </si>
  <si>
    <t xml:space="preserve">       OÂng Nguyeãn Vaên Nam</t>
  </si>
  <si>
    <t xml:space="preserve">       OÂng Leâ Vaên Baûy</t>
  </si>
  <si>
    <t xml:space="preserve">       Baø Nguyeãn Thò Tôùi</t>
  </si>
  <si>
    <t xml:space="preserve">Toång Giaùm ñoác </t>
  </si>
  <si>
    <t>Phoù Toång Giaùm ñoác</t>
  </si>
  <si>
    <t xml:space="preserve">       OÂng Phaïm Minh Tuyeån</t>
  </si>
  <si>
    <t>Giaùm ñoác xöôûng cô khí cheá taïo</t>
  </si>
  <si>
    <t xml:space="preserve">       OÂng Leâ Vaên Traùng </t>
  </si>
  <si>
    <t>Giaùm ñoác xí nghieäp kinh doanh xuaát nhaäp khaåu</t>
  </si>
  <si>
    <t>Vaøo ngaøy laäp baùo caùo naøy :</t>
  </si>
  <si>
    <t xml:space="preserve">       OÂng Nguyeãn Vaên Quyù</t>
  </si>
  <si>
    <t xml:space="preserve">BAÙO CAÙO TAØI CHÍNH </t>
  </si>
  <si>
    <t>ÑAÕ ÑÖÔÏC KIEÅM TOAÙN</t>
  </si>
  <si>
    <t>COÂNG TY COÅ PHAÀN NAM VIEÄT</t>
  </si>
  <si>
    <t>MUÏC LUÏC</t>
  </si>
  <si>
    <t>---oOo---</t>
  </si>
  <si>
    <t xml:space="preserve"> </t>
  </si>
  <si>
    <t>Trang</t>
  </si>
  <si>
    <t>1- Baùo Caùo Cuûa Ban Toång Giaùm Ñoác</t>
  </si>
  <si>
    <t>1 - 2</t>
  </si>
  <si>
    <t>2- Baùo Caùo Kieåm Toaùn</t>
  </si>
  <si>
    <t>3- Baûng Caân Ñoái Keá Toaùn</t>
  </si>
  <si>
    <t>7</t>
  </si>
  <si>
    <t>6- Thuyeát Minh Baùo Caùo Taøi Chính</t>
  </si>
  <si>
    <t>3</t>
  </si>
  <si>
    <t>4 - 5</t>
  </si>
  <si>
    <t>6</t>
  </si>
  <si>
    <t>8 - 16</t>
  </si>
  <si>
    <t>4- Baùo Caùo Keát Quaû Hoaït Ñoäng Kinh Doanh</t>
  </si>
  <si>
    <t>5- Baùo Caùo Löu Chuyeån Tieàn Teä</t>
  </si>
  <si>
    <t>Toång giaùm ñoác</t>
  </si>
  <si>
    <t>Keát quaû hoaït ñoäng</t>
  </si>
  <si>
    <t>Caùc hoaït ñoäng chính</t>
  </si>
  <si>
    <t>Thaønh vieân Hoäi ñoàng Quaûn trò vaø Ban Toång Giaùm ñoác cuûa Coâng ty trong naêm vaø cho ñeán thôøi ñieåm laäp Baùo Caùo naøy bao goàm:</t>
  </si>
  <si>
    <t>Caùc thoâng tin cô baûn khaùc</t>
  </si>
  <si>
    <t>Taøi saûn löu ñoäng</t>
  </si>
  <si>
    <t>4.1</t>
  </si>
  <si>
    <t>Khoâng coù tröôøng hôïp naøo daãn ñeán caùc soá lieäu gaây hieåu nhaàm</t>
  </si>
  <si>
    <t>4.2</t>
  </si>
  <si>
    <t>4.3</t>
  </si>
  <si>
    <t>Caùc nghieäp vuï troïng yeáu vaø baát thöôøng</t>
  </si>
  <si>
    <t>4.4</t>
  </si>
  <si>
    <t>Kieåm toaùn ñoäc laäp</t>
  </si>
  <si>
    <t>Tuyeân boá</t>
  </si>
  <si>
    <t xml:space="preserve">       OÂng Ñaëng Ninh Phöông</t>
  </si>
  <si>
    <t xml:space="preserve">       OÂng Nguyeãn Trung Hieáu</t>
  </si>
  <si>
    <t>Giaùm ñoác XN SXKD cheá bieán goã Nhaø Vieät 1</t>
  </si>
  <si>
    <t xml:space="preserve">Soá löôïng coå phieáu ñaõ ñöôïc pheùp phaùt haønh </t>
  </si>
  <si>
    <t xml:space="preserve">+ Chi phí môû roäng xöôûng gaïch block </t>
  </si>
  <si>
    <t>+ Coâng trình môû roäng nhaø xöôûng NAVI 1</t>
  </si>
  <si>
    <t>+ Coâng trình loø hôi</t>
  </si>
  <si>
    <t>- Chi phí cheá taïo NAVI 2</t>
  </si>
  <si>
    <t xml:space="preserve">Quyõ ñaàu tö           phaùt trieån </t>
  </si>
  <si>
    <t>+ Voán goùp ñaàu kì</t>
  </si>
  <si>
    <t>+ Voán goùp cuoái kì</t>
  </si>
  <si>
    <t>336</t>
  </si>
  <si>
    <t>431</t>
  </si>
  <si>
    <t xml:space="preserve">- Giaù voán thaønh phaåm ñaõ cung caáp </t>
  </si>
  <si>
    <t xml:space="preserve">- Laõi vay caù nhaân </t>
  </si>
  <si>
    <t xml:space="preserve">Quyõ döï phoøng        taøi chính </t>
  </si>
  <si>
    <t>Coâng Ty Coå Phaàn Nam Vieät ñang ñöôïc höôûng öu ñaõi ñaàu tö theo giaáy chöùng nhaän öu ñaõi ñaàu tö soá 4707/UB-CNN vaø coâng vaên soá 075A-04/NV ngaøy 30/9/2004 keå töø khi chuyeån doanh nghieäp Nhaø nöôùc sang Coâng Ty coå phaàn ngaøy 01/2/2001 vôùi caùc lónh vöïc hoaït ñoäng kinh doanh nhö sau:</t>
  </si>
  <si>
    <t>- Coå töùc, lôïi nhuaän ñaõ chia</t>
  </si>
  <si>
    <t xml:space="preserve">Baûng ñoái chieáu bieán ñoäng Voán chuû sôû höõu </t>
  </si>
  <si>
    <t xml:space="preserve">Soá chöùng chæ KTV: 0476/KTV </t>
  </si>
  <si>
    <t>- Caùc cheânh leäch phaùt sinh do quy ñoåi ngoaïi teä vaø ñaùnh giaù laïi soá dö caùc taøi khoaûn ngoaïi teä ñöôïc keát chuyeån vaøo laõi, loã cuûa nieân ñoä.</t>
  </si>
  <si>
    <t>Nguyeân taéc ñaùnh giaù: Haøng toàn kho ñöôïc ghi nhaän theo giaù goác.</t>
  </si>
  <si>
    <t>Phöông phaùp xaùc ñònh giaù trò haøng hoùa toàn kho cuoái kyø: Bình quaân gia quyeàn.</t>
  </si>
  <si>
    <t>Phöông phaùp haïch toaùn haøng toàn kho: theo phöông phaùp keâ khai thöôøng xuyeân.</t>
  </si>
  <si>
    <t>Laäp döï phoøng giaûm giaù haøng toàn kho: chöa thöïc hieän.</t>
  </si>
  <si>
    <t>Phöông phaùp khaáu hao TSCÑ: Khaáu hao ñöôïc tính döïa treân nguyeân giaù cuûa taøi saûn coá ñònh vaø theo phöông phaùp khaáu hao ñöôøng thaúng. Tyû leä khaáu hao haøng naêm döa treân möùc ñoä höõu duïng döï tính cuûa TSCÑ phuø hôïp vôùi quyeát ñònh soá 206/2003/QÑ-BTC ban haønh ngaøy 12/12/2003 cuûa Boä Taøi Chính.</t>
  </si>
  <si>
    <t>Ghi nhaän coå töùc: Coå töùc ñöôïc ghi nhaän ñoù laø phaàn coøn laïi cuûa lôïi nhuaän sau thueá, sau khi trích laäp caùc quyõ, chi phí hoäi ñoàng quaûn trò vaø ban kieåm soaùt. Coâng ty chia coå töùc theo Bieân baûn hoïp hoäi ñoàng quaûn trò haøng naêm.</t>
  </si>
  <si>
    <t>Nguyeân taéc trích laäp caùc quyõ töø lôïi nhuaän sau thueá:</t>
  </si>
  <si>
    <t>- Laõi, loã cheânh leäch tæ giaù hoái ñoaùi chöa thöïc hieän</t>
  </si>
  <si>
    <t>- Laõi, loã töø hoaït ñoäng ñaàu tö</t>
  </si>
  <si>
    <t>01</t>
  </si>
  <si>
    <t>03</t>
  </si>
  <si>
    <t>04</t>
  </si>
  <si>
    <t>05</t>
  </si>
  <si>
    <t>CHÆ TIEÂU</t>
  </si>
  <si>
    <t xml:space="preserve">BAÛNG CAÂN ÑOÁI KEÁ TOAÙN </t>
  </si>
  <si>
    <t>TAØI SAÛN</t>
  </si>
  <si>
    <t>TOÅNG COÄNG TAØI SAÛN</t>
  </si>
  <si>
    <t>NGUOÀN VOÁN</t>
  </si>
  <si>
    <t xml:space="preserve">A. NÔÏ PHAÛI TRAÛ </t>
  </si>
  <si>
    <t>TOÅNG COÄNG NGUOÀN VOÁN</t>
  </si>
  <si>
    <t>- Nguyeân giaù</t>
  </si>
  <si>
    <t xml:space="preserve">- Giaù trò hao moøn luõy keá </t>
  </si>
  <si>
    <t>B. VOÁN CHUÛ SÔÛ HÖÕU</t>
  </si>
  <si>
    <t xml:space="preserve">CHÆ TIEÂU </t>
  </si>
  <si>
    <t>I. Nôï ngaén haïn</t>
  </si>
  <si>
    <t>II. Nôï daøi haïn</t>
  </si>
  <si>
    <t>I. Nguoàn voán quyõ</t>
  </si>
  <si>
    <t>II. Nguoàn kinh phí, quyõ khaùc</t>
  </si>
  <si>
    <t>II. Caùc khoaûn ñaàu tö taøi chính ngaén haïn</t>
  </si>
  <si>
    <t>III. Caùc khoaûn phaûi thu</t>
  </si>
  <si>
    <t>IV. Haøng toàn kho</t>
  </si>
  <si>
    <t>CAÙC CHÆ TIEÂU NGOAØI BAÛNG CAÂN ÑOÁI KEÁ TOAÙN</t>
  </si>
  <si>
    <t>1. Taøi saûn thueâ ngoaøi</t>
  </si>
  <si>
    <t>2. Vaät tö, haøng hoùa nhaän giöõ hoä, nhaän gia coâng</t>
  </si>
  <si>
    <t>3. Haøng hoùa nhaän baùn hoä, nhaän kyù göûi</t>
  </si>
  <si>
    <t>4. Nôï khoù ñoøi ñaõ xöû lyù</t>
  </si>
  <si>
    <t>6. Haïn möùc kinh phí coøn laïi</t>
  </si>
  <si>
    <t>II. LÖU CHUYEÅN TIEÀN TÖØ HOAÏT ÑOÄNG ÑAÀU TÖ</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</si>
</sst>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_);_(* \(#.##0.00\);_(* &quot;-&quot;??_);_(@_)"/>
    <numFmt numFmtId="167" formatCode="_(* #,##0.00_);_(* \(#,##0.00\);_(* &quot;-&quot;_);_(@_)"/>
    <numFmt numFmtId="168" formatCode="0#"/>
    <numFmt numFmtId="169" formatCode="&quot;\&quot;#,##0;[Red]&quot;\&quot;\-#,##0"/>
    <numFmt numFmtId="170" formatCode="&quot;\&quot;#,##0.00;[Red]&quot;\&quot;\-#,##0.00"/>
    <numFmt numFmtId="171" formatCode="\$#,##0\ ;\(\$#,##0\)"/>
    <numFmt numFmtId="172" formatCode="&quot;\&quot;#,##0;[Red]&quot;\&quot;&quot;\&quot;\-#,##0"/>
    <numFmt numFmtId="173" formatCode="&quot;\&quot;#,##0.00;[Red]&quot;\&quot;&quot;\&quot;&quot;\&quot;&quot;\&quot;&quot;\&quot;&quot;\&quot;\-#,##0.00"/>
    <numFmt numFmtId="174" formatCode="_(* #,##0.0_);_(* \(#,##0.0\);_(* &quot;-&quot;??_);_(@_)"/>
    <numFmt numFmtId="175" formatCode="#,##0.000"/>
    <numFmt numFmtId="176" formatCode="0.0"/>
    <numFmt numFmtId="177" formatCode="0.00_);\(0.00\)"/>
    <numFmt numFmtId="178" formatCode="_(* #,##0.0_);_(* \(#,##0.0\);_(* &quot;-&quot;_);_(@_)"/>
    <numFmt numFmtId="179" formatCode="_(* #,##0.000_);_(* \(#,##0.000\);_(* &quot;-&quot;_);_(@_)"/>
    <numFmt numFmtId="180" formatCode="_(* #,##0.0000_);_(* \(#,##0.0000\);_(* &quot;-&quot;_);_(@_)"/>
    <numFmt numFmtId="181" formatCode="_(* #,##0.00000_);_(* \(#,##0.00000\);_(* &quot;-&quot;_);_(@_)"/>
    <numFmt numFmtId="182" formatCode="[$-409]dddd\,\ dd\ mmmm\,\ yyyy"/>
    <numFmt numFmtId="183" formatCode="&quot;Yes&quot;;&quot;Yes&quot;;&quot;No&quot;"/>
    <numFmt numFmtId="184" formatCode="&quot;True&quot;;&quot;True&quot;;&quot;False&quot;"/>
    <numFmt numFmtId="185" formatCode="&quot;On&quot;;&quot;On&quot;;&quot;Off&quot;"/>
    <numFmt numFmtId="186" formatCode="[$-409]dddd\,\ mmmm\ dd\,\ yyyy"/>
    <numFmt numFmtId="187" formatCode="_(* #.##0._);_(* \(#.##0.\);_(* &quot;-&quot;??_);_(@_)"/>
    <numFmt numFmtId="188" formatCode="_-* #,##0_-;\-* #,##0_-;_-* &quot;-&quot;_-;_-@_-"/>
    <numFmt numFmtId="189" formatCode="_-* #,##0.00_-;\-* #,##0.00_-;_-* &quot;-&quot;??_-;_-@_-"/>
    <numFmt numFmtId="190" formatCode="_-&quot;$&quot;* #,##0_-;\-&quot;$&quot;* #,##0_-;_-&quot;$&quot;* &quot;-&quot;_-;_-@_-"/>
    <numFmt numFmtId="191" formatCode="_-&quot;$&quot;* #,##0.00_-;\-&quot;$&quot;* #,##0.00_-;_-&quot;$&quot;* &quot;-&quot;??_-;_-@_-"/>
    <numFmt numFmtId="192" formatCode="00.000"/>
    <numFmt numFmtId="193" formatCode="&quot;￥&quot;#,##0;&quot;￥&quot;\-#,##0"/>
    <numFmt numFmtId="194" formatCode="#,##0\ &quot;DM&quot;;\-#,##0\ &quot;DM&quot;"/>
    <numFmt numFmtId="195" formatCode="0.000%"/>
    <numFmt numFmtId="196" formatCode="#,##0.0"/>
    <numFmt numFmtId="197" formatCode="#,##0.0000000"/>
    <numFmt numFmtId="198" formatCode="#,##0.00000000"/>
    <numFmt numFmtId="199" formatCode="#,##0.000000000"/>
    <numFmt numFmtId="200" formatCode="#,##0.000000"/>
    <numFmt numFmtId="201" formatCode="#,##0.00000"/>
    <numFmt numFmtId="202" formatCode="#,##0.0000"/>
    <numFmt numFmtId="203" formatCode="[$-409]dd\-mmm\-yy;@"/>
    <numFmt numFmtId="204" formatCode="_(* #,##0.0_);_(* \(#,##0.0\);_(* &quot;-&quot;?_);_(@_)"/>
    <numFmt numFmtId="205" formatCode="0.0%"/>
    <numFmt numFmtId="206" formatCode="&quot;$&quot;#,##0.00"/>
    <numFmt numFmtId="207" formatCode="0.0000"/>
    <numFmt numFmtId="208" formatCode="0.000"/>
    <numFmt numFmtId="209" formatCode="0.00000"/>
    <numFmt numFmtId="210" formatCode="0.000000"/>
    <numFmt numFmtId="211" formatCode="_(* #,##0.0000_);_(* \(#,##0.0000\);_(* &quot;-&quot;??_);_(@_)"/>
    <numFmt numFmtId="212" formatCode="_(* #,##0.00000_);_(* \(#,##0.00000\);_(* &quot;-&quot;??_);_(@_)"/>
    <numFmt numFmtId="213" formatCode="_(* #,##0.000000_);_(* \(#,##0.000000\);_(* &quot;-&quot;??_);_(@_)"/>
    <numFmt numFmtId="214" formatCode="_(* #,##0.0000000_);_(* \(#,##0.0000000\);_(* &quot;-&quot;??_);_(@_)"/>
    <numFmt numFmtId="215" formatCode="_(* #,##0.000_);_(* \(#,##0.000\);_(* &quot;-&quot;???_);_(@_)"/>
    <numFmt numFmtId="216" formatCode="[$$-C09]#,##0.00"/>
    <numFmt numFmtId="217" formatCode="&quot;$&quot;#,##0.0_);\(&quot;$&quot;#,##0.0\)"/>
    <numFmt numFmtId="218" formatCode="0.00000000"/>
    <numFmt numFmtId="219" formatCode="0.000000000"/>
    <numFmt numFmtId="220" formatCode="0.0000000"/>
    <numFmt numFmtId="221" formatCode="&quot;$&quot;#,##0.0"/>
    <numFmt numFmtId="222" formatCode="&quot;$&quot;#,##0"/>
    <numFmt numFmtId="223" formatCode="#,##0.0_);\(#,##0.0\)"/>
    <numFmt numFmtId="224" formatCode="#,##0;[Red]#,##0"/>
    <numFmt numFmtId="225" formatCode="[$€-2]\ #,##0.00_);[Red]\([$€-2]\ #,##0.00\)"/>
  </numFmts>
  <fonts count="43">
    <font>
      <sz val="11"/>
      <name val="VNI-Times"/>
      <family val="0"/>
    </font>
    <font>
      <sz val="12"/>
      <name val="VNI-Times"/>
      <family val="0"/>
    </font>
    <font>
      <sz val="12"/>
      <name val="新細明體"/>
      <family val="1"/>
    </font>
    <font>
      <sz val="10"/>
      <name val="MS Sans Serif"/>
      <family val="0"/>
    </font>
    <font>
      <sz val="10"/>
      <name val="Arial"/>
      <family val="2"/>
    </font>
    <font>
      <u val="single"/>
      <sz val="10"/>
      <color indexed="36"/>
      <name val="Arial"/>
      <family val="0"/>
    </font>
    <font>
      <b/>
      <sz val="18"/>
      <name val="Arial"/>
      <family val="2"/>
    </font>
    <font>
      <b/>
      <sz val="12"/>
      <name val="Arial"/>
      <family val="2"/>
    </font>
    <font>
      <u val="single"/>
      <sz val="10"/>
      <color indexed="12"/>
      <name val="Arial"/>
      <family val="0"/>
    </font>
    <font>
      <sz val="14"/>
      <name val="뼻뮝"/>
      <family val="3"/>
    </font>
    <font>
      <sz val="12"/>
      <name val="뼻뮝"/>
      <family val="1"/>
    </font>
    <font>
      <sz val="12"/>
      <name val="바탕체"/>
      <family val="1"/>
    </font>
    <font>
      <sz val="10"/>
      <name val="굴림체"/>
      <family val="3"/>
    </font>
    <font>
      <b/>
      <sz val="14"/>
      <name val="VNI-Helve-Condense"/>
      <family val="0"/>
    </font>
    <font>
      <sz val="10"/>
      <name val="VNI-Helve-Condense"/>
      <family val="0"/>
    </font>
    <font>
      <b/>
      <sz val="10"/>
      <color indexed="8"/>
      <name val="VNI-Helve-Condense"/>
      <family val="0"/>
    </font>
    <font>
      <sz val="10"/>
      <color indexed="8"/>
      <name val="VNI-Helve-Condense"/>
      <family val="0"/>
    </font>
    <font>
      <b/>
      <sz val="10"/>
      <name val="VNI-Helve-Condense"/>
      <family val="0"/>
    </font>
    <font>
      <sz val="10"/>
      <name val="VNI-Times"/>
      <family val="0"/>
    </font>
    <font>
      <i/>
      <sz val="10"/>
      <name val="VNI-Helve-Condense"/>
      <family val="0"/>
    </font>
    <font>
      <b/>
      <i/>
      <sz val="10"/>
      <name val="VNI-Helve-Condense"/>
      <family val="0"/>
    </font>
    <font>
      <u val="single"/>
      <sz val="10"/>
      <name val="VNI-Helve-Condense"/>
      <family val="0"/>
    </font>
    <font>
      <sz val="10"/>
      <color indexed="10"/>
      <name val="VNI-Helve-Condense"/>
      <family val="0"/>
    </font>
    <font>
      <b/>
      <sz val="10"/>
      <color indexed="10"/>
      <name val="VNI-Helve-Condense"/>
      <family val="0"/>
    </font>
    <font>
      <i/>
      <sz val="10"/>
      <color indexed="8"/>
      <name val="VNI-Helve-Condense"/>
      <family val="0"/>
    </font>
    <font>
      <b/>
      <u val="single"/>
      <sz val="10"/>
      <name val="VNI-Helve-Condense"/>
      <family val="0"/>
    </font>
    <font>
      <sz val="10"/>
      <color indexed="9"/>
      <name val="VNI-Helve-Condense"/>
      <family val="0"/>
    </font>
    <font>
      <i/>
      <vertAlign val="superscript"/>
      <sz val="10"/>
      <name val="VNI-Helve-Condense"/>
      <family val="0"/>
    </font>
    <font>
      <b/>
      <i/>
      <u val="single"/>
      <sz val="10"/>
      <name val="VNI-Helve-Condense"/>
      <family val="0"/>
    </font>
    <font>
      <b/>
      <sz val="10"/>
      <name val="VNI-Times"/>
      <family val="0"/>
    </font>
    <font>
      <sz val="24"/>
      <name val="VNI-Helve-Condense"/>
      <family val="0"/>
    </font>
    <font>
      <b/>
      <sz val="16"/>
      <name val="VNI-Helve-Condense"/>
      <family val="0"/>
    </font>
    <font>
      <b/>
      <sz val="17"/>
      <name val="VNI-Helve-Condense"/>
      <family val="0"/>
    </font>
    <font>
      <b/>
      <sz val="24"/>
      <name val="VNI-Helve-Condense"/>
      <family val="0"/>
    </font>
    <font>
      <b/>
      <sz val="12"/>
      <name val="VNI-Helve-Condense"/>
      <family val="0"/>
    </font>
    <font>
      <b/>
      <sz val="20"/>
      <name val="VNI-Helve-Condense"/>
      <family val="0"/>
    </font>
    <font>
      <sz val="20"/>
      <name val="VNI-Helve-Condense"/>
      <family val="0"/>
    </font>
    <font>
      <sz val="16"/>
      <name val="VNI-Helve-Condense"/>
      <family val="0"/>
    </font>
    <font>
      <sz val="11"/>
      <name val="VNI-Helve-Condense"/>
      <family val="0"/>
    </font>
    <font>
      <b/>
      <sz val="9"/>
      <name val="VNI-Helve-Condense"/>
      <family val="0"/>
    </font>
    <font>
      <b/>
      <sz val="13"/>
      <name val="VNI-Helve-Condense"/>
      <family val="0"/>
    </font>
    <font>
      <sz val="13"/>
      <name val="VNI-Helve-Condense"/>
      <family val="0"/>
    </font>
    <font>
      <vertAlign val="superscript"/>
      <sz val="10"/>
      <name val="VNI-Helve-Condense"/>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double"/>
    </border>
    <border>
      <left>
        <color indexed="63"/>
      </left>
      <right>
        <color indexed="63"/>
      </right>
      <top style="hair"/>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style="double"/>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7" fillId="0" borderId="1" applyNumberFormat="0" applyAlignment="0" applyProtection="0"/>
    <xf numFmtId="0" fontId="7" fillId="0" borderId="2">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18" fillId="0" borderId="0">
      <alignment/>
      <protection/>
    </xf>
    <xf numFmtId="0" fontId="3" fillId="0" borderId="0">
      <alignment/>
      <protection/>
    </xf>
    <xf numFmtId="0" fontId="3" fillId="0" borderId="0">
      <alignment/>
      <protection/>
    </xf>
    <xf numFmtId="0" fontId="1" fillId="0" borderId="0">
      <alignment/>
      <protection/>
    </xf>
    <xf numFmtId="0" fontId="4" fillId="0" borderId="0">
      <alignment/>
      <protection/>
    </xf>
    <xf numFmtId="9" fontId="0" fillId="0" borderId="0" applyFont="0" applyFill="0" applyBorder="0" applyAlignment="0" applyProtection="0"/>
    <xf numFmtId="0" fontId="4" fillId="0" borderId="3" applyNumberFormat="0" applyFont="0" applyFill="0" applyAlignment="0" applyProtection="0"/>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1" fillId="0" borderId="0" applyFont="0" applyFill="0" applyBorder="0" applyAlignment="0" applyProtection="0"/>
    <xf numFmtId="0" fontId="10" fillId="0" borderId="0">
      <alignment/>
      <protection/>
    </xf>
    <xf numFmtId="0" fontId="2" fillId="0" borderId="0">
      <alignment/>
      <protection/>
    </xf>
    <xf numFmtId="188" fontId="2" fillId="0" borderId="0" applyFont="0" applyFill="0" applyBorder="0" applyAlignment="0" applyProtection="0"/>
    <xf numFmtId="189" fontId="2"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0" fontId="12" fillId="0" borderId="0">
      <alignment/>
      <protection/>
    </xf>
    <xf numFmtId="0" fontId="4" fillId="0" borderId="0">
      <alignment/>
      <protection/>
    </xf>
    <xf numFmtId="190" fontId="2" fillId="0" borderId="0" applyFont="0" applyFill="0" applyBorder="0" applyAlignment="0" applyProtection="0"/>
    <xf numFmtId="191" fontId="2" fillId="0" borderId="0" applyFont="0" applyFill="0" applyBorder="0" applyAlignment="0" applyProtection="0"/>
  </cellStyleXfs>
  <cellXfs count="741">
    <xf numFmtId="0" fontId="0" fillId="0" borderId="0" xfId="0" applyAlignment="1">
      <alignment/>
    </xf>
    <xf numFmtId="0" fontId="4" fillId="0" borderId="0" xfId="51">
      <alignment/>
      <protection/>
    </xf>
    <xf numFmtId="0" fontId="0" fillId="0" borderId="0" xfId="0" applyAlignment="1" applyProtection="1">
      <alignment/>
      <protection hidden="1" locked="0"/>
    </xf>
    <xf numFmtId="164" fontId="14" fillId="0" borderId="0" xfId="15" applyNumberFormat="1" applyFont="1" applyAlignment="1">
      <alignment/>
    </xf>
    <xf numFmtId="164" fontId="15" fillId="0" borderId="0" xfId="32" applyNumberFormat="1" applyFont="1" applyAlignment="1">
      <alignment horizontal="center"/>
      <protection/>
    </xf>
    <xf numFmtId="164" fontId="16" fillId="0" borderId="0" xfId="32" applyNumberFormat="1" applyFont="1" applyAlignment="1">
      <alignment horizontal="center"/>
      <protection/>
    </xf>
    <xf numFmtId="37" fontId="14" fillId="0" borderId="0" xfId="32" applyNumberFormat="1" applyFont="1" applyAlignment="1">
      <alignment horizontal="center" vertical="center"/>
      <protection/>
    </xf>
    <xf numFmtId="37" fontId="13" fillId="0" borderId="0" xfId="0" applyNumberFormat="1" applyFont="1" applyBorder="1" applyAlignment="1">
      <alignment/>
    </xf>
    <xf numFmtId="0" fontId="17" fillId="0" borderId="0" xfId="0" applyFont="1" applyAlignment="1">
      <alignment/>
    </xf>
    <xf numFmtId="0" fontId="18" fillId="0" borderId="0" xfId="0" applyFont="1" applyAlignment="1">
      <alignment/>
    </xf>
    <xf numFmtId="164" fontId="14" fillId="0" borderId="0" xfId="15" applyNumberFormat="1" applyFont="1" applyAlignment="1">
      <alignment/>
    </xf>
    <xf numFmtId="0" fontId="14" fillId="0" borderId="0" xfId="0" applyFont="1" applyAlignment="1">
      <alignment/>
    </xf>
    <xf numFmtId="0" fontId="14" fillId="0" borderId="0" xfId="0" applyFont="1" applyAlignment="1">
      <alignment horizontal="justify"/>
    </xf>
    <xf numFmtId="164" fontId="15" fillId="0" borderId="0" xfId="32" applyNumberFormat="1" applyFont="1" applyAlignment="1">
      <alignment/>
      <protection/>
    </xf>
    <xf numFmtId="0" fontId="17" fillId="0" borderId="0" xfId="0" applyFont="1" applyAlignment="1">
      <alignment horizontal="left"/>
    </xf>
    <xf numFmtId="0" fontId="14" fillId="0" borderId="0" xfId="0" applyFont="1" applyAlignment="1">
      <alignment horizontal="right"/>
    </xf>
    <xf numFmtId="0" fontId="17" fillId="0" borderId="0" xfId="0" applyFont="1" applyAlignment="1">
      <alignment horizontal="center"/>
    </xf>
    <xf numFmtId="0" fontId="14" fillId="0" borderId="0" xfId="0" applyFont="1" applyAlignment="1">
      <alignment horizontal="center"/>
    </xf>
    <xf numFmtId="37" fontId="17" fillId="0" borderId="0" xfId="0" applyNumberFormat="1" applyFont="1" applyAlignment="1">
      <alignment horizontal="left"/>
    </xf>
    <xf numFmtId="37" fontId="14" fillId="0" borderId="4" xfId="33" applyNumberFormat="1" applyFont="1" applyBorder="1" applyAlignment="1">
      <alignment horizontal="left"/>
      <protection/>
    </xf>
    <xf numFmtId="37" fontId="17" fillId="0" borderId="4" xfId="33" applyNumberFormat="1" applyFont="1" applyBorder="1" applyAlignment="1">
      <alignment horizontal="center"/>
      <protection/>
    </xf>
    <xf numFmtId="37" fontId="14" fillId="0" borderId="4" xfId="33" applyNumberFormat="1" applyFont="1" applyBorder="1" applyAlignment="1">
      <alignment horizontal="center"/>
      <protection/>
    </xf>
    <xf numFmtId="3" fontId="14" fillId="0" borderId="4" xfId="0" applyNumberFormat="1" applyFont="1" applyBorder="1" applyAlignment="1">
      <alignment horizontal="right"/>
    </xf>
    <xf numFmtId="3" fontId="14" fillId="0" borderId="0" xfId="0" applyNumberFormat="1" applyFont="1" applyAlignment="1">
      <alignment/>
    </xf>
    <xf numFmtId="0" fontId="17" fillId="0" borderId="0" xfId="0" applyFont="1" applyBorder="1" applyAlignment="1">
      <alignment horizontal="left" vertical="center" indent="1"/>
    </xf>
    <xf numFmtId="0" fontId="14" fillId="0" borderId="5" xfId="0" applyFont="1" applyBorder="1" applyAlignment="1">
      <alignment horizontal="center"/>
    </xf>
    <xf numFmtId="0" fontId="14" fillId="0" borderId="0" xfId="0" applyFont="1" applyBorder="1" applyAlignment="1">
      <alignment/>
    </xf>
    <xf numFmtId="0" fontId="17" fillId="0" borderId="5" xfId="0" applyFont="1" applyBorder="1" applyAlignment="1" quotePrefix="1">
      <alignment horizontal="center"/>
    </xf>
    <xf numFmtId="0" fontId="17" fillId="0" borderId="0" xfId="0" applyFont="1" applyBorder="1" applyAlignment="1" quotePrefix="1">
      <alignment horizontal="center"/>
    </xf>
    <xf numFmtId="0" fontId="17" fillId="0" borderId="6" xfId="0" applyFont="1" applyBorder="1" applyAlignment="1">
      <alignment horizontal="center"/>
    </xf>
    <xf numFmtId="0" fontId="17" fillId="0" borderId="0" xfId="0" applyFont="1" applyBorder="1" applyAlignment="1">
      <alignment/>
    </xf>
    <xf numFmtId="3" fontId="14" fillId="0" borderId="0" xfId="0" applyNumberFormat="1" applyFont="1" applyBorder="1" applyAlignment="1">
      <alignment horizontal="center"/>
    </xf>
    <xf numFmtId="41" fontId="14" fillId="0" borderId="0" xfId="0" applyNumberFormat="1" applyFont="1" applyBorder="1" applyAlignment="1">
      <alignment/>
    </xf>
    <xf numFmtId="0" fontId="14" fillId="0" borderId="0" xfId="0" applyFont="1" applyBorder="1" applyAlignment="1">
      <alignment horizontal="center"/>
    </xf>
    <xf numFmtId="164" fontId="14" fillId="0" borderId="0" xfId="15" applyNumberFormat="1" applyFont="1" applyBorder="1" applyAlignment="1">
      <alignment/>
    </xf>
    <xf numFmtId="0" fontId="17" fillId="0" borderId="6" xfId="0" applyFont="1" applyBorder="1" applyAlignment="1" quotePrefix="1">
      <alignment horizontal="center" vertical="center" wrapText="1"/>
    </xf>
    <xf numFmtId="0" fontId="17" fillId="0" borderId="0" xfId="0" applyFont="1" applyBorder="1" applyAlignment="1" quotePrefix="1">
      <alignment horizontal="center" vertical="center" wrapText="1"/>
    </xf>
    <xf numFmtId="3" fontId="17" fillId="0" borderId="6" xfId="0" applyNumberFormat="1" applyFont="1" applyBorder="1" applyAlignment="1">
      <alignment vertical="center" wrapText="1"/>
    </xf>
    <xf numFmtId="0" fontId="14" fillId="0" borderId="0" xfId="0" applyFont="1" applyBorder="1" applyAlignment="1">
      <alignment vertical="center" wrapText="1"/>
    </xf>
    <xf numFmtId="3" fontId="17" fillId="0" borderId="0" xfId="0" applyNumberFormat="1" applyFont="1" applyBorder="1" applyAlignment="1">
      <alignment vertical="center" wrapText="1"/>
    </xf>
    <xf numFmtId="0" fontId="14" fillId="0" borderId="0" xfId="0" applyFont="1" applyBorder="1" applyAlignment="1">
      <alignment wrapText="1"/>
    </xf>
    <xf numFmtId="0" fontId="17" fillId="0" borderId="0" xfId="0" applyFont="1" applyBorder="1" applyAlignment="1">
      <alignment horizontal="center"/>
    </xf>
    <xf numFmtId="37" fontId="14" fillId="0" borderId="0" xfId="0" applyNumberFormat="1" applyFont="1" applyBorder="1" applyAlignment="1">
      <alignment horizontal="center"/>
    </xf>
    <xf numFmtId="0" fontId="14" fillId="0" borderId="0" xfId="0" applyFont="1" applyBorder="1" applyAlignment="1" quotePrefix="1">
      <alignment horizontal="center"/>
    </xf>
    <xf numFmtId="3" fontId="14" fillId="0" borderId="0" xfId="0" applyNumberFormat="1" applyFont="1" applyBorder="1" applyAlignment="1">
      <alignment horizontal="right"/>
    </xf>
    <xf numFmtId="164" fontId="14" fillId="0" borderId="0" xfId="15" applyNumberFormat="1" applyFont="1" applyBorder="1" applyAlignment="1">
      <alignment wrapText="1"/>
    </xf>
    <xf numFmtId="164" fontId="14" fillId="0" borderId="0" xfId="15" applyNumberFormat="1" applyFont="1" applyBorder="1" applyAlignment="1">
      <alignment horizontal="right"/>
    </xf>
    <xf numFmtId="37" fontId="17" fillId="0" borderId="2" xfId="0" applyNumberFormat="1" applyFont="1" applyBorder="1" applyAlignment="1">
      <alignment horizontal="center"/>
    </xf>
    <xf numFmtId="37" fontId="17" fillId="0" borderId="2" xfId="0" applyNumberFormat="1" applyFont="1" applyBorder="1" applyAlignment="1">
      <alignment horizontal="right"/>
    </xf>
    <xf numFmtId="0" fontId="17" fillId="0" borderId="2" xfId="0" applyFont="1" applyBorder="1" applyAlignment="1">
      <alignment horizontal="center"/>
    </xf>
    <xf numFmtId="3" fontId="14" fillId="0" borderId="2" xfId="0" applyNumberFormat="1" applyFont="1" applyBorder="1" applyAlignment="1">
      <alignment horizontal="right"/>
    </xf>
    <xf numFmtId="37" fontId="14" fillId="0" borderId="0" xfId="0" applyNumberFormat="1" applyFont="1" applyBorder="1" applyAlignment="1">
      <alignment/>
    </xf>
    <xf numFmtId="164" fontId="17" fillId="0" borderId="2" xfId="15" applyNumberFormat="1" applyFont="1" applyBorder="1" applyAlignment="1" quotePrefix="1">
      <alignment horizontal="center"/>
    </xf>
    <xf numFmtId="164" fontId="17" fillId="0" borderId="2" xfId="15" applyNumberFormat="1" applyFont="1" applyBorder="1" applyAlignment="1">
      <alignment horizontal="right"/>
    </xf>
    <xf numFmtId="3" fontId="17" fillId="0" borderId="2" xfId="0" applyNumberFormat="1" applyFont="1" applyBorder="1" applyAlignment="1">
      <alignment horizontal="center"/>
    </xf>
    <xf numFmtId="3" fontId="14" fillId="0" borderId="4" xfId="0" applyNumberFormat="1" applyFont="1" applyBorder="1" applyAlignment="1">
      <alignment horizontal="center"/>
    </xf>
    <xf numFmtId="164" fontId="17" fillId="0" borderId="0" xfId="15" applyNumberFormat="1" applyFont="1" applyBorder="1" applyAlignment="1">
      <alignment/>
    </xf>
    <xf numFmtId="3" fontId="17" fillId="0" borderId="7" xfId="0" applyNumberFormat="1" applyFont="1" applyBorder="1" applyAlignment="1">
      <alignment horizontal="center"/>
    </xf>
    <xf numFmtId="164" fontId="17" fillId="0" borderId="0" xfId="29" applyNumberFormat="1" applyFont="1" applyBorder="1" applyAlignment="1">
      <alignment horizontal="left" vertical="center" indent="2"/>
      <protection/>
    </xf>
    <xf numFmtId="164" fontId="14" fillId="0" borderId="0" xfId="29" applyNumberFormat="1" applyFont="1">
      <alignment/>
      <protection/>
    </xf>
    <xf numFmtId="164" fontId="17" fillId="0" borderId="0" xfId="29" applyNumberFormat="1" applyFont="1" applyBorder="1">
      <alignment/>
      <protection/>
    </xf>
    <xf numFmtId="164" fontId="17" fillId="0" borderId="0" xfId="15" applyNumberFormat="1" applyFont="1" applyAlignment="1">
      <alignment horizontal="center" vertical="center"/>
    </xf>
    <xf numFmtId="3" fontId="14" fillId="0" borderId="0" xfId="0" applyNumberFormat="1" applyFont="1" applyAlignment="1">
      <alignment horizontal="center"/>
    </xf>
    <xf numFmtId="0" fontId="17" fillId="0" borderId="7" xfId="0" applyFont="1" applyBorder="1" applyAlignment="1">
      <alignment horizontal="center"/>
    </xf>
    <xf numFmtId="164" fontId="14" fillId="0" borderId="4" xfId="15" applyNumberFormat="1" applyFont="1" applyBorder="1" applyAlignment="1">
      <alignment/>
    </xf>
    <xf numFmtId="0" fontId="17" fillId="0" borderId="0" xfId="0" applyFont="1" applyBorder="1" applyAlignment="1">
      <alignment/>
    </xf>
    <xf numFmtId="0" fontId="14" fillId="0" borderId="0" xfId="0" applyNumberFormat="1" applyFont="1" applyAlignment="1">
      <alignment horizontal="center"/>
    </xf>
    <xf numFmtId="0" fontId="17" fillId="0" borderId="0" xfId="0" applyNumberFormat="1" applyFont="1" applyAlignment="1">
      <alignment horizontal="center"/>
    </xf>
    <xf numFmtId="164" fontId="17" fillId="0" borderId="0" xfId="15" applyNumberFormat="1" applyFont="1" applyBorder="1" applyAlignment="1">
      <alignment horizontal="right"/>
    </xf>
    <xf numFmtId="37" fontId="17" fillId="0" borderId="0" xfId="0" applyNumberFormat="1" applyFont="1" applyBorder="1" applyAlignment="1">
      <alignment/>
    </xf>
    <xf numFmtId="0" fontId="14" fillId="0" borderId="0" xfId="0" applyNumberFormat="1" applyFont="1" applyBorder="1" applyAlignment="1">
      <alignment horizontal="center"/>
    </xf>
    <xf numFmtId="0" fontId="17" fillId="0" borderId="0" xfId="0" applyNumberFormat="1" applyFont="1" applyBorder="1" applyAlignment="1">
      <alignment horizontal="center"/>
    </xf>
    <xf numFmtId="0" fontId="20" fillId="0" borderId="0" xfId="0" applyFont="1" applyBorder="1" applyAlignment="1">
      <alignment horizontal="right"/>
    </xf>
    <xf numFmtId="37" fontId="14" fillId="0" borderId="4" xfId="0" applyNumberFormat="1" applyFont="1" applyBorder="1" applyAlignment="1">
      <alignment/>
    </xf>
    <xf numFmtId="0" fontId="14" fillId="0" borderId="4" xfId="0" applyNumberFormat="1" applyFont="1" applyBorder="1" applyAlignment="1">
      <alignment horizontal="center"/>
    </xf>
    <xf numFmtId="0" fontId="17" fillId="0" borderId="4" xfId="0" applyNumberFormat="1" applyFont="1" applyBorder="1" applyAlignment="1">
      <alignment horizontal="center"/>
    </xf>
    <xf numFmtId="164" fontId="14" fillId="0" borderId="8" xfId="29" applyNumberFormat="1" applyFont="1" applyBorder="1" applyAlignment="1">
      <alignment vertical="center"/>
      <protection/>
    </xf>
    <xf numFmtId="0" fontId="14" fillId="0" borderId="8" xfId="29" applyNumberFormat="1" applyFont="1" applyBorder="1" applyAlignment="1">
      <alignment horizontal="center" vertical="center"/>
      <protection/>
    </xf>
    <xf numFmtId="0" fontId="17" fillId="0" borderId="8" xfId="29" applyNumberFormat="1" applyFont="1" applyBorder="1" applyAlignment="1">
      <alignment horizontal="center" vertical="center"/>
      <protection/>
    </xf>
    <xf numFmtId="164" fontId="19" fillId="0" borderId="8" xfId="15" applyNumberFormat="1" applyFont="1" applyBorder="1" applyAlignment="1">
      <alignment horizontal="centerContinuous" vertical="center"/>
    </xf>
    <xf numFmtId="164" fontId="19" fillId="0" borderId="0" xfId="15" applyNumberFormat="1" applyFont="1" applyBorder="1" applyAlignment="1">
      <alignment horizontal="centerContinuous" vertical="center"/>
    </xf>
    <xf numFmtId="164" fontId="17" fillId="0" borderId="1" xfId="29" applyNumberFormat="1" applyFont="1" applyFill="1" applyBorder="1" applyAlignment="1">
      <alignment horizontal="center" vertical="center"/>
      <protection/>
    </xf>
    <xf numFmtId="0" fontId="17" fillId="0" borderId="1" xfId="29" applyNumberFormat="1" applyFont="1" applyFill="1" applyBorder="1" applyAlignment="1">
      <alignment horizontal="center" vertical="center"/>
      <protection/>
    </xf>
    <xf numFmtId="0" fontId="17" fillId="0" borderId="1" xfId="29" applyNumberFormat="1" applyFont="1" applyFill="1" applyBorder="1" applyAlignment="1">
      <alignment horizontal="center" vertical="center" wrapText="1"/>
      <protection/>
    </xf>
    <xf numFmtId="164" fontId="17" fillId="0" borderId="0" xfId="15" applyNumberFormat="1" applyFont="1" applyFill="1" applyBorder="1" applyAlignment="1" quotePrefix="1">
      <alignment horizontal="right" vertical="center"/>
    </xf>
    <xf numFmtId="164" fontId="17" fillId="0" borderId="0" xfId="29" applyNumberFormat="1" applyFont="1" applyBorder="1" applyAlignment="1">
      <alignment horizontal="left"/>
      <protection/>
    </xf>
    <xf numFmtId="0" fontId="17" fillId="0" borderId="0" xfId="29" applyNumberFormat="1" applyFont="1" applyBorder="1" applyAlignment="1">
      <alignment horizontal="center"/>
      <protection/>
    </xf>
    <xf numFmtId="164" fontId="17" fillId="0" borderId="0" xfId="15" applyNumberFormat="1" applyFont="1" applyBorder="1" applyAlignment="1">
      <alignment horizontal="center"/>
    </xf>
    <xf numFmtId="164" fontId="17" fillId="0" borderId="0" xfId="15" applyNumberFormat="1" applyFont="1" applyBorder="1" applyAlignment="1">
      <alignment/>
    </xf>
    <xf numFmtId="164" fontId="17" fillId="0" borderId="9" xfId="29" applyNumberFormat="1" applyFont="1" applyBorder="1" applyAlignment="1">
      <alignment horizontal="left" indent="1"/>
      <protection/>
    </xf>
    <xf numFmtId="164" fontId="17" fillId="0" borderId="0" xfId="29" applyNumberFormat="1" applyFont="1" applyBorder="1" applyAlignment="1">
      <alignment horizontal="left" indent="1"/>
      <protection/>
    </xf>
    <xf numFmtId="0" fontId="17" fillId="0" borderId="9" xfId="29" applyNumberFormat="1" applyFont="1" applyBorder="1" applyAlignment="1">
      <alignment horizontal="center"/>
      <protection/>
    </xf>
    <xf numFmtId="164" fontId="17" fillId="0" borderId="9" xfId="15" applyNumberFormat="1" applyFont="1" applyBorder="1" applyAlignment="1">
      <alignment horizontal="center"/>
    </xf>
    <xf numFmtId="0" fontId="17" fillId="0" borderId="0" xfId="29" applyNumberFormat="1" applyFont="1" applyBorder="1" applyAlignment="1" quotePrefix="1">
      <alignment horizontal="center"/>
      <protection/>
    </xf>
    <xf numFmtId="164" fontId="17" fillId="0" borderId="9" xfId="15" applyNumberFormat="1" applyFont="1" applyBorder="1" applyAlignment="1">
      <alignment/>
    </xf>
    <xf numFmtId="164" fontId="14" fillId="0" borderId="0" xfId="29" applyNumberFormat="1" applyFont="1" applyBorder="1" applyAlignment="1">
      <alignment horizontal="left" indent="2"/>
      <protection/>
    </xf>
    <xf numFmtId="0" fontId="14" fillId="0" borderId="0" xfId="29" applyNumberFormat="1" applyFont="1" applyBorder="1" applyAlignment="1">
      <alignment horizontal="center"/>
      <protection/>
    </xf>
    <xf numFmtId="0" fontId="14" fillId="0" borderId="0" xfId="29" applyNumberFormat="1" applyFont="1" applyBorder="1" applyAlignment="1" quotePrefix="1">
      <alignment horizontal="center"/>
      <protection/>
    </xf>
    <xf numFmtId="164" fontId="14" fillId="0" borderId="0" xfId="15" applyNumberFormat="1" applyFont="1" applyBorder="1" applyAlignment="1">
      <alignment/>
    </xf>
    <xf numFmtId="164" fontId="17" fillId="0" borderId="6" xfId="29" applyNumberFormat="1" applyFont="1" applyBorder="1" applyAlignment="1">
      <alignment horizontal="left" indent="1"/>
      <protection/>
    </xf>
    <xf numFmtId="0" fontId="17" fillId="0" borderId="6" xfId="29" applyNumberFormat="1" applyFont="1" applyBorder="1" applyAlignment="1">
      <alignment horizontal="center"/>
      <protection/>
    </xf>
    <xf numFmtId="164" fontId="20" fillId="0" borderId="6" xfId="15" applyNumberFormat="1" applyFont="1" applyBorder="1" applyAlignment="1">
      <alignment horizontal="center"/>
    </xf>
    <xf numFmtId="164" fontId="20" fillId="0" borderId="6" xfId="15" applyNumberFormat="1" applyFont="1" applyBorder="1" applyAlignment="1">
      <alignment/>
    </xf>
    <xf numFmtId="164" fontId="20" fillId="0" borderId="0" xfId="15" applyNumberFormat="1" applyFont="1" applyBorder="1" applyAlignment="1">
      <alignment/>
    </xf>
    <xf numFmtId="164" fontId="17" fillId="0" borderId="6" xfId="15" applyNumberFormat="1" applyFont="1" applyBorder="1" applyAlignment="1">
      <alignment horizontal="center"/>
    </xf>
    <xf numFmtId="164" fontId="17" fillId="0" borderId="6" xfId="15" applyNumberFormat="1" applyFont="1" applyBorder="1" applyAlignment="1">
      <alignment/>
    </xf>
    <xf numFmtId="164" fontId="20" fillId="0" borderId="0" xfId="15" applyNumberFormat="1" applyFont="1" applyBorder="1" applyAlignment="1">
      <alignment horizontal="center"/>
    </xf>
    <xf numFmtId="164" fontId="17" fillId="0" borderId="2" xfId="29" applyNumberFormat="1" applyFont="1" applyBorder="1" applyAlignment="1">
      <alignment horizontal="left"/>
      <protection/>
    </xf>
    <xf numFmtId="0" fontId="17" fillId="0" borderId="2" xfId="29" applyNumberFormat="1" applyFont="1" applyBorder="1" applyAlignment="1">
      <alignment horizontal="center"/>
      <protection/>
    </xf>
    <xf numFmtId="164" fontId="17" fillId="0" borderId="2" xfId="15" applyNumberFormat="1" applyFont="1" applyBorder="1" applyAlignment="1">
      <alignment horizontal="center"/>
    </xf>
    <xf numFmtId="164" fontId="17" fillId="0" borderId="2" xfId="15" applyNumberFormat="1" applyFont="1" applyBorder="1" applyAlignment="1">
      <alignment/>
    </xf>
    <xf numFmtId="164" fontId="17" fillId="0" borderId="5" xfId="29" applyNumberFormat="1" applyFont="1" applyBorder="1" applyAlignment="1">
      <alignment horizontal="left" indent="1"/>
      <protection/>
    </xf>
    <xf numFmtId="0" fontId="17" fillId="0" borderId="5" xfId="29" applyNumberFormat="1" applyFont="1" applyBorder="1" applyAlignment="1">
      <alignment horizontal="center"/>
      <protection/>
    </xf>
    <xf numFmtId="164" fontId="17" fillId="0" borderId="5" xfId="15" applyNumberFormat="1" applyFont="1" applyBorder="1" applyAlignment="1">
      <alignment/>
    </xf>
    <xf numFmtId="0" fontId="14" fillId="0" borderId="5" xfId="29" applyNumberFormat="1" applyFont="1" applyBorder="1" applyAlignment="1">
      <alignment horizontal="center"/>
      <protection/>
    </xf>
    <xf numFmtId="164" fontId="14" fillId="0" borderId="5" xfId="15" applyNumberFormat="1" applyFont="1" applyBorder="1" applyAlignment="1">
      <alignment/>
    </xf>
    <xf numFmtId="164" fontId="14" fillId="0" borderId="0" xfId="29" applyNumberFormat="1" applyFont="1" applyBorder="1" applyAlignment="1" quotePrefix="1">
      <alignment horizontal="left" indent="3"/>
      <protection/>
    </xf>
    <xf numFmtId="164" fontId="14" fillId="0" borderId="5" xfId="29" applyNumberFormat="1" applyFont="1" applyBorder="1" applyAlignment="1" quotePrefix="1">
      <alignment horizontal="left" indent="3"/>
      <protection/>
    </xf>
    <xf numFmtId="164" fontId="14" fillId="0" borderId="5" xfId="15" applyNumberFormat="1" applyFont="1" applyBorder="1" applyAlignment="1">
      <alignment horizontal="right"/>
    </xf>
    <xf numFmtId="164" fontId="14" fillId="0" borderId="0" xfId="29" applyNumberFormat="1" applyFont="1" applyBorder="1" applyAlignment="1">
      <alignment horizontal="left" indent="1"/>
      <protection/>
    </xf>
    <xf numFmtId="164" fontId="19" fillId="0" borderId="0" xfId="15" applyNumberFormat="1" applyFont="1" applyBorder="1" applyAlignment="1">
      <alignment horizontal="right"/>
    </xf>
    <xf numFmtId="164" fontId="19" fillId="0" borderId="0" xfId="15" applyNumberFormat="1" applyFont="1" applyBorder="1" applyAlignment="1">
      <alignment/>
    </xf>
    <xf numFmtId="164" fontId="14" fillId="0" borderId="6" xfId="15" applyNumberFormat="1" applyFont="1" applyBorder="1" applyAlignment="1">
      <alignment/>
    </xf>
    <xf numFmtId="164" fontId="17" fillId="0" borderId="6" xfId="15" applyNumberFormat="1" applyFont="1" applyBorder="1" applyAlignment="1" quotePrefix="1">
      <alignment horizontal="center"/>
    </xf>
    <xf numFmtId="164" fontId="17" fillId="0" borderId="6" xfId="15" applyNumberFormat="1" applyFont="1" applyBorder="1" applyAlignment="1">
      <alignment/>
    </xf>
    <xf numFmtId="164" fontId="20" fillId="0" borderId="0" xfId="15" applyNumberFormat="1" applyFont="1" applyBorder="1" applyAlignment="1">
      <alignment horizontal="right"/>
    </xf>
    <xf numFmtId="164" fontId="20" fillId="0" borderId="0" xfId="15" applyNumberFormat="1" applyFont="1" applyBorder="1" applyAlignment="1">
      <alignment/>
    </xf>
    <xf numFmtId="164" fontId="17" fillId="0" borderId="0" xfId="29" applyNumberFormat="1" applyFont="1" applyBorder="1" applyAlignment="1">
      <alignment horizontal="center" vertical="center"/>
      <protection/>
    </xf>
    <xf numFmtId="0" fontId="17" fillId="0" borderId="0" xfId="29" applyNumberFormat="1" applyFont="1" applyBorder="1" applyAlignment="1">
      <alignment horizontal="center" vertical="center"/>
      <protection/>
    </xf>
    <xf numFmtId="164" fontId="17" fillId="0" borderId="0" xfId="15" applyNumberFormat="1" applyFont="1" applyBorder="1" applyAlignment="1">
      <alignment vertical="center"/>
    </xf>
    <xf numFmtId="164" fontId="14" fillId="0" borderId="0" xfId="29" applyNumberFormat="1" applyFont="1" applyBorder="1" applyAlignment="1">
      <alignment vertical="center"/>
      <protection/>
    </xf>
    <xf numFmtId="164" fontId="14" fillId="0" borderId="0" xfId="29" applyNumberFormat="1" applyFont="1" applyBorder="1" applyAlignment="1">
      <alignment horizontal="left" vertical="center"/>
      <protection/>
    </xf>
    <xf numFmtId="0" fontId="14" fillId="0" borderId="0" xfId="29" applyNumberFormat="1" applyFont="1" applyBorder="1" applyAlignment="1">
      <alignment horizontal="center" vertical="center"/>
      <protection/>
    </xf>
    <xf numFmtId="0" fontId="17" fillId="0" borderId="4" xfId="29" applyNumberFormat="1" applyFont="1" applyBorder="1" applyAlignment="1">
      <alignment horizontal="center"/>
      <protection/>
    </xf>
    <xf numFmtId="164" fontId="17" fillId="0" borderId="4" xfId="15" applyNumberFormat="1" applyFont="1" applyBorder="1" applyAlignment="1">
      <alignment horizontal="center"/>
    </xf>
    <xf numFmtId="164" fontId="17" fillId="0" borderId="4" xfId="15" applyNumberFormat="1" applyFont="1" applyBorder="1" applyAlignment="1">
      <alignment/>
    </xf>
    <xf numFmtId="164" fontId="17" fillId="0" borderId="5" xfId="15" applyNumberFormat="1" applyFont="1" applyBorder="1" applyAlignment="1">
      <alignment horizontal="center"/>
    </xf>
    <xf numFmtId="164" fontId="17" fillId="0" borderId="9" xfId="29" applyNumberFormat="1" applyFont="1" applyBorder="1" applyAlignment="1">
      <alignment horizontal="left"/>
      <protection/>
    </xf>
    <xf numFmtId="0" fontId="14" fillId="0" borderId="4" xfId="0" applyFont="1" applyBorder="1" applyAlignment="1">
      <alignment/>
    </xf>
    <xf numFmtId="164" fontId="17" fillId="0" borderId="7" xfId="29" applyNumberFormat="1" applyFont="1" applyBorder="1" applyAlignment="1">
      <alignment horizontal="center" vertical="center"/>
      <protection/>
    </xf>
    <xf numFmtId="0" fontId="17" fillId="0" borderId="7" xfId="29" applyNumberFormat="1" applyFont="1" applyBorder="1" applyAlignment="1">
      <alignment horizontal="center" vertical="center"/>
      <protection/>
    </xf>
    <xf numFmtId="164" fontId="17" fillId="0" borderId="7" xfId="15" applyNumberFormat="1" applyFont="1" applyBorder="1" applyAlignment="1">
      <alignment horizontal="center" vertical="center"/>
    </xf>
    <xf numFmtId="164" fontId="17" fillId="0" borderId="7" xfId="15" applyNumberFormat="1" applyFont="1" applyBorder="1" applyAlignment="1">
      <alignment vertical="center"/>
    </xf>
    <xf numFmtId="164" fontId="14" fillId="0" borderId="0" xfId="0" applyNumberFormat="1" applyFont="1" applyAlignment="1">
      <alignment/>
    </xf>
    <xf numFmtId="0" fontId="14" fillId="0" borderId="0" xfId="29" applyNumberFormat="1" applyFont="1" applyAlignment="1">
      <alignment horizontal="center" vertical="center"/>
      <protection/>
    </xf>
    <xf numFmtId="164" fontId="14" fillId="0" borderId="0" xfId="15" applyNumberFormat="1" applyFont="1" applyAlignment="1">
      <alignment vertical="center"/>
    </xf>
    <xf numFmtId="164" fontId="14" fillId="0" borderId="0" xfId="15" applyNumberFormat="1" applyFont="1" applyBorder="1" applyAlignment="1">
      <alignment vertical="center"/>
    </xf>
    <xf numFmtId="0" fontId="14" fillId="0" borderId="0" xfId="29" applyNumberFormat="1" applyFont="1" applyAlignment="1">
      <alignment horizontal="center"/>
      <protection/>
    </xf>
    <xf numFmtId="0" fontId="14" fillId="0" borderId="2" xfId="0" applyNumberFormat="1" applyFont="1" applyBorder="1" applyAlignment="1">
      <alignment horizontal="center" vertical="center"/>
    </xf>
    <xf numFmtId="164" fontId="17" fillId="0" borderId="0" xfId="15" applyNumberFormat="1" applyFont="1" applyBorder="1" applyAlignment="1">
      <alignment horizontal="center" vertical="center"/>
    </xf>
    <xf numFmtId="0" fontId="17" fillId="0" borderId="2" xfId="0" applyFont="1" applyBorder="1" applyAlignment="1">
      <alignment horizontal="center" vertical="center"/>
    </xf>
    <xf numFmtId="0" fontId="14" fillId="0" borderId="0" xfId="0" applyFont="1" applyBorder="1" applyAlignment="1">
      <alignment horizontal="left" indent="2"/>
    </xf>
    <xf numFmtId="43" fontId="14" fillId="0" borderId="0" xfId="15" applyNumberFormat="1" applyFont="1" applyBorder="1" applyAlignment="1">
      <alignment/>
    </xf>
    <xf numFmtId="0" fontId="20" fillId="0" borderId="0" xfId="0" applyFont="1" applyFill="1" applyBorder="1" applyAlignment="1">
      <alignment horizontal="left"/>
    </xf>
    <xf numFmtId="164" fontId="19" fillId="0" borderId="0" xfId="15" applyNumberFormat="1" applyFont="1" applyAlignment="1">
      <alignment horizontal="center"/>
    </xf>
    <xf numFmtId="164" fontId="17" fillId="0" borderId="0" xfId="29" applyNumberFormat="1" applyFont="1" applyBorder="1" applyAlignment="1">
      <alignment horizontal="left" vertical="center" indent="6"/>
      <protection/>
    </xf>
    <xf numFmtId="164" fontId="17" fillId="0" borderId="0" xfId="15" applyNumberFormat="1" applyFont="1" applyAlignment="1">
      <alignment horizontal="left" vertical="center" indent="5"/>
    </xf>
    <xf numFmtId="164" fontId="17" fillId="0" borderId="0" xfId="15" applyNumberFormat="1" applyFont="1" applyBorder="1" applyAlignment="1">
      <alignment horizontal="left" vertical="center" indent="5"/>
    </xf>
    <xf numFmtId="164" fontId="15" fillId="0" borderId="0" xfId="32" applyNumberFormat="1" applyFont="1" applyAlignment="1">
      <alignment horizontal="right"/>
      <protection/>
    </xf>
    <xf numFmtId="164" fontId="15" fillId="0" borderId="0" xfId="32" applyNumberFormat="1" applyFont="1" applyBorder="1" applyAlignment="1">
      <alignment horizontal="right"/>
      <protection/>
    </xf>
    <xf numFmtId="164" fontId="17" fillId="0" borderId="0" xfId="15" applyNumberFormat="1" applyFont="1" applyAlignment="1">
      <alignment horizontal="right"/>
    </xf>
    <xf numFmtId="164" fontId="14" fillId="0" borderId="0" xfId="15" applyNumberFormat="1" applyFont="1" applyAlignment="1">
      <alignment horizontal="right"/>
    </xf>
    <xf numFmtId="37" fontId="17" fillId="0" borderId="0" xfId="32" applyNumberFormat="1" applyFont="1" applyAlignment="1">
      <alignment horizontal="left"/>
      <protection/>
    </xf>
    <xf numFmtId="37" fontId="17" fillId="0" borderId="0" xfId="32" applyNumberFormat="1" applyFont="1" applyAlignment="1">
      <alignment horizontal="right"/>
      <protection/>
    </xf>
    <xf numFmtId="37" fontId="17" fillId="0" borderId="0" xfId="32" applyNumberFormat="1" applyFont="1" applyBorder="1" applyAlignment="1">
      <alignment horizontal="right"/>
      <protection/>
    </xf>
    <xf numFmtId="37" fontId="14" fillId="0" borderId="0" xfId="33" applyNumberFormat="1" applyFont="1" applyBorder="1" applyAlignment="1">
      <alignment horizontal="left"/>
      <protection/>
    </xf>
    <xf numFmtId="37" fontId="17" fillId="0" borderId="0" xfId="33" applyNumberFormat="1" applyFont="1" applyBorder="1" applyAlignment="1">
      <alignment horizontal="left"/>
      <protection/>
    </xf>
    <xf numFmtId="37" fontId="14" fillId="0" borderId="0" xfId="33" applyNumberFormat="1" applyFont="1" applyBorder="1" applyAlignment="1">
      <alignment horizontal="right"/>
      <protection/>
    </xf>
    <xf numFmtId="0" fontId="20" fillId="0" borderId="0" xfId="15" applyNumberFormat="1" applyFont="1" applyAlignment="1">
      <alignment horizontal="right"/>
    </xf>
    <xf numFmtId="0" fontId="17" fillId="0" borderId="0" xfId="15" applyNumberFormat="1" applyFont="1" applyAlignment="1">
      <alignment horizontal="right"/>
    </xf>
    <xf numFmtId="37" fontId="17" fillId="0" borderId="4" xfId="33" applyNumberFormat="1" applyFont="1" applyBorder="1" applyAlignment="1">
      <alignment horizontal="left"/>
      <protection/>
    </xf>
    <xf numFmtId="37" fontId="14" fillId="0" borderId="4" xfId="33" applyNumberFormat="1" applyFont="1" applyBorder="1" applyAlignment="1">
      <alignment horizontal="right"/>
      <protection/>
    </xf>
    <xf numFmtId="164" fontId="14" fillId="0" borderId="4" xfId="15" applyNumberFormat="1" applyFont="1" applyBorder="1" applyAlignment="1">
      <alignment/>
    </xf>
    <xf numFmtId="37" fontId="14" fillId="0" borderId="0" xfId="32" applyNumberFormat="1" applyFont="1" applyBorder="1" applyAlignment="1">
      <alignment horizontal="center" vertical="center"/>
      <protection/>
    </xf>
    <xf numFmtId="37" fontId="14" fillId="0" borderId="0" xfId="33" applyNumberFormat="1" applyFont="1" applyBorder="1" applyAlignment="1">
      <alignment horizontal="left" vertical="center"/>
      <protection/>
    </xf>
    <xf numFmtId="37" fontId="17" fillId="0" borderId="0" xfId="33" applyNumberFormat="1" applyFont="1" applyBorder="1" applyAlignment="1">
      <alignment horizontal="left" vertical="center"/>
      <protection/>
    </xf>
    <xf numFmtId="37" fontId="14" fillId="0" borderId="0" xfId="33" applyNumberFormat="1" applyFont="1" applyBorder="1" applyAlignment="1">
      <alignment horizontal="right" vertical="center"/>
      <protection/>
    </xf>
    <xf numFmtId="37" fontId="17" fillId="0" borderId="1" xfId="31" applyNumberFormat="1" applyFont="1" applyFill="1" applyBorder="1" applyAlignment="1">
      <alignment horizontal="center" vertical="center"/>
      <protection/>
    </xf>
    <xf numFmtId="37" fontId="17" fillId="0" borderId="1" xfId="31" applyNumberFormat="1" applyFont="1" applyFill="1" applyBorder="1" applyAlignment="1">
      <alignment horizontal="center" vertical="center" wrapText="1"/>
      <protection/>
    </xf>
    <xf numFmtId="164" fontId="17" fillId="0" borderId="0" xfId="15" applyNumberFormat="1" applyFont="1" applyBorder="1" applyAlignment="1">
      <alignment horizontal="center" vertical="center" wrapText="1"/>
    </xf>
    <xf numFmtId="37" fontId="17" fillId="0" borderId="2" xfId="31" applyNumberFormat="1" applyFont="1" applyBorder="1" applyAlignment="1">
      <alignment horizontal="center" vertical="center"/>
      <protection/>
    </xf>
    <xf numFmtId="37" fontId="17" fillId="0" borderId="5" xfId="31" applyNumberFormat="1" applyFont="1" applyBorder="1" applyAlignment="1">
      <alignment horizontal="left" indent="1"/>
      <protection/>
    </xf>
    <xf numFmtId="37" fontId="17" fillId="0" borderId="0" xfId="31" applyNumberFormat="1" applyFont="1" applyBorder="1" applyAlignment="1">
      <alignment horizontal="left" indent="1"/>
      <protection/>
    </xf>
    <xf numFmtId="37" fontId="17" fillId="0" borderId="5" xfId="31" applyNumberFormat="1" applyFont="1" applyBorder="1" applyAlignment="1" quotePrefix="1">
      <alignment horizontal="center"/>
      <protection/>
    </xf>
    <xf numFmtId="37" fontId="17" fillId="0" borderId="0" xfId="31" applyNumberFormat="1" applyFont="1" applyBorder="1" applyAlignment="1">
      <alignment horizontal="center"/>
      <protection/>
    </xf>
    <xf numFmtId="37" fontId="17" fillId="0" borderId="5" xfId="31" applyNumberFormat="1" applyFont="1" applyBorder="1" applyAlignment="1" quotePrefix="1">
      <alignment horizontal="right"/>
      <protection/>
    </xf>
    <xf numFmtId="37" fontId="17" fillId="0" borderId="0" xfId="31" applyNumberFormat="1" applyFont="1" applyBorder="1" applyAlignment="1" quotePrefix="1">
      <alignment horizontal="right"/>
      <protection/>
    </xf>
    <xf numFmtId="164" fontId="17" fillId="0" borderId="5" xfId="15" applyNumberFormat="1" applyFont="1" applyBorder="1" applyAlignment="1">
      <alignment horizontal="right"/>
    </xf>
    <xf numFmtId="10" fontId="17" fillId="0" borderId="9" xfId="31" applyNumberFormat="1" applyFont="1" applyBorder="1" applyAlignment="1">
      <alignment horizontal="center"/>
      <protection/>
    </xf>
    <xf numFmtId="37" fontId="14" fillId="0" borderId="6" xfId="31" applyNumberFormat="1" applyFont="1" applyBorder="1" applyAlignment="1">
      <alignment horizontal="left" indent="1"/>
      <protection/>
    </xf>
    <xf numFmtId="37" fontId="14" fillId="0" borderId="0" xfId="31" applyNumberFormat="1" applyFont="1" applyBorder="1" applyAlignment="1">
      <alignment horizontal="left" indent="1"/>
      <protection/>
    </xf>
    <xf numFmtId="37" fontId="14" fillId="0" borderId="0" xfId="31" applyNumberFormat="1" applyFont="1" applyBorder="1" applyAlignment="1">
      <alignment horizontal="center"/>
      <protection/>
    </xf>
    <xf numFmtId="0" fontId="14" fillId="0" borderId="6" xfId="0" applyFont="1" applyBorder="1" applyAlignment="1">
      <alignment horizontal="right"/>
    </xf>
    <xf numFmtId="37" fontId="14" fillId="0" borderId="0" xfId="31" applyNumberFormat="1" applyFont="1" applyBorder="1" applyAlignment="1" quotePrefix="1">
      <alignment horizontal="right"/>
      <protection/>
    </xf>
    <xf numFmtId="164" fontId="14" fillId="0" borderId="6" xfId="15" applyNumberFormat="1" applyFont="1" applyBorder="1" applyAlignment="1">
      <alignment horizontal="right"/>
    </xf>
    <xf numFmtId="10" fontId="17" fillId="0" borderId="6" xfId="31" applyNumberFormat="1" applyFont="1" applyBorder="1" applyAlignment="1">
      <alignment horizontal="center"/>
      <protection/>
    </xf>
    <xf numFmtId="10" fontId="17" fillId="0" borderId="0" xfId="31" applyNumberFormat="1" applyFont="1" applyBorder="1" applyAlignment="1">
      <alignment horizontal="center"/>
      <protection/>
    </xf>
    <xf numFmtId="37" fontId="14" fillId="0" borderId="6" xfId="31" applyNumberFormat="1" applyFont="1" applyBorder="1" applyAlignment="1" quotePrefix="1">
      <alignment horizontal="right"/>
      <protection/>
    </xf>
    <xf numFmtId="37" fontId="14" fillId="0" borderId="0" xfId="31" applyNumberFormat="1" applyFont="1" applyBorder="1" applyAlignment="1">
      <alignment horizontal="right"/>
      <protection/>
    </xf>
    <xf numFmtId="10" fontId="14" fillId="0" borderId="6" xfId="31" applyNumberFormat="1" applyFont="1" applyBorder="1" applyAlignment="1">
      <alignment horizontal="center"/>
      <protection/>
    </xf>
    <xf numFmtId="37" fontId="17" fillId="0" borderId="6" xfId="31" applyNumberFormat="1" applyFont="1" applyBorder="1" applyAlignment="1">
      <alignment horizontal="left" indent="1"/>
      <protection/>
    </xf>
    <xf numFmtId="37" fontId="17" fillId="0" borderId="6" xfId="31" applyNumberFormat="1" applyFont="1" applyBorder="1" applyAlignment="1" quotePrefix="1">
      <alignment horizontal="center"/>
      <protection/>
    </xf>
    <xf numFmtId="37" fontId="17" fillId="0" borderId="0" xfId="31" applyNumberFormat="1" applyFont="1" applyBorder="1" applyAlignment="1" quotePrefix="1">
      <alignment horizontal="center"/>
      <protection/>
    </xf>
    <xf numFmtId="164" fontId="17" fillId="0" borderId="6" xfId="15" applyNumberFormat="1" applyFont="1" applyBorder="1" applyAlignment="1">
      <alignment horizontal="right"/>
    </xf>
    <xf numFmtId="37" fontId="14" fillId="0" borderId="0" xfId="0" applyNumberFormat="1" applyFont="1" applyAlignment="1">
      <alignment/>
    </xf>
    <xf numFmtId="37" fontId="14" fillId="0" borderId="0" xfId="31" applyNumberFormat="1" applyFont="1" applyBorder="1" applyAlignment="1" quotePrefix="1">
      <alignment horizontal="center"/>
      <protection/>
    </xf>
    <xf numFmtId="10" fontId="14" fillId="0" borderId="5" xfId="31" applyNumberFormat="1" applyFont="1" applyBorder="1" applyAlignment="1">
      <alignment horizontal="center"/>
      <protection/>
    </xf>
    <xf numFmtId="37" fontId="19" fillId="0" borderId="0" xfId="31" applyNumberFormat="1" applyFont="1" applyBorder="1" applyAlignment="1">
      <alignment horizontal="left" indent="2"/>
      <protection/>
    </xf>
    <xf numFmtId="37" fontId="19" fillId="0" borderId="0" xfId="31" applyNumberFormat="1" applyFont="1" applyBorder="1" applyAlignment="1" quotePrefix="1">
      <alignment horizontal="center"/>
      <protection/>
    </xf>
    <xf numFmtId="37" fontId="19" fillId="0" borderId="0" xfId="31" applyNumberFormat="1" applyFont="1" applyBorder="1" applyAlignment="1" quotePrefix="1">
      <alignment horizontal="right"/>
      <protection/>
    </xf>
    <xf numFmtId="10" fontId="14" fillId="0" borderId="0" xfId="31" applyNumberFormat="1" applyFont="1" applyBorder="1" applyAlignment="1">
      <alignment horizontal="center"/>
      <protection/>
    </xf>
    <xf numFmtId="37" fontId="17" fillId="0" borderId="10" xfId="31" applyNumberFormat="1" applyFont="1" applyBorder="1" applyAlignment="1">
      <alignment horizontal="left" indent="1"/>
      <protection/>
    </xf>
    <xf numFmtId="37" fontId="17" fillId="0" borderId="10" xfId="31" applyNumberFormat="1" applyFont="1" applyBorder="1" applyAlignment="1">
      <alignment horizontal="center"/>
      <protection/>
    </xf>
    <xf numFmtId="164" fontId="17" fillId="0" borderId="10" xfId="0" applyNumberFormat="1" applyFont="1" applyBorder="1" applyAlignment="1">
      <alignment horizontal="right"/>
    </xf>
    <xf numFmtId="164" fontId="17" fillId="0" borderId="0" xfId="0" applyNumberFormat="1" applyFont="1" applyBorder="1" applyAlignment="1">
      <alignment horizontal="right"/>
    </xf>
    <xf numFmtId="164" fontId="17" fillId="0" borderId="10" xfId="15" applyNumberFormat="1" applyFont="1" applyBorder="1" applyAlignment="1">
      <alignment horizontal="right"/>
    </xf>
    <xf numFmtId="37" fontId="17" fillId="0" borderId="6" xfId="31" applyNumberFormat="1" applyFont="1" applyBorder="1" applyAlignment="1">
      <alignment horizontal="center"/>
      <protection/>
    </xf>
    <xf numFmtId="164" fontId="14" fillId="0" borderId="0" xfId="29" applyNumberFormat="1" applyFont="1" applyAlignment="1">
      <alignment vertical="center"/>
      <protection/>
    </xf>
    <xf numFmtId="164" fontId="17" fillId="0" borderId="0" xfId="29" applyNumberFormat="1" applyFont="1" applyBorder="1" applyAlignment="1">
      <alignment vertical="center"/>
      <protection/>
    </xf>
    <xf numFmtId="37" fontId="14" fillId="0" borderId="0" xfId="31" applyNumberFormat="1" applyFont="1" applyAlignment="1">
      <alignment horizontal="center" vertical="center"/>
      <protection/>
    </xf>
    <xf numFmtId="37" fontId="14" fillId="0" borderId="0" xfId="0" applyNumberFormat="1" applyFont="1" applyAlignment="1">
      <alignment horizontal="center"/>
    </xf>
    <xf numFmtId="0" fontId="14" fillId="0" borderId="0" xfId="0" applyFont="1" applyAlignment="1">
      <alignment horizontal="left" indent="6"/>
    </xf>
    <xf numFmtId="0" fontId="14" fillId="0" borderId="0" xfId="0" applyFont="1" applyBorder="1" applyAlignment="1">
      <alignment horizontal="left" indent="6"/>
    </xf>
    <xf numFmtId="0" fontId="14" fillId="0" borderId="0" xfId="0" applyFont="1" applyBorder="1" applyAlignment="1">
      <alignment horizontal="right"/>
    </xf>
    <xf numFmtId="0" fontId="14" fillId="0" borderId="0" xfId="0" applyFont="1" applyAlignment="1" quotePrefix="1">
      <alignment horizontal="left" indent="5"/>
    </xf>
    <xf numFmtId="0" fontId="14" fillId="0" borderId="0" xfId="0" applyFont="1" applyBorder="1" applyAlignment="1" quotePrefix="1">
      <alignment horizontal="left" indent="5"/>
    </xf>
    <xf numFmtId="0" fontId="14" fillId="0" borderId="0" xfId="0" applyFont="1" applyAlignment="1">
      <alignment horizontal="left" indent="7"/>
    </xf>
    <xf numFmtId="0" fontId="14" fillId="0" borderId="0" xfId="0" applyFont="1" applyBorder="1" applyAlignment="1">
      <alignment horizontal="left" indent="7"/>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41" fontId="19" fillId="0" borderId="4" xfId="0" applyNumberFormat="1" applyFont="1" applyBorder="1" applyAlignment="1">
      <alignment/>
    </xf>
    <xf numFmtId="41" fontId="14" fillId="0" borderId="0" xfId="15" applyNumberFormat="1" applyFont="1" applyAlignment="1">
      <alignment/>
    </xf>
    <xf numFmtId="41" fontId="14" fillId="0" borderId="0" xfId="0" applyNumberFormat="1" applyFont="1" applyAlignment="1">
      <alignment horizontal="center"/>
    </xf>
    <xf numFmtId="41" fontId="19" fillId="0" borderId="0" xfId="15" applyNumberFormat="1" applyFont="1" applyBorder="1" applyAlignment="1">
      <alignment horizontal="right"/>
    </xf>
    <xf numFmtId="41" fontId="14" fillId="0" borderId="0" xfId="0" applyNumberFormat="1" applyFont="1" applyBorder="1" applyAlignment="1">
      <alignment horizontal="center"/>
    </xf>
    <xf numFmtId="41" fontId="14" fillId="0" borderId="0" xfId="0" applyNumberFormat="1" applyFont="1" applyAlignment="1">
      <alignment/>
    </xf>
    <xf numFmtId="41" fontId="14" fillId="0" borderId="0" xfId="0" applyNumberFormat="1" applyFont="1" applyAlignment="1" quotePrefix="1">
      <alignment/>
    </xf>
    <xf numFmtId="41" fontId="17" fillId="0" borderId="0" xfId="0" applyNumberFormat="1" applyFont="1" applyAlignment="1">
      <alignment horizontal="left"/>
    </xf>
    <xf numFmtId="0" fontId="14" fillId="0" borderId="0" xfId="0" applyFont="1" applyAlignment="1">
      <alignment horizontal="left"/>
    </xf>
    <xf numFmtId="41" fontId="14" fillId="0" borderId="0" xfId="15" applyNumberFormat="1" applyFont="1" applyBorder="1" applyAlignment="1">
      <alignment/>
    </xf>
    <xf numFmtId="41" fontId="14" fillId="0" borderId="0" xfId="15" applyNumberFormat="1" applyFont="1" applyBorder="1" applyAlignment="1">
      <alignment horizontal="right"/>
    </xf>
    <xf numFmtId="41" fontId="14" fillId="0" borderId="0" xfId="0" applyNumberFormat="1" applyFont="1" applyAlignment="1">
      <alignment horizontal="right"/>
    </xf>
    <xf numFmtId="41" fontId="17" fillId="0" borderId="11" xfId="0" applyNumberFormat="1" applyFont="1" applyBorder="1" applyAlignment="1">
      <alignment horizontal="right"/>
    </xf>
    <xf numFmtId="41" fontId="17" fillId="0" borderId="0" xfId="0" applyNumberFormat="1" applyFont="1" applyBorder="1" applyAlignment="1">
      <alignment horizontal="right"/>
    </xf>
    <xf numFmtId="41" fontId="14" fillId="0" borderId="0" xfId="0" applyNumberFormat="1" applyFont="1" applyBorder="1" applyAlignment="1">
      <alignment horizontal="right"/>
    </xf>
    <xf numFmtId="0" fontId="14" fillId="0" borderId="4" xfId="0" applyFont="1" applyBorder="1" applyAlignment="1">
      <alignment horizontal="center"/>
    </xf>
    <xf numFmtId="41" fontId="14" fillId="0" borderId="9" xfId="15" applyNumberFormat="1" applyFont="1" applyBorder="1" applyAlignment="1">
      <alignment/>
    </xf>
    <xf numFmtId="41" fontId="14" fillId="0" borderId="9" xfId="34" applyNumberFormat="1" applyFont="1" applyBorder="1" applyAlignment="1">
      <alignment/>
      <protection/>
    </xf>
    <xf numFmtId="41" fontId="19" fillId="0" borderId="0" xfId="34" applyNumberFormat="1" applyFont="1" applyBorder="1" applyAlignment="1">
      <alignment/>
      <protection/>
    </xf>
    <xf numFmtId="41" fontId="19" fillId="0" borderId="0" xfId="15" applyNumberFormat="1" applyFont="1" applyBorder="1" applyAlignment="1">
      <alignment/>
    </xf>
    <xf numFmtId="41" fontId="14" fillId="0" borderId="12" xfId="34" applyNumberFormat="1" applyFont="1" applyBorder="1" applyAlignment="1">
      <alignment horizontal="right"/>
      <protection/>
    </xf>
    <xf numFmtId="41" fontId="14" fillId="0" borderId="2" xfId="15" applyNumberFormat="1" applyFont="1" applyBorder="1" applyAlignment="1">
      <alignment/>
    </xf>
    <xf numFmtId="41" fontId="19" fillId="0" borderId="0" xfId="34" applyNumberFormat="1" applyFont="1" applyBorder="1" applyAlignment="1">
      <alignment horizontal="right"/>
      <protection/>
    </xf>
    <xf numFmtId="41" fontId="19" fillId="0" borderId="5" xfId="15" applyNumberFormat="1" applyFont="1" applyBorder="1" applyAlignment="1">
      <alignment/>
    </xf>
    <xf numFmtId="41" fontId="14" fillId="0" borderId="4" xfId="34" applyNumberFormat="1" applyFont="1" applyBorder="1" applyAlignment="1">
      <alignment horizontal="right"/>
      <protection/>
    </xf>
    <xf numFmtId="41" fontId="14" fillId="0" borderId="4" xfId="15" applyNumberFormat="1" applyFont="1" applyBorder="1" applyAlignment="1">
      <alignment/>
    </xf>
    <xf numFmtId="41" fontId="14" fillId="0" borderId="0" xfId="34" applyNumberFormat="1" applyFont="1" applyBorder="1" applyAlignment="1">
      <alignment horizontal="right"/>
      <protection/>
    </xf>
    <xf numFmtId="41" fontId="14" fillId="0" borderId="7" xfId="34" applyNumberFormat="1" applyFont="1" applyBorder="1" applyAlignment="1">
      <alignment horizontal="right"/>
      <protection/>
    </xf>
    <xf numFmtId="41" fontId="19" fillId="0" borderId="0" xfId="15" applyNumberFormat="1" applyFont="1" applyFill="1" applyBorder="1" applyAlignment="1">
      <alignment horizontal="right"/>
    </xf>
    <xf numFmtId="41" fontId="17" fillId="0" borderId="4" xfId="15" applyNumberFormat="1" applyFont="1" applyBorder="1" applyAlignment="1" quotePrefix="1">
      <alignment horizontal="right"/>
    </xf>
    <xf numFmtId="41" fontId="17" fillId="0" borderId="0" xfId="15" applyNumberFormat="1" applyFont="1" applyBorder="1" applyAlignment="1" quotePrefix="1">
      <alignment horizontal="right"/>
    </xf>
    <xf numFmtId="41" fontId="14" fillId="0" borderId="0" xfId="34" applyNumberFormat="1" applyFont="1" applyBorder="1" applyAlignment="1">
      <alignment/>
      <protection/>
    </xf>
    <xf numFmtId="41" fontId="14" fillId="0" borderId="0" xfId="0" applyNumberFormat="1" applyFont="1" applyFill="1" applyAlignment="1">
      <alignment/>
    </xf>
    <xf numFmtId="41" fontId="14" fillId="0" borderId="5"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xf>
    <xf numFmtId="41" fontId="19" fillId="0" borderId="0" xfId="0" applyNumberFormat="1" applyFont="1" applyBorder="1" applyAlignment="1">
      <alignment horizontal="right"/>
    </xf>
    <xf numFmtId="41" fontId="14" fillId="0" borderId="0" xfId="15" applyNumberFormat="1" applyFont="1" applyBorder="1" applyAlignment="1" quotePrefix="1">
      <alignment horizontal="right"/>
    </xf>
    <xf numFmtId="41" fontId="14" fillId="0" borderId="0" xfId="15" applyNumberFormat="1" applyFont="1" applyFill="1" applyBorder="1" applyAlignment="1">
      <alignment horizontal="right"/>
    </xf>
    <xf numFmtId="41" fontId="14" fillId="0" borderId="0" xfId="0" applyNumberFormat="1" applyFont="1" applyFill="1" applyBorder="1" applyAlignment="1">
      <alignment horizontal="right"/>
    </xf>
    <xf numFmtId="41" fontId="17" fillId="0" borderId="0" xfId="0" applyNumberFormat="1" applyFont="1" applyFill="1" applyBorder="1" applyAlignment="1">
      <alignment horizontal="right"/>
    </xf>
    <xf numFmtId="41" fontId="14" fillId="0" borderId="7" xfId="0" applyNumberFormat="1" applyFont="1" applyBorder="1" applyAlignment="1">
      <alignment horizontal="right"/>
    </xf>
    <xf numFmtId="41" fontId="17" fillId="0" borderId="0" xfId="0" applyNumberFormat="1" applyFont="1" applyAlignment="1">
      <alignment horizontal="center"/>
    </xf>
    <xf numFmtId="41" fontId="17" fillId="0" borderId="0" xfId="15" applyNumberFormat="1" applyFont="1" applyAlignment="1">
      <alignment/>
    </xf>
    <xf numFmtId="164" fontId="17" fillId="0" borderId="7" xfId="15" applyNumberFormat="1" applyFont="1" applyBorder="1" applyAlignment="1">
      <alignment horizontal="right" vertical="center"/>
    </xf>
    <xf numFmtId="164" fontId="17" fillId="0" borderId="4" xfId="15" applyNumberFormat="1" applyFont="1" applyBorder="1" applyAlignment="1">
      <alignment horizontal="right"/>
    </xf>
    <xf numFmtId="0" fontId="14" fillId="0" borderId="0" xfId="0" applyFont="1" applyAlignment="1">
      <alignment horizontal="justify" wrapText="1"/>
    </xf>
    <xf numFmtId="0" fontId="25" fillId="0" borderId="0" xfId="0" applyFont="1" applyAlignment="1">
      <alignment horizontal="left"/>
    </xf>
    <xf numFmtId="0" fontId="18" fillId="0" borderId="0" xfId="0" applyFont="1" applyAlignment="1">
      <alignment horizontal="justify" wrapText="1"/>
    </xf>
    <xf numFmtId="0" fontId="17" fillId="0" borderId="4" xfId="0" applyFont="1" applyBorder="1" applyAlignment="1">
      <alignment horizontal="center"/>
    </xf>
    <xf numFmtId="0" fontId="14" fillId="0" borderId="0" xfId="0" applyFont="1" applyAlignment="1">
      <alignment wrapText="1"/>
    </xf>
    <xf numFmtId="0" fontId="17" fillId="0" borderId="0" xfId="0" applyFont="1" applyAlignment="1">
      <alignment horizontal="justify"/>
    </xf>
    <xf numFmtId="37" fontId="14" fillId="0" borderId="0" xfId="0" applyNumberFormat="1" applyFont="1" applyAlignment="1">
      <alignment horizontal="left"/>
    </xf>
    <xf numFmtId="0" fontId="28" fillId="0" borderId="0" xfId="0" applyFont="1" applyAlignment="1">
      <alignment horizontal="justify"/>
    </xf>
    <xf numFmtId="0" fontId="19" fillId="0" borderId="0" xfId="0" applyFont="1" applyAlignment="1">
      <alignment horizontal="center"/>
    </xf>
    <xf numFmtId="0" fontId="14" fillId="0" borderId="0" xfId="0" applyNumberFormat="1" applyFont="1" applyAlignment="1" quotePrefix="1">
      <alignment horizontal="center"/>
    </xf>
    <xf numFmtId="164" fontId="17" fillId="0" borderId="0" xfId="15" applyNumberFormat="1" applyFont="1" applyBorder="1" applyAlignment="1" quotePrefix="1">
      <alignment horizontal="center"/>
    </xf>
    <xf numFmtId="164" fontId="17" fillId="0" borderId="5" xfId="15" applyNumberFormat="1" applyFont="1" applyBorder="1" applyAlignment="1" quotePrefix="1">
      <alignment horizontal="center"/>
    </xf>
    <xf numFmtId="37" fontId="20" fillId="0" borderId="0" xfId="31" applyNumberFormat="1" applyFont="1" applyBorder="1" applyAlignment="1" quotePrefix="1">
      <alignment horizontal="center"/>
      <protection/>
    </xf>
    <xf numFmtId="0" fontId="14" fillId="0" borderId="4" xfId="0" applyFont="1" applyFill="1" applyBorder="1" applyAlignment="1">
      <alignment horizontal="center"/>
    </xf>
    <xf numFmtId="41" fontId="20" fillId="0" borderId="0" xfId="0" applyNumberFormat="1" applyFont="1" applyBorder="1" applyAlignment="1">
      <alignment/>
    </xf>
    <xf numFmtId="0" fontId="13" fillId="0" borderId="0" xfId="0" applyFont="1" applyBorder="1" applyAlignment="1">
      <alignment horizontal="left"/>
    </xf>
    <xf numFmtId="37" fontId="17" fillId="0" borderId="4" xfId="0" applyNumberFormat="1" applyFont="1" applyBorder="1" applyAlignment="1">
      <alignment horizontal="left"/>
    </xf>
    <xf numFmtId="0" fontId="18" fillId="0" borderId="0" xfId="0" applyFont="1" applyAlignment="1">
      <alignment vertical="center"/>
    </xf>
    <xf numFmtId="0" fontId="14" fillId="0" borderId="0" xfId="30" applyFont="1" applyAlignment="1">
      <alignment horizontal="justify" vertical="center" wrapText="1"/>
      <protection/>
    </xf>
    <xf numFmtId="0" fontId="14" fillId="0" borderId="0" xfId="30" applyFont="1" applyAlignment="1">
      <alignment horizontal="justify" vertical="center"/>
      <protection/>
    </xf>
    <xf numFmtId="0" fontId="18" fillId="0" borderId="0" xfId="0" applyFont="1" applyAlignment="1">
      <alignment horizontal="justify"/>
    </xf>
    <xf numFmtId="0" fontId="30" fillId="0" borderId="0" xfId="0" applyFont="1" applyAlignment="1">
      <alignment/>
    </xf>
    <xf numFmtId="0" fontId="31" fillId="0" borderId="0" xfId="0" applyFont="1" applyBorder="1" applyAlignment="1">
      <alignment horizontal="left"/>
    </xf>
    <xf numFmtId="0" fontId="32" fillId="0" borderId="0" xfId="0" applyFont="1" applyBorder="1" applyAlignment="1">
      <alignment horizontal="center"/>
    </xf>
    <xf numFmtId="0" fontId="32" fillId="0" borderId="0" xfId="0" applyFont="1" applyBorder="1" applyAlignment="1">
      <alignment horizontal="center" vertical="center" wrapText="1"/>
    </xf>
    <xf numFmtId="0" fontId="33" fillId="0" borderId="0" xfId="0" applyFont="1" applyBorder="1" applyAlignment="1">
      <alignment horizontal="center"/>
    </xf>
    <xf numFmtId="0" fontId="34" fillId="0" borderId="0" xfId="0" applyFont="1" applyBorder="1" applyAlignment="1">
      <alignment horizontal="left" vertical="center"/>
    </xf>
    <xf numFmtId="0" fontId="36" fillId="0" borderId="0" xfId="0" applyFont="1" applyAlignment="1">
      <alignment horizontal="center"/>
    </xf>
    <xf numFmtId="0" fontId="37" fillId="0" borderId="7" xfId="0" applyFont="1" applyBorder="1" applyAlignment="1">
      <alignment horizontal="left"/>
    </xf>
    <xf numFmtId="0" fontId="0" fillId="0" borderId="7" xfId="0" applyBorder="1" applyAlignment="1">
      <alignment/>
    </xf>
    <xf numFmtId="0" fontId="38" fillId="0" borderId="0" xfId="0" applyFont="1" applyAlignment="1">
      <alignment/>
    </xf>
    <xf numFmtId="0" fontId="37" fillId="0" borderId="0" xfId="0" applyFont="1" applyAlignment="1">
      <alignment/>
    </xf>
    <xf numFmtId="0" fontId="31" fillId="0" borderId="7" xfId="0" applyFont="1" applyBorder="1" applyAlignment="1">
      <alignment/>
    </xf>
    <xf numFmtId="0" fontId="0" fillId="0" borderId="7" xfId="0" applyBorder="1" applyAlignment="1">
      <alignment horizontal="center"/>
    </xf>
    <xf numFmtId="0" fontId="0" fillId="0" borderId="0" xfId="0" applyAlignment="1">
      <alignment horizontal="center"/>
    </xf>
    <xf numFmtId="0" fontId="37" fillId="0" borderId="0" xfId="0" applyNumberFormat="1" applyFont="1" applyAlignment="1">
      <alignment horizontal="center"/>
    </xf>
    <xf numFmtId="0" fontId="37" fillId="0" borderId="0" xfId="0" applyFont="1" applyAlignment="1">
      <alignment horizontal="center"/>
    </xf>
    <xf numFmtId="0" fontId="37" fillId="0" borderId="0" xfId="0" applyFont="1" applyAlignment="1" quotePrefix="1">
      <alignment horizontal="center"/>
    </xf>
    <xf numFmtId="17" fontId="37" fillId="0" borderId="0" xfId="0" applyNumberFormat="1" applyFont="1" applyAlignment="1" quotePrefix="1">
      <alignment horizontal="center"/>
    </xf>
    <xf numFmtId="0" fontId="18" fillId="0" borderId="0" xfId="0" applyFont="1" applyAlignment="1">
      <alignment vertical="top"/>
    </xf>
    <xf numFmtId="41" fontId="14" fillId="0" borderId="0" xfId="0" applyNumberFormat="1" applyFont="1" applyAlignment="1">
      <alignment horizontal="left"/>
    </xf>
    <xf numFmtId="41" fontId="17" fillId="0" borderId="0" xfId="0" applyNumberFormat="1" applyFont="1" applyBorder="1" applyAlignment="1">
      <alignment horizontal="center" wrapText="1"/>
    </xf>
    <xf numFmtId="41" fontId="14" fillId="0" borderId="4" xfId="0" applyNumberFormat="1" applyFont="1" applyBorder="1" applyAlignment="1">
      <alignment horizontal="right"/>
    </xf>
    <xf numFmtId="41" fontId="17" fillId="0" borderId="6" xfId="0" applyNumberFormat="1" applyFont="1" applyBorder="1" applyAlignment="1">
      <alignment vertical="center" wrapText="1"/>
    </xf>
    <xf numFmtId="41" fontId="14" fillId="0" borderId="0" xfId="0" applyNumberFormat="1" applyFont="1" applyBorder="1" applyAlignment="1">
      <alignment/>
    </xf>
    <xf numFmtId="41" fontId="17" fillId="0" borderId="0" xfId="0" applyNumberFormat="1" applyFont="1" applyAlignment="1">
      <alignment horizontal="right"/>
    </xf>
    <xf numFmtId="41" fontId="20" fillId="0" borderId="0" xfId="0" applyNumberFormat="1" applyFont="1" applyAlignment="1">
      <alignment horizontal="right"/>
    </xf>
    <xf numFmtId="41" fontId="17" fillId="0" borderId="4" xfId="0" applyNumberFormat="1" applyFont="1" applyBorder="1" applyAlignment="1">
      <alignment horizontal="right"/>
    </xf>
    <xf numFmtId="41" fontId="14" fillId="0" borderId="0" xfId="0" applyNumberFormat="1" applyFont="1" applyBorder="1" applyAlignment="1">
      <alignment wrapText="1"/>
    </xf>
    <xf numFmtId="41" fontId="14" fillId="0" borderId="0" xfId="0" applyNumberFormat="1" applyFont="1" applyAlignment="1">
      <alignment/>
    </xf>
    <xf numFmtId="41" fontId="20" fillId="0" borderId="4" xfId="0" applyNumberFormat="1" applyFont="1" applyBorder="1" applyAlignment="1">
      <alignment/>
    </xf>
    <xf numFmtId="41" fontId="14" fillId="0" borderId="4" xfId="0" applyNumberFormat="1" applyFont="1" applyBorder="1" applyAlignment="1">
      <alignment/>
    </xf>
    <xf numFmtId="41" fontId="14" fillId="0" borderId="0" xfId="0" applyNumberFormat="1" applyFont="1" applyAlignment="1">
      <alignment horizontal="left" wrapText="1"/>
    </xf>
    <xf numFmtId="41" fontId="14" fillId="0" borderId="0" xfId="0" applyNumberFormat="1" applyFont="1" applyAlignment="1" quotePrefix="1">
      <alignment horizontal="left"/>
    </xf>
    <xf numFmtId="41" fontId="14" fillId="0" borderId="4" xfId="15" applyNumberFormat="1" applyFont="1" applyBorder="1" applyAlignment="1">
      <alignment horizontal="right"/>
    </xf>
    <xf numFmtId="41" fontId="17" fillId="0" borderId="0" xfId="15" applyNumberFormat="1" applyFont="1" applyBorder="1" applyAlignment="1">
      <alignment/>
    </xf>
    <xf numFmtId="41" fontId="17" fillId="0" borderId="0" xfId="15" applyNumberFormat="1" applyFont="1" applyBorder="1" applyAlignment="1">
      <alignment horizontal="right"/>
    </xf>
    <xf numFmtId="41" fontId="19" fillId="0" borderId="0" xfId="15" applyNumberFormat="1" applyFont="1" applyFill="1" applyBorder="1" applyAlignment="1" quotePrefix="1">
      <alignment horizontal="right"/>
    </xf>
    <xf numFmtId="41" fontId="19" fillId="0" borderId="0" xfId="15" applyNumberFormat="1" applyFont="1" applyBorder="1" applyAlignment="1">
      <alignment horizontal="left"/>
    </xf>
    <xf numFmtId="41" fontId="17" fillId="0" borderId="0" xfId="0" applyNumberFormat="1" applyFont="1" applyBorder="1" applyAlignment="1">
      <alignment horizontal="left"/>
    </xf>
    <xf numFmtId="41" fontId="17" fillId="0" borderId="0" xfId="15" applyNumberFormat="1" applyFont="1" applyAlignment="1">
      <alignment horizontal="center"/>
    </xf>
    <xf numFmtId="41" fontId="22" fillId="0" borderId="0" xfId="0" applyNumberFormat="1" applyFont="1" applyAlignment="1">
      <alignment/>
    </xf>
    <xf numFmtId="41" fontId="17" fillId="0" borderId="0" xfId="0" applyNumberFormat="1" applyFont="1" applyBorder="1" applyAlignment="1">
      <alignment/>
    </xf>
    <xf numFmtId="41" fontId="17" fillId="0" borderId="0" xfId="0" applyNumberFormat="1" applyFont="1" applyAlignment="1" quotePrefix="1">
      <alignment horizontal="left"/>
    </xf>
    <xf numFmtId="41" fontId="17" fillId="0" borderId="0" xfId="0" applyNumberFormat="1" applyFont="1" applyAlignment="1">
      <alignment wrapText="1"/>
    </xf>
    <xf numFmtId="41" fontId="14" fillId="0" borderId="0" xfId="0" applyNumberFormat="1" applyFont="1" applyAlignment="1">
      <alignment wrapText="1"/>
    </xf>
    <xf numFmtId="41" fontId="14" fillId="0" borderId="0" xfId="0" applyNumberFormat="1" applyFont="1" applyAlignment="1">
      <alignment horizontal="justify"/>
    </xf>
    <xf numFmtId="41" fontId="14" fillId="0" borderId="0" xfId="0" applyNumberFormat="1" applyFont="1" applyAlignment="1">
      <alignment horizontal="justify" wrapText="1"/>
    </xf>
    <xf numFmtId="41" fontId="17" fillId="0" borderId="0" xfId="0" applyNumberFormat="1" applyFont="1" applyAlignment="1" quotePrefix="1">
      <alignment/>
    </xf>
    <xf numFmtId="41" fontId="17" fillId="0" borderId="0" xfId="0" applyNumberFormat="1" applyFont="1" applyAlignment="1">
      <alignment/>
    </xf>
    <xf numFmtId="41" fontId="17" fillId="0" borderId="0" xfId="0" applyNumberFormat="1" applyFont="1" applyBorder="1" applyAlignment="1" quotePrefix="1">
      <alignment horizontal="left"/>
    </xf>
    <xf numFmtId="41" fontId="17" fillId="0" borderId="4" xfId="0" applyNumberFormat="1" applyFont="1" applyBorder="1" applyAlignment="1">
      <alignment horizontal="left"/>
    </xf>
    <xf numFmtId="41" fontId="14" fillId="0" borderId="4" xfId="0" applyNumberFormat="1" applyFont="1" applyBorder="1" applyAlignment="1">
      <alignment horizontal="left" wrapText="1"/>
    </xf>
    <xf numFmtId="41" fontId="14" fillId="0" borderId="0" xfId="0" applyNumberFormat="1" applyFont="1" applyBorder="1" applyAlignment="1" quotePrefix="1">
      <alignment/>
    </xf>
    <xf numFmtId="41" fontId="14" fillId="0" borderId="0" xfId="0" applyNumberFormat="1" applyFont="1" applyBorder="1" applyAlignment="1">
      <alignment horizontal="left" wrapText="1"/>
    </xf>
    <xf numFmtId="41" fontId="14" fillId="0" borderId="0" xfId="0" applyNumberFormat="1" applyFont="1" applyAlignment="1" quotePrefix="1">
      <alignment horizontal="left" wrapText="1"/>
    </xf>
    <xf numFmtId="41" fontId="14" fillId="0" borderId="11" xfId="0" applyNumberFormat="1" applyFont="1" applyBorder="1" applyAlignment="1">
      <alignment/>
    </xf>
    <xf numFmtId="41" fontId="14" fillId="0" borderId="11" xfId="0" applyNumberFormat="1" applyFont="1" applyBorder="1" applyAlignment="1">
      <alignment horizontal="left"/>
    </xf>
    <xf numFmtId="41" fontId="17" fillId="0" borderId="11" xfId="0" applyNumberFormat="1" applyFont="1" applyBorder="1" applyAlignment="1">
      <alignment horizontal="center" wrapText="1"/>
    </xf>
    <xf numFmtId="41" fontId="14" fillId="0" borderId="11" xfId="0" applyNumberFormat="1" applyFont="1" applyBorder="1" applyAlignment="1">
      <alignment horizontal="left" wrapText="1"/>
    </xf>
    <xf numFmtId="41" fontId="14" fillId="0" borderId="11" xfId="15" applyNumberFormat="1" applyFont="1" applyBorder="1" applyAlignment="1">
      <alignment horizontal="right"/>
    </xf>
    <xf numFmtId="41" fontId="14" fillId="0" borderId="0" xfId="0" applyNumberFormat="1" applyFont="1" applyBorder="1" applyAlignment="1">
      <alignment horizontal="left"/>
    </xf>
    <xf numFmtId="41" fontId="17" fillId="0" borderId="4" xfId="0" applyNumberFormat="1" applyFont="1" applyBorder="1" applyAlignment="1">
      <alignment/>
    </xf>
    <xf numFmtId="41" fontId="14" fillId="0" borderId="4" xfId="0" applyNumberFormat="1" applyFont="1" applyBorder="1" applyAlignment="1">
      <alignment horizontal="left"/>
    </xf>
    <xf numFmtId="41" fontId="14" fillId="0" borderId="0" xfId="0" applyNumberFormat="1" applyFont="1" applyBorder="1" applyAlignment="1">
      <alignment horizontal="justify" wrapText="1"/>
    </xf>
    <xf numFmtId="41" fontId="14" fillId="0" borderId="4" xfId="0" applyNumberFormat="1" applyFont="1" applyBorder="1" applyAlignment="1">
      <alignment horizontal="justify" wrapText="1"/>
    </xf>
    <xf numFmtId="41" fontId="17" fillId="0" borderId="11" xfId="0" applyNumberFormat="1" applyFont="1" applyBorder="1" applyAlignment="1">
      <alignment/>
    </xf>
    <xf numFmtId="41" fontId="17" fillId="0" borderId="11" xfId="0" applyNumberFormat="1" applyFont="1" applyBorder="1" applyAlignment="1">
      <alignment horizontal="center"/>
    </xf>
    <xf numFmtId="41" fontId="14" fillId="0" borderId="11" xfId="0" applyNumberFormat="1" applyFont="1" applyBorder="1" applyAlignment="1">
      <alignment horizontal="justify" wrapText="1"/>
    </xf>
    <xf numFmtId="41" fontId="19" fillId="0" borderId="0" xfId="15" applyNumberFormat="1" applyFont="1" applyAlignment="1">
      <alignment/>
    </xf>
    <xf numFmtId="41" fontId="26" fillId="0" borderId="0" xfId="34" applyNumberFormat="1" applyFont="1" applyBorder="1" applyAlignment="1">
      <alignment horizontal="right"/>
      <protection/>
    </xf>
    <xf numFmtId="41" fontId="14" fillId="0" borderId="9" xfId="34" applyNumberFormat="1" applyFont="1" applyBorder="1" applyAlignment="1">
      <alignment horizontal="left"/>
      <protection/>
    </xf>
    <xf numFmtId="41" fontId="19" fillId="0" borderId="0" xfId="34" applyNumberFormat="1" applyFont="1" applyBorder="1" applyAlignment="1" quotePrefix="1">
      <alignment horizontal="left"/>
      <protection/>
    </xf>
    <xf numFmtId="41" fontId="19" fillId="0" borderId="5" xfId="34" applyNumberFormat="1" applyFont="1" applyBorder="1" applyAlignment="1" quotePrefix="1">
      <alignment horizontal="left"/>
      <protection/>
    </xf>
    <xf numFmtId="41" fontId="14" fillId="0" borderId="4" xfId="34" applyNumberFormat="1" applyFont="1" applyBorder="1" applyAlignment="1">
      <alignment horizontal="left"/>
      <protection/>
    </xf>
    <xf numFmtId="41" fontId="14" fillId="0" borderId="0" xfId="34" applyNumberFormat="1" applyFont="1" applyBorder="1" applyAlignment="1">
      <alignment horizontal="left"/>
      <protection/>
    </xf>
    <xf numFmtId="41" fontId="14" fillId="0" borderId="7" xfId="34" applyNumberFormat="1" applyFont="1" applyBorder="1" applyAlignment="1">
      <alignment horizontal="left"/>
      <protection/>
    </xf>
    <xf numFmtId="41" fontId="17" fillId="0" borderId="0" xfId="34" applyNumberFormat="1" applyFont="1" applyBorder="1" applyAlignment="1" quotePrefix="1">
      <alignment horizontal="left"/>
      <protection/>
    </xf>
    <xf numFmtId="41" fontId="17" fillId="0" borderId="4" xfId="15" applyNumberFormat="1" applyFont="1" applyBorder="1" applyAlignment="1">
      <alignment horizontal="left"/>
    </xf>
    <xf numFmtId="41" fontId="26" fillId="0" borderId="4" xfId="34" applyNumberFormat="1" applyFont="1" applyBorder="1" applyAlignment="1">
      <alignment horizontal="right"/>
      <protection/>
    </xf>
    <xf numFmtId="41" fontId="14" fillId="0" borderId="0" xfId="15" applyNumberFormat="1" applyFont="1" applyBorder="1" applyAlignment="1" quotePrefix="1">
      <alignment horizontal="left"/>
    </xf>
    <xf numFmtId="41" fontId="14" fillId="0" borderId="0" xfId="15" applyNumberFormat="1" applyFont="1" applyBorder="1" applyAlignment="1" quotePrefix="1">
      <alignment/>
    </xf>
    <xf numFmtId="41" fontId="26" fillId="0" borderId="0" xfId="34" applyNumberFormat="1" applyFont="1" applyBorder="1" applyAlignment="1">
      <alignment/>
      <protection/>
    </xf>
    <xf numFmtId="41" fontId="17" fillId="0" borderId="4" xfId="15" applyNumberFormat="1" applyFont="1" applyBorder="1" applyAlignment="1">
      <alignment/>
    </xf>
    <xf numFmtId="41" fontId="19" fillId="0" borderId="4" xfId="15" applyNumberFormat="1" applyFont="1" applyBorder="1" applyAlignment="1">
      <alignment horizontal="left"/>
    </xf>
    <xf numFmtId="41" fontId="14" fillId="0" borderId="4" xfId="15" applyNumberFormat="1" applyFont="1" applyBorder="1" applyAlignment="1">
      <alignment horizontal="justify" wrapText="1"/>
    </xf>
    <xf numFmtId="41" fontId="14" fillId="0" borderId="0" xfId="15" applyNumberFormat="1" applyFont="1" applyBorder="1" applyAlignment="1">
      <alignment horizontal="justify" wrapText="1"/>
    </xf>
    <xf numFmtId="41" fontId="14" fillId="0" borderId="0" xfId="15" applyNumberFormat="1" applyFont="1" applyBorder="1" applyAlignment="1">
      <alignment horizontal="left"/>
    </xf>
    <xf numFmtId="41" fontId="17" fillId="0" borderId="0" xfId="0" applyNumberFormat="1" applyFont="1" applyBorder="1" applyAlignment="1">
      <alignment horizontal="center"/>
    </xf>
    <xf numFmtId="41" fontId="14" fillId="0" borderId="4" xfId="15" applyNumberFormat="1" applyFont="1" applyBorder="1" applyAlignment="1">
      <alignment horizontal="left"/>
    </xf>
    <xf numFmtId="41" fontId="14" fillId="0" borderId="0" xfId="0" applyNumberFormat="1" applyFont="1" applyAlignment="1" quotePrefix="1">
      <alignment horizontal="center"/>
    </xf>
    <xf numFmtId="41" fontId="14" fillId="0" borderId="0" xfId="0" applyNumberFormat="1" applyFont="1" applyBorder="1" applyAlignment="1" quotePrefix="1">
      <alignment horizontal="left"/>
    </xf>
    <xf numFmtId="41" fontId="14" fillId="0" borderId="0" xfId="0" applyNumberFormat="1" applyFont="1" applyFill="1" applyAlignment="1" quotePrefix="1">
      <alignment horizontal="center"/>
    </xf>
    <xf numFmtId="41" fontId="14" fillId="0" borderId="0" xfId="0" applyNumberFormat="1" applyFont="1" applyFill="1" applyBorder="1" applyAlignment="1" quotePrefix="1">
      <alignment horizontal="left"/>
    </xf>
    <xf numFmtId="41" fontId="14" fillId="0" borderId="0" xfId="0" applyNumberFormat="1" applyFont="1" applyFill="1" applyBorder="1" applyAlignment="1">
      <alignment horizontal="left"/>
    </xf>
    <xf numFmtId="41" fontId="14" fillId="0" borderId="0" xfId="15" applyNumberFormat="1" applyFont="1" applyFill="1" applyBorder="1" applyAlignment="1">
      <alignment horizontal="left"/>
    </xf>
    <xf numFmtId="41" fontId="14" fillId="0" borderId="0" xfId="15" applyNumberFormat="1" applyFont="1" applyFill="1" applyBorder="1" applyAlignment="1">
      <alignment horizontal="justify" wrapText="1"/>
    </xf>
    <xf numFmtId="41" fontId="14" fillId="0" borderId="0" xfId="0" applyNumberFormat="1" applyFont="1" applyFill="1" applyAlignment="1">
      <alignment/>
    </xf>
    <xf numFmtId="41" fontId="14" fillId="0" borderId="0" xfId="15" applyNumberFormat="1" applyFont="1" applyFill="1" applyBorder="1" applyAlignment="1" quotePrefix="1">
      <alignment horizontal="right"/>
    </xf>
    <xf numFmtId="41" fontId="19" fillId="0" borderId="0" xfId="0" applyNumberFormat="1" applyFont="1" applyBorder="1" applyAlignment="1" quotePrefix="1">
      <alignment horizontal="left"/>
    </xf>
    <xf numFmtId="41" fontId="19" fillId="0" borderId="0" xfId="0" applyNumberFormat="1" applyFont="1" applyBorder="1" applyAlignment="1">
      <alignment horizontal="left"/>
    </xf>
    <xf numFmtId="41" fontId="19" fillId="0" borderId="0" xfId="15" applyNumberFormat="1" applyFont="1" applyBorder="1" applyAlignment="1">
      <alignment horizontal="justify" wrapText="1"/>
    </xf>
    <xf numFmtId="41" fontId="17" fillId="0" borderId="0" xfId="34" applyNumberFormat="1" applyFont="1" applyBorder="1" applyAlignment="1">
      <alignment horizontal="left"/>
      <protection/>
    </xf>
    <xf numFmtId="41" fontId="14" fillId="0" borderId="5" xfId="34" applyNumberFormat="1" applyFont="1" applyBorder="1" applyAlignment="1">
      <alignment horizontal="left"/>
      <protection/>
    </xf>
    <xf numFmtId="41" fontId="14" fillId="0" borderId="5" xfId="0" applyNumberFormat="1" applyFont="1" applyBorder="1" applyAlignment="1">
      <alignment horizontal="left"/>
    </xf>
    <xf numFmtId="41" fontId="14" fillId="0" borderId="5" xfId="15" applyNumberFormat="1" applyFont="1" applyBorder="1" applyAlignment="1">
      <alignment wrapText="1"/>
    </xf>
    <xf numFmtId="41" fontId="19" fillId="0" borderId="10" xfId="15" applyNumberFormat="1" applyFont="1" applyBorder="1" applyAlignment="1">
      <alignment/>
    </xf>
    <xf numFmtId="41" fontId="19" fillId="0" borderId="4" xfId="34" applyNumberFormat="1" applyFont="1" applyBorder="1" applyAlignment="1" quotePrefix="1">
      <alignment horizontal="left"/>
      <protection/>
    </xf>
    <xf numFmtId="41" fontId="19" fillId="0" borderId="8" xfId="15" applyNumberFormat="1" applyFont="1" applyBorder="1" applyAlignment="1">
      <alignment/>
    </xf>
    <xf numFmtId="41" fontId="14" fillId="0" borderId="7" xfId="0" applyNumberFormat="1" applyFont="1" applyBorder="1" applyAlignment="1">
      <alignment/>
    </xf>
    <xf numFmtId="41" fontId="14" fillId="0" borderId="11" xfId="0" applyNumberFormat="1" applyFont="1" applyBorder="1" applyAlignment="1" quotePrefix="1">
      <alignment/>
    </xf>
    <xf numFmtId="41" fontId="14" fillId="0" borderId="7" xfId="0" applyNumberFormat="1" applyFont="1" applyBorder="1" applyAlignment="1" quotePrefix="1">
      <alignment/>
    </xf>
    <xf numFmtId="41" fontId="14" fillId="0" borderId="0" xfId="15" applyNumberFormat="1" applyFont="1" applyAlignment="1">
      <alignment horizontal="right"/>
    </xf>
    <xf numFmtId="41" fontId="20" fillId="0" borderId="0" xfId="0" applyNumberFormat="1" applyFont="1" applyBorder="1" applyAlignment="1">
      <alignment horizontal="right"/>
    </xf>
    <xf numFmtId="41" fontId="20" fillId="0" borderId="4" xfId="0" applyNumberFormat="1" applyFont="1" applyBorder="1" applyAlignment="1">
      <alignment horizontal="right"/>
    </xf>
    <xf numFmtId="41" fontId="14" fillId="0" borderId="0" xfId="0" applyNumberFormat="1" applyFont="1" applyAlignment="1">
      <alignment horizontal="right" wrapText="1"/>
    </xf>
    <xf numFmtId="41" fontId="17" fillId="0" borderId="0" xfId="15" applyNumberFormat="1" applyFont="1" applyAlignment="1">
      <alignment horizontal="right"/>
    </xf>
    <xf numFmtId="41" fontId="14" fillId="0" borderId="0" xfId="15" applyNumberFormat="1" applyFont="1" applyFill="1" applyAlignment="1">
      <alignment horizontal="right"/>
    </xf>
    <xf numFmtId="41" fontId="19" fillId="0" borderId="0" xfId="15" applyNumberFormat="1" applyFont="1" applyAlignment="1">
      <alignment horizontal="right"/>
    </xf>
    <xf numFmtId="41" fontId="19" fillId="0" borderId="0" xfId="0" applyNumberFormat="1" applyFont="1" applyAlignment="1">
      <alignment horizontal="right"/>
    </xf>
    <xf numFmtId="41" fontId="17" fillId="0" borderId="11" xfId="15" applyNumberFormat="1" applyFont="1" applyBorder="1" applyAlignment="1">
      <alignment horizontal="right"/>
    </xf>
    <xf numFmtId="41" fontId="14" fillId="0" borderId="9" xfId="15" applyNumberFormat="1" applyFont="1" applyBorder="1" applyAlignment="1">
      <alignment horizontal="right"/>
    </xf>
    <xf numFmtId="41" fontId="14" fillId="0" borderId="12" xfId="15" applyNumberFormat="1" applyFont="1" applyBorder="1" applyAlignment="1">
      <alignment horizontal="right"/>
    </xf>
    <xf numFmtId="41" fontId="14" fillId="0" borderId="2" xfId="15" applyNumberFormat="1" applyFont="1" applyBorder="1" applyAlignment="1">
      <alignment horizontal="right"/>
    </xf>
    <xf numFmtId="41" fontId="17" fillId="0" borderId="2" xfId="15" applyNumberFormat="1" applyFont="1" applyBorder="1" applyAlignment="1">
      <alignment horizontal="right"/>
    </xf>
    <xf numFmtId="41" fontId="19" fillId="0" borderId="5" xfId="15" applyNumberFormat="1" applyFont="1" applyBorder="1" applyAlignment="1">
      <alignment horizontal="right"/>
    </xf>
    <xf numFmtId="41" fontId="14" fillId="0" borderId="0" xfId="0" applyNumberFormat="1" applyFont="1" applyFill="1" applyAlignment="1">
      <alignment horizontal="right"/>
    </xf>
    <xf numFmtId="41" fontId="19" fillId="0" borderId="0" xfId="0" applyNumberFormat="1" applyFont="1" applyFill="1" applyAlignment="1">
      <alignment horizontal="right"/>
    </xf>
    <xf numFmtId="41" fontId="19" fillId="0" borderId="0" xfId="15" applyNumberFormat="1" applyFont="1" applyFill="1" applyAlignment="1">
      <alignment horizontal="right"/>
    </xf>
    <xf numFmtId="41" fontId="17" fillId="0" borderId="11" xfId="15" applyNumberFormat="1" applyFont="1" applyFill="1" applyBorder="1" applyAlignment="1">
      <alignment horizontal="right"/>
    </xf>
    <xf numFmtId="41" fontId="14" fillId="0" borderId="5" xfId="0" applyNumberFormat="1" applyFont="1" applyBorder="1" applyAlignment="1">
      <alignment horizontal="right"/>
    </xf>
    <xf numFmtId="41" fontId="19" fillId="0" borderId="10" xfId="0" applyNumberFormat="1" applyFont="1" applyBorder="1" applyAlignment="1">
      <alignment horizontal="right"/>
    </xf>
    <xf numFmtId="41" fontId="19" fillId="0" borderId="4" xfId="0" applyNumberFormat="1" applyFont="1" applyBorder="1" applyAlignment="1">
      <alignment horizontal="right"/>
    </xf>
    <xf numFmtId="41" fontId="19" fillId="0" borderId="8" xfId="0" applyNumberFormat="1" applyFont="1" applyBorder="1" applyAlignment="1">
      <alignment horizontal="right"/>
    </xf>
    <xf numFmtId="41" fontId="17" fillId="0" borderId="7" xfId="0" applyNumberFormat="1" applyFont="1" applyBorder="1" applyAlignment="1">
      <alignment horizontal="right"/>
    </xf>
    <xf numFmtId="41" fontId="14" fillId="0" borderId="0" xfId="0" applyNumberFormat="1" applyFont="1" applyAlignment="1" quotePrefix="1">
      <alignment horizontal="justify" wrapText="1"/>
    </xf>
    <xf numFmtId="41" fontId="17" fillId="0" borderId="0" xfId="0" applyNumberFormat="1" applyFont="1" applyAlignment="1" quotePrefix="1">
      <alignment wrapText="1"/>
    </xf>
    <xf numFmtId="41" fontId="22" fillId="0" borderId="0" xfId="0" applyNumberFormat="1" applyFont="1" applyAlignment="1">
      <alignment horizontal="right" wrapText="1"/>
    </xf>
    <xf numFmtId="41" fontId="14" fillId="0" borderId="11" xfId="15" applyNumberFormat="1" applyFont="1" applyBorder="1" applyAlignment="1">
      <alignment/>
    </xf>
    <xf numFmtId="41" fontId="14" fillId="0" borderId="9" xfId="15" applyNumberFormat="1" applyFont="1" applyBorder="1" applyAlignment="1">
      <alignment horizontal="left"/>
    </xf>
    <xf numFmtId="41" fontId="14" fillId="0" borderId="9" xfId="0" applyNumberFormat="1" applyFont="1" applyBorder="1" applyAlignment="1">
      <alignment horizontal="left"/>
    </xf>
    <xf numFmtId="41" fontId="19" fillId="0" borderId="0" xfId="34" applyNumberFormat="1" applyFont="1" applyBorder="1" applyAlignment="1">
      <alignment horizontal="left"/>
      <protection/>
    </xf>
    <xf numFmtId="41" fontId="19" fillId="0" borderId="0" xfId="0" applyNumberFormat="1" applyFont="1" applyAlignment="1">
      <alignment horizontal="left"/>
    </xf>
    <xf numFmtId="41" fontId="14" fillId="0" borderId="12" xfId="34" applyNumberFormat="1" applyFont="1" applyBorder="1" applyAlignment="1">
      <alignment horizontal="left"/>
      <protection/>
    </xf>
    <xf numFmtId="41" fontId="19" fillId="0" borderId="12" xfId="15" applyNumberFormat="1" applyFont="1" applyBorder="1" applyAlignment="1">
      <alignment horizontal="left"/>
    </xf>
    <xf numFmtId="41" fontId="14" fillId="0" borderId="12" xfId="0" applyNumberFormat="1" applyFont="1" applyBorder="1" applyAlignment="1">
      <alignment horizontal="left"/>
    </xf>
    <xf numFmtId="41" fontId="19" fillId="0" borderId="5" xfId="15" applyNumberFormat="1" applyFont="1" applyBorder="1" applyAlignment="1">
      <alignment horizontal="left"/>
    </xf>
    <xf numFmtId="41" fontId="19" fillId="0" borderId="5" xfId="0" applyNumberFormat="1" applyFont="1" applyBorder="1" applyAlignment="1">
      <alignment horizontal="left"/>
    </xf>
    <xf numFmtId="41" fontId="19" fillId="0" borderId="5" xfId="34" applyNumberFormat="1" applyFont="1" applyBorder="1" applyAlignment="1">
      <alignment horizontal="left"/>
      <protection/>
    </xf>
    <xf numFmtId="41" fontId="14" fillId="0" borderId="7" xfId="15" applyNumberFormat="1" applyFont="1" applyBorder="1" applyAlignment="1">
      <alignment horizontal="left"/>
    </xf>
    <xf numFmtId="41" fontId="14" fillId="0" borderId="7" xfId="0" applyNumberFormat="1" applyFont="1" applyFill="1" applyBorder="1" applyAlignment="1">
      <alignment horizontal="left"/>
    </xf>
    <xf numFmtId="41" fontId="14" fillId="0" borderId="0" xfId="0" applyNumberFormat="1" applyFont="1" applyAlignment="1" quotePrefix="1">
      <alignment horizontal="right" wrapText="1"/>
    </xf>
    <xf numFmtId="41" fontId="19" fillId="0" borderId="0" xfId="15" applyNumberFormat="1" applyFont="1" applyBorder="1" applyAlignment="1" quotePrefix="1">
      <alignment horizontal="left"/>
    </xf>
    <xf numFmtId="41" fontId="14" fillId="0" borderId="0" xfId="15" applyNumberFormat="1" applyFont="1" applyBorder="1" applyAlignment="1">
      <alignment horizontal="justify"/>
    </xf>
    <xf numFmtId="41" fontId="18" fillId="0" borderId="0" xfId="0" applyNumberFormat="1" applyFont="1" applyBorder="1" applyAlignment="1">
      <alignment horizontal="justify" wrapText="1"/>
    </xf>
    <xf numFmtId="41" fontId="18" fillId="0" borderId="0" xfId="0" applyNumberFormat="1" applyFont="1" applyBorder="1" applyAlignment="1">
      <alignment horizontal="right" wrapText="1"/>
    </xf>
    <xf numFmtId="41" fontId="14" fillId="0" borderId="0" xfId="0" applyNumberFormat="1" applyFont="1" applyFill="1" applyBorder="1" applyAlignment="1">
      <alignment/>
    </xf>
    <xf numFmtId="41" fontId="14" fillId="0" borderId="2" xfId="0" applyNumberFormat="1" applyFont="1" applyBorder="1" applyAlignment="1">
      <alignment/>
    </xf>
    <xf numFmtId="41" fontId="17" fillId="0" borderId="0" xfId="0" applyNumberFormat="1" applyFont="1" applyBorder="1" applyAlignment="1" quotePrefix="1">
      <alignment/>
    </xf>
    <xf numFmtId="41" fontId="22" fillId="0" borderId="0" xfId="0" applyNumberFormat="1" applyFont="1" applyBorder="1" applyAlignment="1">
      <alignment horizontal="left"/>
    </xf>
    <xf numFmtId="41" fontId="22" fillId="0" borderId="0" xfId="15" applyNumberFormat="1" applyFont="1" applyBorder="1" applyAlignment="1">
      <alignment horizontal="right"/>
    </xf>
    <xf numFmtId="41" fontId="23" fillId="0" borderId="0" xfId="0" applyNumberFormat="1" applyFont="1" applyBorder="1" applyAlignment="1">
      <alignment/>
    </xf>
    <xf numFmtId="41" fontId="17" fillId="0" borderId="2" xfId="0" applyNumberFormat="1" applyFont="1" applyBorder="1" applyAlignment="1">
      <alignment/>
    </xf>
    <xf numFmtId="41" fontId="14" fillId="0" borderId="11" xfId="0" applyNumberFormat="1" applyFont="1" applyBorder="1" applyAlignment="1" quotePrefix="1">
      <alignment horizontal="left"/>
    </xf>
    <xf numFmtId="41" fontId="26" fillId="0" borderId="11" xfId="0" applyNumberFormat="1" applyFont="1" applyBorder="1" applyAlignment="1">
      <alignment horizontal="left"/>
    </xf>
    <xf numFmtId="41" fontId="14" fillId="0" borderId="0" xfId="15" applyNumberFormat="1" applyFont="1" applyBorder="1" applyAlignment="1">
      <alignment horizontal="right" wrapText="1"/>
    </xf>
    <xf numFmtId="41" fontId="17" fillId="0" borderId="0" xfId="0" applyNumberFormat="1" applyFont="1" applyBorder="1" applyAlignment="1">
      <alignment wrapText="1"/>
    </xf>
    <xf numFmtId="41" fontId="14" fillId="0" borderId="7" xfId="0" applyNumberFormat="1" applyFont="1" applyBorder="1" applyAlignment="1">
      <alignment horizontal="left"/>
    </xf>
    <xf numFmtId="41" fontId="17" fillId="0" borderId="7" xfId="0" applyNumberFormat="1" applyFont="1" applyBorder="1" applyAlignment="1">
      <alignment/>
    </xf>
    <xf numFmtId="41" fontId="14" fillId="0" borderId="7" xfId="0" applyNumberFormat="1" applyFont="1" applyBorder="1" applyAlignment="1" quotePrefix="1">
      <alignment horizontal="left"/>
    </xf>
    <xf numFmtId="41" fontId="17" fillId="0" borderId="7" xfId="0" applyNumberFormat="1" applyFont="1" applyBorder="1" applyAlignment="1">
      <alignment horizontal="left"/>
    </xf>
    <xf numFmtId="0" fontId="17" fillId="0" borderId="0" xfId="0" applyNumberFormat="1" applyFont="1" applyBorder="1" applyAlignment="1">
      <alignment/>
    </xf>
    <xf numFmtId="0" fontId="14" fillId="0" borderId="0" xfId="0" applyNumberFormat="1" applyFont="1" applyBorder="1" applyAlignment="1">
      <alignment horizontal="left"/>
    </xf>
    <xf numFmtId="0" fontId="14" fillId="0" borderId="0" xfId="0" applyNumberFormat="1" applyFont="1" applyAlignment="1">
      <alignment/>
    </xf>
    <xf numFmtId="0" fontId="14" fillId="0" borderId="0" xfId="0" applyNumberFormat="1" applyFont="1" applyBorder="1" applyAlignment="1">
      <alignment horizontal="right"/>
    </xf>
    <xf numFmtId="0" fontId="17" fillId="0" borderId="0" xfId="0" applyNumberFormat="1" applyFont="1" applyAlignment="1">
      <alignment/>
    </xf>
    <xf numFmtId="0" fontId="14" fillId="0" borderId="0" xfId="0" applyNumberFormat="1" applyFont="1" applyAlignment="1">
      <alignment horizontal="justify"/>
    </xf>
    <xf numFmtId="41" fontId="17" fillId="0" borderId="2" xfId="0" applyNumberFormat="1" applyFont="1" applyBorder="1" applyAlignment="1">
      <alignment horizontal="center" vertical="center" wrapText="1"/>
    </xf>
    <xf numFmtId="164" fontId="14" fillId="0" borderId="5" xfId="29" applyNumberFormat="1" applyFont="1" applyBorder="1" applyAlignment="1">
      <alignment horizontal="left" indent="2"/>
      <protection/>
    </xf>
    <xf numFmtId="0" fontId="14" fillId="0" borderId="0" xfId="29" applyNumberFormat="1" applyFont="1" applyBorder="1" applyAlignment="1">
      <alignment horizontal="left" indent="2"/>
      <protection/>
    </xf>
    <xf numFmtId="164" fontId="14" fillId="0" borderId="0" xfId="15" applyNumberFormat="1" applyFont="1" applyBorder="1" applyAlignment="1">
      <alignment horizontal="left" indent="2"/>
    </xf>
    <xf numFmtId="164" fontId="14" fillId="0" borderId="5" xfId="15" applyNumberFormat="1" applyFont="1" applyBorder="1" applyAlignment="1">
      <alignment horizontal="left" indent="2"/>
    </xf>
    <xf numFmtId="0" fontId="14" fillId="0" borderId="0" xfId="0" applyFont="1" applyAlignment="1">
      <alignment horizontal="left" indent="2"/>
    </xf>
    <xf numFmtId="164" fontId="17" fillId="0" borderId="0" xfId="29" applyNumberFormat="1" applyFont="1" applyBorder="1" applyAlignment="1">
      <alignment horizontal="left" indent="2"/>
      <protection/>
    </xf>
    <xf numFmtId="0" fontId="17" fillId="0" borderId="0" xfId="29" applyNumberFormat="1" applyFont="1" applyBorder="1" applyAlignment="1">
      <alignment horizontal="left" indent="2"/>
      <protection/>
    </xf>
    <xf numFmtId="164" fontId="14" fillId="0" borderId="4" xfId="29" applyNumberFormat="1" applyFont="1" applyBorder="1" applyAlignment="1">
      <alignment horizontal="left" indent="2"/>
      <protection/>
    </xf>
    <xf numFmtId="0" fontId="14" fillId="0" borderId="4" xfId="29" applyNumberFormat="1" applyFont="1" applyBorder="1" applyAlignment="1">
      <alignment horizontal="center"/>
      <protection/>
    </xf>
    <xf numFmtId="0" fontId="14" fillId="0" borderId="4" xfId="29" applyNumberFormat="1" applyFont="1" applyBorder="1" applyAlignment="1" quotePrefix="1">
      <alignment horizontal="center"/>
      <protection/>
    </xf>
    <xf numFmtId="164" fontId="17" fillId="0" borderId="12" xfId="29" applyNumberFormat="1" applyFont="1" applyBorder="1" applyAlignment="1">
      <alignment horizontal="left" indent="1"/>
      <protection/>
    </xf>
    <xf numFmtId="164" fontId="17" fillId="0" borderId="4" xfId="29" applyNumberFormat="1" applyFont="1" applyBorder="1" applyAlignment="1">
      <alignment horizontal="left" indent="1"/>
      <protection/>
    </xf>
    <xf numFmtId="0" fontId="17" fillId="0" borderId="12" xfId="29" applyNumberFormat="1" applyFont="1" applyBorder="1" applyAlignment="1">
      <alignment horizontal="center"/>
      <protection/>
    </xf>
    <xf numFmtId="164" fontId="17" fillId="0" borderId="12" xfId="15" applyNumberFormat="1" applyFont="1" applyBorder="1" applyAlignment="1">
      <alignment horizontal="center"/>
    </xf>
    <xf numFmtId="164" fontId="17" fillId="0" borderId="12" xfId="15" applyNumberFormat="1" applyFont="1" applyBorder="1" applyAlignment="1">
      <alignment/>
    </xf>
    <xf numFmtId="0" fontId="17" fillId="0" borderId="2" xfId="29" applyNumberFormat="1" applyFont="1" applyBorder="1" applyAlignment="1">
      <alignment horizontal="center" vertical="center" wrapText="1"/>
      <protection/>
    </xf>
    <xf numFmtId="164" fontId="17" fillId="0" borderId="2" xfId="15" applyNumberFormat="1" applyFont="1" applyFill="1" applyBorder="1" applyAlignment="1" quotePrefix="1">
      <alignment horizontal="right" vertical="center"/>
    </xf>
    <xf numFmtId="0" fontId="14" fillId="0" borderId="7" xfId="0" applyFont="1" applyBorder="1" applyAlignment="1">
      <alignment horizontal="left" indent="2"/>
    </xf>
    <xf numFmtId="41" fontId="17" fillId="0" borderId="2" xfId="34" applyNumberFormat="1" applyFont="1" applyBorder="1" applyAlignment="1">
      <alignment horizontal="center" vertical="center" wrapText="1"/>
      <protection/>
    </xf>
    <xf numFmtId="0" fontId="14" fillId="0" borderId="7" xfId="0" applyNumberFormat="1" applyFont="1" applyBorder="1" applyAlignment="1">
      <alignment horizontal="center"/>
    </xf>
    <xf numFmtId="0" fontId="17" fillId="0" borderId="7" xfId="0" applyNumberFormat="1" applyFont="1" applyBorder="1" applyAlignment="1">
      <alignment horizontal="center"/>
    </xf>
    <xf numFmtId="164" fontId="14" fillId="0" borderId="7" xfId="15" applyNumberFormat="1" applyFont="1" applyBorder="1" applyAlignment="1">
      <alignment horizontal="right"/>
    </xf>
    <xf numFmtId="0" fontId="14" fillId="0" borderId="0" xfId="0" applyNumberFormat="1" applyFont="1" applyAlignment="1">
      <alignment horizontal="left" wrapText="1"/>
    </xf>
    <xf numFmtId="0" fontId="14" fillId="0" borderId="0" xfId="0" applyNumberFormat="1" applyFont="1" applyAlignment="1">
      <alignment horizontal="left"/>
    </xf>
    <xf numFmtId="37" fontId="17" fillId="0" borderId="5" xfId="31" applyNumberFormat="1" applyFont="1" applyBorder="1" applyAlignment="1">
      <alignment horizontal="center"/>
      <protection/>
    </xf>
    <xf numFmtId="0" fontId="17" fillId="0" borderId="5" xfId="0" applyFont="1" applyBorder="1" applyAlignment="1">
      <alignment horizontal="left"/>
    </xf>
    <xf numFmtId="0" fontId="17" fillId="0" borderId="0" xfId="0" applyFont="1" applyBorder="1" applyAlignment="1">
      <alignment horizontal="left"/>
    </xf>
    <xf numFmtId="0" fontId="14" fillId="0" borderId="0" xfId="0" applyFont="1" applyBorder="1" applyAlignment="1">
      <alignment/>
    </xf>
    <xf numFmtId="3" fontId="14" fillId="0" borderId="0" xfId="0" applyNumberFormat="1" applyFont="1" applyBorder="1" applyAlignment="1">
      <alignment/>
    </xf>
    <xf numFmtId="3" fontId="17" fillId="0" borderId="6" xfId="0" applyNumberFormat="1" applyFont="1" applyBorder="1" applyAlignment="1">
      <alignment/>
    </xf>
    <xf numFmtId="41" fontId="17" fillId="0" borderId="5" xfId="0" applyNumberFormat="1" applyFont="1" applyBorder="1" applyAlignment="1">
      <alignment/>
    </xf>
    <xf numFmtId="3" fontId="17" fillId="0" borderId="5" xfId="0" applyNumberFormat="1" applyFont="1" applyBorder="1" applyAlignment="1">
      <alignment/>
    </xf>
    <xf numFmtId="0" fontId="17" fillId="0" borderId="6" xfId="0" applyFont="1" applyBorder="1" applyAlignment="1">
      <alignment horizontal="left"/>
    </xf>
    <xf numFmtId="41" fontId="17" fillId="0" borderId="6" xfId="0" applyNumberFormat="1" applyFont="1" applyBorder="1" applyAlignment="1">
      <alignment/>
    </xf>
    <xf numFmtId="3" fontId="17" fillId="0" borderId="0" xfId="0" applyNumberFormat="1" applyFont="1" applyBorder="1" applyAlignment="1">
      <alignment/>
    </xf>
    <xf numFmtId="0" fontId="14" fillId="0" borderId="0" xfId="0" applyFont="1" applyBorder="1" applyAlignment="1" quotePrefix="1">
      <alignment horizontal="left"/>
    </xf>
    <xf numFmtId="0" fontId="17" fillId="0" borderId="6" xfId="0" applyFont="1" applyBorder="1" applyAlignment="1">
      <alignment horizontal="left" wrapText="1"/>
    </xf>
    <xf numFmtId="0" fontId="17" fillId="0" borderId="0" xfId="0" applyFont="1" applyBorder="1" applyAlignment="1">
      <alignment horizontal="left" wrapText="1"/>
    </xf>
    <xf numFmtId="0" fontId="17" fillId="0" borderId="2" xfId="0" applyFont="1" applyBorder="1" applyAlignment="1">
      <alignment horizontal="left"/>
    </xf>
    <xf numFmtId="0" fontId="17" fillId="0" borderId="2" xfId="0" applyFont="1" applyBorder="1" applyAlignment="1" quotePrefix="1">
      <alignment horizontal="center"/>
    </xf>
    <xf numFmtId="0" fontId="17" fillId="0" borderId="0" xfId="0" applyFont="1" applyFill="1" applyBorder="1" applyAlignment="1">
      <alignment horizontal="center"/>
    </xf>
    <xf numFmtId="37" fontId="17" fillId="0" borderId="2" xfId="0" applyNumberFormat="1" applyFont="1" applyBorder="1" applyAlignment="1">
      <alignment/>
    </xf>
    <xf numFmtId="0" fontId="17" fillId="0" borderId="4" xfId="0" applyFont="1" applyBorder="1" applyAlignment="1">
      <alignment/>
    </xf>
    <xf numFmtId="0" fontId="17" fillId="0" borderId="0" xfId="0" applyFont="1" applyFill="1" applyBorder="1" applyAlignment="1">
      <alignment/>
    </xf>
    <xf numFmtId="0" fontId="14" fillId="0" borderId="0" xfId="0" applyFont="1" applyFill="1" applyBorder="1" applyAlignment="1">
      <alignment/>
    </xf>
    <xf numFmtId="3" fontId="14" fillId="0" borderId="0" xfId="0" applyNumberFormat="1" applyFont="1" applyFill="1" applyBorder="1" applyAlignment="1">
      <alignment/>
    </xf>
    <xf numFmtId="0" fontId="14" fillId="0" borderId="0" xfId="0" applyFont="1" applyBorder="1" applyAlignment="1">
      <alignment horizontal="left"/>
    </xf>
    <xf numFmtId="0" fontId="14" fillId="0" borderId="0" xfId="0" applyFont="1" applyBorder="1" applyAlignment="1">
      <alignment horizontal="left" wrapText="1"/>
    </xf>
    <xf numFmtId="0" fontId="17" fillId="0" borderId="0" xfId="0" applyFont="1" applyBorder="1" applyAlignment="1">
      <alignment horizontal="center" wrapText="1"/>
    </xf>
    <xf numFmtId="164" fontId="14" fillId="0" borderId="0" xfId="15" applyNumberFormat="1" applyFont="1" applyBorder="1" applyAlignment="1">
      <alignment horizontal="center" wrapText="1"/>
    </xf>
    <xf numFmtId="0" fontId="14" fillId="0" borderId="0" xfId="0" applyFont="1" applyBorder="1" applyAlignment="1">
      <alignment horizontal="right" wrapText="1"/>
    </xf>
    <xf numFmtId="41" fontId="14" fillId="0" borderId="0" xfId="15" applyNumberFormat="1" applyFont="1" applyBorder="1" applyAlignment="1">
      <alignment wrapText="1"/>
    </xf>
    <xf numFmtId="0" fontId="14" fillId="0" borderId="0" xfId="0" applyFont="1" applyBorder="1" applyAlignment="1">
      <alignment horizontal="center" wrapText="1"/>
    </xf>
    <xf numFmtId="3" fontId="17" fillId="0" borderId="2" xfId="0" applyNumberFormat="1" applyFont="1" applyBorder="1" applyAlignment="1">
      <alignment/>
    </xf>
    <xf numFmtId="0" fontId="21" fillId="0" borderId="0" xfId="0" applyFont="1" applyBorder="1" applyAlignment="1">
      <alignment/>
    </xf>
    <xf numFmtId="41" fontId="17" fillId="0" borderId="2" xfId="15" applyNumberFormat="1" applyFont="1" applyBorder="1" applyAlignment="1">
      <alignment/>
    </xf>
    <xf numFmtId="0" fontId="14" fillId="0" borderId="4" xfId="0" applyFont="1" applyBorder="1" applyAlignment="1">
      <alignment horizontal="left"/>
    </xf>
    <xf numFmtId="0" fontId="17" fillId="0" borderId="4" xfId="0" applyFont="1" applyBorder="1" applyAlignment="1">
      <alignment horizontal="left"/>
    </xf>
    <xf numFmtId="3" fontId="14" fillId="0" borderId="4" xfId="0" applyNumberFormat="1" applyFont="1" applyBorder="1" applyAlignment="1">
      <alignment/>
    </xf>
    <xf numFmtId="0" fontId="14" fillId="0" borderId="4" xfId="0" applyFont="1" applyBorder="1" applyAlignment="1">
      <alignment/>
    </xf>
    <xf numFmtId="3" fontId="17" fillId="0" borderId="4" xfId="0" applyNumberFormat="1" applyFont="1" applyBorder="1" applyAlignment="1">
      <alignment/>
    </xf>
    <xf numFmtId="0" fontId="17" fillId="0" borderId="7" xfId="0" applyFont="1" applyBorder="1" applyAlignment="1">
      <alignment horizontal="left"/>
    </xf>
    <xf numFmtId="3" fontId="17" fillId="0" borderId="7" xfId="0" applyNumberFormat="1" applyFont="1" applyBorder="1" applyAlignment="1">
      <alignment/>
    </xf>
    <xf numFmtId="0" fontId="14" fillId="0" borderId="7" xfId="0" applyFont="1" applyBorder="1" applyAlignment="1">
      <alignment/>
    </xf>
    <xf numFmtId="41" fontId="17" fillId="0" borderId="7" xfId="15" applyNumberFormat="1" applyFont="1" applyBorder="1" applyAlignment="1">
      <alignment/>
    </xf>
    <xf numFmtId="37" fontId="14" fillId="0" borderId="10" xfId="31" applyNumberFormat="1" applyFont="1" applyBorder="1" applyAlignment="1">
      <alignment horizontal="left" indent="1"/>
      <protection/>
    </xf>
    <xf numFmtId="37" fontId="14" fillId="0" borderId="10" xfId="31" applyNumberFormat="1" applyFont="1" applyBorder="1" applyAlignment="1">
      <alignment horizontal="right"/>
      <protection/>
    </xf>
    <xf numFmtId="164" fontId="14" fillId="0" borderId="10" xfId="15" applyNumberFormat="1" applyFont="1" applyBorder="1" applyAlignment="1">
      <alignment horizontal="right"/>
    </xf>
    <xf numFmtId="37" fontId="14" fillId="0" borderId="5" xfId="31" applyNumberFormat="1" applyFont="1" applyBorder="1" applyAlignment="1">
      <alignment horizontal="left" indent="1"/>
      <protection/>
    </xf>
    <xf numFmtId="37" fontId="14" fillId="0" borderId="5" xfId="31" applyNumberFormat="1" applyFont="1" applyFill="1" applyBorder="1" applyAlignment="1">
      <alignment horizontal="right"/>
      <protection/>
    </xf>
    <xf numFmtId="37" fontId="14" fillId="0" borderId="7" xfId="31" applyNumberFormat="1" applyFont="1" applyBorder="1" applyAlignment="1">
      <alignment vertical="center"/>
      <protection/>
    </xf>
    <xf numFmtId="37" fontId="17" fillId="0" borderId="7" xfId="31" applyNumberFormat="1" applyFont="1" applyBorder="1" applyAlignment="1">
      <alignment vertical="center"/>
      <protection/>
    </xf>
    <xf numFmtId="37" fontId="14" fillId="0" borderId="7" xfId="31" applyNumberFormat="1" applyFont="1" applyBorder="1" applyAlignment="1">
      <alignment horizontal="right" vertical="center"/>
      <protection/>
    </xf>
    <xf numFmtId="41" fontId="24" fillId="0" borderId="0" xfId="0" applyNumberFormat="1" applyFont="1" applyBorder="1" applyAlignment="1" quotePrefix="1">
      <alignment/>
    </xf>
    <xf numFmtId="41" fontId="14" fillId="0" borderId="0" xfId="15" applyNumberFormat="1" applyFont="1" applyAlignment="1">
      <alignment vertical="center"/>
    </xf>
    <xf numFmtId="41" fontId="14" fillId="0" borderId="0" xfId="0" applyNumberFormat="1" applyFont="1" applyAlignment="1">
      <alignment vertical="center"/>
    </xf>
    <xf numFmtId="37" fontId="17" fillId="0" borderId="7" xfId="31" applyNumberFormat="1" applyFont="1" applyBorder="1" applyAlignment="1">
      <alignment horizontal="left" indent="1"/>
      <protection/>
    </xf>
    <xf numFmtId="0" fontId="15" fillId="0" borderId="0" xfId="32" applyNumberFormat="1" applyFont="1" applyAlignment="1">
      <alignment horizontal="center"/>
      <protection/>
    </xf>
    <xf numFmtId="0" fontId="17" fillId="0" borderId="0" xfId="32" applyNumberFormat="1" applyFont="1" applyAlignment="1">
      <alignment horizontal="center"/>
      <protection/>
    </xf>
    <xf numFmtId="0" fontId="14" fillId="0" borderId="0" xfId="33" applyNumberFormat="1" applyFont="1" applyBorder="1" applyAlignment="1">
      <alignment horizontal="center"/>
      <protection/>
    </xf>
    <xf numFmtId="0" fontId="14" fillId="0" borderId="4" xfId="33" applyNumberFormat="1" applyFont="1" applyBorder="1" applyAlignment="1">
      <alignment horizontal="center"/>
      <protection/>
    </xf>
    <xf numFmtId="0" fontId="14" fillId="0" borderId="0" xfId="33" applyNumberFormat="1" applyFont="1" applyBorder="1" applyAlignment="1">
      <alignment horizontal="center" vertical="center"/>
      <protection/>
    </xf>
    <xf numFmtId="0" fontId="17" fillId="0" borderId="1" xfId="31" applyNumberFormat="1" applyFont="1" applyFill="1" applyBorder="1" applyAlignment="1">
      <alignment horizontal="center" vertical="center"/>
      <protection/>
    </xf>
    <xf numFmtId="0" fontId="17" fillId="0" borderId="5" xfId="31" applyNumberFormat="1" applyFont="1" applyBorder="1" applyAlignment="1" quotePrefix="1">
      <alignment horizontal="center"/>
      <protection/>
    </xf>
    <xf numFmtId="0" fontId="14" fillId="0" borderId="6" xfId="31" applyNumberFormat="1" applyFont="1" applyBorder="1" applyAlignment="1" quotePrefix="1">
      <alignment horizontal="center"/>
      <protection/>
    </xf>
    <xf numFmtId="0" fontId="14" fillId="0" borderId="0" xfId="31" applyNumberFormat="1" applyFont="1" applyBorder="1" applyAlignment="1">
      <alignment horizontal="center"/>
      <protection/>
    </xf>
    <xf numFmtId="0" fontId="17" fillId="0" borderId="6" xfId="31" applyNumberFormat="1" applyFont="1" applyBorder="1" applyAlignment="1" quotePrefix="1">
      <alignment horizontal="center"/>
      <protection/>
    </xf>
    <xf numFmtId="0" fontId="14" fillId="0" borderId="10" xfId="31" applyNumberFormat="1" applyFont="1" applyBorder="1" applyAlignment="1">
      <alignment horizontal="center"/>
      <protection/>
    </xf>
    <xf numFmtId="0" fontId="14" fillId="0" borderId="0" xfId="31" applyNumberFormat="1" applyFont="1" applyBorder="1" applyAlignment="1" quotePrefix="1">
      <alignment horizontal="center"/>
      <protection/>
    </xf>
    <xf numFmtId="0" fontId="19" fillId="0" borderId="0" xfId="31" applyNumberFormat="1" applyFont="1" applyBorder="1" applyAlignment="1" quotePrefix="1">
      <alignment horizontal="center"/>
      <protection/>
    </xf>
    <xf numFmtId="0" fontId="17" fillId="0" borderId="10" xfId="31" applyNumberFormat="1" applyFont="1" applyBorder="1" applyAlignment="1">
      <alignment horizontal="center"/>
      <protection/>
    </xf>
    <xf numFmtId="0" fontId="14" fillId="0" borderId="5" xfId="31" applyNumberFormat="1" applyFont="1" applyBorder="1" applyAlignment="1">
      <alignment horizontal="center"/>
      <protection/>
    </xf>
    <xf numFmtId="0" fontId="17" fillId="0" borderId="0" xfId="31" applyNumberFormat="1" applyFont="1" applyBorder="1" applyAlignment="1">
      <alignment horizontal="center"/>
      <protection/>
    </xf>
    <xf numFmtId="0" fontId="17" fillId="0" borderId="6" xfId="31" applyNumberFormat="1" applyFont="1" applyBorder="1" applyAlignment="1">
      <alignment horizontal="center"/>
      <protection/>
    </xf>
    <xf numFmtId="0" fontId="17" fillId="0" borderId="7" xfId="31" applyNumberFormat="1" applyFont="1" applyBorder="1" applyAlignment="1">
      <alignment horizontal="center" vertical="center"/>
      <protection/>
    </xf>
    <xf numFmtId="41" fontId="17" fillId="0" borderId="2" xfId="15" applyNumberFormat="1" applyFont="1" applyBorder="1" applyAlignment="1">
      <alignment horizontal="center" vertical="center" wrapText="1"/>
    </xf>
    <xf numFmtId="41" fontId="14" fillId="0" borderId="0" xfId="15" applyNumberFormat="1" applyFont="1" applyBorder="1" applyAlignment="1" quotePrefix="1">
      <alignment horizontal="right" vertical="center"/>
    </xf>
    <xf numFmtId="41" fontId="17" fillId="0" borderId="0" xfId="0" applyNumberFormat="1" applyFont="1" applyBorder="1" applyAlignment="1">
      <alignment horizontal="left" wrapText="1"/>
    </xf>
    <xf numFmtId="41" fontId="17" fillId="0" borderId="0" xfId="0" applyNumberFormat="1" applyFont="1" applyFill="1" applyBorder="1" applyAlignment="1" quotePrefix="1">
      <alignment horizontal="left"/>
    </xf>
    <xf numFmtId="41" fontId="17" fillId="0" borderId="0" xfId="15" applyNumberFormat="1" applyFont="1" applyFill="1" applyBorder="1" applyAlignment="1">
      <alignment/>
    </xf>
    <xf numFmtId="41" fontId="19" fillId="0" borderId="0" xfId="15" applyNumberFormat="1" applyFont="1" applyFill="1" applyBorder="1" applyAlignment="1">
      <alignment horizontal="left"/>
    </xf>
    <xf numFmtId="164" fontId="14" fillId="0" borderId="10" xfId="15" applyNumberFormat="1" applyFont="1" applyFill="1" applyBorder="1" applyAlignment="1">
      <alignment horizontal="right"/>
    </xf>
    <xf numFmtId="164" fontId="14" fillId="0" borderId="0" xfId="15" applyNumberFormat="1" applyFont="1" applyFill="1" applyBorder="1" applyAlignment="1">
      <alignment horizontal="right"/>
    </xf>
    <xf numFmtId="10" fontId="14" fillId="0" borderId="6" xfId="31" applyNumberFormat="1" applyFont="1" applyFill="1" applyBorder="1" applyAlignment="1">
      <alignment horizontal="center"/>
      <protection/>
    </xf>
    <xf numFmtId="41" fontId="19" fillId="0" borderId="4" xfId="15" applyNumberFormat="1" applyFont="1" applyBorder="1" applyAlignment="1">
      <alignment/>
    </xf>
    <xf numFmtId="41" fontId="26" fillId="0" borderId="0" xfId="0" applyNumberFormat="1" applyFont="1" applyBorder="1" applyAlignment="1">
      <alignment horizontal="left"/>
    </xf>
    <xf numFmtId="41" fontId="26" fillId="0" borderId="0" xfId="0" applyNumberFormat="1" applyFont="1" applyBorder="1" applyAlignment="1">
      <alignment horizontal="right"/>
    </xf>
    <xf numFmtId="164" fontId="17" fillId="0" borderId="0" xfId="15" applyNumberFormat="1" applyFont="1" applyAlignment="1">
      <alignment horizontal="center"/>
    </xf>
    <xf numFmtId="164" fontId="17" fillId="0" borderId="0" xfId="15" applyNumberFormat="1" applyFont="1" applyAlignment="1">
      <alignment horizontal="left" indent="2"/>
    </xf>
    <xf numFmtId="0" fontId="17" fillId="0" borderId="0" xfId="0" applyFont="1" applyAlignment="1">
      <alignment horizontal="left" vertical="top" indent="2"/>
    </xf>
    <xf numFmtId="41" fontId="40" fillId="0" borderId="0" xfId="0" applyNumberFormat="1" applyFont="1" applyBorder="1" applyAlignment="1">
      <alignment horizontal="left"/>
    </xf>
    <xf numFmtId="43" fontId="17" fillId="0" borderId="1" xfId="15" applyFont="1" applyFill="1" applyBorder="1" applyAlignment="1">
      <alignment horizontal="center" vertical="center" wrapText="1"/>
    </xf>
    <xf numFmtId="187" fontId="17" fillId="0" borderId="4" xfId="15" applyNumberFormat="1" applyFont="1" applyBorder="1" applyAlignment="1">
      <alignment horizontal="right"/>
    </xf>
    <xf numFmtId="43" fontId="17" fillId="0" borderId="4" xfId="15" applyFont="1" applyFill="1" applyBorder="1" applyAlignment="1">
      <alignment horizontal="right"/>
    </xf>
    <xf numFmtId="0" fontId="17" fillId="0" borderId="1" xfId="29" applyNumberFormat="1" applyFont="1" applyFill="1" applyBorder="1" applyAlignment="1">
      <alignment horizontal="right" vertical="center" wrapText="1"/>
      <protection/>
    </xf>
    <xf numFmtId="164" fontId="17" fillId="0" borderId="0" xfId="29" applyNumberFormat="1" applyFont="1" applyFill="1" applyBorder="1" applyAlignment="1">
      <alignment horizontal="center" vertical="center"/>
      <protection/>
    </xf>
    <xf numFmtId="0" fontId="17" fillId="0" borderId="0" xfId="29" applyNumberFormat="1" applyFont="1" applyFill="1" applyBorder="1" applyAlignment="1">
      <alignment horizontal="center" vertical="center"/>
      <protection/>
    </xf>
    <xf numFmtId="0" fontId="17" fillId="0" borderId="0" xfId="29" applyNumberFormat="1" applyFont="1" applyFill="1" applyBorder="1" applyAlignment="1">
      <alignment horizontal="center" vertical="center" wrapText="1"/>
      <protection/>
    </xf>
    <xf numFmtId="164" fontId="17" fillId="0" borderId="13" xfId="29" applyNumberFormat="1" applyFont="1" applyBorder="1" applyAlignment="1">
      <alignment horizontal="left"/>
      <protection/>
    </xf>
    <xf numFmtId="164" fontId="17" fillId="0" borderId="14" xfId="29" applyNumberFormat="1" applyFont="1" applyBorder="1" applyAlignment="1">
      <alignment horizontal="left"/>
      <protection/>
    </xf>
    <xf numFmtId="0" fontId="17" fillId="0" borderId="13" xfId="29" applyNumberFormat="1" applyFont="1" applyBorder="1" applyAlignment="1">
      <alignment horizontal="center"/>
      <protection/>
    </xf>
    <xf numFmtId="0" fontId="17" fillId="0" borderId="14" xfId="29" applyNumberFormat="1" applyFont="1" applyBorder="1" applyAlignment="1">
      <alignment horizontal="center"/>
      <protection/>
    </xf>
    <xf numFmtId="164" fontId="17" fillId="0" borderId="13" xfId="15" applyNumberFormat="1" applyFont="1" applyBorder="1" applyAlignment="1">
      <alignment horizontal="center"/>
    </xf>
    <xf numFmtId="164" fontId="17" fillId="0" borderId="13" xfId="15" applyNumberFormat="1" applyFont="1" applyBorder="1" applyAlignment="1">
      <alignment/>
    </xf>
    <xf numFmtId="164" fontId="17" fillId="0" borderId="14" xfId="15" applyNumberFormat="1" applyFont="1" applyBorder="1" applyAlignment="1">
      <alignment/>
    </xf>
    <xf numFmtId="0" fontId="40" fillId="0" borderId="0" xfId="0" applyFont="1" applyAlignment="1">
      <alignment horizontal="left"/>
    </xf>
    <xf numFmtId="0" fontId="40" fillId="0" borderId="0" xfId="0" applyFont="1" applyAlignment="1">
      <alignment horizontal="center"/>
    </xf>
    <xf numFmtId="0" fontId="41" fillId="0" borderId="0" xfId="0" applyFont="1" applyAlignment="1">
      <alignment horizontal="center"/>
    </xf>
    <xf numFmtId="41" fontId="41" fillId="0" borderId="0" xfId="0" applyNumberFormat="1" applyFont="1" applyAlignment="1">
      <alignment horizontal="right"/>
    </xf>
    <xf numFmtId="3" fontId="41" fillId="0" borderId="0" xfId="0" applyNumberFormat="1" applyFont="1" applyAlignment="1">
      <alignment horizontal="right"/>
    </xf>
    <xf numFmtId="41" fontId="41" fillId="0" borderId="0" xfId="0" applyNumberFormat="1" applyFont="1" applyAlignment="1">
      <alignment/>
    </xf>
    <xf numFmtId="0" fontId="41" fillId="0" borderId="0" xfId="0" applyFont="1" applyAlignment="1">
      <alignment/>
    </xf>
    <xf numFmtId="0" fontId="17" fillId="0" borderId="0" xfId="0" applyFont="1" applyAlignment="1">
      <alignment/>
    </xf>
    <xf numFmtId="0" fontId="17" fillId="0" borderId="0" xfId="0" applyFont="1" applyAlignment="1" quotePrefix="1">
      <alignment/>
    </xf>
    <xf numFmtId="0" fontId="14" fillId="0" borderId="0" xfId="0" applyFont="1" applyAlignment="1">
      <alignment/>
    </xf>
    <xf numFmtId="164" fontId="17" fillId="0" borderId="0" xfId="15" applyNumberFormat="1" applyFont="1" applyAlignment="1">
      <alignment/>
    </xf>
    <xf numFmtId="0" fontId="17" fillId="0" borderId="0" xfId="0" applyFont="1" applyFill="1" applyAlignment="1" quotePrefix="1">
      <alignment/>
    </xf>
    <xf numFmtId="0" fontId="17" fillId="0" borderId="0" xfId="0" applyFont="1" applyFill="1" applyAlignment="1">
      <alignment/>
    </xf>
    <xf numFmtId="41" fontId="17" fillId="0" borderId="2" xfId="34" applyNumberFormat="1" applyFont="1" applyBorder="1" applyAlignment="1">
      <alignment horizontal="left"/>
      <protection/>
    </xf>
    <xf numFmtId="41" fontId="19" fillId="0" borderId="0" xfId="0" applyNumberFormat="1" applyFont="1" applyAlignment="1" quotePrefix="1">
      <alignment horizontal="right" wrapText="1"/>
    </xf>
    <xf numFmtId="41" fontId="14" fillId="0" borderId="4" xfId="0" applyNumberFormat="1" applyFont="1" applyBorder="1" applyAlignment="1">
      <alignment vertical="center"/>
    </xf>
    <xf numFmtId="41" fontId="14" fillId="0" borderId="4" xfId="0" applyNumberFormat="1" applyFont="1" applyBorder="1" applyAlignment="1">
      <alignment horizontal="right" vertical="center"/>
    </xf>
    <xf numFmtId="41" fontId="14" fillId="2" borderId="0" xfId="0" applyNumberFormat="1" applyFont="1" applyFill="1" applyBorder="1" applyAlignment="1" quotePrefix="1">
      <alignment horizontal="left"/>
    </xf>
    <xf numFmtId="41" fontId="17" fillId="2" borderId="15" xfId="0" applyNumberFormat="1" applyFont="1" applyFill="1" applyBorder="1" applyAlignment="1">
      <alignment horizontal="center"/>
    </xf>
    <xf numFmtId="41" fontId="14" fillId="2" borderId="0" xfId="0" applyNumberFormat="1" applyFont="1" applyFill="1" applyBorder="1" applyAlignment="1">
      <alignment horizontal="left"/>
    </xf>
    <xf numFmtId="41" fontId="14" fillId="2" borderId="0" xfId="15" applyNumberFormat="1" applyFont="1" applyFill="1" applyBorder="1" applyAlignment="1">
      <alignment/>
    </xf>
    <xf numFmtId="41" fontId="14" fillId="2" borderId="0" xfId="15" applyNumberFormat="1" applyFont="1" applyFill="1" applyBorder="1" applyAlignment="1" quotePrefix="1">
      <alignment horizontal="right"/>
    </xf>
    <xf numFmtId="41" fontId="17" fillId="2" borderId="15" xfId="15" applyNumberFormat="1" applyFont="1" applyFill="1" applyBorder="1" applyAlignment="1">
      <alignment/>
    </xf>
    <xf numFmtId="41" fontId="17" fillId="2" borderId="15" xfId="15" applyNumberFormat="1" applyFont="1" applyFill="1" applyBorder="1" applyAlignment="1" quotePrefix="1">
      <alignment horizontal="right"/>
    </xf>
    <xf numFmtId="41" fontId="14" fillId="0" borderId="7" xfId="15" applyNumberFormat="1" applyFont="1" applyBorder="1" applyAlignment="1">
      <alignment horizontal="right"/>
    </xf>
    <xf numFmtId="41" fontId="14" fillId="0" borderId="15" xfId="0" applyNumberFormat="1" applyFont="1" applyBorder="1" applyAlignment="1" quotePrefix="1">
      <alignment horizontal="left"/>
    </xf>
    <xf numFmtId="41" fontId="17" fillId="0" borderId="15" xfId="0" applyNumberFormat="1" applyFont="1" applyBorder="1" applyAlignment="1">
      <alignment/>
    </xf>
    <xf numFmtId="41" fontId="17" fillId="0" borderId="15" xfId="0" applyNumberFormat="1" applyFont="1" applyBorder="1" applyAlignment="1">
      <alignment horizontal="left"/>
    </xf>
    <xf numFmtId="41" fontId="14" fillId="0" borderId="15" xfId="0" applyNumberFormat="1" applyFont="1" applyBorder="1" applyAlignment="1">
      <alignment horizontal="right"/>
    </xf>
    <xf numFmtId="0" fontId="17" fillId="0" borderId="0" xfId="0" applyFont="1" applyBorder="1" applyAlignment="1">
      <alignment horizontal="left" vertical="center" wrapText="1"/>
    </xf>
    <xf numFmtId="0" fontId="17" fillId="0" borderId="4" xfId="0" applyFont="1" applyBorder="1" applyAlignment="1">
      <alignment horizontal="left" vertical="center"/>
    </xf>
    <xf numFmtId="0" fontId="14" fillId="0" borderId="4" xfId="0" applyFont="1" applyBorder="1" applyAlignment="1">
      <alignment horizontal="left" vertical="center"/>
    </xf>
    <xf numFmtId="0" fontId="14" fillId="0" borderId="4" xfId="0" applyFont="1" applyBorder="1" applyAlignment="1" quotePrefix="1">
      <alignment horizontal="left" vertical="center"/>
    </xf>
    <xf numFmtId="0" fontId="14" fillId="0" borderId="0" xfId="0" applyFont="1" applyBorder="1" applyAlignment="1">
      <alignment horizontal="left" indent="1"/>
    </xf>
    <xf numFmtId="0" fontId="14" fillId="0" borderId="0" xfId="0" applyFont="1" applyBorder="1" applyAlignment="1">
      <alignment horizontal="left" vertical="center"/>
    </xf>
    <xf numFmtId="0" fontId="14" fillId="0" borderId="0" xfId="0" applyFont="1" applyBorder="1" applyAlignment="1" quotePrefix="1">
      <alignment horizontal="left" vertical="center"/>
    </xf>
    <xf numFmtId="41" fontId="14" fillId="0" borderId="0" xfId="0" applyNumberFormat="1" applyFont="1" applyBorder="1" applyAlignment="1">
      <alignment horizontal="right" vertical="center"/>
    </xf>
    <xf numFmtId="0" fontId="14" fillId="0" borderId="4" xfId="0" applyFont="1" applyBorder="1" applyAlignment="1">
      <alignment horizontal="left" indent="1"/>
    </xf>
    <xf numFmtId="0" fontId="17" fillId="0" borderId="15" xfId="0" applyFont="1" applyBorder="1" applyAlignment="1">
      <alignment horizontal="left"/>
    </xf>
    <xf numFmtId="0" fontId="14" fillId="0" borderId="15" xfId="0" applyFont="1" applyBorder="1" applyAlignment="1">
      <alignment horizontal="left"/>
    </xf>
    <xf numFmtId="0" fontId="14" fillId="0" borderId="15" xfId="0" applyFont="1" applyBorder="1" applyAlignment="1" quotePrefix="1">
      <alignment horizontal="left"/>
    </xf>
    <xf numFmtId="41" fontId="17" fillId="0" borderId="15" xfId="0" applyNumberFormat="1" applyFont="1" applyBorder="1" applyAlignment="1">
      <alignment horizontal="right"/>
    </xf>
    <xf numFmtId="37" fontId="17" fillId="0" borderId="7" xfId="31" applyNumberFormat="1" applyFont="1" applyBorder="1" applyAlignment="1">
      <alignment horizontal="right" vertical="center"/>
      <protection/>
    </xf>
    <xf numFmtId="43" fontId="14" fillId="0" borderId="7" xfId="15" applyFont="1" applyBorder="1" applyAlignment="1">
      <alignment horizontal="right"/>
    </xf>
    <xf numFmtId="0" fontId="19" fillId="0" borderId="0" xfId="0" applyFont="1" applyFill="1" applyAlignment="1" quotePrefix="1">
      <alignment/>
    </xf>
    <xf numFmtId="41" fontId="14" fillId="0" borderId="4" xfId="0" applyNumberFormat="1" applyFont="1" applyBorder="1" applyAlignment="1">
      <alignment horizontal="justify"/>
    </xf>
    <xf numFmtId="41" fontId="18" fillId="0" borderId="4" xfId="0" applyNumberFormat="1" applyFont="1" applyBorder="1" applyAlignment="1">
      <alignment horizontal="justify"/>
    </xf>
    <xf numFmtId="41" fontId="14" fillId="2" borderId="0" xfId="0" applyNumberFormat="1" applyFont="1" applyFill="1" applyBorder="1" applyAlignment="1">
      <alignment horizontal="right"/>
    </xf>
    <xf numFmtId="41" fontId="14" fillId="2" borderId="0" xfId="15" applyNumberFormat="1" applyFont="1" applyFill="1" applyBorder="1" applyAlignment="1">
      <alignment horizontal="right"/>
    </xf>
    <xf numFmtId="41" fontId="17" fillId="2" borderId="0" xfId="0" applyNumberFormat="1" applyFont="1" applyFill="1" applyBorder="1" applyAlignment="1">
      <alignment/>
    </xf>
    <xf numFmtId="0" fontId="14" fillId="2" borderId="0" xfId="0" applyFont="1" applyFill="1" applyBorder="1" applyAlignment="1" quotePrefix="1">
      <alignment horizontal="left"/>
    </xf>
    <xf numFmtId="0" fontId="14" fillId="2" borderId="4" xfId="0" applyFont="1" applyFill="1" applyBorder="1" applyAlignment="1" quotePrefix="1">
      <alignment horizontal="center" wrapText="1"/>
    </xf>
    <xf numFmtId="0" fontId="17" fillId="2" borderId="0" xfId="0" applyFont="1" applyFill="1" applyBorder="1" applyAlignment="1">
      <alignment horizontal="center"/>
    </xf>
    <xf numFmtId="37" fontId="14" fillId="2" borderId="0" xfId="0" applyNumberFormat="1" applyFont="1" applyFill="1" applyBorder="1" applyAlignment="1">
      <alignment/>
    </xf>
    <xf numFmtId="0" fontId="14" fillId="2" borderId="0" xfId="0" applyFont="1" applyFill="1" applyBorder="1" applyAlignment="1">
      <alignment/>
    </xf>
    <xf numFmtId="41" fontId="14" fillId="2" borderId="0" xfId="0" applyNumberFormat="1" applyFont="1" applyFill="1" applyBorder="1" applyAlignment="1">
      <alignment/>
    </xf>
    <xf numFmtId="0" fontId="14" fillId="2" borderId="0" xfId="0" applyFont="1" applyFill="1" applyBorder="1" applyAlignment="1">
      <alignment horizontal="left"/>
    </xf>
    <xf numFmtId="0" fontId="14" fillId="2" borderId="0" xfId="0" applyFont="1" applyFill="1" applyBorder="1" applyAlignment="1">
      <alignment horizontal="center"/>
    </xf>
    <xf numFmtId="37" fontId="14" fillId="2" borderId="0" xfId="0" applyNumberFormat="1" applyFont="1" applyFill="1" applyBorder="1" applyAlignment="1">
      <alignment horizontal="center"/>
    </xf>
    <xf numFmtId="0" fontId="14" fillId="2" borderId="0" xfId="0" applyFont="1" applyFill="1" applyBorder="1" applyAlignment="1" quotePrefix="1">
      <alignment horizontal="center"/>
    </xf>
    <xf numFmtId="41" fontId="19" fillId="0" borderId="5" xfId="0" applyNumberFormat="1" applyFont="1" applyBorder="1" applyAlignment="1" quotePrefix="1">
      <alignment horizontal="left"/>
    </xf>
    <xf numFmtId="41" fontId="19" fillId="0" borderId="5" xfId="15" applyNumberFormat="1" applyFont="1" applyBorder="1" applyAlignment="1">
      <alignment horizontal="justify" wrapText="1"/>
    </xf>
    <xf numFmtId="164" fontId="17" fillId="0" borderId="4" xfId="15" applyNumberFormat="1" applyFont="1" applyFill="1" applyBorder="1" applyAlignment="1">
      <alignment horizontal="right"/>
    </xf>
    <xf numFmtId="0" fontId="14" fillId="0" borderId="0" xfId="0" applyFont="1" applyBorder="1" applyAlignment="1" quotePrefix="1">
      <alignment horizontal="justify" wrapText="1"/>
    </xf>
    <xf numFmtId="0" fontId="0" fillId="0" borderId="0" xfId="0" applyFont="1" applyBorder="1" applyAlignment="1">
      <alignment horizontal="justify" wrapText="1"/>
    </xf>
    <xf numFmtId="41" fontId="19" fillId="0" borderId="5" xfId="0" applyNumberFormat="1" applyFont="1" applyBorder="1" applyAlignment="1">
      <alignment horizontal="right"/>
    </xf>
    <xf numFmtId="41" fontId="19" fillId="0" borderId="5" xfId="15" applyNumberFormat="1" applyFont="1" applyFill="1" applyBorder="1" applyAlignment="1">
      <alignment horizontal="right"/>
    </xf>
    <xf numFmtId="41" fontId="17" fillId="0" borderId="0" xfId="34" applyNumberFormat="1" applyFont="1" applyBorder="1" applyAlignment="1">
      <alignment horizontal="left" vertical="center"/>
      <protection/>
    </xf>
    <xf numFmtId="41" fontId="17" fillId="0" borderId="0" xfId="0" applyNumberFormat="1" applyFont="1" applyBorder="1" applyAlignment="1">
      <alignment horizontal="left" vertical="center"/>
    </xf>
    <xf numFmtId="41" fontId="14" fillId="0" borderId="0" xfId="0" applyNumberFormat="1" applyFont="1" applyBorder="1" applyAlignment="1">
      <alignment horizontal="left" vertical="center"/>
    </xf>
    <xf numFmtId="41" fontId="19" fillId="0" borderId="0" xfId="15" applyNumberFormat="1" applyFont="1" applyBorder="1" applyAlignment="1">
      <alignment horizontal="left" vertical="center"/>
    </xf>
    <xf numFmtId="41" fontId="14" fillId="0" borderId="0" xfId="15" applyNumberFormat="1" applyFont="1" applyBorder="1" applyAlignment="1">
      <alignment horizontal="justify" vertical="center" wrapText="1"/>
    </xf>
    <xf numFmtId="41" fontId="14" fillId="0" borderId="0" xfId="0" applyNumberFormat="1" applyFont="1" applyAlignment="1">
      <alignment horizontal="right" vertical="center"/>
    </xf>
    <xf numFmtId="164" fontId="17" fillId="0" borderId="0" xfId="29" applyNumberFormat="1" applyFont="1" applyBorder="1" applyAlignment="1">
      <alignment horizontal="left" vertical="center"/>
      <protection/>
    </xf>
    <xf numFmtId="37" fontId="14" fillId="0" borderId="0" xfId="0" applyNumberFormat="1" applyFont="1" applyAlignment="1">
      <alignment horizontal="right"/>
    </xf>
    <xf numFmtId="41" fontId="18" fillId="0" borderId="0" xfId="0" applyNumberFormat="1" applyFont="1" applyAlignment="1">
      <alignment horizontal="justify" wrapText="1"/>
    </xf>
    <xf numFmtId="0" fontId="14" fillId="0" borderId="0" xfId="0" applyNumberFormat="1" applyFont="1" applyAlignment="1" quotePrefix="1">
      <alignment horizontal="justify" wrapText="1"/>
    </xf>
    <xf numFmtId="0" fontId="14" fillId="0" borderId="0" xfId="0" applyNumberFormat="1" applyFont="1" applyAlignment="1">
      <alignment horizontal="justify" wrapText="1"/>
    </xf>
    <xf numFmtId="41" fontId="14" fillId="0" borderId="0" xfId="0" applyNumberFormat="1" applyFont="1" applyAlignment="1" quotePrefix="1">
      <alignment horizontal="justify" wrapText="1"/>
    </xf>
    <xf numFmtId="0" fontId="0" fillId="0" borderId="0" xfId="0" applyAlignment="1" applyProtection="1">
      <alignment/>
      <protection hidden="1"/>
    </xf>
    <xf numFmtId="0" fontId="0" fillId="0" borderId="0" xfId="0" applyAlignment="1" applyProtection="1">
      <alignment/>
      <protection locked="0"/>
    </xf>
    <xf numFmtId="0" fontId="18" fillId="0" borderId="0" xfId="0" applyFont="1" applyAlignment="1">
      <alignment horizontal="justify" vertical="center" wrapText="1"/>
    </xf>
    <xf numFmtId="0" fontId="18" fillId="0" borderId="0" xfId="0" applyFont="1" applyAlignment="1">
      <alignment horizontal="justify" wrapText="1"/>
    </xf>
    <xf numFmtId="0" fontId="14" fillId="0" borderId="0" xfId="30" applyFont="1" applyAlignment="1">
      <alignment horizontal="justify" vertical="center" wrapText="1"/>
      <protection/>
    </xf>
    <xf numFmtId="0" fontId="17" fillId="0" borderId="0" xfId="0" applyFont="1" applyAlignment="1">
      <alignment horizontal="left" vertical="top" wrapText="1" indent="2"/>
    </xf>
    <xf numFmtId="164" fontId="17" fillId="0" borderId="0" xfId="15" applyNumberFormat="1" applyFont="1" applyAlignment="1">
      <alignment horizontal="center"/>
    </xf>
    <xf numFmtId="164" fontId="19" fillId="0" borderId="0" xfId="15" applyNumberFormat="1" applyFont="1" applyAlignment="1">
      <alignment horizontal="center"/>
    </xf>
    <xf numFmtId="164" fontId="14" fillId="0" borderId="0" xfId="15" applyNumberFormat="1" applyFont="1" applyAlignment="1">
      <alignment horizontal="center"/>
    </xf>
    <xf numFmtId="164" fontId="17" fillId="0" borderId="0" xfId="15" applyNumberFormat="1" applyFont="1" applyAlignment="1">
      <alignment horizontal="center" vertical="center"/>
    </xf>
    <xf numFmtId="41" fontId="14" fillId="0" borderId="0" xfId="0" applyNumberFormat="1" applyFont="1" applyAlignment="1">
      <alignment horizontal="justify" wrapText="1"/>
    </xf>
    <xf numFmtId="0" fontId="14" fillId="0" borderId="0" xfId="0" applyFont="1" applyAlignment="1" quotePrefix="1">
      <alignment horizontal="justify" wrapText="1"/>
    </xf>
    <xf numFmtId="41" fontId="17" fillId="0" borderId="2" xfId="34" applyNumberFormat="1" applyFont="1" applyBorder="1" applyAlignment="1">
      <alignment horizontal="center" vertical="center" wrapText="1"/>
      <protection/>
    </xf>
    <xf numFmtId="0" fontId="35" fillId="0" borderId="0" xfId="0" applyFont="1" applyAlignment="1">
      <alignment horizontal="center" vertical="center" wrapText="1"/>
    </xf>
    <xf numFmtId="0" fontId="31" fillId="0" borderId="0" xfId="0" applyFont="1" applyAlignment="1">
      <alignment horizontal="center"/>
    </xf>
    <xf numFmtId="0" fontId="36" fillId="0" borderId="0" xfId="0" applyFont="1" applyAlignment="1">
      <alignment horizontal="center"/>
    </xf>
    <xf numFmtId="0" fontId="14" fillId="0" borderId="0" xfId="0" applyFont="1" applyAlignment="1">
      <alignment horizontal="center"/>
    </xf>
    <xf numFmtId="0" fontId="14" fillId="0" borderId="0" xfId="0" applyFont="1" applyAlignment="1">
      <alignment horizontal="justify" wrapText="1"/>
    </xf>
    <xf numFmtId="0" fontId="14" fillId="0" borderId="0" xfId="0" applyFont="1" applyAlignment="1">
      <alignment horizontal="left"/>
    </xf>
    <xf numFmtId="0" fontId="17" fillId="0" borderId="0" xfId="0" applyFont="1" applyAlignment="1">
      <alignment horizontal="left" wrapText="1"/>
    </xf>
    <xf numFmtId="0" fontId="14" fillId="0" borderId="0" xfId="0" applyFont="1" applyFill="1" applyAlignment="1">
      <alignment horizontal="justify" wrapText="1"/>
    </xf>
    <xf numFmtId="0" fontId="19" fillId="0" borderId="0" xfId="0" applyFont="1" applyAlignment="1">
      <alignment horizontal="justify" wrapText="1"/>
    </xf>
    <xf numFmtId="0" fontId="17" fillId="0" borderId="0" xfId="0" applyFont="1" applyAlignment="1">
      <alignment horizontal="justify" wrapText="1"/>
    </xf>
    <xf numFmtId="0" fontId="0" fillId="0" borderId="0" xfId="0" applyAlignment="1">
      <alignment wrapText="1"/>
    </xf>
    <xf numFmtId="0" fontId="39" fillId="0" borderId="0" xfId="0" applyFont="1" applyAlignment="1">
      <alignment horizontal="left"/>
    </xf>
    <xf numFmtId="0" fontId="20" fillId="0" borderId="0" xfId="0" applyFont="1" applyAlignment="1">
      <alignment horizontal="center"/>
    </xf>
    <xf numFmtId="0" fontId="25" fillId="0" borderId="0" xfId="0" applyFont="1" applyAlignment="1">
      <alignment horizontal="left"/>
    </xf>
    <xf numFmtId="0" fontId="29" fillId="0" borderId="0" xfId="0" applyFont="1" applyAlignment="1">
      <alignment horizontal="justify" wrapText="1"/>
    </xf>
    <xf numFmtId="0" fontId="14" fillId="0" borderId="0" xfId="0" applyFont="1" applyAlignment="1">
      <alignment horizontal="justify" vertical="center" wrapText="1"/>
    </xf>
    <xf numFmtId="41" fontId="14" fillId="0" borderId="0" xfId="0" applyNumberFormat="1" applyFont="1" applyAlignment="1">
      <alignment horizontal="left" wrapText="1"/>
    </xf>
    <xf numFmtId="41" fontId="17" fillId="0" borderId="0" xfId="0" applyNumberFormat="1" applyFont="1" applyAlignment="1">
      <alignment horizontal="left" wrapText="1"/>
    </xf>
    <xf numFmtId="41" fontId="14" fillId="0" borderId="0" xfId="0" applyNumberFormat="1" applyFont="1" applyAlignment="1">
      <alignment horizontal="left"/>
    </xf>
    <xf numFmtId="41" fontId="17" fillId="0" borderId="0" xfId="0" applyNumberFormat="1" applyFont="1" applyAlignment="1">
      <alignment horizontal="justify" wrapText="1"/>
    </xf>
    <xf numFmtId="41" fontId="17" fillId="0" borderId="0" xfId="0" applyNumberFormat="1" applyFont="1" applyAlignment="1">
      <alignment horizontal="center"/>
    </xf>
    <xf numFmtId="41" fontId="14" fillId="0" borderId="0" xfId="15" applyNumberFormat="1" applyFont="1" applyBorder="1" applyAlignment="1" quotePrefix="1">
      <alignment horizontal="justify" wrapText="1"/>
    </xf>
    <xf numFmtId="41" fontId="14" fillId="0" borderId="2" xfId="34" applyNumberFormat="1" applyFont="1" applyBorder="1" applyAlignment="1">
      <alignment horizontal="left" vertical="justify" wrapText="1"/>
      <protection/>
    </xf>
    <xf numFmtId="41" fontId="17" fillId="0" borderId="0" xfId="0" applyNumberFormat="1" applyFont="1" applyAlignment="1" quotePrefix="1">
      <alignment horizontal="justify" wrapText="1"/>
    </xf>
    <xf numFmtId="0" fontId="19" fillId="0" borderId="3" xfId="0" applyFont="1" applyBorder="1" applyAlignment="1">
      <alignment horizontal="justify" wrapText="1"/>
    </xf>
    <xf numFmtId="0" fontId="0" fillId="0" borderId="3" xfId="0" applyBorder="1" applyAlignment="1">
      <alignment horizontal="justify" wrapText="1"/>
    </xf>
    <xf numFmtId="41" fontId="14" fillId="2" borderId="0" xfId="15" applyNumberFormat="1" applyFont="1" applyFill="1" applyBorder="1" applyAlignment="1" quotePrefix="1">
      <alignment horizontal="justify" wrapText="1"/>
    </xf>
    <xf numFmtId="41" fontId="18" fillId="2" borderId="0" xfId="0" applyNumberFormat="1" applyFont="1" applyFill="1" applyAlignment="1">
      <alignment horizontal="justify" wrapText="1"/>
    </xf>
    <xf numFmtId="41" fontId="14" fillId="0" borderId="0" xfId="0" applyNumberFormat="1" applyFont="1" applyAlignment="1">
      <alignment horizontal="justify"/>
    </xf>
    <xf numFmtId="41" fontId="18" fillId="0" borderId="0" xfId="0" applyNumberFormat="1" applyFont="1" applyAlignment="1">
      <alignment horizontal="justify"/>
    </xf>
    <xf numFmtId="41" fontId="17" fillId="0" borderId="2" xfId="34" applyNumberFormat="1" applyFont="1" applyBorder="1" applyAlignment="1">
      <alignment horizontal="left" wrapText="1"/>
      <protection/>
    </xf>
    <xf numFmtId="41" fontId="17" fillId="2" borderId="15" xfId="0" applyNumberFormat="1" applyFont="1" applyFill="1" applyBorder="1" applyAlignment="1">
      <alignment horizontal="center"/>
    </xf>
    <xf numFmtId="41" fontId="14" fillId="0" borderId="0" xfId="15" applyNumberFormat="1" applyFont="1" applyBorder="1" applyAlignment="1">
      <alignment horizontal="justify" wrapText="1"/>
    </xf>
    <xf numFmtId="41" fontId="18" fillId="0" borderId="2" xfId="0" applyNumberFormat="1" applyFont="1" applyBorder="1" applyAlignment="1">
      <alignment horizontal="left" wrapText="1"/>
    </xf>
    <xf numFmtId="0" fontId="14" fillId="2" borderId="0" xfId="0" applyFont="1" applyFill="1" applyAlignment="1">
      <alignment horizontal="justify" wrapText="1"/>
    </xf>
    <xf numFmtId="0" fontId="14" fillId="2" borderId="0" xfId="0" applyFont="1" applyFill="1" applyAlignment="1" quotePrefix="1">
      <alignment horizontal="justify"/>
    </xf>
    <xf numFmtId="41" fontId="17" fillId="0" borderId="2" xfId="0" applyNumberFormat="1" applyFont="1" applyBorder="1" applyAlignment="1">
      <alignment horizontal="center" vertical="center" wrapText="1"/>
    </xf>
    <xf numFmtId="41" fontId="14" fillId="0" borderId="0" xfId="0" applyNumberFormat="1" applyFont="1" applyAlignment="1" quotePrefix="1">
      <alignment horizontal="left" wrapText="1"/>
    </xf>
    <xf numFmtId="41" fontId="14" fillId="2" borderId="0" xfId="0" applyNumberFormat="1" applyFont="1" applyFill="1" applyAlignment="1" quotePrefix="1">
      <alignment horizontal="left"/>
    </xf>
    <xf numFmtId="41" fontId="14" fillId="2" borderId="0" xfId="0" applyNumberFormat="1" applyFont="1" applyFill="1" applyAlignment="1">
      <alignment horizontal="left"/>
    </xf>
    <xf numFmtId="41" fontId="14" fillId="0" borderId="0" xfId="0" applyNumberFormat="1" applyFont="1" applyAlignment="1" quotePrefix="1">
      <alignment horizontal="left"/>
    </xf>
    <xf numFmtId="0" fontId="14" fillId="0" borderId="0" xfId="0" applyFont="1" applyAlignment="1" quotePrefix="1">
      <alignment horizontal="justify"/>
    </xf>
    <xf numFmtId="3" fontId="14" fillId="0" borderId="0" xfId="0" applyNumberFormat="1" applyFont="1" applyAlignment="1">
      <alignment horizontal="left" wrapText="1"/>
    </xf>
    <xf numFmtId="164" fontId="17" fillId="0" borderId="4" xfId="15" applyNumberFormat="1" applyFont="1" applyFill="1" applyBorder="1" applyAlignment="1">
      <alignment horizontal="right"/>
    </xf>
    <xf numFmtId="0" fontId="14" fillId="0" borderId="0" xfId="0" applyFont="1" applyBorder="1" applyAlignment="1" quotePrefix="1">
      <alignment horizontal="justify" wrapText="1"/>
    </xf>
    <xf numFmtId="0" fontId="0" fillId="0" borderId="0" xfId="0" applyFont="1" applyBorder="1" applyAlignment="1">
      <alignment horizontal="justify" wrapText="1"/>
    </xf>
    <xf numFmtId="41" fontId="17" fillId="0" borderId="0" xfId="0" applyNumberFormat="1" applyFont="1" applyAlignment="1">
      <alignment horizontal="justify"/>
    </xf>
    <xf numFmtId="0" fontId="14" fillId="0" borderId="0" xfId="0" applyFont="1" applyBorder="1" applyAlignment="1">
      <alignment horizontal="center" wrapText="1"/>
    </xf>
    <xf numFmtId="41" fontId="19" fillId="0" borderId="0" xfId="0" applyNumberFormat="1" applyFont="1" applyBorder="1" applyAlignment="1" quotePrefix="1">
      <alignment horizontal="justify" wrapText="1"/>
    </xf>
    <xf numFmtId="41" fontId="17" fillId="0" borderId="4" xfId="15" applyNumberFormat="1" applyFont="1" applyBorder="1" applyAlignment="1">
      <alignment horizontal="justify" wrapText="1"/>
    </xf>
  </cellXfs>
  <cellStyles count="40">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er1" xfId="24"/>
    <cellStyle name="Header2" xfId="25"/>
    <cellStyle name="Heading 1" xfId="26"/>
    <cellStyle name="Heading 2" xfId="27"/>
    <cellStyle name="Hyperlink" xfId="28"/>
    <cellStyle name="Normal_CDKT" xfId="29"/>
    <cellStyle name="Normal_formsExcel" xfId="30"/>
    <cellStyle name="Normal_KQKD1" xfId="31"/>
    <cellStyle name="Normal_KQKD2" xfId="32"/>
    <cellStyle name="Normal_Sheet1" xfId="33"/>
    <cellStyle name="Normal_thminh1" xfId="34"/>
    <cellStyle name="Percent" xfId="35"/>
    <cellStyle name="Total" xfId="36"/>
    <cellStyle name="똿뗦먛귟 [0.00]_PRODUCT DETAIL Q1" xfId="37"/>
    <cellStyle name="똿뗦먛귟_PRODUCT DETAIL Q1" xfId="38"/>
    <cellStyle name="믅됞 [0.00]_PRODUCT DETAIL Q1" xfId="39"/>
    <cellStyle name="믅됞_PRODUCT DETAIL Q1" xfId="40"/>
    <cellStyle name="백분율_95" xfId="41"/>
    <cellStyle name="뷭?_BOOKSHIP" xfId="42"/>
    <cellStyle name="一般_BCTC012000Year.VIET(New)" xfId="43"/>
    <cellStyle name="千分位[0]_Book1" xfId="44"/>
    <cellStyle name="千分位_Book1" xfId="45"/>
    <cellStyle name="콤마 [0]_1202" xfId="46"/>
    <cellStyle name="콤마_1202" xfId="47"/>
    <cellStyle name="통화 [0]_1202" xfId="48"/>
    <cellStyle name="통화_1202" xfId="49"/>
    <cellStyle name="표준_(정보부문)월별인원계획" xfId="50"/>
    <cellStyle name="표준_kc-elec system check list" xfId="51"/>
    <cellStyle name="貨幣 [0]_Book1" xfId="52"/>
    <cellStyle name="貨幣_Book1"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9:J14"/>
  <sheetViews>
    <sheetView workbookViewId="0" topLeftCell="A52">
      <selection activeCell="A1" sqref="A1"/>
    </sheetView>
  </sheetViews>
  <sheetFormatPr defaultColWidth="8.796875" defaultRowHeight="14.25"/>
  <cols>
    <col min="1" max="1" width="9" style="297" customWidth="1"/>
    <col min="2" max="2" width="5.3984375" style="297" customWidth="1"/>
    <col min="3" max="8" width="9" style="297" customWidth="1"/>
    <col min="9" max="9" width="7" style="297" customWidth="1"/>
    <col min="10" max="16384" width="9" style="297" customWidth="1"/>
  </cols>
  <sheetData>
    <row r="8" ht="30" customHeight="1"/>
    <row r="9" spans="3:10" ht="41.25" customHeight="1">
      <c r="C9" s="298" t="s">
        <v>480</v>
      </c>
      <c r="D9" s="299"/>
      <c r="E9" s="299"/>
      <c r="F9" s="299"/>
      <c r="G9" s="299"/>
      <c r="H9" s="300"/>
      <c r="I9" s="299"/>
      <c r="J9" s="299"/>
    </row>
    <row r="10" spans="3:10" ht="19.5" customHeight="1">
      <c r="C10" s="302" t="s">
        <v>214</v>
      </c>
      <c r="D10" s="301"/>
      <c r="E10" s="301"/>
      <c r="F10" s="301"/>
      <c r="G10" s="301"/>
      <c r="H10" s="301"/>
      <c r="I10" s="301"/>
      <c r="J10" s="301"/>
    </row>
    <row r="11" spans="3:10" ht="19.5" customHeight="1">
      <c r="C11" s="302" t="s">
        <v>481</v>
      </c>
      <c r="D11" s="301"/>
      <c r="E11" s="301"/>
      <c r="F11" s="301"/>
      <c r="G11" s="301"/>
      <c r="H11" s="301"/>
      <c r="I11" s="301"/>
      <c r="J11" s="301"/>
    </row>
    <row r="12" spans="3:10" ht="19.5" customHeight="1">
      <c r="C12" s="302" t="s">
        <v>376</v>
      </c>
      <c r="D12" s="301"/>
      <c r="E12" s="301"/>
      <c r="F12" s="301"/>
      <c r="G12" s="301"/>
      <c r="H12" s="301"/>
      <c r="I12" s="301"/>
      <c r="J12" s="301"/>
    </row>
    <row r="13" spans="3:9" ht="69" customHeight="1">
      <c r="C13" s="691" t="s">
        <v>482</v>
      </c>
      <c r="D13" s="691"/>
      <c r="E13" s="691"/>
      <c r="F13" s="691"/>
      <c r="G13" s="691"/>
      <c r="H13" s="691"/>
      <c r="I13" s="691"/>
    </row>
    <row r="14" spans="3:9" ht="36">
      <c r="C14" s="692"/>
      <c r="D14" s="692"/>
      <c r="E14" s="692"/>
      <c r="F14" s="692"/>
      <c r="G14" s="692"/>
      <c r="H14" s="692"/>
      <c r="I14" s="692"/>
    </row>
  </sheetData>
  <mergeCells count="2">
    <mergeCell ref="C13:I13"/>
    <mergeCell ref="C14:I1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4.25"/>
  <cols>
    <col min="1" max="1" width="23.8984375" style="1" customWidth="1"/>
    <col min="2" max="2" width="1" style="1" customWidth="1"/>
    <col min="3" max="3" width="25.69921875" style="1" customWidth="1"/>
    <col min="4" max="16384" width="7.19921875" style="1" customWidth="1"/>
  </cols>
  <sheetData>
    <row r="1" spans="1:3" ht="15.75">
      <c r="A1" s="678"/>
      <c r="C1" s="679"/>
    </row>
    <row r="2" ht="16.5" thickBot="1">
      <c r="A2" s="678"/>
    </row>
    <row r="3" spans="1:3" ht="16.5" thickBot="1">
      <c r="A3" s="678"/>
      <c r="C3" s="678"/>
    </row>
    <row r="4" spans="1:3" ht="15.75">
      <c r="A4" s="678"/>
      <c r="C4" s="678"/>
    </row>
    <row r="5" ht="15.75">
      <c r="C5" s="678"/>
    </row>
    <row r="6" ht="16.5" thickBot="1">
      <c r="C6" s="678"/>
    </row>
    <row r="7" spans="1:3" ht="15.75">
      <c r="A7" s="678"/>
      <c r="C7" s="678"/>
    </row>
    <row r="8" spans="1:3" ht="15.75">
      <c r="A8" s="678"/>
      <c r="C8" s="678"/>
    </row>
    <row r="9" spans="1:3" ht="15.75">
      <c r="A9" s="678"/>
      <c r="C9" s="678"/>
    </row>
    <row r="10" spans="1:3" ht="15.75">
      <c r="A10" s="678"/>
      <c r="C10" s="678"/>
    </row>
    <row r="11" spans="1:3" ht="16.5" thickBot="1">
      <c r="A11" s="678"/>
      <c r="C11" s="678"/>
    </row>
    <row r="12" ht="15.75">
      <c r="C12" s="678"/>
    </row>
    <row r="13" ht="16.5" thickBot="1">
      <c r="C13" s="678"/>
    </row>
    <row r="14" spans="1:3" ht="16.5" thickBot="1">
      <c r="A14" s="678"/>
      <c r="C14" s="678"/>
    </row>
    <row r="15" ht="15.75">
      <c r="A15" s="678"/>
    </row>
    <row r="16" ht="16.5" thickBot="1">
      <c r="A16" s="678"/>
    </row>
    <row r="17" spans="1:3" ht="16.5" thickBot="1">
      <c r="A17" s="678"/>
      <c r="C17" s="678"/>
    </row>
    <row r="18" ht="15.75">
      <c r="C18" s="678"/>
    </row>
    <row r="19" ht="15.75">
      <c r="C19" s="678"/>
    </row>
    <row r="20" spans="1:3" ht="15.75">
      <c r="A20" s="678"/>
      <c r="C20" s="678"/>
    </row>
    <row r="21" spans="1:3" ht="15.75">
      <c r="A21" s="678"/>
      <c r="C21" s="678"/>
    </row>
    <row r="22" spans="1:3" ht="15.75">
      <c r="A22" s="678"/>
      <c r="C22" s="678"/>
    </row>
    <row r="23" spans="1:3" ht="15.75">
      <c r="A23" s="678"/>
      <c r="C23" s="678"/>
    </row>
    <row r="24" ht="15.75">
      <c r="A24" s="678"/>
    </row>
    <row r="25" ht="15.75">
      <c r="A25" s="678"/>
    </row>
    <row r="26" spans="1:3" ht="16.5" thickBot="1">
      <c r="A26" s="678"/>
      <c r="C26" s="678"/>
    </row>
    <row r="27" spans="1:3" ht="15.75">
      <c r="A27" s="678"/>
      <c r="C27" s="678"/>
    </row>
    <row r="28" spans="1:3" ht="15.75">
      <c r="A28" s="678"/>
      <c r="C28" s="678"/>
    </row>
    <row r="29" spans="1:3" ht="15.75">
      <c r="A29" s="678"/>
      <c r="C29" s="678"/>
    </row>
    <row r="30" spans="1:3" ht="15.75">
      <c r="A30" s="678"/>
      <c r="C30" s="678"/>
    </row>
    <row r="31" spans="1:3" ht="15.75">
      <c r="A31" s="678"/>
      <c r="C31" s="678"/>
    </row>
    <row r="32" spans="1:3" ht="15.75">
      <c r="A32" s="678"/>
      <c r="C32" s="678"/>
    </row>
    <row r="33" spans="1:3" ht="15.75">
      <c r="A33" s="678"/>
      <c r="C33" s="678"/>
    </row>
    <row r="34" spans="1:3" ht="15.75">
      <c r="A34" s="678"/>
      <c r="C34" s="678"/>
    </row>
    <row r="35" spans="1:3" ht="15.75">
      <c r="A35" s="678"/>
      <c r="C35" s="678"/>
    </row>
    <row r="36" spans="1:3" ht="15.75">
      <c r="A36" s="678"/>
      <c r="C36" s="678"/>
    </row>
    <row r="37" ht="15.75">
      <c r="A37" s="678"/>
    </row>
    <row r="38" ht="15.75">
      <c r="A38" s="678"/>
    </row>
    <row r="39" spans="1:3" ht="15.75">
      <c r="A39" s="678"/>
      <c r="C39" s="678"/>
    </row>
    <row r="40" spans="1:3" ht="15.75">
      <c r="A40" s="678"/>
      <c r="C40" s="678"/>
    </row>
    <row r="41" spans="1:3" ht="15.75">
      <c r="A41" s="678"/>
      <c r="C41" s="678"/>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8.796875" defaultRowHeight="14.25"/>
  <cols>
    <col min="4" max="4" width="12" style="0" customWidth="1"/>
    <col min="5" max="5" width="42.5" style="0" customWidth="1"/>
    <col min="6" max="6" width="9" style="310" customWidth="1"/>
  </cols>
  <sheetData>
    <row r="1" ht="30" customHeight="1">
      <c r="A1" s="303"/>
    </row>
    <row r="2" spans="1:6" ht="30">
      <c r="A2" s="693" t="s">
        <v>483</v>
      </c>
      <c r="B2" s="693"/>
      <c r="C2" s="693"/>
      <c r="D2" s="693"/>
      <c r="E2" s="693"/>
      <c r="F2" s="693"/>
    </row>
    <row r="3" spans="1:6" ht="16.5">
      <c r="A3" s="694" t="s">
        <v>484</v>
      </c>
      <c r="B3" s="694"/>
      <c r="C3" s="694"/>
      <c r="D3" s="694"/>
      <c r="E3" s="694"/>
      <c r="F3" s="694"/>
    </row>
    <row r="4" spans="1:6" ht="14.25" customHeight="1" thickBot="1">
      <c r="A4" s="304" t="s">
        <v>485</v>
      </c>
      <c r="B4" s="305"/>
      <c r="C4" s="305"/>
      <c r="D4" s="305"/>
      <c r="E4" s="305"/>
      <c r="F4" s="309"/>
    </row>
    <row r="5" s="306" customFormat="1" ht="39.75" customHeight="1" thickTop="1">
      <c r="F5" s="311" t="s">
        <v>486</v>
      </c>
    </row>
    <row r="6" spans="1:6" s="306" customFormat="1" ht="39.75" customHeight="1">
      <c r="A6" s="307" t="s">
        <v>487</v>
      </c>
      <c r="B6" s="307"/>
      <c r="C6" s="307"/>
      <c r="D6" s="307"/>
      <c r="E6" s="307"/>
      <c r="F6" s="312" t="s">
        <v>488</v>
      </c>
    </row>
    <row r="7" spans="1:6" s="306" customFormat="1" ht="39.75" customHeight="1">
      <c r="A7" s="307" t="s">
        <v>489</v>
      </c>
      <c r="B7" s="307"/>
      <c r="C7" s="307"/>
      <c r="D7" s="307"/>
      <c r="E7" s="307"/>
      <c r="F7" s="313" t="s">
        <v>493</v>
      </c>
    </row>
    <row r="8" spans="1:6" s="306" customFormat="1" ht="39.75" customHeight="1">
      <c r="A8" s="307" t="s">
        <v>490</v>
      </c>
      <c r="B8" s="307"/>
      <c r="C8" s="307"/>
      <c r="D8" s="307"/>
      <c r="E8" s="307"/>
      <c r="F8" s="313" t="s">
        <v>494</v>
      </c>
    </row>
    <row r="9" spans="1:6" s="306" customFormat="1" ht="39.75" customHeight="1">
      <c r="A9" s="307" t="s">
        <v>497</v>
      </c>
      <c r="B9" s="307"/>
      <c r="C9" s="307"/>
      <c r="D9" s="307"/>
      <c r="E9" s="307"/>
      <c r="F9" s="313" t="s">
        <v>495</v>
      </c>
    </row>
    <row r="10" spans="1:6" s="306" customFormat="1" ht="39.75" customHeight="1">
      <c r="A10" s="307" t="s">
        <v>498</v>
      </c>
      <c r="B10" s="307"/>
      <c r="C10" s="307"/>
      <c r="D10" s="307"/>
      <c r="E10" s="307"/>
      <c r="F10" s="313" t="s">
        <v>491</v>
      </c>
    </row>
    <row r="11" spans="1:6" s="306" customFormat="1" ht="39.75" customHeight="1">
      <c r="A11" s="307" t="s">
        <v>492</v>
      </c>
      <c r="B11" s="307"/>
      <c r="C11" s="307"/>
      <c r="D11" s="307"/>
      <c r="E11" s="307"/>
      <c r="F11" s="314" t="s">
        <v>496</v>
      </c>
    </row>
    <row r="12" spans="1:6" ht="39.75" customHeight="1" thickBot="1">
      <c r="A12" s="308"/>
      <c r="B12" s="305"/>
      <c r="C12" s="305"/>
      <c r="D12" s="305"/>
      <c r="E12" s="305"/>
      <c r="F12" s="309"/>
    </row>
    <row r="13" ht="16.5" thickTop="1"/>
  </sheetData>
  <mergeCells count="2">
    <mergeCell ref="A2:F2"/>
    <mergeCell ref="A3:F3"/>
  </mergeCells>
  <printOptions/>
  <pageMargins left="0.85" right="0.17" top="0.5" bottom="0.5" header="0.5"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0"/>
  <sheetViews>
    <sheetView showGridLines="0" workbookViewId="0" topLeftCell="A1">
      <selection activeCell="A1" sqref="A1"/>
    </sheetView>
  </sheetViews>
  <sheetFormatPr defaultColWidth="8.796875" defaultRowHeight="14.25"/>
  <cols>
    <col min="1" max="1" width="3" style="11" customWidth="1"/>
    <col min="2" max="2" width="31.5" style="11" customWidth="1"/>
    <col min="3" max="5" width="13.69921875" style="11" customWidth="1"/>
    <col min="6" max="6" width="15.69921875" style="11" customWidth="1"/>
    <col min="7" max="7" width="15.59765625" style="11" customWidth="1"/>
    <col min="8" max="16384" width="9" style="11" customWidth="1"/>
  </cols>
  <sheetData>
    <row r="1" spans="1:8" ht="19.5" customHeight="1">
      <c r="A1" s="14" t="str">
        <f>CDKT!A1</f>
        <v>COÂNG TY COÅ PHAÀN NAM VIEÄT (NAVIFICO)</v>
      </c>
      <c r="C1" s="277"/>
      <c r="D1" s="277"/>
      <c r="E1" s="277"/>
      <c r="F1" s="277"/>
      <c r="G1" s="277"/>
      <c r="H1" s="277"/>
    </row>
    <row r="2" spans="1:7" ht="26.25" customHeight="1">
      <c r="A2" s="291" t="s">
        <v>459</v>
      </c>
      <c r="B2" s="26"/>
      <c r="C2" s="41"/>
      <c r="D2" s="41"/>
      <c r="E2" s="41"/>
      <c r="F2" s="41"/>
      <c r="G2" s="16"/>
    </row>
    <row r="3" spans="1:7" ht="19.5" customHeight="1">
      <c r="A3" s="292" t="str">
        <f>KQKD!A3</f>
        <v>NIEÂN ÑOÄ 2007</v>
      </c>
      <c r="B3" s="138"/>
      <c r="C3" s="279"/>
      <c r="D3" s="279"/>
      <c r="E3" s="279"/>
      <c r="F3" s="279"/>
      <c r="G3" s="16"/>
    </row>
    <row r="4" ht="24" customHeight="1">
      <c r="B4" s="12"/>
    </row>
    <row r="5" spans="2:6" s="280" customFormat="1" ht="36" customHeight="1">
      <c r="B5" s="699" t="s">
        <v>101</v>
      </c>
      <c r="C5" s="699"/>
      <c r="D5" s="699"/>
      <c r="E5" s="699"/>
      <c r="F5" s="699"/>
    </row>
    <row r="6" spans="1:2" ht="24" customHeight="1">
      <c r="A6" s="8" t="s">
        <v>9</v>
      </c>
      <c r="B6" s="281" t="s">
        <v>501</v>
      </c>
    </row>
    <row r="7" spans="2:6" s="280" customFormat="1" ht="54" customHeight="1">
      <c r="B7" s="695" t="s">
        <v>461</v>
      </c>
      <c r="C7" s="695"/>
      <c r="D7" s="695"/>
      <c r="E7" s="695"/>
      <c r="F7" s="695"/>
    </row>
    <row r="8" spans="2:6" s="280" customFormat="1" ht="36" customHeight="1">
      <c r="B8" s="695" t="s">
        <v>377</v>
      </c>
      <c r="C8" s="695"/>
      <c r="D8" s="695"/>
      <c r="E8" s="695"/>
      <c r="F8" s="695"/>
    </row>
    <row r="9" ht="21.75" customHeight="1">
      <c r="B9" s="12" t="s">
        <v>462</v>
      </c>
    </row>
    <row r="10" spans="1:2" ht="24" customHeight="1">
      <c r="A10" s="8" t="s">
        <v>66</v>
      </c>
      <c r="B10" s="281" t="s">
        <v>500</v>
      </c>
    </row>
    <row r="11" spans="2:6" ht="19.5" customHeight="1">
      <c r="B11" s="238" t="s">
        <v>102</v>
      </c>
      <c r="C11" s="282"/>
      <c r="D11" s="282"/>
      <c r="E11" s="673">
        <f>KQKD!G21</f>
        <v>28743952464</v>
      </c>
      <c r="F11" s="238" t="s">
        <v>71</v>
      </c>
    </row>
    <row r="12" spans="1:4" ht="24" customHeight="1">
      <c r="A12" s="8" t="s">
        <v>11</v>
      </c>
      <c r="B12" s="700" t="s">
        <v>72</v>
      </c>
      <c r="C12" s="701"/>
      <c r="D12" s="701"/>
    </row>
    <row r="13" spans="2:6" s="280" customFormat="1" ht="39.75" customHeight="1">
      <c r="B13" s="695" t="s">
        <v>502</v>
      </c>
      <c r="C13" s="695"/>
      <c r="D13" s="695"/>
      <c r="E13" s="695"/>
      <c r="F13" s="695"/>
    </row>
    <row r="14" ht="19.5" customHeight="1">
      <c r="B14" s="283" t="s">
        <v>70</v>
      </c>
    </row>
    <row r="15" spans="2:6" ht="21.75" customHeight="1">
      <c r="B15" s="12" t="s">
        <v>464</v>
      </c>
      <c r="C15" s="696" t="s">
        <v>463</v>
      </c>
      <c r="D15" s="696"/>
      <c r="E15" s="696"/>
      <c r="F15" s="696"/>
    </row>
    <row r="16" spans="2:5" ht="21" customHeight="1">
      <c r="B16" s="12" t="s">
        <v>479</v>
      </c>
      <c r="C16" s="12" t="s">
        <v>465</v>
      </c>
      <c r="D16" s="12"/>
      <c r="E16" s="12"/>
    </row>
    <row r="17" spans="2:5" ht="21" customHeight="1">
      <c r="B17" s="12" t="s">
        <v>466</v>
      </c>
      <c r="C17" s="12" t="s">
        <v>467</v>
      </c>
      <c r="D17" s="12"/>
      <c r="E17" s="12"/>
    </row>
    <row r="18" spans="2:5" ht="21" customHeight="1">
      <c r="B18" s="12" t="s">
        <v>468</v>
      </c>
      <c r="C18" s="12" t="s">
        <v>465</v>
      </c>
      <c r="D18" s="12"/>
      <c r="E18" s="12"/>
    </row>
    <row r="19" spans="2:5" ht="21" customHeight="1">
      <c r="B19" s="12" t="s">
        <v>469</v>
      </c>
      <c r="C19" s="12" t="s">
        <v>467</v>
      </c>
      <c r="D19" s="12"/>
      <c r="E19" s="12"/>
    </row>
    <row r="20" spans="2:5" ht="21" customHeight="1">
      <c r="B20" s="12" t="s">
        <v>470</v>
      </c>
      <c r="C20" s="12" t="s">
        <v>465</v>
      </c>
      <c r="D20" s="12"/>
      <c r="E20" s="12"/>
    </row>
    <row r="21" spans="2:5" ht="21" customHeight="1">
      <c r="B21" s="12" t="s">
        <v>471</v>
      </c>
      <c r="C21" s="12" t="s">
        <v>467</v>
      </c>
      <c r="D21" s="12"/>
      <c r="E21" s="12"/>
    </row>
    <row r="22" spans="2:5" ht="10.5" customHeight="1">
      <c r="B22" s="12"/>
      <c r="C22" s="12"/>
      <c r="D22" s="12"/>
      <c r="E22" s="12"/>
    </row>
    <row r="23" ht="19.5" customHeight="1">
      <c r="B23" s="283" t="s">
        <v>442</v>
      </c>
    </row>
    <row r="24" spans="2:5" ht="21.75" customHeight="1">
      <c r="B24" s="12" t="s">
        <v>464</v>
      </c>
      <c r="C24" s="12" t="s">
        <v>472</v>
      </c>
      <c r="D24" s="12"/>
      <c r="E24" s="12"/>
    </row>
    <row r="25" spans="2:6" ht="21" customHeight="1">
      <c r="B25" s="12" t="s">
        <v>466</v>
      </c>
      <c r="C25" s="696" t="s">
        <v>473</v>
      </c>
      <c r="D25" s="696"/>
      <c r="E25" s="696"/>
      <c r="F25" s="696"/>
    </row>
    <row r="26" spans="2:6" ht="21" customHeight="1">
      <c r="B26" s="12" t="s">
        <v>513</v>
      </c>
      <c r="C26" s="696" t="s">
        <v>473</v>
      </c>
      <c r="D26" s="696"/>
      <c r="E26" s="696"/>
      <c r="F26" s="696"/>
    </row>
    <row r="27" spans="2:6" ht="21" customHeight="1">
      <c r="B27" s="12" t="s">
        <v>470</v>
      </c>
      <c r="C27" s="696" t="s">
        <v>147</v>
      </c>
      <c r="D27" s="696"/>
      <c r="E27" s="696"/>
      <c r="F27" s="696"/>
    </row>
    <row r="28" spans="2:6" ht="21" customHeight="1">
      <c r="B28" s="12" t="s">
        <v>474</v>
      </c>
      <c r="C28" s="696" t="s">
        <v>475</v>
      </c>
      <c r="D28" s="696"/>
      <c r="E28" s="696"/>
      <c r="F28" s="696"/>
    </row>
    <row r="29" spans="2:6" ht="21" customHeight="1">
      <c r="B29" s="12" t="s">
        <v>476</v>
      </c>
      <c r="C29" s="696" t="s">
        <v>477</v>
      </c>
      <c r="D29" s="696"/>
      <c r="E29" s="696"/>
      <c r="F29" s="696"/>
    </row>
    <row r="30" spans="2:6" ht="21" customHeight="1">
      <c r="B30" s="12" t="s">
        <v>514</v>
      </c>
      <c r="C30" s="696" t="s">
        <v>515</v>
      </c>
      <c r="D30" s="696"/>
      <c r="E30" s="696"/>
      <c r="F30" s="696"/>
    </row>
    <row r="31" spans="2:6" ht="21" customHeight="1">
      <c r="B31" s="12" t="s">
        <v>226</v>
      </c>
      <c r="C31" s="696" t="s">
        <v>227</v>
      </c>
      <c r="D31" s="696"/>
      <c r="E31" s="696"/>
      <c r="F31" s="696"/>
    </row>
    <row r="32" ht="50.25" customHeight="1">
      <c r="B32" s="281"/>
    </row>
    <row r="33" spans="1:2" ht="19.5" customHeight="1">
      <c r="A33" s="14" t="s">
        <v>12</v>
      </c>
      <c r="B33" s="281" t="s">
        <v>503</v>
      </c>
    </row>
    <row r="34" spans="1:2" ht="24" customHeight="1">
      <c r="A34" s="8" t="s">
        <v>505</v>
      </c>
      <c r="B34" s="281" t="s">
        <v>504</v>
      </c>
    </row>
    <row r="35" spans="2:6" s="608" customFormat="1" ht="54" customHeight="1">
      <c r="B35" s="695" t="s">
        <v>150</v>
      </c>
      <c r="C35" s="695"/>
      <c r="D35" s="695"/>
      <c r="E35" s="695"/>
      <c r="F35" s="695"/>
    </row>
    <row r="36" spans="1:6" ht="24" customHeight="1">
      <c r="A36" s="8" t="s">
        <v>507</v>
      </c>
      <c r="B36" s="697" t="s">
        <v>506</v>
      </c>
      <c r="C36" s="697"/>
      <c r="D36" s="697"/>
      <c r="E36" s="697"/>
      <c r="F36" s="697"/>
    </row>
    <row r="37" spans="2:6" s="12" customFormat="1" ht="54" customHeight="1">
      <c r="B37" s="695" t="s">
        <v>133</v>
      </c>
      <c r="C37" s="695"/>
      <c r="D37" s="695"/>
      <c r="E37" s="695"/>
      <c r="F37" s="695"/>
    </row>
    <row r="38" spans="1:6" ht="19.5" customHeight="1">
      <c r="A38" s="8" t="s">
        <v>508</v>
      </c>
      <c r="B38" s="697" t="s">
        <v>73</v>
      </c>
      <c r="C38" s="697"/>
      <c r="D38" s="697"/>
      <c r="E38" s="697"/>
      <c r="F38" s="697"/>
    </row>
    <row r="39" ht="19.5" customHeight="1">
      <c r="B39" s="12" t="s">
        <v>478</v>
      </c>
    </row>
    <row r="40" spans="2:7" s="608" customFormat="1" ht="36" customHeight="1">
      <c r="B40" s="698" t="s">
        <v>148</v>
      </c>
      <c r="C40" s="698"/>
      <c r="D40" s="698"/>
      <c r="E40" s="698"/>
      <c r="F40" s="698"/>
      <c r="G40" s="393"/>
    </row>
    <row r="41" spans="2:7" s="608" customFormat="1" ht="36" customHeight="1">
      <c r="B41" s="698" t="s">
        <v>155</v>
      </c>
      <c r="C41" s="698"/>
      <c r="D41" s="698"/>
      <c r="E41" s="698"/>
      <c r="F41" s="698"/>
      <c r="G41" s="393"/>
    </row>
    <row r="42" spans="2:7" s="608" customFormat="1" ht="72" customHeight="1">
      <c r="B42" s="695" t="s">
        <v>149</v>
      </c>
      <c r="C42" s="695"/>
      <c r="D42" s="695"/>
      <c r="E42" s="695"/>
      <c r="F42" s="695"/>
      <c r="G42" s="325"/>
    </row>
    <row r="43" spans="1:6" ht="24" customHeight="1">
      <c r="A43" s="8" t="s">
        <v>510</v>
      </c>
      <c r="B43" s="697" t="s">
        <v>509</v>
      </c>
      <c r="C43" s="697"/>
      <c r="D43" s="697"/>
      <c r="E43" s="697"/>
      <c r="F43" s="697"/>
    </row>
    <row r="44" spans="2:6" s="608" customFormat="1" ht="54" customHeight="1">
      <c r="B44" s="695" t="s">
        <v>151</v>
      </c>
      <c r="C44" s="695"/>
      <c r="D44" s="695"/>
      <c r="E44" s="695"/>
      <c r="F44" s="695"/>
    </row>
    <row r="45" spans="1:2" ht="24" customHeight="1">
      <c r="A45" s="8" t="s">
        <v>13</v>
      </c>
      <c r="B45" s="281" t="s">
        <v>511</v>
      </c>
    </row>
    <row r="46" spans="2:6" s="608" customFormat="1" ht="36" customHeight="1">
      <c r="B46" s="695" t="s">
        <v>212</v>
      </c>
      <c r="C46" s="695"/>
      <c r="D46" s="695"/>
      <c r="E46" s="695"/>
      <c r="F46" s="695"/>
    </row>
    <row r="47" spans="1:2" ht="24" customHeight="1">
      <c r="A47" s="8" t="s">
        <v>267</v>
      </c>
      <c r="B47" s="281" t="s">
        <v>512</v>
      </c>
    </row>
    <row r="48" spans="2:6" s="608" customFormat="1" ht="52.5" customHeight="1">
      <c r="B48" s="695" t="s">
        <v>211</v>
      </c>
      <c r="C48" s="695"/>
      <c r="D48" s="695"/>
      <c r="E48" s="695"/>
      <c r="F48" s="695"/>
    </row>
    <row r="49" ht="19.5" customHeight="1">
      <c r="E49" s="284" t="str">
        <f>CDKT!G104</f>
        <v>Ngaøy 23 thaùng 01 naêm 2008</v>
      </c>
    </row>
    <row r="50" ht="21.75" customHeight="1">
      <c r="E50" s="16" t="s">
        <v>499</v>
      </c>
    </row>
    <row r="61" ht="19.5" customHeight="1"/>
  </sheetData>
  <mergeCells count="24">
    <mergeCell ref="B13:F13"/>
    <mergeCell ref="B5:F5"/>
    <mergeCell ref="B7:F7"/>
    <mergeCell ref="B8:F8"/>
    <mergeCell ref="B12:D12"/>
    <mergeCell ref="C15:F15"/>
    <mergeCell ref="C25:F25"/>
    <mergeCell ref="C27:F27"/>
    <mergeCell ref="C28:F28"/>
    <mergeCell ref="B41:F41"/>
    <mergeCell ref="C29:F29"/>
    <mergeCell ref="C30:F30"/>
    <mergeCell ref="B35:F35"/>
    <mergeCell ref="B36:F36"/>
    <mergeCell ref="B48:F48"/>
    <mergeCell ref="C26:F26"/>
    <mergeCell ref="C31:F31"/>
    <mergeCell ref="B42:F42"/>
    <mergeCell ref="B43:F43"/>
    <mergeCell ref="B44:F44"/>
    <mergeCell ref="B46:F46"/>
    <mergeCell ref="B37:F37"/>
    <mergeCell ref="B38:F38"/>
    <mergeCell ref="B40:F40"/>
  </mergeCells>
  <printOptions/>
  <pageMargins left="0.85" right="0.17" top="0.5" bottom="0.2" header="0.25" footer="0.2"/>
  <pageSetup horizontalDpi="600" verticalDpi="600" orientation="portrait" paperSize="9" r:id="rId1"/>
  <headerFooter alignWithMargins="0">
    <oddFooter xml:space="preserve">&amp;R&amp;"VNI-Helve-Condense,Normal"&amp;9Trang &amp;P+0 </oddFooter>
  </headerFooter>
</worksheet>
</file>

<file path=xl/worksheets/sheet4.xml><?xml version="1.0" encoding="utf-8"?>
<worksheet xmlns="http://schemas.openxmlformats.org/spreadsheetml/2006/main" xmlns:r="http://schemas.openxmlformats.org/officeDocument/2006/relationships">
  <sheetPr>
    <tabColor indexed="45"/>
  </sheetPr>
  <dimension ref="A1:J20"/>
  <sheetViews>
    <sheetView showGridLines="0" workbookViewId="0" topLeftCell="A1">
      <selection activeCell="A1" sqref="A1:D1"/>
    </sheetView>
  </sheetViews>
  <sheetFormatPr defaultColWidth="8.796875" defaultRowHeight="14.25"/>
  <cols>
    <col min="1" max="1" width="2.3984375" style="9" customWidth="1"/>
    <col min="2" max="2" width="3.69921875" style="9" customWidth="1"/>
    <col min="3" max="3" width="1.69921875" style="9" customWidth="1"/>
    <col min="4" max="4" width="11.8984375" style="9" customWidth="1"/>
    <col min="5" max="5" width="6.09765625" style="9" customWidth="1"/>
    <col min="6" max="6" width="12.5" style="9" customWidth="1"/>
    <col min="7" max="7" width="11.09765625" style="9" customWidth="1"/>
    <col min="8" max="8" width="12.59765625" style="9" customWidth="1"/>
    <col min="9" max="9" width="28.69921875" style="9" customWidth="1"/>
    <col min="10" max="16384" width="9" style="9" customWidth="1"/>
  </cols>
  <sheetData>
    <row r="1" spans="1:4" ht="36" customHeight="1">
      <c r="A1" s="702" t="s">
        <v>376</v>
      </c>
      <c r="B1" s="702"/>
      <c r="C1" s="702"/>
      <c r="D1" s="702"/>
    </row>
    <row r="2" spans="5:8" s="315" customFormat="1" ht="19.5" customHeight="1">
      <c r="E2" s="683" t="s">
        <v>213</v>
      </c>
      <c r="F2" s="683"/>
      <c r="G2" s="683"/>
      <c r="H2" s="683"/>
    </row>
    <row r="3" spans="5:8" s="315" customFormat="1" ht="19.5" customHeight="1">
      <c r="E3" s="683" t="s">
        <v>100</v>
      </c>
      <c r="F3" s="683"/>
      <c r="G3" s="683"/>
      <c r="H3" s="683"/>
    </row>
    <row r="4" spans="5:8" s="315" customFormat="1" ht="19.5" customHeight="1">
      <c r="E4" s="583" t="s">
        <v>344</v>
      </c>
      <c r="F4" s="583"/>
      <c r="G4" s="583"/>
      <c r="H4" s="583"/>
    </row>
    <row r="5" spans="2:9" ht="33.75" customHeight="1">
      <c r="B5" s="704" t="s">
        <v>258</v>
      </c>
      <c r="C5" s="704"/>
      <c r="D5" s="704"/>
      <c r="E5" s="704"/>
      <c r="F5" s="704"/>
      <c r="G5" s="704"/>
      <c r="H5" s="704"/>
      <c r="I5" s="704"/>
    </row>
    <row r="6" spans="2:9" s="293" customFormat="1" ht="84" customHeight="1">
      <c r="B6" s="695" t="s">
        <v>224</v>
      </c>
      <c r="C6" s="681"/>
      <c r="D6" s="681"/>
      <c r="E6" s="681"/>
      <c r="F6" s="681"/>
      <c r="G6" s="681"/>
      <c r="H6" s="681"/>
      <c r="I6" s="681"/>
    </row>
    <row r="7" spans="2:9" s="293" customFormat="1" ht="39.75" customHeight="1">
      <c r="B7" s="706" t="s">
        <v>225</v>
      </c>
      <c r="C7" s="680"/>
      <c r="D7" s="680"/>
      <c r="E7" s="680"/>
      <c r="F7" s="680"/>
      <c r="G7" s="680"/>
      <c r="H7" s="680"/>
      <c r="I7" s="680"/>
    </row>
    <row r="8" spans="2:9" ht="75.75" customHeight="1" hidden="1">
      <c r="B8" s="695" t="s">
        <v>259</v>
      </c>
      <c r="C8" s="681"/>
      <c r="D8" s="681"/>
      <c r="E8" s="681"/>
      <c r="F8" s="681"/>
      <c r="G8" s="681"/>
      <c r="H8" s="681"/>
      <c r="I8" s="681"/>
    </row>
    <row r="9" spans="2:9" ht="21.75" customHeight="1">
      <c r="B9" s="700" t="s">
        <v>449</v>
      </c>
      <c r="C9" s="705"/>
      <c r="D9" s="705"/>
      <c r="E9" s="705"/>
      <c r="F9" s="705"/>
      <c r="G9" s="705"/>
      <c r="H9" s="705"/>
      <c r="I9" s="705"/>
    </row>
    <row r="10" spans="2:9" ht="39.75" customHeight="1">
      <c r="B10" s="695" t="s">
        <v>426</v>
      </c>
      <c r="C10" s="681"/>
      <c r="D10" s="681"/>
      <c r="E10" s="681"/>
      <c r="F10" s="681"/>
      <c r="G10" s="681"/>
      <c r="H10" s="681"/>
      <c r="I10" s="681"/>
    </row>
    <row r="11" spans="2:10" ht="75.75" customHeight="1">
      <c r="B11" s="682" t="s">
        <v>223</v>
      </c>
      <c r="C11" s="682"/>
      <c r="D11" s="682"/>
      <c r="E11" s="682"/>
      <c r="F11" s="682"/>
      <c r="G11" s="682"/>
      <c r="H11" s="682"/>
      <c r="I11" s="682"/>
      <c r="J11" s="295"/>
    </row>
    <row r="12" spans="2:10" ht="54" customHeight="1">
      <c r="B12" s="682" t="s">
        <v>353</v>
      </c>
      <c r="C12" s="682"/>
      <c r="D12" s="682"/>
      <c r="E12" s="682"/>
      <c r="F12" s="682"/>
      <c r="G12" s="682"/>
      <c r="H12" s="682"/>
      <c r="I12" s="682"/>
      <c r="J12" s="294"/>
    </row>
    <row r="13" spans="2:9" ht="6" customHeight="1">
      <c r="B13" s="276"/>
      <c r="C13" s="278"/>
      <c r="D13" s="278"/>
      <c r="E13" s="278"/>
      <c r="F13" s="278"/>
      <c r="G13" s="278"/>
      <c r="H13" s="278"/>
      <c r="I13" s="278"/>
    </row>
    <row r="14" spans="2:9" ht="21.75" customHeight="1">
      <c r="B14" s="700" t="s">
        <v>450</v>
      </c>
      <c r="C14" s="705"/>
      <c r="D14" s="705"/>
      <c r="E14" s="705"/>
      <c r="F14" s="705"/>
      <c r="G14" s="705"/>
      <c r="H14" s="705"/>
      <c r="I14" s="705"/>
    </row>
    <row r="15" spans="2:9" s="293" customFormat="1" ht="79.5" customHeight="1">
      <c r="B15" s="706" t="s">
        <v>378</v>
      </c>
      <c r="C15" s="680"/>
      <c r="D15" s="680"/>
      <c r="E15" s="680"/>
      <c r="F15" s="680"/>
      <c r="G15" s="680"/>
      <c r="H15" s="680"/>
      <c r="I15" s="680"/>
    </row>
    <row r="16" spans="2:9" ht="30" customHeight="1">
      <c r="B16" s="12"/>
      <c r="C16" s="296"/>
      <c r="D16" s="296"/>
      <c r="E16" s="296"/>
      <c r="F16" s="296"/>
      <c r="G16" s="296" t="s">
        <v>451</v>
      </c>
      <c r="H16" s="703" t="s">
        <v>222</v>
      </c>
      <c r="I16" s="703"/>
    </row>
    <row r="17" spans="3:9" ht="21.75" customHeight="1">
      <c r="C17" s="8" t="s">
        <v>452</v>
      </c>
      <c r="I17" s="8" t="s">
        <v>453</v>
      </c>
    </row>
    <row r="18" spans="2:9" ht="75" customHeight="1">
      <c r="B18" s="9" t="s">
        <v>454</v>
      </c>
      <c r="C18" s="8" t="s">
        <v>457</v>
      </c>
      <c r="I18" s="8" t="s">
        <v>455</v>
      </c>
    </row>
    <row r="19" spans="3:9" ht="19.5" customHeight="1">
      <c r="C19" s="11" t="s">
        <v>458</v>
      </c>
      <c r="I19" s="11" t="s">
        <v>532</v>
      </c>
    </row>
    <row r="20" spans="4:9" ht="14.25">
      <c r="D20" s="296" t="s">
        <v>456</v>
      </c>
      <c r="E20" s="296"/>
      <c r="F20" s="296"/>
      <c r="G20" s="296"/>
      <c r="H20" s="296"/>
      <c r="I20" s="296"/>
    </row>
  </sheetData>
  <mergeCells count="14">
    <mergeCell ref="E2:H2"/>
    <mergeCell ref="E3:H3"/>
    <mergeCell ref="B12:I12"/>
    <mergeCell ref="B9:I9"/>
    <mergeCell ref="A1:D1"/>
    <mergeCell ref="H16:I16"/>
    <mergeCell ref="B5:I5"/>
    <mergeCell ref="B14:I14"/>
    <mergeCell ref="B15:I15"/>
    <mergeCell ref="B10:I10"/>
    <mergeCell ref="B8:I8"/>
    <mergeCell ref="B6:I6"/>
    <mergeCell ref="B7:I7"/>
    <mergeCell ref="B11:I11"/>
  </mergeCells>
  <printOptions/>
  <pageMargins left="0.85" right="0.17" top="1.2" bottom="0.25" header="0.25" footer="0.25"/>
  <pageSetup horizontalDpi="600" verticalDpi="600" orientation="portrait" paperSize="9" r:id="rId1"/>
  <headerFooter alignWithMargins="0">
    <oddFooter xml:space="preserve">&amp;R&amp;"VNI-Helve-Condense,Italic"&amp;10Trang &amp;P+2&amp;"VNI-Helve-Condense,Normal" </oddFooter>
  </headerFooter>
</worksheet>
</file>

<file path=xl/worksheets/sheet5.xml><?xml version="1.0" encoding="utf-8"?>
<worksheet xmlns="http://schemas.openxmlformats.org/spreadsheetml/2006/main" xmlns:r="http://schemas.openxmlformats.org/officeDocument/2006/relationships">
  <dimension ref="A1:L110"/>
  <sheetViews>
    <sheetView showGridLines="0" workbookViewId="0" topLeftCell="A1">
      <selection activeCell="A1" sqref="A1"/>
    </sheetView>
  </sheetViews>
  <sheetFormatPr defaultColWidth="8.796875" defaultRowHeight="14.25"/>
  <cols>
    <col min="1" max="1" width="39.59765625" style="26" customWidth="1"/>
    <col min="2" max="2" width="1.203125" style="26" customWidth="1"/>
    <col min="3" max="3" width="6.59765625" style="66" customWidth="1"/>
    <col min="4" max="4" width="1.203125" style="66" customWidth="1"/>
    <col min="5" max="5" width="6.59765625" style="67" customWidth="1"/>
    <col min="6" max="6" width="1.203125" style="67" customWidth="1"/>
    <col min="7" max="7" width="16.59765625" style="10" customWidth="1"/>
    <col min="8" max="8" width="1.203125" style="10" customWidth="1"/>
    <col min="9" max="9" width="16.59765625" style="34" customWidth="1"/>
    <col min="10" max="10" width="7.5" style="34" customWidth="1"/>
    <col min="11" max="11" width="16" style="11" bestFit="1" customWidth="1"/>
    <col min="12" max="12" width="9.19921875" style="11" bestFit="1" customWidth="1"/>
    <col min="13" max="16384" width="9" style="11" customWidth="1"/>
  </cols>
  <sheetData>
    <row r="1" spans="1:10" ht="21.75" customHeight="1">
      <c r="A1" s="65" t="s">
        <v>257</v>
      </c>
      <c r="B1" s="65"/>
      <c r="I1" s="68" t="s">
        <v>15</v>
      </c>
      <c r="J1" s="68"/>
    </row>
    <row r="2" spans="1:2" ht="25.5" customHeight="1">
      <c r="A2" s="7" t="s">
        <v>548</v>
      </c>
      <c r="B2" s="69"/>
    </row>
    <row r="3" spans="1:10" ht="18" customHeight="1">
      <c r="A3" s="69" t="s">
        <v>215</v>
      </c>
      <c r="B3" s="51"/>
      <c r="C3" s="70"/>
      <c r="D3" s="70"/>
      <c r="E3" s="71"/>
      <c r="F3" s="71"/>
      <c r="G3" s="34"/>
      <c r="H3" s="34"/>
      <c r="I3" s="72" t="s">
        <v>439</v>
      </c>
      <c r="J3" s="72"/>
    </row>
    <row r="4" spans="1:9" ht="3" customHeight="1">
      <c r="A4" s="73"/>
      <c r="B4" s="73"/>
      <c r="C4" s="74"/>
      <c r="D4" s="74"/>
      <c r="E4" s="75"/>
      <c r="F4" s="75"/>
      <c r="G4" s="64"/>
      <c r="H4" s="64"/>
      <c r="I4" s="64"/>
    </row>
    <row r="5" spans="1:10" ht="24" customHeight="1" thickBot="1">
      <c r="A5" s="76"/>
      <c r="B5" s="76"/>
      <c r="C5" s="77"/>
      <c r="D5" s="77"/>
      <c r="E5" s="78"/>
      <c r="F5" s="78"/>
      <c r="G5" s="79"/>
      <c r="H5" s="79"/>
      <c r="I5" s="79"/>
      <c r="J5" s="80"/>
    </row>
    <row r="6" spans="1:10" ht="33" customHeight="1" thickBot="1">
      <c r="A6" s="81" t="s">
        <v>549</v>
      </c>
      <c r="B6" s="81"/>
      <c r="C6" s="82" t="s">
        <v>1</v>
      </c>
      <c r="D6" s="82"/>
      <c r="E6" s="83" t="s">
        <v>16</v>
      </c>
      <c r="F6" s="83"/>
      <c r="G6" s="588" t="s">
        <v>216</v>
      </c>
      <c r="H6" s="588"/>
      <c r="I6" s="588" t="s">
        <v>217</v>
      </c>
      <c r="J6" s="84"/>
    </row>
    <row r="7" spans="1:10" ht="21.75" customHeight="1">
      <c r="A7" s="85" t="s">
        <v>17</v>
      </c>
      <c r="B7" s="85"/>
      <c r="C7" s="86">
        <v>100</v>
      </c>
      <c r="D7" s="86"/>
      <c r="E7" s="87"/>
      <c r="F7" s="86"/>
      <c r="G7" s="88">
        <f>G8+G14+G21+G24</f>
        <v>111622754949</v>
      </c>
      <c r="H7" s="88"/>
      <c r="I7" s="88">
        <f>I8+I14+I21+I24</f>
        <v>79452060903</v>
      </c>
      <c r="J7" s="88"/>
    </row>
    <row r="8" spans="1:10" ht="21.75" customHeight="1">
      <c r="A8" s="89" t="s">
        <v>350</v>
      </c>
      <c r="B8" s="90"/>
      <c r="C8" s="91">
        <v>110</v>
      </c>
      <c r="D8" s="86"/>
      <c r="E8" s="92"/>
      <c r="F8" s="93"/>
      <c r="G8" s="94">
        <f>G9</f>
        <v>7939613459</v>
      </c>
      <c r="H8" s="88"/>
      <c r="I8" s="94">
        <f>I9</f>
        <v>5229183424</v>
      </c>
      <c r="J8" s="88"/>
    </row>
    <row r="9" spans="1:10" ht="21.75" customHeight="1">
      <c r="A9" s="95" t="s">
        <v>362</v>
      </c>
      <c r="B9" s="95"/>
      <c r="C9" s="96">
        <v>111</v>
      </c>
      <c r="D9" s="96"/>
      <c r="E9" s="286" t="s">
        <v>351</v>
      </c>
      <c r="F9" s="97"/>
      <c r="G9" s="98">
        <v>7939613459</v>
      </c>
      <c r="H9" s="98"/>
      <c r="I9" s="98">
        <v>5229183424</v>
      </c>
      <c r="J9" s="98"/>
    </row>
    <row r="10" spans="1:10" ht="21.75" customHeight="1" hidden="1">
      <c r="A10" s="95" t="s">
        <v>363</v>
      </c>
      <c r="B10" s="95"/>
      <c r="C10" s="96">
        <v>112</v>
      </c>
      <c r="D10" s="96"/>
      <c r="E10" s="87"/>
      <c r="F10" s="97"/>
      <c r="G10" s="98"/>
      <c r="H10" s="98"/>
      <c r="I10" s="98"/>
      <c r="J10" s="98"/>
    </row>
    <row r="11" spans="1:10" ht="21.75" customHeight="1">
      <c r="A11" s="99" t="s">
        <v>562</v>
      </c>
      <c r="B11" s="90"/>
      <c r="C11" s="100">
        <v>120</v>
      </c>
      <c r="D11" s="86"/>
      <c r="E11" s="101"/>
      <c r="F11" s="96"/>
      <c r="G11" s="102"/>
      <c r="H11" s="103"/>
      <c r="I11" s="102"/>
      <c r="J11" s="103"/>
    </row>
    <row r="12" spans="1:10" ht="21.75" customHeight="1" hidden="1">
      <c r="A12" s="95" t="s">
        <v>5</v>
      </c>
      <c r="B12" s="95"/>
      <c r="C12" s="96">
        <v>121</v>
      </c>
      <c r="D12" s="96"/>
      <c r="E12" s="87"/>
      <c r="F12" s="97"/>
      <c r="G12" s="98"/>
      <c r="H12" s="98"/>
      <c r="I12" s="98"/>
      <c r="J12" s="98"/>
    </row>
    <row r="13" spans="1:10" ht="21.75" customHeight="1" hidden="1">
      <c r="A13" s="95" t="s">
        <v>41</v>
      </c>
      <c r="B13" s="95"/>
      <c r="C13" s="96">
        <v>129</v>
      </c>
      <c r="D13" s="96"/>
      <c r="E13" s="92"/>
      <c r="F13" s="96"/>
      <c r="G13" s="98"/>
      <c r="H13" s="98"/>
      <c r="I13" s="98"/>
      <c r="J13" s="98"/>
    </row>
    <row r="14" spans="1:10" ht="21.75" customHeight="1">
      <c r="A14" s="99" t="s">
        <v>563</v>
      </c>
      <c r="B14" s="90"/>
      <c r="C14" s="100">
        <v>130</v>
      </c>
      <c r="D14" s="86"/>
      <c r="E14" s="104"/>
      <c r="F14" s="97"/>
      <c r="G14" s="105">
        <f>SUM(G15:G19)</f>
        <v>62405986638</v>
      </c>
      <c r="H14" s="88"/>
      <c r="I14" s="105">
        <f>SUM(I15:I19)</f>
        <v>29452136877</v>
      </c>
      <c r="J14" s="88"/>
    </row>
    <row r="15" spans="1:11" ht="21.75" customHeight="1">
      <c r="A15" s="95" t="s">
        <v>282</v>
      </c>
      <c r="B15" s="95"/>
      <c r="C15" s="96">
        <v>131</v>
      </c>
      <c r="D15" s="96"/>
      <c r="E15" s="286"/>
      <c r="F15" s="97"/>
      <c r="G15" s="98">
        <v>40037145233</v>
      </c>
      <c r="H15" s="98"/>
      <c r="I15" s="98">
        <v>26665293949</v>
      </c>
      <c r="J15" s="98"/>
      <c r="K15" s="143">
        <f>G15-G67</f>
        <v>35484869738</v>
      </c>
    </row>
    <row r="16" spans="1:11" ht="21.75" customHeight="1">
      <c r="A16" s="95" t="s">
        <v>364</v>
      </c>
      <c r="B16" s="95"/>
      <c r="C16" s="96">
        <v>132</v>
      </c>
      <c r="D16" s="96"/>
      <c r="E16" s="286"/>
      <c r="F16" s="96"/>
      <c r="G16" s="98">
        <v>20471403758</v>
      </c>
      <c r="H16" s="98"/>
      <c r="I16" s="98">
        <v>2112099307</v>
      </c>
      <c r="J16" s="98"/>
      <c r="K16" s="11">
        <f>16823734442-184657701</f>
        <v>16639076741</v>
      </c>
    </row>
    <row r="17" spans="1:8" ht="21.75" customHeight="1" hidden="1">
      <c r="A17" s="95" t="s">
        <v>42</v>
      </c>
      <c r="B17" s="95"/>
      <c r="C17" s="96">
        <v>133</v>
      </c>
      <c r="D17" s="96"/>
      <c r="E17" s="87"/>
      <c r="F17" s="97"/>
      <c r="G17" s="34"/>
      <c r="H17" s="34"/>
    </row>
    <row r="18" spans="1:10" ht="21.75" customHeight="1" hidden="1">
      <c r="A18" s="95" t="s">
        <v>43</v>
      </c>
      <c r="B18" s="95"/>
      <c r="C18" s="96">
        <v>134</v>
      </c>
      <c r="D18" s="96"/>
      <c r="E18" s="87"/>
      <c r="F18" s="96"/>
      <c r="G18" s="98"/>
      <c r="H18" s="98"/>
      <c r="I18" s="98"/>
      <c r="J18" s="98"/>
    </row>
    <row r="19" spans="1:11" ht="21.75" customHeight="1">
      <c r="A19" s="95" t="s">
        <v>365</v>
      </c>
      <c r="B19" s="95"/>
      <c r="C19" s="96">
        <v>135</v>
      </c>
      <c r="D19" s="96"/>
      <c r="E19" s="286" t="s">
        <v>352</v>
      </c>
      <c r="F19" s="97"/>
      <c r="G19" s="98">
        <v>1897437647</v>
      </c>
      <c r="H19" s="98"/>
      <c r="I19" s="98">
        <v>674743621</v>
      </c>
      <c r="J19" s="98"/>
      <c r="K19" s="143">
        <f>K15-K16</f>
        <v>18845792997</v>
      </c>
    </row>
    <row r="20" spans="1:10" ht="21.75" customHeight="1" hidden="1">
      <c r="A20" s="95" t="s">
        <v>44</v>
      </c>
      <c r="B20" s="95"/>
      <c r="C20" s="96">
        <v>138</v>
      </c>
      <c r="D20" s="96"/>
      <c r="E20" s="87"/>
      <c r="F20" s="93"/>
      <c r="G20" s="98"/>
      <c r="H20" s="98"/>
      <c r="I20" s="98"/>
      <c r="J20" s="98"/>
    </row>
    <row r="21" spans="1:10" ht="21.75" customHeight="1">
      <c r="A21" s="99" t="s">
        <v>564</v>
      </c>
      <c r="B21" s="90"/>
      <c r="C21" s="100">
        <v>140</v>
      </c>
      <c r="D21" s="86"/>
      <c r="E21" s="104"/>
      <c r="F21" s="93"/>
      <c r="G21" s="105">
        <f>G22</f>
        <v>40404422144</v>
      </c>
      <c r="H21" s="88"/>
      <c r="I21" s="105">
        <f>I22</f>
        <v>42966652719</v>
      </c>
      <c r="J21" s="88"/>
    </row>
    <row r="22" spans="1:10" ht="21.75" customHeight="1">
      <c r="A22" s="95" t="s">
        <v>366</v>
      </c>
      <c r="B22" s="95"/>
      <c r="C22" s="96">
        <v>141</v>
      </c>
      <c r="D22" s="96"/>
      <c r="E22" s="286" t="s">
        <v>280</v>
      </c>
      <c r="F22" s="97"/>
      <c r="G22" s="98">
        <v>40404422144</v>
      </c>
      <c r="H22" s="98"/>
      <c r="I22" s="98">
        <v>42966652719</v>
      </c>
      <c r="J22" s="98"/>
    </row>
    <row r="23" spans="1:10" ht="21.75" customHeight="1" hidden="1">
      <c r="A23" s="95" t="s">
        <v>45</v>
      </c>
      <c r="B23" s="95"/>
      <c r="C23" s="96">
        <v>149</v>
      </c>
      <c r="D23" s="96"/>
      <c r="E23" s="106"/>
      <c r="F23" s="86"/>
      <c r="G23" s="103"/>
      <c r="H23" s="103"/>
      <c r="I23" s="103"/>
      <c r="J23" s="103"/>
    </row>
    <row r="24" spans="1:10" ht="21.75" customHeight="1">
      <c r="A24" s="99" t="s">
        <v>32</v>
      </c>
      <c r="B24" s="90"/>
      <c r="C24" s="100">
        <v>150</v>
      </c>
      <c r="D24" s="86"/>
      <c r="E24" s="104"/>
      <c r="F24" s="93"/>
      <c r="G24" s="105">
        <f>SUM(G25:G27)</f>
        <v>872732708</v>
      </c>
      <c r="H24" s="88"/>
      <c r="I24" s="105">
        <f>SUM(I25:I27)</f>
        <v>1804087883</v>
      </c>
      <c r="J24" s="88"/>
    </row>
    <row r="25" spans="1:10" ht="21.75" customHeight="1">
      <c r="A25" s="95" t="s">
        <v>152</v>
      </c>
      <c r="B25" s="95"/>
      <c r="C25" s="96">
        <v>152</v>
      </c>
      <c r="D25" s="96"/>
      <c r="E25" s="286"/>
      <c r="F25" s="86"/>
      <c r="G25" s="98"/>
      <c r="H25" s="98"/>
      <c r="I25" s="98">
        <v>842401527</v>
      </c>
      <c r="J25" s="98"/>
    </row>
    <row r="26" spans="1:10" ht="21.75" customHeight="1" hidden="1">
      <c r="A26" s="95" t="s">
        <v>74</v>
      </c>
      <c r="B26" s="95"/>
      <c r="C26" s="285" t="s">
        <v>76</v>
      </c>
      <c r="D26" s="96"/>
      <c r="E26" s="286" t="s">
        <v>415</v>
      </c>
      <c r="F26" s="97"/>
      <c r="G26" s="98"/>
      <c r="H26" s="98"/>
      <c r="I26" s="98"/>
      <c r="J26" s="98"/>
    </row>
    <row r="27" spans="1:10" ht="21.75" customHeight="1">
      <c r="A27" s="95" t="s">
        <v>75</v>
      </c>
      <c r="B27" s="95"/>
      <c r="C27" s="96">
        <v>158</v>
      </c>
      <c r="D27" s="96"/>
      <c r="E27" s="286"/>
      <c r="F27" s="86"/>
      <c r="G27" s="98">
        <v>872732708</v>
      </c>
      <c r="H27" s="98"/>
      <c r="I27" s="98">
        <v>961686356</v>
      </c>
      <c r="J27" s="98"/>
    </row>
    <row r="28" spans="1:10" ht="21.75" customHeight="1">
      <c r="A28" s="107" t="s">
        <v>33</v>
      </c>
      <c r="B28" s="85"/>
      <c r="C28" s="108">
        <v>200</v>
      </c>
      <c r="D28" s="86"/>
      <c r="E28" s="109"/>
      <c r="F28" s="86"/>
      <c r="G28" s="110">
        <f>G34+G48</f>
        <v>31702247348</v>
      </c>
      <c r="H28" s="88"/>
      <c r="I28" s="110">
        <f>I34+I48</f>
        <v>29893103180</v>
      </c>
      <c r="J28" s="88"/>
    </row>
    <row r="29" spans="1:10" ht="21.75" customHeight="1">
      <c r="A29" s="111" t="s">
        <v>34</v>
      </c>
      <c r="B29" s="90"/>
      <c r="C29" s="112">
        <v>210</v>
      </c>
      <c r="D29" s="86"/>
      <c r="E29" s="86"/>
      <c r="F29" s="68"/>
      <c r="G29" s="113"/>
      <c r="H29" s="88"/>
      <c r="I29" s="113"/>
      <c r="J29" s="88"/>
    </row>
    <row r="30" spans="1:10" ht="21.75" customHeight="1" hidden="1">
      <c r="A30" s="95" t="s">
        <v>46</v>
      </c>
      <c r="B30" s="95"/>
      <c r="C30" s="96">
        <v>211</v>
      </c>
      <c r="D30" s="96"/>
      <c r="E30" s="93"/>
      <c r="F30" s="68"/>
      <c r="G30" s="88"/>
      <c r="H30" s="88"/>
      <c r="I30" s="88"/>
      <c r="J30" s="88"/>
    </row>
    <row r="31" spans="1:10" ht="21.75" customHeight="1" hidden="1">
      <c r="A31" s="95" t="s">
        <v>47</v>
      </c>
      <c r="B31" s="95"/>
      <c r="C31" s="96">
        <v>212</v>
      </c>
      <c r="D31" s="96"/>
      <c r="E31" s="86"/>
      <c r="F31" s="68"/>
      <c r="G31" s="88"/>
      <c r="H31" s="88"/>
      <c r="I31" s="88"/>
      <c r="J31" s="88"/>
    </row>
    <row r="32" spans="1:10" ht="21.75" customHeight="1" hidden="1">
      <c r="A32" s="95" t="s">
        <v>49</v>
      </c>
      <c r="B32" s="95"/>
      <c r="C32" s="96">
        <v>213</v>
      </c>
      <c r="D32" s="96"/>
      <c r="E32" s="86"/>
      <c r="F32" s="68"/>
      <c r="G32" s="88"/>
      <c r="H32" s="88"/>
      <c r="I32" s="88"/>
      <c r="J32" s="88"/>
    </row>
    <row r="33" spans="1:10" ht="21.75" customHeight="1" hidden="1">
      <c r="A33" s="95" t="s">
        <v>48</v>
      </c>
      <c r="B33" s="95"/>
      <c r="C33" s="96">
        <v>219</v>
      </c>
      <c r="D33" s="96"/>
      <c r="E33" s="86"/>
      <c r="F33" s="68"/>
      <c r="G33" s="88"/>
      <c r="H33" s="88"/>
      <c r="I33" s="88"/>
      <c r="J33" s="88"/>
    </row>
    <row r="34" spans="1:10" ht="21.75" customHeight="1">
      <c r="A34" s="99" t="s">
        <v>35</v>
      </c>
      <c r="B34" s="90"/>
      <c r="C34" s="100">
        <v>220</v>
      </c>
      <c r="D34" s="86"/>
      <c r="E34" s="104"/>
      <c r="F34" s="68"/>
      <c r="G34" s="105">
        <f>G35+G44</f>
        <v>20029256348</v>
      </c>
      <c r="H34" s="88"/>
      <c r="I34" s="105">
        <f>I35+I44</f>
        <v>18352503180</v>
      </c>
      <c r="J34" s="88"/>
    </row>
    <row r="35" spans="1:10" s="478" customFormat="1" ht="21.75" customHeight="1">
      <c r="A35" s="474" t="s">
        <v>367</v>
      </c>
      <c r="B35" s="95"/>
      <c r="C35" s="114">
        <v>221</v>
      </c>
      <c r="D35" s="475"/>
      <c r="E35" s="287" t="s">
        <v>281</v>
      </c>
      <c r="F35" s="476"/>
      <c r="G35" s="477">
        <f>SUM(G36:G37)</f>
        <v>19771491770</v>
      </c>
      <c r="H35" s="476">
        <f>SUM(H36:H37)</f>
        <v>0</v>
      </c>
      <c r="I35" s="477">
        <f>SUM(I36:I37)</f>
        <v>15587708878</v>
      </c>
      <c r="J35" s="476"/>
    </row>
    <row r="36" spans="1:10" ht="21.75" customHeight="1">
      <c r="A36" s="116" t="s">
        <v>554</v>
      </c>
      <c r="B36" s="116"/>
      <c r="C36" s="96">
        <v>222</v>
      </c>
      <c r="D36" s="96"/>
      <c r="E36" s="87"/>
      <c r="F36" s="46"/>
      <c r="G36" s="98">
        <v>40166668979</v>
      </c>
      <c r="H36" s="98"/>
      <c r="I36" s="98">
        <v>33537375828</v>
      </c>
      <c r="J36" s="98"/>
    </row>
    <row r="37" spans="1:10" ht="21.75" customHeight="1">
      <c r="A37" s="117" t="s">
        <v>555</v>
      </c>
      <c r="B37" s="116"/>
      <c r="C37" s="114">
        <v>223</v>
      </c>
      <c r="D37" s="96"/>
      <c r="E37" s="136"/>
      <c r="F37" s="46"/>
      <c r="G37" s="115">
        <v>-20395177209</v>
      </c>
      <c r="H37" s="115"/>
      <c r="I37" s="115">
        <v>-17949666950</v>
      </c>
      <c r="J37" s="98"/>
    </row>
    <row r="38" spans="1:10" ht="21.75" customHeight="1" hidden="1">
      <c r="A38" s="119" t="s">
        <v>368</v>
      </c>
      <c r="B38" s="90"/>
      <c r="C38" s="86">
        <v>224</v>
      </c>
      <c r="D38" s="86"/>
      <c r="E38" s="87"/>
      <c r="F38" s="46"/>
      <c r="G38" s="98"/>
      <c r="H38" s="98"/>
      <c r="I38" s="98"/>
      <c r="J38" s="98"/>
    </row>
    <row r="39" spans="1:10" ht="21.75" customHeight="1" hidden="1">
      <c r="A39" s="116" t="s">
        <v>554</v>
      </c>
      <c r="B39" s="116"/>
      <c r="C39" s="96">
        <v>225</v>
      </c>
      <c r="D39" s="96"/>
      <c r="E39" s="87"/>
      <c r="F39" s="46"/>
      <c r="G39" s="98"/>
      <c r="H39" s="98"/>
      <c r="I39" s="98"/>
      <c r="J39" s="98"/>
    </row>
    <row r="40" spans="1:10" ht="21.75" customHeight="1" hidden="1">
      <c r="A40" s="116" t="s">
        <v>555</v>
      </c>
      <c r="B40" s="116"/>
      <c r="C40" s="96">
        <v>226</v>
      </c>
      <c r="D40" s="96"/>
      <c r="E40" s="87"/>
      <c r="F40" s="46"/>
      <c r="G40" s="98"/>
      <c r="H40" s="98"/>
      <c r="I40" s="98"/>
      <c r="J40" s="98"/>
    </row>
    <row r="41" spans="1:10" ht="21.75" customHeight="1" hidden="1">
      <c r="A41" s="119" t="s">
        <v>369</v>
      </c>
      <c r="B41" s="90"/>
      <c r="C41" s="86">
        <v>227</v>
      </c>
      <c r="D41" s="86"/>
      <c r="E41" s="106"/>
      <c r="F41" s="120"/>
      <c r="G41" s="121"/>
      <c r="H41" s="121"/>
      <c r="I41" s="121"/>
      <c r="J41" s="121"/>
    </row>
    <row r="42" spans="1:10" ht="21.75" customHeight="1" hidden="1">
      <c r="A42" s="116" t="s">
        <v>554</v>
      </c>
      <c r="B42" s="116"/>
      <c r="C42" s="96">
        <v>228</v>
      </c>
      <c r="D42" s="96"/>
      <c r="E42" s="87"/>
      <c r="F42" s="46"/>
      <c r="G42" s="98"/>
      <c r="H42" s="98"/>
      <c r="I42" s="98"/>
      <c r="J42" s="98"/>
    </row>
    <row r="43" spans="1:10" ht="21.75" customHeight="1" hidden="1">
      <c r="A43" s="116" t="s">
        <v>555</v>
      </c>
      <c r="B43" s="116"/>
      <c r="C43" s="96">
        <v>229</v>
      </c>
      <c r="D43" s="96"/>
      <c r="E43" s="87"/>
      <c r="F43" s="46"/>
      <c r="G43" s="98"/>
      <c r="H43" s="98"/>
      <c r="I43" s="98"/>
      <c r="J43" s="98"/>
    </row>
    <row r="44" spans="1:10" s="478" customFormat="1" ht="21.75" customHeight="1">
      <c r="A44" s="95" t="s">
        <v>153</v>
      </c>
      <c r="B44" s="479"/>
      <c r="C44" s="86">
        <v>230</v>
      </c>
      <c r="D44" s="480"/>
      <c r="E44" s="286" t="s">
        <v>77</v>
      </c>
      <c r="F44" s="476"/>
      <c r="G44" s="476">
        <v>257764578</v>
      </c>
      <c r="H44" s="476"/>
      <c r="I44" s="476">
        <v>2764794302</v>
      </c>
      <c r="J44" s="476"/>
    </row>
    <row r="45" spans="1:10" ht="21.75" customHeight="1">
      <c r="A45" s="99" t="s">
        <v>36</v>
      </c>
      <c r="B45" s="90"/>
      <c r="C45" s="100">
        <v>240</v>
      </c>
      <c r="D45" s="86"/>
      <c r="E45" s="104"/>
      <c r="F45" s="46"/>
      <c r="G45" s="122"/>
      <c r="H45" s="98"/>
      <c r="I45" s="122"/>
      <c r="J45" s="98"/>
    </row>
    <row r="46" spans="1:10" ht="21.75" customHeight="1" hidden="1">
      <c r="A46" s="116" t="s">
        <v>554</v>
      </c>
      <c r="B46" s="116"/>
      <c r="C46" s="96">
        <v>241</v>
      </c>
      <c r="D46" s="96"/>
      <c r="E46" s="87"/>
      <c r="F46" s="46"/>
      <c r="G46" s="98"/>
      <c r="H46" s="98"/>
      <c r="I46" s="98"/>
      <c r="J46" s="98"/>
    </row>
    <row r="47" spans="1:10" ht="21.75" customHeight="1" hidden="1">
      <c r="A47" s="116" t="s">
        <v>555</v>
      </c>
      <c r="B47" s="116"/>
      <c r="C47" s="96">
        <v>242</v>
      </c>
      <c r="D47" s="96"/>
      <c r="E47" s="87"/>
      <c r="F47" s="46"/>
      <c r="G47" s="98"/>
      <c r="H47" s="98"/>
      <c r="I47" s="98"/>
      <c r="J47" s="98"/>
    </row>
    <row r="48" spans="1:10" ht="21.75" customHeight="1">
      <c r="A48" s="99" t="s">
        <v>37</v>
      </c>
      <c r="B48" s="90"/>
      <c r="C48" s="100">
        <v>250</v>
      </c>
      <c r="D48" s="86"/>
      <c r="E48" s="123"/>
      <c r="F48" s="68"/>
      <c r="G48" s="124">
        <f>SUM(G50:G50)</f>
        <v>11672991000</v>
      </c>
      <c r="H48" s="56"/>
      <c r="I48" s="124">
        <f>SUM(I50:I50)</f>
        <v>11540600000</v>
      </c>
      <c r="J48" s="56"/>
    </row>
    <row r="49" spans="1:10" ht="21.75" customHeight="1" hidden="1">
      <c r="A49" s="95" t="s">
        <v>50</v>
      </c>
      <c r="B49" s="95"/>
      <c r="C49" s="96">
        <v>251</v>
      </c>
      <c r="D49" s="96"/>
      <c r="E49" s="106"/>
      <c r="F49" s="125"/>
      <c r="G49" s="126"/>
      <c r="H49" s="126"/>
      <c r="I49" s="126"/>
      <c r="J49" s="126"/>
    </row>
    <row r="50" spans="1:9" ht="21.75" customHeight="1">
      <c r="A50" s="95" t="s">
        <v>370</v>
      </c>
      <c r="B50" s="95"/>
      <c r="C50" s="96">
        <v>258</v>
      </c>
      <c r="D50" s="96"/>
      <c r="E50" s="286" t="s">
        <v>78</v>
      </c>
      <c r="F50" s="46"/>
      <c r="G50" s="34">
        <v>11672991000</v>
      </c>
      <c r="H50" s="34"/>
      <c r="I50" s="34">
        <v>11540600000</v>
      </c>
    </row>
    <row r="51" spans="1:10" ht="21.75" customHeight="1" hidden="1">
      <c r="A51" s="95" t="s">
        <v>51</v>
      </c>
      <c r="B51" s="95"/>
      <c r="C51" s="96">
        <v>259</v>
      </c>
      <c r="D51" s="96"/>
      <c r="E51" s="86"/>
      <c r="F51" s="125"/>
      <c r="G51" s="126"/>
      <c r="H51" s="126"/>
      <c r="I51" s="126"/>
      <c r="J51" s="126"/>
    </row>
    <row r="52" spans="1:10" ht="21.75" customHeight="1">
      <c r="A52" s="484" t="s">
        <v>38</v>
      </c>
      <c r="B52" s="485"/>
      <c r="C52" s="486">
        <v>260</v>
      </c>
      <c r="D52" s="133"/>
      <c r="E52" s="487"/>
      <c r="F52" s="275"/>
      <c r="G52" s="488"/>
      <c r="H52" s="135"/>
      <c r="I52" s="488"/>
      <c r="J52" s="88"/>
    </row>
    <row r="53" spans="1:10" ht="21.75" customHeight="1" hidden="1">
      <c r="A53" s="95" t="s">
        <v>39</v>
      </c>
      <c r="B53" s="95"/>
      <c r="C53" s="96">
        <v>261</v>
      </c>
      <c r="D53" s="96"/>
      <c r="E53" s="87"/>
      <c r="F53" s="68"/>
      <c r="G53" s="88"/>
      <c r="H53" s="88"/>
      <c r="I53" s="88"/>
      <c r="J53" s="88"/>
    </row>
    <row r="54" spans="1:10" ht="21.75" customHeight="1" hidden="1">
      <c r="A54" s="95" t="s">
        <v>55</v>
      </c>
      <c r="B54" s="95"/>
      <c r="C54" s="96">
        <v>262</v>
      </c>
      <c r="D54" s="96"/>
      <c r="E54" s="87"/>
      <c r="F54" s="68"/>
      <c r="G54" s="88"/>
      <c r="H54" s="88"/>
      <c r="I54" s="88"/>
      <c r="J54" s="88"/>
    </row>
    <row r="55" spans="1:10" ht="21.75" customHeight="1" hidden="1">
      <c r="A55" s="95" t="s">
        <v>56</v>
      </c>
      <c r="B55" s="95"/>
      <c r="C55" s="96">
        <v>268</v>
      </c>
      <c r="D55" s="96"/>
      <c r="E55" s="87"/>
      <c r="F55" s="68"/>
      <c r="G55" s="88"/>
      <c r="H55" s="88"/>
      <c r="I55" s="88"/>
      <c r="J55" s="88"/>
    </row>
    <row r="56" spans="1:10" ht="21.75" customHeight="1" thickBot="1">
      <c r="A56" s="139" t="s">
        <v>550</v>
      </c>
      <c r="B56" s="139"/>
      <c r="C56" s="140">
        <v>270</v>
      </c>
      <c r="D56" s="140"/>
      <c r="E56" s="141"/>
      <c r="F56" s="274"/>
      <c r="G56" s="142">
        <f>G28+G7</f>
        <v>143325002297</v>
      </c>
      <c r="H56" s="142"/>
      <c r="I56" s="142">
        <f>I28+I7</f>
        <v>109345164083</v>
      </c>
      <c r="J56" s="129"/>
    </row>
    <row r="57" spans="1:10" ht="21.75" customHeight="1" thickTop="1">
      <c r="A57" s="127"/>
      <c r="B57" s="127"/>
      <c r="C57" s="128"/>
      <c r="D57" s="128"/>
      <c r="E57" s="128"/>
      <c r="F57" s="128"/>
      <c r="G57" s="129"/>
      <c r="H57" s="129"/>
      <c r="I57" s="129"/>
      <c r="J57" s="129"/>
    </row>
    <row r="58" spans="1:10" ht="21.75" customHeight="1">
      <c r="A58" s="127"/>
      <c r="B58" s="127"/>
      <c r="C58" s="128"/>
      <c r="D58" s="128"/>
      <c r="E58" s="128"/>
      <c r="F58" s="128"/>
      <c r="G58" s="129"/>
      <c r="H58" s="129"/>
      <c r="I58" s="129"/>
      <c r="J58" s="129"/>
    </row>
    <row r="59" spans="1:10" ht="24" customHeight="1">
      <c r="A59" s="130"/>
      <c r="B59" s="131"/>
      <c r="C59" s="132"/>
      <c r="D59" s="132"/>
      <c r="E59" s="128"/>
      <c r="F59" s="128"/>
      <c r="G59" s="129"/>
      <c r="H59" s="129"/>
      <c r="I59" s="129"/>
      <c r="J59" s="129"/>
    </row>
    <row r="60" spans="1:10" ht="24" customHeight="1">
      <c r="A60" s="130"/>
      <c r="B60" s="131"/>
      <c r="C60" s="132"/>
      <c r="D60" s="132"/>
      <c r="E60" s="128"/>
      <c r="F60" s="128"/>
      <c r="G60" s="129"/>
      <c r="H60" s="129"/>
      <c r="I60" s="129"/>
      <c r="J60" s="129"/>
    </row>
    <row r="61" spans="1:10" ht="24" customHeight="1">
      <c r="A61" s="130"/>
      <c r="B61" s="131"/>
      <c r="C61" s="132"/>
      <c r="D61" s="132"/>
      <c r="E61" s="128"/>
      <c r="F61" s="128"/>
      <c r="G61" s="129"/>
      <c r="H61" s="129"/>
      <c r="I61" s="129"/>
      <c r="J61" s="129"/>
    </row>
    <row r="62" spans="1:10" ht="33.75" customHeight="1" thickBot="1">
      <c r="A62" s="589" t="s">
        <v>551</v>
      </c>
      <c r="B62" s="589"/>
      <c r="C62" s="590" t="s">
        <v>1</v>
      </c>
      <c r="D62" s="590"/>
      <c r="E62" s="591" t="s">
        <v>16</v>
      </c>
      <c r="F62" s="591"/>
      <c r="G62" s="84" t="str">
        <f>G6</f>
        <v>31/12/2007</v>
      </c>
      <c r="H62" s="84"/>
      <c r="I62" s="84" t="str">
        <f>I6</f>
        <v>01/01/2007</v>
      </c>
      <c r="J62" s="84"/>
    </row>
    <row r="63" spans="1:10" ht="19.5" customHeight="1">
      <c r="A63" s="592" t="s">
        <v>552</v>
      </c>
      <c r="B63" s="593"/>
      <c r="C63" s="594">
        <v>300</v>
      </c>
      <c r="D63" s="595"/>
      <c r="E63" s="596"/>
      <c r="F63" s="595"/>
      <c r="G63" s="597">
        <f>G64+G74</f>
        <v>53378025277</v>
      </c>
      <c r="H63" s="598"/>
      <c r="I63" s="597">
        <f>I64+I74</f>
        <v>68662723833</v>
      </c>
      <c r="J63" s="88"/>
    </row>
    <row r="64" spans="1:10" ht="19.5" customHeight="1">
      <c r="A64" s="111" t="s">
        <v>558</v>
      </c>
      <c r="B64" s="90"/>
      <c r="C64" s="112">
        <v>310</v>
      </c>
      <c r="D64" s="86"/>
      <c r="E64" s="136"/>
      <c r="F64" s="86"/>
      <c r="G64" s="113">
        <f>SUM(G65:G73)</f>
        <v>53260436692</v>
      </c>
      <c r="H64" s="88"/>
      <c r="I64" s="113">
        <f>SUM(I65:I73)</f>
        <v>68535174843</v>
      </c>
      <c r="J64" s="88"/>
    </row>
    <row r="65" spans="1:10" ht="19.5" customHeight="1">
      <c r="A65" s="95" t="s">
        <v>371</v>
      </c>
      <c r="B65" s="95"/>
      <c r="C65" s="96">
        <v>311</v>
      </c>
      <c r="D65" s="96"/>
      <c r="E65" s="286" t="s">
        <v>79</v>
      </c>
      <c r="F65" s="96"/>
      <c r="G65" s="98">
        <v>33499689643</v>
      </c>
      <c r="H65" s="98"/>
      <c r="I65" s="98">
        <v>32603807314</v>
      </c>
      <c r="J65" s="98"/>
    </row>
    <row r="66" spans="1:10" ht="19.5" customHeight="1">
      <c r="A66" s="95" t="s">
        <v>372</v>
      </c>
      <c r="B66" s="95"/>
      <c r="C66" s="96">
        <v>312</v>
      </c>
      <c r="D66" s="96"/>
      <c r="E66" s="286"/>
      <c r="F66" s="96"/>
      <c r="G66" s="98">
        <v>6744113668</v>
      </c>
      <c r="H66" s="98"/>
      <c r="I66" s="98">
        <v>19540843890</v>
      </c>
      <c r="J66" s="98"/>
    </row>
    <row r="67" spans="1:10" ht="19.5" customHeight="1">
      <c r="A67" s="95" t="s">
        <v>373</v>
      </c>
      <c r="B67" s="95"/>
      <c r="C67" s="96">
        <v>313</v>
      </c>
      <c r="D67" s="96"/>
      <c r="E67" s="286"/>
      <c r="F67" s="96"/>
      <c r="G67" s="98">
        <v>4552275495</v>
      </c>
      <c r="H67" s="98"/>
      <c r="I67" s="98">
        <v>3595583654</v>
      </c>
      <c r="J67" s="98"/>
    </row>
    <row r="68" spans="1:10" ht="19.5" customHeight="1">
      <c r="A68" s="95" t="s">
        <v>374</v>
      </c>
      <c r="B68" s="95"/>
      <c r="C68" s="96">
        <v>314</v>
      </c>
      <c r="D68" s="96"/>
      <c r="E68" s="286" t="s">
        <v>80</v>
      </c>
      <c r="F68" s="96"/>
      <c r="G68" s="98">
        <v>3135414170</v>
      </c>
      <c r="H68" s="98"/>
      <c r="I68" s="98">
        <v>2036198346</v>
      </c>
      <c r="J68" s="98"/>
    </row>
    <row r="69" spans="1:10" ht="19.5" customHeight="1">
      <c r="A69" s="95" t="s">
        <v>283</v>
      </c>
      <c r="B69" s="95"/>
      <c r="C69" s="96">
        <v>315</v>
      </c>
      <c r="D69" s="96"/>
      <c r="E69" s="87"/>
      <c r="F69" s="96"/>
      <c r="G69" s="98">
        <v>2651009599</v>
      </c>
      <c r="H69" s="98"/>
      <c r="I69" s="98">
        <v>4106416776</v>
      </c>
      <c r="J69" s="98"/>
    </row>
    <row r="70" spans="1:10" ht="19.5" customHeight="1">
      <c r="A70" s="95" t="s">
        <v>375</v>
      </c>
      <c r="B70" s="95"/>
      <c r="C70" s="96">
        <v>316</v>
      </c>
      <c r="D70" s="96"/>
      <c r="E70" s="286" t="s">
        <v>81</v>
      </c>
      <c r="F70" s="96"/>
      <c r="G70" s="98">
        <v>268885852</v>
      </c>
      <c r="H70" s="98"/>
      <c r="I70" s="98">
        <v>89537341</v>
      </c>
      <c r="J70" s="98"/>
    </row>
    <row r="71" spans="1:10" ht="19.5" customHeight="1" hidden="1">
      <c r="A71" s="95" t="s">
        <v>311</v>
      </c>
      <c r="B71" s="95"/>
      <c r="C71" s="96">
        <v>317</v>
      </c>
      <c r="D71" s="96"/>
      <c r="E71" s="87"/>
      <c r="F71" s="96"/>
      <c r="G71" s="98"/>
      <c r="H71" s="98"/>
      <c r="I71" s="98"/>
      <c r="J71" s="98"/>
    </row>
    <row r="72" spans="1:10" ht="19.5" customHeight="1" hidden="1">
      <c r="A72" s="95" t="s">
        <v>312</v>
      </c>
      <c r="B72" s="95"/>
      <c r="C72" s="96">
        <v>318</v>
      </c>
      <c r="D72" s="96"/>
      <c r="E72" s="87"/>
      <c r="F72" s="96"/>
      <c r="G72" s="98"/>
      <c r="H72" s="98"/>
      <c r="I72" s="98"/>
      <c r="J72" s="98"/>
    </row>
    <row r="73" spans="1:10" ht="19.5" customHeight="1">
      <c r="A73" s="95" t="s">
        <v>284</v>
      </c>
      <c r="B73" s="95"/>
      <c r="C73" s="96">
        <v>319</v>
      </c>
      <c r="D73" s="96"/>
      <c r="E73" s="286" t="s">
        <v>82</v>
      </c>
      <c r="F73" s="96"/>
      <c r="G73" s="98">
        <v>2409048265</v>
      </c>
      <c r="H73" s="98"/>
      <c r="I73" s="98">
        <v>6562787522</v>
      </c>
      <c r="J73" s="98"/>
    </row>
    <row r="74" spans="1:10" ht="19.5" customHeight="1">
      <c r="A74" s="99" t="s">
        <v>559</v>
      </c>
      <c r="B74" s="90"/>
      <c r="C74" s="100">
        <v>330</v>
      </c>
      <c r="D74" s="86"/>
      <c r="E74" s="104"/>
      <c r="F74" s="86"/>
      <c r="G74" s="105">
        <f>SUM(G75:G79)</f>
        <v>117588585</v>
      </c>
      <c r="H74" s="88">
        <f>SUM(H75:H79)</f>
        <v>0</v>
      </c>
      <c r="I74" s="105">
        <f>SUM(I75:I79)</f>
        <v>127548990</v>
      </c>
      <c r="J74" s="88"/>
    </row>
    <row r="75" spans="1:10" ht="19.5" customHeight="1" hidden="1">
      <c r="A75" s="95" t="s">
        <v>392</v>
      </c>
      <c r="B75" s="95"/>
      <c r="C75" s="96">
        <v>331</v>
      </c>
      <c r="D75" s="96"/>
      <c r="E75" s="106"/>
      <c r="F75" s="86"/>
      <c r="G75" s="103"/>
      <c r="H75" s="103"/>
      <c r="I75" s="103"/>
      <c r="J75" s="103"/>
    </row>
    <row r="76" spans="1:10" ht="19.5" customHeight="1" hidden="1">
      <c r="A76" s="95" t="s">
        <v>57</v>
      </c>
      <c r="B76" s="95"/>
      <c r="C76" s="96">
        <v>322</v>
      </c>
      <c r="D76" s="96"/>
      <c r="E76" s="106"/>
      <c r="F76" s="86"/>
      <c r="G76" s="103"/>
      <c r="H76" s="103"/>
      <c r="I76" s="103"/>
      <c r="J76" s="103"/>
    </row>
    <row r="77" spans="1:10" ht="19.5" customHeight="1" hidden="1">
      <c r="A77" s="95" t="s">
        <v>58</v>
      </c>
      <c r="B77" s="95"/>
      <c r="C77" s="96">
        <v>323</v>
      </c>
      <c r="D77" s="96"/>
      <c r="E77" s="106"/>
      <c r="F77" s="86"/>
      <c r="G77" s="103"/>
      <c r="H77" s="103"/>
      <c r="I77" s="103"/>
      <c r="J77" s="103"/>
    </row>
    <row r="78" spans="1:10" ht="19.5" customHeight="1">
      <c r="A78" s="95" t="s">
        <v>393</v>
      </c>
      <c r="B78" s="95"/>
      <c r="C78" s="96">
        <v>334</v>
      </c>
      <c r="D78" s="96"/>
      <c r="E78" s="286" t="s">
        <v>83</v>
      </c>
      <c r="F78" s="96"/>
      <c r="G78" s="98"/>
      <c r="H78" s="98"/>
      <c r="I78" s="98"/>
      <c r="J78" s="98"/>
    </row>
    <row r="79" spans="1:10" ht="19.5" customHeight="1">
      <c r="A79" s="95" t="s">
        <v>285</v>
      </c>
      <c r="B79" s="95"/>
      <c r="C79" s="97" t="s">
        <v>524</v>
      </c>
      <c r="D79" s="96"/>
      <c r="E79" s="87"/>
      <c r="F79" s="96"/>
      <c r="G79" s="98">
        <v>117588585</v>
      </c>
      <c r="H79" s="98"/>
      <c r="I79" s="98">
        <v>127548990</v>
      </c>
      <c r="J79" s="98"/>
    </row>
    <row r="80" spans="1:10" ht="19.5" customHeight="1">
      <c r="A80" s="137" t="s">
        <v>556</v>
      </c>
      <c r="B80" s="85"/>
      <c r="C80" s="91">
        <v>400</v>
      </c>
      <c r="D80" s="86"/>
      <c r="E80" s="92"/>
      <c r="F80" s="86"/>
      <c r="G80" s="94">
        <f>G81+G90</f>
        <v>89946977020</v>
      </c>
      <c r="H80" s="88"/>
      <c r="I80" s="94">
        <f>I81+I90</f>
        <v>40682440250</v>
      </c>
      <c r="J80" s="88"/>
    </row>
    <row r="81" spans="1:10" ht="19.5" customHeight="1">
      <c r="A81" s="99" t="s">
        <v>560</v>
      </c>
      <c r="B81" s="90"/>
      <c r="C81" s="100">
        <v>410</v>
      </c>
      <c r="D81" s="86"/>
      <c r="E81" s="104" t="s">
        <v>84</v>
      </c>
      <c r="F81" s="86"/>
      <c r="G81" s="105">
        <f>SUM(G82:G89)</f>
        <v>87069151167</v>
      </c>
      <c r="H81" s="88"/>
      <c r="I81" s="105">
        <f>SUM(I82:I89)</f>
        <v>38094079289</v>
      </c>
      <c r="J81" s="88"/>
    </row>
    <row r="82" spans="1:10" ht="19.5" customHeight="1">
      <c r="A82" s="95" t="s">
        <v>394</v>
      </c>
      <c r="B82" s="95"/>
      <c r="C82" s="96">
        <v>411</v>
      </c>
      <c r="D82" s="96"/>
      <c r="E82" s="87"/>
      <c r="F82" s="96"/>
      <c r="G82" s="98">
        <v>50000000000</v>
      </c>
      <c r="H82" s="98"/>
      <c r="I82" s="98">
        <v>25000000000</v>
      </c>
      <c r="J82" s="98"/>
    </row>
    <row r="83" spans="1:10" ht="19.5" customHeight="1" hidden="1">
      <c r="A83" s="95" t="s">
        <v>40</v>
      </c>
      <c r="B83" s="95"/>
      <c r="C83" s="96">
        <v>412</v>
      </c>
      <c r="D83" s="96"/>
      <c r="E83" s="87"/>
      <c r="F83" s="86"/>
      <c r="G83" s="98"/>
      <c r="H83" s="98"/>
      <c r="I83" s="98"/>
      <c r="J83" s="98"/>
    </row>
    <row r="84" spans="1:10" ht="19.5" customHeight="1" hidden="1">
      <c r="A84" s="95" t="s">
        <v>59</v>
      </c>
      <c r="B84" s="95"/>
      <c r="C84" s="96">
        <v>413</v>
      </c>
      <c r="D84" s="96"/>
      <c r="E84" s="87"/>
      <c r="F84" s="86"/>
      <c r="G84" s="98"/>
      <c r="H84" s="98"/>
      <c r="I84" s="98"/>
      <c r="J84" s="98"/>
    </row>
    <row r="85" spans="1:10" ht="19.5" customHeight="1" hidden="1">
      <c r="A85" s="95" t="s">
        <v>60</v>
      </c>
      <c r="B85" s="95"/>
      <c r="C85" s="96">
        <v>415</v>
      </c>
      <c r="D85" s="96"/>
      <c r="E85" s="87"/>
      <c r="F85" s="86"/>
      <c r="G85" s="98"/>
      <c r="H85" s="98"/>
      <c r="I85" s="98"/>
      <c r="J85" s="98"/>
    </row>
    <row r="86" spans="1:10" ht="19.5" customHeight="1">
      <c r="A86" s="95" t="s">
        <v>287</v>
      </c>
      <c r="B86" s="95"/>
      <c r="C86" s="96">
        <v>417</v>
      </c>
      <c r="D86" s="96"/>
      <c r="E86" s="87"/>
      <c r="F86" s="96"/>
      <c r="G86" s="98">
        <v>7759113444</v>
      </c>
      <c r="H86" s="98"/>
      <c r="I86" s="98">
        <v>2499612285</v>
      </c>
      <c r="J86" s="98"/>
    </row>
    <row r="87" spans="1:10" ht="19.5" customHeight="1">
      <c r="A87" s="95" t="s">
        <v>288</v>
      </c>
      <c r="B87" s="95"/>
      <c r="C87" s="96">
        <v>418</v>
      </c>
      <c r="D87" s="96"/>
      <c r="E87" s="87"/>
      <c r="F87" s="96"/>
      <c r="G87" s="98">
        <v>1297159490</v>
      </c>
      <c r="H87" s="98"/>
      <c r="I87" s="98">
        <v>849953480</v>
      </c>
      <c r="J87" s="98"/>
    </row>
    <row r="88" spans="1:10" ht="19.5" customHeight="1" hidden="1">
      <c r="A88" s="95" t="s">
        <v>289</v>
      </c>
      <c r="B88" s="95"/>
      <c r="C88" s="96">
        <v>418</v>
      </c>
      <c r="D88" s="96"/>
      <c r="E88" s="87"/>
      <c r="F88" s="86"/>
      <c r="G88" s="98"/>
      <c r="H88" s="98"/>
      <c r="I88" s="98"/>
      <c r="J88" s="98"/>
    </row>
    <row r="89" spans="1:10" ht="19.5" customHeight="1">
      <c r="A89" s="95" t="s">
        <v>286</v>
      </c>
      <c r="B89" s="95"/>
      <c r="C89" s="97">
        <v>420</v>
      </c>
      <c r="D89" s="97"/>
      <c r="E89" s="87"/>
      <c r="F89" s="86"/>
      <c r="G89" s="98">
        <v>28012878233</v>
      </c>
      <c r="H89" s="98"/>
      <c r="I89" s="98">
        <v>9744513524</v>
      </c>
      <c r="J89" s="98"/>
    </row>
    <row r="90" spans="1:10" ht="19.5" customHeight="1">
      <c r="A90" s="89" t="s">
        <v>561</v>
      </c>
      <c r="B90" s="90"/>
      <c r="C90" s="91">
        <v>430</v>
      </c>
      <c r="D90" s="86"/>
      <c r="E90" s="92"/>
      <c r="F90" s="86"/>
      <c r="G90" s="94">
        <f>G91</f>
        <v>2877825853</v>
      </c>
      <c r="H90" s="88"/>
      <c r="I90" s="94">
        <f>I91</f>
        <v>2588360961</v>
      </c>
      <c r="J90" s="88"/>
    </row>
    <row r="91" spans="1:10" ht="19.5" customHeight="1">
      <c r="A91" s="481" t="s">
        <v>395</v>
      </c>
      <c r="B91" s="481"/>
      <c r="C91" s="483" t="s">
        <v>525</v>
      </c>
      <c r="D91" s="482"/>
      <c r="E91" s="134"/>
      <c r="F91" s="133"/>
      <c r="G91" s="172">
        <v>2877825853</v>
      </c>
      <c r="H91" s="172"/>
      <c r="I91" s="172">
        <v>2588360961</v>
      </c>
      <c r="J91" s="98"/>
    </row>
    <row r="92" spans="1:10" ht="19.5" customHeight="1" hidden="1">
      <c r="A92" s="481" t="s">
        <v>361</v>
      </c>
      <c r="B92" s="481"/>
      <c r="C92" s="482">
        <v>423</v>
      </c>
      <c r="D92" s="482"/>
      <c r="E92" s="134"/>
      <c r="F92" s="133"/>
      <c r="G92" s="172"/>
      <c r="H92" s="172"/>
      <c r="I92" s="172"/>
      <c r="J92" s="98"/>
    </row>
    <row r="93" spans="1:12" ht="19.5" customHeight="1" thickBot="1">
      <c r="A93" s="139" t="s">
        <v>553</v>
      </c>
      <c r="B93" s="139"/>
      <c r="C93" s="140">
        <v>440</v>
      </c>
      <c r="D93" s="140"/>
      <c r="E93" s="141"/>
      <c r="F93" s="140"/>
      <c r="G93" s="142">
        <f>G80+G63</f>
        <v>143325002297</v>
      </c>
      <c r="H93" s="142"/>
      <c r="I93" s="142">
        <f>I80+I63</f>
        <v>109345164083</v>
      </c>
      <c r="J93" s="129"/>
      <c r="K93" s="143">
        <f>G93-G56</f>
        <v>0</v>
      </c>
      <c r="L93" s="143">
        <f>I93-I56</f>
        <v>0</v>
      </c>
    </row>
    <row r="94" spans="1:10" ht="18.75" customHeight="1" thickTop="1">
      <c r="A94" s="11"/>
      <c r="B94" s="130"/>
      <c r="C94" s="144"/>
      <c r="D94" s="144"/>
      <c r="E94" s="128"/>
      <c r="F94" s="128"/>
      <c r="G94" s="145"/>
      <c r="H94" s="145"/>
      <c r="I94" s="146"/>
      <c r="J94" s="146"/>
    </row>
    <row r="95" spans="1:6" ht="18" customHeight="1">
      <c r="A95" s="65" t="s">
        <v>565</v>
      </c>
      <c r="B95" s="30"/>
      <c r="E95" s="71"/>
      <c r="F95" s="71"/>
    </row>
    <row r="96" spans="1:6" ht="6" customHeight="1">
      <c r="A96" s="65"/>
      <c r="B96" s="30"/>
      <c r="E96" s="71"/>
      <c r="F96" s="71"/>
    </row>
    <row r="97" spans="1:10" ht="30" customHeight="1">
      <c r="A97" s="150" t="s">
        <v>547</v>
      </c>
      <c r="B97" s="150"/>
      <c r="C97" s="148"/>
      <c r="D97" s="148"/>
      <c r="E97" s="489" t="s">
        <v>16</v>
      </c>
      <c r="F97" s="489"/>
      <c r="G97" s="490" t="s">
        <v>216</v>
      </c>
      <c r="H97" s="490"/>
      <c r="I97" s="490" t="s">
        <v>217</v>
      </c>
      <c r="J97" s="149"/>
    </row>
    <row r="98" spans="1:8" ht="18" customHeight="1" hidden="1">
      <c r="A98" s="151" t="s">
        <v>566</v>
      </c>
      <c r="B98" s="151"/>
      <c r="C98" s="70"/>
      <c r="D98" s="70"/>
      <c r="E98" s="71"/>
      <c r="F98" s="71"/>
      <c r="G98" s="34"/>
      <c r="H98" s="34"/>
    </row>
    <row r="99" spans="1:8" ht="18" customHeight="1" hidden="1">
      <c r="A99" s="151" t="s">
        <v>567</v>
      </c>
      <c r="B99" s="151"/>
      <c r="C99" s="70"/>
      <c r="D99" s="70"/>
      <c r="E99" s="71"/>
      <c r="F99" s="71"/>
      <c r="G99" s="34"/>
      <c r="H99" s="34"/>
    </row>
    <row r="100" spans="1:8" ht="18" customHeight="1" hidden="1">
      <c r="A100" s="151" t="s">
        <v>568</v>
      </c>
      <c r="B100" s="151"/>
      <c r="C100" s="70"/>
      <c r="D100" s="70"/>
      <c r="E100" s="71"/>
      <c r="F100" s="71"/>
      <c r="G100" s="34"/>
      <c r="H100" s="34"/>
    </row>
    <row r="101" spans="1:10" ht="18" customHeight="1" hidden="1">
      <c r="A101" s="151" t="s">
        <v>569</v>
      </c>
      <c r="B101" s="151"/>
      <c r="C101" s="70"/>
      <c r="D101" s="70"/>
      <c r="E101" s="71"/>
      <c r="F101" s="71"/>
      <c r="G101" s="152"/>
      <c r="H101" s="152"/>
      <c r="I101" s="152"/>
      <c r="J101" s="152"/>
    </row>
    <row r="102" spans="1:9" ht="19.5" customHeight="1" thickBot="1">
      <c r="A102" s="491" t="s">
        <v>159</v>
      </c>
      <c r="B102" s="491"/>
      <c r="C102" s="493"/>
      <c r="D102" s="493"/>
      <c r="E102" s="494"/>
      <c r="F102" s="494"/>
      <c r="G102" s="642">
        <f>365122.48</f>
        <v>365122.48</v>
      </c>
      <c r="H102" s="495"/>
      <c r="I102" s="495" t="s">
        <v>158</v>
      </c>
    </row>
    <row r="103" spans="1:8" ht="18" customHeight="1" hidden="1">
      <c r="A103" s="151" t="s">
        <v>570</v>
      </c>
      <c r="B103" s="151"/>
      <c r="C103" s="70"/>
      <c r="D103" s="70"/>
      <c r="E103" s="71"/>
      <c r="F103" s="71"/>
      <c r="G103" s="34"/>
      <c r="H103" s="34"/>
    </row>
    <row r="104" spans="1:10" ht="21.75" customHeight="1" thickTop="1">
      <c r="A104" s="153"/>
      <c r="B104" s="130"/>
      <c r="C104" s="144"/>
      <c r="D104" s="144"/>
      <c r="E104" s="128"/>
      <c r="F104" s="128"/>
      <c r="G104" s="685" t="s">
        <v>154</v>
      </c>
      <c r="H104" s="685"/>
      <c r="I104" s="685"/>
      <c r="J104" s="154"/>
    </row>
    <row r="105" spans="1:10" s="608" customFormat="1" ht="18" customHeight="1">
      <c r="A105" s="58" t="s">
        <v>445</v>
      </c>
      <c r="B105" s="85"/>
      <c r="C105" s="147"/>
      <c r="D105" s="147"/>
      <c r="E105" s="86"/>
      <c r="F105" s="86"/>
      <c r="G105" s="684" t="s">
        <v>103</v>
      </c>
      <c r="H105" s="684"/>
      <c r="I105" s="684"/>
      <c r="J105" s="581"/>
    </row>
    <row r="106" spans="2:10" ht="18" customHeight="1">
      <c r="B106" s="155"/>
      <c r="C106" s="147"/>
      <c r="D106" s="147"/>
      <c r="E106" s="86"/>
      <c r="F106" s="86"/>
      <c r="G106" s="156"/>
      <c r="H106" s="156"/>
      <c r="I106" s="157"/>
      <c r="J106" s="157"/>
    </row>
    <row r="107" ht="15.75">
      <c r="A107" s="155"/>
    </row>
    <row r="109" ht="21.75" customHeight="1"/>
    <row r="110" spans="1:9" ht="15.75">
      <c r="A110" s="58" t="s">
        <v>134</v>
      </c>
      <c r="B110" s="58"/>
      <c r="C110" s="58"/>
      <c r="D110" s="58"/>
      <c r="G110" s="684" t="s">
        <v>229</v>
      </c>
      <c r="H110" s="684"/>
      <c r="I110" s="684"/>
    </row>
  </sheetData>
  <mergeCells count="3">
    <mergeCell ref="G105:I105"/>
    <mergeCell ref="G104:I104"/>
    <mergeCell ref="G110:I110"/>
  </mergeCells>
  <printOptions/>
  <pageMargins left="0.85" right="0.17" top="0.5" bottom="0.2" header="0.25" footer="0.2"/>
  <pageSetup horizontalDpi="300" verticalDpi="300" orientation="portrait" paperSize="9" r:id="rId1"/>
  <headerFooter alignWithMargins="0">
    <oddFooter xml:space="preserve">&amp;L&amp;"VNI-Helve-Condense,Italic"&amp;9  Caùc thuyeát minh töø trang 8 ñeán trang 17 laø phaàn khoâng theå taùch rôøi cuûa baùo caùo naøy&amp;R&amp;"VNI-Helve-Condense,Normal"&amp;9Trang &amp;P+3   </oddFooter>
  </headerFooter>
</worksheet>
</file>

<file path=xl/worksheets/sheet6.xml><?xml version="1.0" encoding="utf-8"?>
<worksheet xmlns="http://schemas.openxmlformats.org/spreadsheetml/2006/main" xmlns:r="http://schemas.openxmlformats.org/officeDocument/2006/relationships">
  <dimension ref="A1:M31"/>
  <sheetViews>
    <sheetView showGridLines="0" tabSelected="1" workbookViewId="0" topLeftCell="A6">
      <selection activeCell="A1" sqref="A1:I31"/>
    </sheetView>
  </sheetViews>
  <sheetFormatPr defaultColWidth="9" defaultRowHeight="14.25"/>
  <cols>
    <col min="1" max="1" width="42.19921875" style="11" customWidth="1"/>
    <col min="2" max="2" width="0.6953125" style="26" customWidth="1"/>
    <col min="3" max="3" width="6.59765625" style="66" customWidth="1"/>
    <col min="4" max="4" width="0.8984375" style="11" customWidth="1"/>
    <col min="5" max="5" width="5.5" style="30" customWidth="1"/>
    <col min="6" max="6" width="1" style="30" customWidth="1"/>
    <col min="7" max="7" width="16.59765625" style="15" customWidth="1"/>
    <col min="8" max="8" width="0.8984375" style="223" customWidth="1"/>
    <col min="9" max="9" width="15.8984375" style="11" customWidth="1"/>
    <col min="10" max="10" width="2.59765625" style="11" customWidth="1"/>
    <col min="11" max="11" width="8.09765625" style="17" hidden="1" customWidth="1"/>
    <col min="12" max="12" width="17.59765625" style="235" customWidth="1"/>
    <col min="13" max="13" width="14.5" style="11" customWidth="1"/>
    <col min="14" max="16384" width="9" style="11" customWidth="1"/>
  </cols>
  <sheetData>
    <row r="1" spans="1:11" ht="19.5" customHeight="1">
      <c r="A1" s="65" t="str">
        <f>CDKT!A1</f>
        <v>COÂNG TY COÅ PHAÀN NAM VIEÄT (NAVIFICO)</v>
      </c>
      <c r="B1" s="65"/>
      <c r="C1" s="551"/>
      <c r="D1" s="13"/>
      <c r="E1" s="13"/>
      <c r="F1" s="13"/>
      <c r="G1" s="158"/>
      <c r="H1" s="159"/>
      <c r="I1" s="160" t="s">
        <v>61</v>
      </c>
      <c r="J1" s="161"/>
      <c r="K1" s="6"/>
    </row>
    <row r="2" spans="1:11" ht="26.25" customHeight="1">
      <c r="A2" s="7" t="s">
        <v>260</v>
      </c>
      <c r="B2" s="69"/>
      <c r="C2" s="552"/>
      <c r="D2" s="162"/>
      <c r="E2" s="162"/>
      <c r="F2" s="162"/>
      <c r="G2" s="163"/>
      <c r="H2" s="164"/>
      <c r="I2" s="3"/>
      <c r="J2" s="3"/>
      <c r="K2" s="6"/>
    </row>
    <row r="3" spans="1:11" ht="19.5" customHeight="1">
      <c r="A3" s="69" t="s">
        <v>100</v>
      </c>
      <c r="B3" s="51"/>
      <c r="C3" s="553"/>
      <c r="D3" s="165"/>
      <c r="E3" s="166"/>
      <c r="F3" s="166"/>
      <c r="G3" s="167"/>
      <c r="H3" s="167"/>
      <c r="I3" s="168" t="s">
        <v>439</v>
      </c>
      <c r="J3" s="169"/>
      <c r="K3" s="6"/>
    </row>
    <row r="4" spans="1:11" ht="3" customHeight="1">
      <c r="A4" s="19"/>
      <c r="B4" s="19"/>
      <c r="C4" s="554"/>
      <c r="D4" s="19"/>
      <c r="E4" s="170"/>
      <c r="F4" s="170"/>
      <c r="G4" s="171"/>
      <c r="H4" s="171"/>
      <c r="I4" s="172"/>
      <c r="J4" s="98"/>
      <c r="K4" s="173"/>
    </row>
    <row r="5" spans="1:11" ht="24" customHeight="1" thickBot="1">
      <c r="A5" s="174"/>
      <c r="B5" s="174"/>
      <c r="C5" s="555"/>
      <c r="D5" s="174"/>
      <c r="E5" s="175"/>
      <c r="F5" s="175"/>
      <c r="G5" s="176"/>
      <c r="H5" s="176"/>
      <c r="I5" s="145"/>
      <c r="J5" s="145"/>
      <c r="K5" s="6"/>
    </row>
    <row r="6" spans="1:11" ht="37.5" customHeight="1" thickBot="1">
      <c r="A6" s="177" t="s">
        <v>557</v>
      </c>
      <c r="B6" s="177"/>
      <c r="C6" s="556" t="s">
        <v>1</v>
      </c>
      <c r="D6" s="177"/>
      <c r="E6" s="178" t="s">
        <v>16</v>
      </c>
      <c r="F6" s="178"/>
      <c r="G6" s="585" t="s">
        <v>218</v>
      </c>
      <c r="H6" s="177"/>
      <c r="I6" s="585" t="s">
        <v>219</v>
      </c>
      <c r="J6" s="179"/>
      <c r="K6" s="180" t="s">
        <v>356</v>
      </c>
    </row>
    <row r="7" spans="1:11" ht="21.75" customHeight="1">
      <c r="A7" s="181" t="s">
        <v>396</v>
      </c>
      <c r="B7" s="182"/>
      <c r="C7" s="557" t="s">
        <v>543</v>
      </c>
      <c r="D7" s="202"/>
      <c r="E7" s="184" t="s">
        <v>240</v>
      </c>
      <c r="F7" s="184"/>
      <c r="G7" s="185">
        <v>212485287974</v>
      </c>
      <c r="H7" s="186"/>
      <c r="I7" s="187">
        <v>175816100817</v>
      </c>
      <c r="J7" s="68"/>
      <c r="K7" s="188">
        <f>G7/I7</f>
        <v>1.2085655806641253</v>
      </c>
    </row>
    <row r="8" spans="1:11" ht="21.75" customHeight="1">
      <c r="A8" s="189" t="s">
        <v>290</v>
      </c>
      <c r="B8" s="190"/>
      <c r="C8" s="558" t="s">
        <v>544</v>
      </c>
      <c r="D8" s="205"/>
      <c r="E8" s="216"/>
      <c r="F8" s="184"/>
      <c r="G8" s="192"/>
      <c r="H8" s="193"/>
      <c r="I8" s="194"/>
      <c r="J8" s="46"/>
      <c r="K8" s="195"/>
    </row>
    <row r="9" spans="1:11" ht="21.75" customHeight="1">
      <c r="A9" s="181" t="s">
        <v>397</v>
      </c>
      <c r="B9" s="181"/>
      <c r="C9" s="557" t="s">
        <v>62</v>
      </c>
      <c r="D9" s="202"/>
      <c r="E9" s="216" t="s">
        <v>87</v>
      </c>
      <c r="F9" s="184"/>
      <c r="G9" s="187">
        <f>G7-G8</f>
        <v>212485287974</v>
      </c>
      <c r="H9" s="187">
        <f>H7-H8</f>
        <v>0</v>
      </c>
      <c r="I9" s="187">
        <f>I7-I8</f>
        <v>175816100817</v>
      </c>
      <c r="J9" s="68"/>
      <c r="K9" s="196">
        <f>G9/I9</f>
        <v>1.2085655806641253</v>
      </c>
    </row>
    <row r="10" spans="1:11" ht="21.75" customHeight="1">
      <c r="A10" s="190" t="s">
        <v>416</v>
      </c>
      <c r="B10" s="190"/>
      <c r="C10" s="559">
        <v>11</v>
      </c>
      <c r="D10" s="191"/>
      <c r="E10" s="216" t="s">
        <v>88</v>
      </c>
      <c r="F10" s="184"/>
      <c r="G10" s="197">
        <v>170369056729</v>
      </c>
      <c r="H10" s="198"/>
      <c r="I10" s="46">
        <v>144003697510</v>
      </c>
      <c r="J10" s="46"/>
      <c r="K10" s="199">
        <f>G10/I10</f>
        <v>1.1830880711737914</v>
      </c>
    </row>
    <row r="11" spans="1:11" ht="21.75" customHeight="1">
      <c r="A11" s="200" t="s">
        <v>398</v>
      </c>
      <c r="B11" s="182"/>
      <c r="C11" s="560">
        <v>20</v>
      </c>
      <c r="D11" s="202"/>
      <c r="E11" s="201"/>
      <c r="F11" s="202"/>
      <c r="G11" s="203">
        <f>G9-G10</f>
        <v>42116231245</v>
      </c>
      <c r="H11" s="68"/>
      <c r="I11" s="203">
        <f>I9-I10</f>
        <v>31812403307</v>
      </c>
      <c r="J11" s="68"/>
      <c r="K11" s="195">
        <f>G11/I11</f>
        <v>1.323893414734018</v>
      </c>
    </row>
    <row r="12" spans="1:11" ht="21.75" customHeight="1">
      <c r="A12" s="539" t="s">
        <v>399</v>
      </c>
      <c r="B12" s="190"/>
      <c r="C12" s="561">
        <v>21</v>
      </c>
      <c r="D12" s="191"/>
      <c r="E12" s="212" t="s">
        <v>239</v>
      </c>
      <c r="F12" s="184"/>
      <c r="G12" s="540">
        <v>1576874815</v>
      </c>
      <c r="H12" s="198"/>
      <c r="I12" s="541">
        <v>3538878099</v>
      </c>
      <c r="J12" s="46"/>
      <c r="K12" s="199">
        <f>G12/I12</f>
        <v>0.4455860786630616</v>
      </c>
    </row>
    <row r="13" spans="1:11" ht="21.75" customHeight="1">
      <c r="A13" s="190" t="s">
        <v>400</v>
      </c>
      <c r="B13" s="190"/>
      <c r="C13" s="562">
        <v>22</v>
      </c>
      <c r="D13" s="205"/>
      <c r="E13" s="184" t="s">
        <v>238</v>
      </c>
      <c r="F13" s="184"/>
      <c r="G13" s="193">
        <v>3335160615</v>
      </c>
      <c r="H13" s="193"/>
      <c r="I13" s="46">
        <v>2179814970</v>
      </c>
      <c r="J13" s="46"/>
      <c r="K13" s="206">
        <f>G13/I13</f>
        <v>1.5300200525735448</v>
      </c>
    </row>
    <row r="14" spans="1:11" ht="21.75" customHeight="1">
      <c r="A14" s="207" t="s">
        <v>291</v>
      </c>
      <c r="B14" s="207"/>
      <c r="C14" s="563">
        <v>23</v>
      </c>
      <c r="D14" s="208"/>
      <c r="E14" s="288"/>
      <c r="F14" s="288"/>
      <c r="G14" s="209">
        <v>2749190220</v>
      </c>
      <c r="H14" s="209"/>
      <c r="I14" s="120">
        <v>2133201230</v>
      </c>
      <c r="J14" s="46"/>
      <c r="K14" s="210"/>
    </row>
    <row r="15" spans="1:11" ht="21.75" customHeight="1">
      <c r="A15" s="190" t="s">
        <v>401</v>
      </c>
      <c r="B15" s="190"/>
      <c r="C15" s="559">
        <v>24</v>
      </c>
      <c r="D15" s="191"/>
      <c r="E15" s="184"/>
      <c r="F15" s="184"/>
      <c r="G15" s="198">
        <v>4019779756</v>
      </c>
      <c r="H15" s="198"/>
      <c r="I15" s="46">
        <v>4080282818</v>
      </c>
      <c r="J15" s="46"/>
      <c r="K15" s="199">
        <f>G15/I15</f>
        <v>0.9851718459972693</v>
      </c>
    </row>
    <row r="16" spans="1:11" ht="21.75" customHeight="1">
      <c r="A16" s="190" t="s">
        <v>402</v>
      </c>
      <c r="B16" s="190"/>
      <c r="C16" s="562">
        <v>25</v>
      </c>
      <c r="D16" s="205"/>
      <c r="E16" s="183"/>
      <c r="F16" s="202"/>
      <c r="G16" s="193">
        <v>8421893227</v>
      </c>
      <c r="H16" s="193"/>
      <c r="I16" s="46">
        <v>8082997040</v>
      </c>
      <c r="J16" s="46"/>
      <c r="K16" s="199">
        <f>G16/I16</f>
        <v>1.0419270457879568</v>
      </c>
    </row>
    <row r="17" spans="1:11" ht="21.75" customHeight="1">
      <c r="A17" s="211" t="s">
        <v>403</v>
      </c>
      <c r="B17" s="182"/>
      <c r="C17" s="564">
        <v>30</v>
      </c>
      <c r="D17" s="184"/>
      <c r="E17" s="216"/>
      <c r="F17" s="184"/>
      <c r="G17" s="213">
        <f>G11+G12-G13-G15-G16</f>
        <v>27916272462</v>
      </c>
      <c r="H17" s="214"/>
      <c r="I17" s="213">
        <f>I11+I12-I13-I15-I16</f>
        <v>21008186578</v>
      </c>
      <c r="J17" s="68"/>
      <c r="K17" s="196">
        <f>G17/I17</f>
        <v>1.328828281220342</v>
      </c>
    </row>
    <row r="18" spans="1:12" ht="21.75" customHeight="1">
      <c r="A18" s="539" t="s">
        <v>404</v>
      </c>
      <c r="B18" s="190"/>
      <c r="C18" s="561">
        <v>31</v>
      </c>
      <c r="D18" s="191"/>
      <c r="E18" s="212"/>
      <c r="F18" s="184"/>
      <c r="G18" s="575">
        <v>2092511666</v>
      </c>
      <c r="H18" s="576"/>
      <c r="I18" s="575">
        <v>213072359</v>
      </c>
      <c r="J18" s="576"/>
      <c r="K18" s="577">
        <f aca="true" t="shared" si="0" ref="K18:K24">G18/I18</f>
        <v>9.820662219260454</v>
      </c>
      <c r="L18" s="262"/>
    </row>
    <row r="19" spans="1:11" ht="21.75" customHeight="1">
      <c r="A19" s="542" t="s">
        <v>405</v>
      </c>
      <c r="B19" s="190"/>
      <c r="C19" s="565">
        <v>32</v>
      </c>
      <c r="D19" s="191"/>
      <c r="E19" s="498"/>
      <c r="F19" s="184"/>
      <c r="G19" s="543">
        <v>1264831664</v>
      </c>
      <c r="H19" s="198"/>
      <c r="I19" s="118">
        <v>167808465</v>
      </c>
      <c r="J19" s="46"/>
      <c r="K19" s="199">
        <f t="shared" si="0"/>
        <v>7.537353160342656</v>
      </c>
    </row>
    <row r="20" spans="1:11" ht="21.75" customHeight="1">
      <c r="A20" s="182" t="s">
        <v>417</v>
      </c>
      <c r="B20" s="182"/>
      <c r="C20" s="566">
        <v>40</v>
      </c>
      <c r="D20" s="184"/>
      <c r="E20" s="216"/>
      <c r="F20" s="184"/>
      <c r="G20" s="68">
        <f>G18-G19</f>
        <v>827680002</v>
      </c>
      <c r="H20" s="68">
        <f>H18-H19</f>
        <v>0</v>
      </c>
      <c r="I20" s="68">
        <f>I18-I19</f>
        <v>45263894</v>
      </c>
      <c r="J20" s="68"/>
      <c r="K20" s="195">
        <f t="shared" si="0"/>
        <v>18.28565615675929</v>
      </c>
    </row>
    <row r="21" spans="1:11" ht="21.75" customHeight="1">
      <c r="A21" s="211" t="s">
        <v>418</v>
      </c>
      <c r="B21" s="182"/>
      <c r="C21" s="564">
        <v>50</v>
      </c>
      <c r="D21" s="184"/>
      <c r="E21" s="216"/>
      <c r="F21" s="184"/>
      <c r="G21" s="215">
        <f>G17+G20</f>
        <v>28743952464</v>
      </c>
      <c r="H21" s="68"/>
      <c r="I21" s="215">
        <f>I17+I20</f>
        <v>21053450472</v>
      </c>
      <c r="J21" s="68"/>
      <c r="K21" s="195">
        <f t="shared" si="0"/>
        <v>1.3652846359900943</v>
      </c>
    </row>
    <row r="22" spans="1:13" ht="21.75" customHeight="1">
      <c r="A22" s="200" t="s">
        <v>292</v>
      </c>
      <c r="B22" s="182"/>
      <c r="C22" s="567">
        <v>51</v>
      </c>
      <c r="D22" s="184"/>
      <c r="E22" s="216"/>
      <c r="F22" s="184"/>
      <c r="G22" s="194">
        <v>3191826382</v>
      </c>
      <c r="H22" s="68"/>
      <c r="I22" s="194">
        <v>2479397990</v>
      </c>
      <c r="J22" s="68"/>
      <c r="K22" s="195">
        <f t="shared" si="0"/>
        <v>1.287339263350778</v>
      </c>
      <c r="M22" s="204"/>
    </row>
    <row r="23" spans="1:13" ht="21.75" customHeight="1">
      <c r="A23" s="200" t="s">
        <v>247</v>
      </c>
      <c r="B23" s="182"/>
      <c r="C23" s="567">
        <v>52</v>
      </c>
      <c r="D23" s="184"/>
      <c r="E23" s="216"/>
      <c r="F23" s="184"/>
      <c r="G23" s="194"/>
      <c r="H23" s="68"/>
      <c r="I23" s="194"/>
      <c r="J23" s="68"/>
      <c r="K23" s="196"/>
      <c r="M23" s="204"/>
    </row>
    <row r="24" spans="1:13" ht="21.75" customHeight="1">
      <c r="A24" s="200" t="s">
        <v>249</v>
      </c>
      <c r="B24" s="182"/>
      <c r="C24" s="567">
        <v>60</v>
      </c>
      <c r="D24" s="184"/>
      <c r="E24" s="216"/>
      <c r="F24" s="184"/>
      <c r="G24" s="203">
        <f>G21-G22</f>
        <v>25552126082</v>
      </c>
      <c r="H24" s="68"/>
      <c r="I24" s="203">
        <f>I21-I22</f>
        <v>18574052482</v>
      </c>
      <c r="J24" s="68"/>
      <c r="K24" s="196">
        <f t="shared" si="0"/>
        <v>1.3756893444100262</v>
      </c>
      <c r="L24" s="332"/>
      <c r="M24" s="204"/>
    </row>
    <row r="25" spans="1:13" ht="21.75" customHeight="1" thickBot="1">
      <c r="A25" s="550" t="s">
        <v>248</v>
      </c>
      <c r="B25" s="544"/>
      <c r="C25" s="568">
        <v>70</v>
      </c>
      <c r="D25" s="544"/>
      <c r="E25" s="545"/>
      <c r="F25" s="545"/>
      <c r="G25" s="641">
        <f>TM!H291</f>
        <v>7804.625721295112</v>
      </c>
      <c r="H25" s="546"/>
      <c r="I25" s="142">
        <v>7430</v>
      </c>
      <c r="J25" s="145"/>
      <c r="K25" s="184"/>
      <c r="M25" s="204"/>
    </row>
    <row r="26" spans="1:13" ht="21.75" customHeight="1" thickTop="1">
      <c r="A26" s="217"/>
      <c r="B26" s="130"/>
      <c r="C26" s="144"/>
      <c r="D26" s="217"/>
      <c r="E26" s="218"/>
      <c r="F26" s="218"/>
      <c r="G26" s="686" t="str">
        <f>CDKT!G104</f>
        <v>Ngaøy 23 thaùng 01 naêm 2008</v>
      </c>
      <c r="H26" s="686"/>
      <c r="I26" s="686"/>
      <c r="J26" s="154"/>
      <c r="K26" s="219"/>
      <c r="M26" s="204"/>
    </row>
    <row r="27" spans="1:13" ht="21.75" customHeight="1">
      <c r="A27" s="58" t="s">
        <v>445</v>
      </c>
      <c r="B27" s="58"/>
      <c r="C27" s="147"/>
      <c r="D27" s="59"/>
      <c r="E27" s="60"/>
      <c r="F27" s="60"/>
      <c r="G27" s="687" t="s">
        <v>14</v>
      </c>
      <c r="H27" s="687"/>
      <c r="I27" s="687"/>
      <c r="J27" s="61"/>
      <c r="K27" s="220"/>
      <c r="M27" s="204"/>
    </row>
    <row r="28" spans="1:2" ht="18" customHeight="1">
      <c r="A28" s="221"/>
      <c r="B28" s="222"/>
    </row>
    <row r="29" spans="1:2" ht="21.75" customHeight="1">
      <c r="A29" s="224"/>
      <c r="B29" s="225"/>
    </row>
    <row r="30" spans="1:2" ht="18" customHeight="1">
      <c r="A30" s="226"/>
      <c r="B30" s="227"/>
    </row>
    <row r="31" spans="1:9" ht="15.75">
      <c r="A31" s="58" t="s">
        <v>134</v>
      </c>
      <c r="B31" s="222"/>
      <c r="G31" s="684" t="s">
        <v>229</v>
      </c>
      <c r="H31" s="684"/>
      <c r="I31" s="684"/>
    </row>
  </sheetData>
  <mergeCells count="3">
    <mergeCell ref="G26:I26"/>
    <mergeCell ref="G27:I27"/>
    <mergeCell ref="G31:I31"/>
  </mergeCells>
  <printOptions/>
  <pageMargins left="0.8" right="0.17" top="0.5" bottom="0.2" header="0.25" footer="0.2"/>
  <pageSetup horizontalDpi="600" verticalDpi="600" orientation="portrait" paperSize="9" r:id="rId1"/>
  <headerFooter alignWithMargins="0">
    <oddFooter xml:space="preserve">&amp;L&amp;"VNI-Helve-Condense,Italic"&amp;9  Caùc thuyeát minh töø trang 8 ñeán trang 17 laø phaàn khoâng theå taùch rôøi cuûa baùo caùo naøy&amp;R&amp;"VNI-Helve-Condense,Normal"&amp;9Trang &amp;P+5   </oddFooter>
  </headerFooter>
</worksheet>
</file>

<file path=xl/worksheets/sheet7.xml><?xml version="1.0" encoding="utf-8"?>
<worksheet xmlns="http://schemas.openxmlformats.org/spreadsheetml/2006/main" xmlns:r="http://schemas.openxmlformats.org/officeDocument/2006/relationships">
  <dimension ref="A1:K50"/>
  <sheetViews>
    <sheetView showGridLines="0" workbookViewId="0" topLeftCell="A1">
      <selection activeCell="A13" sqref="A13"/>
    </sheetView>
  </sheetViews>
  <sheetFormatPr defaultColWidth="8.796875" defaultRowHeight="14.25"/>
  <cols>
    <col min="1" max="1" width="47.5" style="11" customWidth="1"/>
    <col min="2" max="2" width="0.8984375" style="11" customWidth="1"/>
    <col min="3" max="3" width="6.59765625" style="17" customWidth="1"/>
    <col min="4" max="4" width="0.6953125" style="11" customWidth="1"/>
    <col min="5" max="5" width="5.59765625" style="11" customWidth="1"/>
    <col min="6" max="6" width="0.8984375" style="11" hidden="1" customWidth="1"/>
    <col min="7" max="7" width="14.69921875" style="235" customWidth="1"/>
    <col min="8" max="8" width="0.59375" style="23" customWidth="1"/>
    <col min="9" max="9" width="15.59765625" style="235" customWidth="1"/>
    <col min="10" max="10" width="15.5" style="235" customWidth="1"/>
    <col min="11" max="11" width="18.59765625" style="11" customWidth="1"/>
    <col min="12" max="16384" width="9" style="11" customWidth="1"/>
  </cols>
  <sheetData>
    <row r="1" spans="1:9" ht="18" customHeight="1">
      <c r="A1" s="14" t="str">
        <f>CDKT!A1</f>
        <v>COÂNG TY COÅ PHAÀN NAM VIEÄT (NAVIFICO)</v>
      </c>
      <c r="B1" s="14"/>
      <c r="C1" s="4"/>
      <c r="D1" s="4"/>
      <c r="E1" s="5"/>
      <c r="F1" s="5"/>
      <c r="G1" s="241"/>
      <c r="H1" s="15"/>
      <c r="I1" s="321" t="s">
        <v>440</v>
      </c>
    </row>
    <row r="2" spans="1:10" s="605" customFormat="1" ht="19.5" customHeight="1">
      <c r="A2" s="599" t="s">
        <v>2</v>
      </c>
      <c r="B2" s="599"/>
      <c r="C2" s="600"/>
      <c r="D2" s="600"/>
      <c r="E2" s="601"/>
      <c r="F2" s="601"/>
      <c r="G2" s="602"/>
      <c r="H2" s="603"/>
      <c r="I2" s="602"/>
      <c r="J2" s="604"/>
    </row>
    <row r="3" spans="1:9" ht="18" customHeight="1">
      <c r="A3" s="14" t="s">
        <v>54</v>
      </c>
      <c r="B3" s="14"/>
      <c r="C3" s="4"/>
      <c r="D3" s="4"/>
      <c r="E3" s="5"/>
      <c r="F3" s="5"/>
      <c r="G3" s="241"/>
      <c r="H3" s="15"/>
      <c r="I3" s="321"/>
    </row>
    <row r="4" spans="1:9" ht="18" customHeight="1">
      <c r="A4" s="18" t="str">
        <f>KQKD!A3</f>
        <v>NIEÂN ÑOÄ 2007</v>
      </c>
      <c r="B4" s="14"/>
      <c r="C4" s="4"/>
      <c r="D4" s="4"/>
      <c r="E4" s="5"/>
      <c r="F4" s="5"/>
      <c r="G4" s="241"/>
      <c r="H4" s="15"/>
      <c r="I4" s="322" t="s">
        <v>439</v>
      </c>
    </row>
    <row r="5" spans="1:9" ht="3" customHeight="1">
      <c r="A5" s="19"/>
      <c r="B5" s="19"/>
      <c r="C5" s="20"/>
      <c r="D5" s="20"/>
      <c r="E5" s="21"/>
      <c r="F5" s="21"/>
      <c r="G5" s="318"/>
      <c r="H5" s="22"/>
      <c r="I5" s="323"/>
    </row>
    <row r="6" ht="24" customHeight="1" thickBot="1"/>
    <row r="7" spans="1:9" ht="30.75" customHeight="1" thickBot="1">
      <c r="A7" s="228" t="s">
        <v>547</v>
      </c>
      <c r="B7" s="228"/>
      <c r="C7" s="229" t="s">
        <v>1</v>
      </c>
      <c r="D7" s="228"/>
      <c r="E7" s="229" t="s">
        <v>16</v>
      </c>
      <c r="F7" s="229"/>
      <c r="G7" s="585" t="s">
        <v>218</v>
      </c>
      <c r="H7" s="177"/>
      <c r="I7" s="585" t="s">
        <v>219</v>
      </c>
    </row>
    <row r="8" spans="1:10" s="501" customFormat="1" ht="18" customHeight="1">
      <c r="A8" s="499" t="s">
        <v>52</v>
      </c>
      <c r="B8" s="500"/>
      <c r="C8" s="25"/>
      <c r="G8" s="263"/>
      <c r="H8" s="502"/>
      <c r="I8" s="263"/>
      <c r="J8" s="320"/>
    </row>
    <row r="9" spans="1:10" s="501" customFormat="1" ht="16.5" customHeight="1">
      <c r="A9" s="499" t="s">
        <v>428</v>
      </c>
      <c r="B9" s="500"/>
      <c r="C9" s="27" t="s">
        <v>543</v>
      </c>
      <c r="D9" s="28"/>
      <c r="E9" s="503"/>
      <c r="G9" s="504">
        <f>KQKD!G21</f>
        <v>28743952464</v>
      </c>
      <c r="H9" s="505"/>
      <c r="I9" s="504">
        <f>KQKD!I21</f>
        <v>21053450472</v>
      </c>
      <c r="J9" s="320"/>
    </row>
    <row r="10" spans="1:10" s="501" customFormat="1" ht="16.5" customHeight="1">
      <c r="A10" s="506" t="s">
        <v>429</v>
      </c>
      <c r="B10" s="500"/>
      <c r="C10" s="29"/>
      <c r="D10" s="65"/>
      <c r="E10" s="503"/>
      <c r="G10" s="507">
        <f>SUM(G11:G15)</f>
        <v>4296742781</v>
      </c>
      <c r="H10" s="508"/>
      <c r="I10" s="507">
        <f>SUM(I11:I15)</f>
        <v>4135125346</v>
      </c>
      <c r="J10" s="320"/>
    </row>
    <row r="11" spans="1:10" s="501" customFormat="1" ht="16.5" customHeight="1">
      <c r="A11" s="509" t="s">
        <v>333</v>
      </c>
      <c r="B11" s="509"/>
      <c r="C11" s="43" t="s">
        <v>6</v>
      </c>
      <c r="D11" s="28"/>
      <c r="E11" s="31"/>
      <c r="F11" s="28"/>
      <c r="G11" s="320">
        <v>3657356934</v>
      </c>
      <c r="H11" s="502"/>
      <c r="I11" s="320">
        <v>5663292052</v>
      </c>
      <c r="J11" s="320"/>
    </row>
    <row r="12" spans="1:10" s="501" customFormat="1" ht="16.5" customHeight="1" hidden="1">
      <c r="A12" s="509" t="s">
        <v>334</v>
      </c>
      <c r="B12" s="509"/>
      <c r="C12" s="43" t="s">
        <v>544</v>
      </c>
      <c r="D12" s="28"/>
      <c r="E12" s="502"/>
      <c r="F12" s="33"/>
      <c r="G12" s="320"/>
      <c r="H12" s="502"/>
      <c r="I12" s="320"/>
      <c r="J12" s="320"/>
    </row>
    <row r="13" spans="1:10" s="501" customFormat="1" ht="16.5" customHeight="1">
      <c r="A13" s="509" t="s">
        <v>541</v>
      </c>
      <c r="B13" s="509"/>
      <c r="C13" s="43" t="s">
        <v>545</v>
      </c>
      <c r="D13" s="28"/>
      <c r="E13" s="502"/>
      <c r="F13" s="33"/>
      <c r="G13" s="239">
        <v>10342146</v>
      </c>
      <c r="H13" s="502"/>
      <c r="I13" s="320">
        <v>-154419630</v>
      </c>
      <c r="J13" s="320"/>
    </row>
    <row r="14" spans="1:11" s="501" customFormat="1" ht="16.5" customHeight="1">
      <c r="A14" s="509" t="s">
        <v>542</v>
      </c>
      <c r="B14" s="509"/>
      <c r="C14" s="43" t="s">
        <v>546</v>
      </c>
      <c r="D14" s="28"/>
      <c r="E14" s="51"/>
      <c r="F14" s="33"/>
      <c r="G14" s="320">
        <v>-2120146519</v>
      </c>
      <c r="H14" s="51"/>
      <c r="I14" s="320">
        <v>-3506948306</v>
      </c>
      <c r="J14" s="320"/>
      <c r="K14" s="320"/>
    </row>
    <row r="15" spans="1:10" s="501" customFormat="1" ht="16.5" customHeight="1">
      <c r="A15" s="509" t="s">
        <v>335</v>
      </c>
      <c r="B15" s="509"/>
      <c r="C15" s="43" t="s">
        <v>7</v>
      </c>
      <c r="D15" s="28"/>
      <c r="E15" s="502"/>
      <c r="F15" s="33"/>
      <c r="G15" s="320">
        <f>KQKD!G14</f>
        <v>2749190220</v>
      </c>
      <c r="H15" s="502"/>
      <c r="I15" s="320">
        <f>KQKD!I14</f>
        <v>2133201230</v>
      </c>
      <c r="J15" s="320"/>
    </row>
    <row r="16" spans="1:10" s="40" customFormat="1" ht="16.5" customHeight="1">
      <c r="A16" s="510" t="s">
        <v>53</v>
      </c>
      <c r="B16" s="511"/>
      <c r="C16" s="35" t="s">
        <v>342</v>
      </c>
      <c r="D16" s="36"/>
      <c r="E16" s="37"/>
      <c r="F16" s="38"/>
      <c r="G16" s="319">
        <f>G9+G10</f>
        <v>33040695245</v>
      </c>
      <c r="H16" s="39"/>
      <c r="I16" s="319">
        <f>I9+I10</f>
        <v>25188575818</v>
      </c>
      <c r="J16" s="324"/>
    </row>
    <row r="17" spans="1:10" s="501" customFormat="1" ht="16.5" customHeight="1">
      <c r="A17" s="509" t="s">
        <v>341</v>
      </c>
      <c r="B17" s="509"/>
      <c r="C17" s="43" t="s">
        <v>343</v>
      </c>
      <c r="D17" s="28"/>
      <c r="E17" s="51"/>
      <c r="G17" s="320">
        <v>-32022494586</v>
      </c>
      <c r="H17" s="51"/>
      <c r="I17" s="320">
        <v>-5480250031</v>
      </c>
      <c r="J17" s="320"/>
    </row>
    <row r="18" spans="1:10" s="501" customFormat="1" ht="16.5" customHeight="1">
      <c r="A18" s="509" t="s">
        <v>340</v>
      </c>
      <c r="B18" s="509"/>
      <c r="C18" s="33" t="s">
        <v>62</v>
      </c>
      <c r="D18" s="28"/>
      <c r="E18" s="51"/>
      <c r="G18" s="320">
        <v>2562230575</v>
      </c>
      <c r="H18" s="51"/>
      <c r="I18" s="320">
        <v>-17024337856</v>
      </c>
      <c r="J18" s="320"/>
    </row>
    <row r="19" spans="1:10" s="501" customFormat="1" ht="16.5" customHeight="1">
      <c r="A19" s="509" t="s">
        <v>406</v>
      </c>
      <c r="B19" s="509"/>
      <c r="C19" s="43">
        <v>11</v>
      </c>
      <c r="D19" s="41"/>
      <c r="E19" s="51"/>
      <c r="G19" s="320">
        <v>-14609963850</v>
      </c>
      <c r="H19" s="51"/>
      <c r="I19" s="320">
        <v>7697785267</v>
      </c>
      <c r="J19" s="320"/>
    </row>
    <row r="20" spans="1:10" s="501" customFormat="1" ht="16.5" customHeight="1">
      <c r="A20" s="509" t="s">
        <v>336</v>
      </c>
      <c r="B20" s="509"/>
      <c r="C20" s="43">
        <v>13</v>
      </c>
      <c r="D20" s="41"/>
      <c r="E20" s="51"/>
      <c r="G20" s="320">
        <f>-KQKD!G14</f>
        <v>-2749190220</v>
      </c>
      <c r="H20" s="51"/>
      <c r="I20" s="320">
        <f>-I15</f>
        <v>-2133201230</v>
      </c>
      <c r="J20" s="320"/>
    </row>
    <row r="21" spans="1:10" s="501" customFormat="1" ht="16.5" customHeight="1">
      <c r="A21" s="509" t="s">
        <v>337</v>
      </c>
      <c r="B21" s="509"/>
      <c r="C21" s="43">
        <v>14</v>
      </c>
      <c r="D21" s="41"/>
      <c r="E21" s="51"/>
      <c r="G21" s="320">
        <v>-2865165350</v>
      </c>
      <c r="H21" s="51"/>
      <c r="I21" s="320">
        <v>-810767288</v>
      </c>
      <c r="J21" s="320"/>
    </row>
    <row r="22" spans="1:10" s="501" customFormat="1" ht="16.5" customHeight="1">
      <c r="A22" s="509" t="s">
        <v>338</v>
      </c>
      <c r="B22" s="509"/>
      <c r="C22" s="43">
        <v>15</v>
      </c>
      <c r="D22" s="41"/>
      <c r="E22" s="51"/>
      <c r="G22" s="320">
        <v>176949000</v>
      </c>
      <c r="H22" s="51"/>
      <c r="I22" s="320">
        <v>561600000</v>
      </c>
      <c r="J22" s="320"/>
    </row>
    <row r="23" spans="1:10" s="653" customFormat="1" ht="16.5" customHeight="1">
      <c r="A23" s="649" t="s">
        <v>339</v>
      </c>
      <c r="B23" s="649"/>
      <c r="C23" s="650">
        <v>16</v>
      </c>
      <c r="D23" s="651"/>
      <c r="E23" s="652"/>
      <c r="G23" s="654">
        <f>-(784658588+1521925569)</f>
        <v>-2306584157</v>
      </c>
      <c r="H23" s="652"/>
      <c r="I23" s="654">
        <v>-216002292</v>
      </c>
      <c r="J23" s="654"/>
    </row>
    <row r="24" spans="1:11" s="501" customFormat="1" ht="16.5" customHeight="1">
      <c r="A24" s="512" t="s">
        <v>3</v>
      </c>
      <c r="B24" s="500"/>
      <c r="C24" s="513">
        <v>20</v>
      </c>
      <c r="D24" s="514"/>
      <c r="E24" s="515"/>
      <c r="G24" s="458">
        <f>SUM(G16:G23)</f>
        <v>-18773523343</v>
      </c>
      <c r="H24" s="69"/>
      <c r="I24" s="458">
        <f>SUM(I16:I23)</f>
        <v>7783402388</v>
      </c>
      <c r="J24" s="320"/>
      <c r="K24" s="320"/>
    </row>
    <row r="25" spans="1:10" s="501" customFormat="1" ht="16.5" customHeight="1">
      <c r="A25" s="516" t="s">
        <v>571</v>
      </c>
      <c r="B25" s="517"/>
      <c r="C25" s="279"/>
      <c r="D25" s="517"/>
      <c r="E25" s="22"/>
      <c r="F25" s="518"/>
      <c r="G25" s="327"/>
      <c r="H25" s="519"/>
      <c r="I25" s="327"/>
      <c r="J25" s="320"/>
    </row>
    <row r="26" spans="1:10" s="501" customFormat="1" ht="16.5" customHeight="1">
      <c r="A26" s="520" t="s">
        <v>430</v>
      </c>
      <c r="B26" s="520"/>
      <c r="C26" s="33">
        <v>21</v>
      </c>
      <c r="D26" s="41"/>
      <c r="E26" s="42"/>
      <c r="F26" s="43"/>
      <c r="G26" s="320">
        <v>-5851421735</v>
      </c>
      <c r="H26" s="51"/>
      <c r="I26" s="320">
        <v>-10198055234</v>
      </c>
      <c r="J26" s="320"/>
    </row>
    <row r="27" spans="1:10" s="501" customFormat="1" ht="16.5" customHeight="1">
      <c r="A27" s="520" t="s">
        <v>431</v>
      </c>
      <c r="B27" s="520"/>
      <c r="C27" s="33">
        <v>22</v>
      </c>
      <c r="D27" s="41"/>
      <c r="E27" s="44"/>
      <c r="G27" s="320">
        <v>1807811235</v>
      </c>
      <c r="H27" s="502"/>
      <c r="I27" s="320">
        <v>200485903</v>
      </c>
      <c r="J27" s="320"/>
    </row>
    <row r="28" spans="1:10" s="40" customFormat="1" ht="16.5" customHeight="1" hidden="1">
      <c r="A28" s="521" t="s">
        <v>432</v>
      </c>
      <c r="B28" s="521"/>
      <c r="C28" s="33">
        <v>23</v>
      </c>
      <c r="D28" s="522"/>
      <c r="E28" s="523"/>
      <c r="F28" s="524"/>
      <c r="G28" s="525"/>
      <c r="H28" s="45"/>
      <c r="I28" s="324"/>
      <c r="J28" s="324"/>
    </row>
    <row r="29" spans="1:10" s="501" customFormat="1" ht="16.5" customHeight="1">
      <c r="A29" s="520" t="s">
        <v>433</v>
      </c>
      <c r="B29" s="520"/>
      <c r="C29" s="33">
        <v>25</v>
      </c>
      <c r="D29" s="41"/>
      <c r="E29" s="46"/>
      <c r="G29" s="239">
        <v>-132391000</v>
      </c>
      <c r="H29" s="98"/>
      <c r="I29" s="320">
        <v>-3245900000</v>
      </c>
      <c r="J29" s="320"/>
    </row>
    <row r="30" spans="1:10" s="501" customFormat="1" ht="16.5" customHeight="1" hidden="1">
      <c r="A30" s="520" t="s">
        <v>434</v>
      </c>
      <c r="B30" s="520"/>
      <c r="C30" s="33">
        <v>26</v>
      </c>
      <c r="D30" s="41"/>
      <c r="E30" s="44"/>
      <c r="G30" s="320"/>
      <c r="H30" s="502"/>
      <c r="I30" s="320"/>
      <c r="J30" s="320"/>
    </row>
    <row r="31" spans="1:10" s="501" customFormat="1" ht="16.5" customHeight="1">
      <c r="A31" s="520" t="s">
        <v>435</v>
      </c>
      <c r="B31" s="520"/>
      <c r="C31" s="289">
        <v>27</v>
      </c>
      <c r="D31" s="41"/>
      <c r="E31" s="31"/>
      <c r="F31" s="44"/>
      <c r="G31" s="320">
        <v>1576874815</v>
      </c>
      <c r="H31" s="502"/>
      <c r="I31" s="320">
        <v>1154938737</v>
      </c>
      <c r="J31" s="320"/>
    </row>
    <row r="32" spans="1:10" s="501" customFormat="1" ht="16.5" customHeight="1">
      <c r="A32" s="512" t="s">
        <v>4</v>
      </c>
      <c r="B32" s="500"/>
      <c r="C32" s="47">
        <v>30</v>
      </c>
      <c r="D32" s="41"/>
      <c r="E32" s="48"/>
      <c r="G32" s="458">
        <f>SUM(G26:G31)</f>
        <v>-2599126685</v>
      </c>
      <c r="H32" s="69"/>
      <c r="I32" s="458">
        <f>SUM(I26:I31)</f>
        <v>-12088530594</v>
      </c>
      <c r="J32" s="320"/>
    </row>
    <row r="33" spans="1:10" s="501" customFormat="1" ht="16.5" customHeight="1">
      <c r="A33" s="512" t="s">
        <v>446</v>
      </c>
      <c r="B33" s="500"/>
      <c r="C33" s="49"/>
      <c r="D33" s="41"/>
      <c r="E33" s="50"/>
      <c r="G33" s="453"/>
      <c r="H33" s="502"/>
      <c r="I33" s="453"/>
      <c r="J33" s="320"/>
    </row>
    <row r="34" spans="1:10" s="501" customFormat="1" ht="16.5" customHeight="1">
      <c r="A34" s="520" t="s">
        <v>293</v>
      </c>
      <c r="B34" s="500"/>
      <c r="C34" s="33">
        <v>31</v>
      </c>
      <c r="D34" s="41"/>
      <c r="E34" s="44"/>
      <c r="G34" s="320">
        <v>25000000000</v>
      </c>
      <c r="H34" s="502"/>
      <c r="I34" s="320"/>
      <c r="J34" s="320"/>
    </row>
    <row r="35" spans="1:10" s="501" customFormat="1" ht="16.5" customHeight="1">
      <c r="A35" s="520" t="s">
        <v>436</v>
      </c>
      <c r="B35" s="520"/>
      <c r="C35" s="33">
        <v>33</v>
      </c>
      <c r="D35" s="41"/>
      <c r="E35" s="44"/>
      <c r="G35" s="320">
        <v>172011326924</v>
      </c>
      <c r="H35" s="502"/>
      <c r="I35" s="320">
        <v>131424538324</v>
      </c>
      <c r="J35" s="320"/>
    </row>
    <row r="36" spans="1:10" s="501" customFormat="1" ht="16.5" customHeight="1">
      <c r="A36" s="520" t="s">
        <v>437</v>
      </c>
      <c r="B36" s="520"/>
      <c r="C36" s="526">
        <v>34</v>
      </c>
      <c r="D36" s="41"/>
      <c r="E36" s="51"/>
      <c r="F36" s="51"/>
      <c r="G36" s="320">
        <v>-171137104715</v>
      </c>
      <c r="H36" s="51"/>
      <c r="I36" s="320">
        <v>-123029804433</v>
      </c>
      <c r="J36" s="320"/>
    </row>
    <row r="37" spans="1:10" s="653" customFormat="1" ht="16.5" customHeight="1">
      <c r="A37" s="655" t="s">
        <v>438</v>
      </c>
      <c r="B37" s="655"/>
      <c r="C37" s="656">
        <v>36</v>
      </c>
      <c r="D37" s="651"/>
      <c r="E37" s="657"/>
      <c r="F37" s="658"/>
      <c r="G37" s="654">
        <f>-(3302725569-1521925569)</f>
        <v>-1780800000</v>
      </c>
      <c r="H37" s="652"/>
      <c r="I37" s="654">
        <v>-2152800000</v>
      </c>
      <c r="J37" s="654"/>
    </row>
    <row r="38" spans="1:10" s="501" customFormat="1" ht="16.5" customHeight="1">
      <c r="A38" s="512" t="s">
        <v>0</v>
      </c>
      <c r="B38" s="500"/>
      <c r="C38" s="52" t="s">
        <v>414</v>
      </c>
      <c r="D38" s="41"/>
      <c r="E38" s="53"/>
      <c r="F38" s="508">
        <v>-4480766644</v>
      </c>
      <c r="G38" s="458">
        <f>SUM(G34:G37)</f>
        <v>24093422209</v>
      </c>
      <c r="H38" s="69">
        <f>H35+H36+H37</f>
        <v>0</v>
      </c>
      <c r="I38" s="458">
        <f>SUM(I34:I37)</f>
        <v>6241933891</v>
      </c>
      <c r="J38" s="320"/>
    </row>
    <row r="39" spans="1:10" s="501" customFormat="1" ht="16.5" customHeight="1">
      <c r="A39" s="512" t="s">
        <v>244</v>
      </c>
      <c r="B39" s="500"/>
      <c r="C39" s="54">
        <v>50</v>
      </c>
      <c r="D39" s="41"/>
      <c r="E39" s="527"/>
      <c r="F39" s="528"/>
      <c r="G39" s="529">
        <f>G38+G32+G24</f>
        <v>2720772181</v>
      </c>
      <c r="H39" s="508"/>
      <c r="I39" s="529">
        <f>I38+I32+I24</f>
        <v>1936805685</v>
      </c>
      <c r="J39" s="320"/>
    </row>
    <row r="40" spans="1:10" s="501" customFormat="1" ht="16.5" customHeight="1">
      <c r="A40" s="512" t="s">
        <v>245</v>
      </c>
      <c r="B40" s="500"/>
      <c r="C40" s="54">
        <v>60</v>
      </c>
      <c r="D40" s="41"/>
      <c r="E40" s="527"/>
      <c r="G40" s="458">
        <v>5229183424</v>
      </c>
      <c r="H40" s="508"/>
      <c r="I40" s="458">
        <v>3290818146</v>
      </c>
      <c r="J40" s="320"/>
    </row>
    <row r="41" spans="1:10" s="501" customFormat="1" ht="16.5" customHeight="1">
      <c r="A41" s="530" t="s">
        <v>447</v>
      </c>
      <c r="B41" s="531"/>
      <c r="C41" s="55">
        <v>61</v>
      </c>
      <c r="D41" s="245"/>
      <c r="E41" s="532"/>
      <c r="F41" s="533"/>
      <c r="G41" s="327">
        <v>-10342146</v>
      </c>
      <c r="H41" s="534"/>
      <c r="I41" s="255">
        <v>1559593</v>
      </c>
      <c r="J41" s="239"/>
    </row>
    <row r="42" spans="1:11" s="501" customFormat="1" ht="16.5" customHeight="1" thickBot="1">
      <c r="A42" s="535" t="s">
        <v>246</v>
      </c>
      <c r="B42" s="535"/>
      <c r="C42" s="57">
        <v>70</v>
      </c>
      <c r="D42" s="63"/>
      <c r="E42" s="536"/>
      <c r="F42" s="537"/>
      <c r="G42" s="464">
        <f>G39+G40+G41</f>
        <v>7939613459</v>
      </c>
      <c r="H42" s="536"/>
      <c r="I42" s="538">
        <f>I39+I40+I41</f>
        <v>5229183424</v>
      </c>
      <c r="J42" s="239">
        <f>G42-CDKT!G8</f>
        <v>0</v>
      </c>
      <c r="K42" s="98">
        <f>I42-CDKT!I8</f>
        <v>0</v>
      </c>
    </row>
    <row r="43" spans="3:10" s="26" customFormat="1" ht="3" customHeight="1" thickTop="1">
      <c r="C43" s="33"/>
      <c r="G43" s="32"/>
      <c r="I43" s="32"/>
      <c r="J43" s="32"/>
    </row>
    <row r="44" spans="1:10" s="26" customFormat="1" ht="15.75">
      <c r="A44" s="24"/>
      <c r="B44" s="24"/>
      <c r="C44" s="33"/>
      <c r="D44" s="41"/>
      <c r="G44" s="686" t="str">
        <f>CDKT!G104</f>
        <v>Ngaøy 23 thaùng 01 naêm 2008</v>
      </c>
      <c r="H44" s="686"/>
      <c r="I44" s="686"/>
      <c r="J44" s="32"/>
    </row>
    <row r="45" spans="1:9" ht="15.75">
      <c r="A45" s="58" t="s">
        <v>445</v>
      </c>
      <c r="B45" s="58"/>
      <c r="C45" s="33"/>
      <c r="D45" s="59"/>
      <c r="E45" s="60"/>
      <c r="F45" s="60"/>
      <c r="G45" s="687" t="s">
        <v>14</v>
      </c>
      <c r="H45" s="687"/>
      <c r="I45" s="687"/>
    </row>
    <row r="46" ht="15.75">
      <c r="C46" s="41"/>
    </row>
    <row r="47" ht="24" customHeight="1">
      <c r="C47" s="41"/>
    </row>
    <row r="48" ht="15.75">
      <c r="C48" s="33"/>
    </row>
    <row r="49" spans="1:9" ht="15.75">
      <c r="A49" s="58" t="s">
        <v>134</v>
      </c>
      <c r="C49" s="41"/>
      <c r="G49" s="684" t="s">
        <v>229</v>
      </c>
      <c r="H49" s="684"/>
      <c r="I49" s="684"/>
    </row>
    <row r="50" ht="15.75">
      <c r="C50" s="62"/>
    </row>
  </sheetData>
  <mergeCells count="3">
    <mergeCell ref="G44:I44"/>
    <mergeCell ref="G45:I45"/>
    <mergeCell ref="G49:I49"/>
  </mergeCells>
  <printOptions/>
  <pageMargins left="0.75" right="0.1" top="0.5" bottom="0" header="0.2" footer="0"/>
  <pageSetup horizontalDpi="600" verticalDpi="600" orientation="portrait" paperSize="9" r:id="rId1"/>
  <headerFooter alignWithMargins="0">
    <oddFooter xml:space="preserve">&amp;L&amp;"VNI-Helve-Condense,Italic"&amp;9   Caùc thuyeát minh töø trang 8 ñeán trang 17 laø phaàn khoâng theå taùch rôøi cuûa baùo caùo naøy&amp;R&amp;"VNI-Helve-Condense,Normal"&amp;9Trang &amp;P+6   </oddFooter>
  </headerFooter>
</worksheet>
</file>

<file path=xl/worksheets/sheet8.xml><?xml version="1.0" encoding="utf-8"?>
<worksheet xmlns="http://schemas.openxmlformats.org/spreadsheetml/2006/main" xmlns:r="http://schemas.openxmlformats.org/officeDocument/2006/relationships">
  <dimension ref="A1:IV415"/>
  <sheetViews>
    <sheetView showGridLines="0" workbookViewId="0" topLeftCell="A67">
      <selection activeCell="G71" sqref="G71"/>
    </sheetView>
  </sheetViews>
  <sheetFormatPr defaultColWidth="8.796875" defaultRowHeight="18" customHeight="1"/>
  <cols>
    <col min="1" max="1" width="4.09765625" style="232" customWidth="1"/>
    <col min="2" max="2" width="1.390625" style="325" customWidth="1"/>
    <col min="3" max="3" width="0.59375" style="325" customWidth="1"/>
    <col min="4" max="4" width="14.59765625" style="325" customWidth="1"/>
    <col min="5" max="5" width="13.3984375" style="325" customWidth="1"/>
    <col min="6" max="6" width="13.5" style="325" customWidth="1"/>
    <col min="7" max="7" width="12.69921875" style="325" customWidth="1"/>
    <col min="8" max="8" width="14.5" style="241" customWidth="1"/>
    <col min="9" max="9" width="17" style="408" customWidth="1"/>
    <col min="10" max="10" width="16.09765625" style="231" customWidth="1"/>
    <col min="11" max="11" width="10.8984375" style="325" customWidth="1"/>
    <col min="12" max="12" width="18.5" style="325" customWidth="1"/>
    <col min="13" max="13" width="17.8984375" style="325" customWidth="1"/>
    <col min="14" max="16384" width="9" style="325" customWidth="1"/>
  </cols>
  <sheetData>
    <row r="1" spans="1:11" ht="19.5" customHeight="1">
      <c r="A1" s="335" t="str">
        <f>KQKD!A1</f>
        <v>COÂNG TY COÅ PHAÀN NAM VIEÄT (NAVIFICO)</v>
      </c>
      <c r="B1" s="320"/>
      <c r="C1" s="320"/>
      <c r="D1" s="320"/>
      <c r="E1" s="320"/>
      <c r="F1" s="320"/>
      <c r="G1" s="320"/>
      <c r="H1" s="244"/>
      <c r="I1" s="332"/>
      <c r="K1" s="320"/>
    </row>
    <row r="2" spans="1:13" ht="23.25" customHeight="1">
      <c r="A2" s="584" t="s">
        <v>8</v>
      </c>
      <c r="G2" s="232"/>
      <c r="H2" s="408"/>
      <c r="I2" s="241"/>
      <c r="J2" s="336"/>
      <c r="K2" s="231"/>
      <c r="L2" s="337"/>
      <c r="M2" s="337"/>
    </row>
    <row r="3" spans="1:11" ht="19.5" customHeight="1">
      <c r="A3" s="335" t="str">
        <f>KQKD!A3</f>
        <v>NIEÂN ÑOÄ 2007</v>
      </c>
      <c r="B3" s="320"/>
      <c r="C3" s="320"/>
      <c r="D3" s="320"/>
      <c r="E3" s="320"/>
      <c r="F3" s="320"/>
      <c r="G3" s="320"/>
      <c r="H3" s="244"/>
      <c r="I3" s="332"/>
      <c r="K3" s="320"/>
    </row>
    <row r="4" spans="1:13" ht="1.5" customHeight="1">
      <c r="A4" s="327"/>
      <c r="B4" s="327"/>
      <c r="C4" s="327"/>
      <c r="D4" s="327"/>
      <c r="E4" s="327"/>
      <c r="F4" s="326"/>
      <c r="G4" s="326"/>
      <c r="H4" s="410"/>
      <c r="I4" s="318"/>
      <c r="J4" s="336"/>
      <c r="K4" s="231"/>
      <c r="L4" s="337"/>
      <c r="M4" s="337"/>
    </row>
    <row r="5" spans="1:13" ht="24" customHeight="1">
      <c r="A5" s="325"/>
      <c r="B5" s="320"/>
      <c r="C5" s="320"/>
      <c r="D5" s="320"/>
      <c r="E5" s="320"/>
      <c r="F5" s="320"/>
      <c r="G5" s="234"/>
      <c r="H5" s="233"/>
      <c r="I5" s="244"/>
      <c r="J5" s="336"/>
      <c r="K5" s="231"/>
      <c r="L5" s="337"/>
      <c r="M5" s="337"/>
    </row>
    <row r="6" spans="1:10" ht="19.5" customHeight="1">
      <c r="A6" s="339" t="s">
        <v>63</v>
      </c>
      <c r="B6" s="345" t="s">
        <v>10</v>
      </c>
      <c r="J6" s="325"/>
    </row>
    <row r="7" spans="1:256" ht="21.75" customHeight="1">
      <c r="A7" s="340" t="s">
        <v>9</v>
      </c>
      <c r="B7" s="316" t="s">
        <v>104</v>
      </c>
      <c r="C7" s="316"/>
      <c r="D7" s="316"/>
      <c r="E7" s="316"/>
      <c r="F7" s="316"/>
      <c r="G7" s="316"/>
      <c r="H7" s="316"/>
      <c r="I7" s="316"/>
      <c r="J7" s="325"/>
      <c r="L7" s="342"/>
      <c r="M7" s="342"/>
      <c r="N7" s="342"/>
      <c r="O7" s="342"/>
      <c r="P7" s="342"/>
      <c r="Q7" s="342"/>
      <c r="R7" s="342"/>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8"/>
      <c r="BF7" s="688"/>
      <c r="BG7" s="688"/>
      <c r="BH7" s="688"/>
      <c r="BI7" s="688"/>
      <c r="BJ7" s="688"/>
      <c r="BK7" s="688"/>
      <c r="BL7" s="688"/>
      <c r="BM7" s="688"/>
      <c r="BN7" s="688"/>
      <c r="BO7" s="688"/>
      <c r="BP7" s="688"/>
      <c r="BQ7" s="688"/>
      <c r="BR7" s="688"/>
      <c r="BS7" s="688"/>
      <c r="BT7" s="688"/>
      <c r="BU7" s="688"/>
      <c r="BV7" s="688"/>
      <c r="BW7" s="688"/>
      <c r="BX7" s="688"/>
      <c r="BY7" s="688"/>
      <c r="BZ7" s="688"/>
      <c r="CA7" s="688"/>
      <c r="CB7" s="688"/>
      <c r="CC7" s="688"/>
      <c r="CD7" s="688"/>
      <c r="CE7" s="688"/>
      <c r="CF7" s="688"/>
      <c r="CG7" s="688"/>
      <c r="CH7" s="688"/>
      <c r="CI7" s="688"/>
      <c r="CJ7" s="688"/>
      <c r="CK7" s="688"/>
      <c r="CL7" s="688"/>
      <c r="CM7" s="688"/>
      <c r="CN7" s="688"/>
      <c r="CO7" s="688"/>
      <c r="CP7" s="688"/>
      <c r="CQ7" s="688"/>
      <c r="CR7" s="688"/>
      <c r="CS7" s="688"/>
      <c r="CT7" s="688"/>
      <c r="CU7" s="688"/>
      <c r="CV7" s="688"/>
      <c r="CW7" s="688"/>
      <c r="CX7" s="688"/>
      <c r="CY7" s="688"/>
      <c r="CZ7" s="688"/>
      <c r="DA7" s="688"/>
      <c r="DB7" s="688"/>
      <c r="DC7" s="688"/>
      <c r="DD7" s="688"/>
      <c r="DE7" s="688"/>
      <c r="DF7" s="688"/>
      <c r="DG7" s="688"/>
      <c r="DH7" s="688"/>
      <c r="DI7" s="688"/>
      <c r="DJ7" s="688"/>
      <c r="DK7" s="688"/>
      <c r="DL7" s="688"/>
      <c r="DM7" s="688"/>
      <c r="DN7" s="688"/>
      <c r="DO7" s="688"/>
      <c r="DP7" s="688"/>
      <c r="DQ7" s="688"/>
      <c r="DR7" s="688"/>
      <c r="DS7" s="688"/>
      <c r="DT7" s="688"/>
      <c r="DU7" s="688"/>
      <c r="DV7" s="688"/>
      <c r="DW7" s="688"/>
      <c r="DX7" s="688"/>
      <c r="DY7" s="688"/>
      <c r="DZ7" s="688"/>
      <c r="EA7" s="688"/>
      <c r="EB7" s="688"/>
      <c r="EC7" s="688"/>
      <c r="ED7" s="688"/>
      <c r="EE7" s="688"/>
      <c r="EF7" s="688"/>
      <c r="EG7" s="688"/>
      <c r="EH7" s="688"/>
      <c r="EI7" s="688"/>
      <c r="EJ7" s="688"/>
      <c r="EK7" s="688"/>
      <c r="EL7" s="688"/>
      <c r="EM7" s="688"/>
      <c r="EN7" s="688"/>
      <c r="EO7" s="688"/>
      <c r="EP7" s="688"/>
      <c r="EQ7" s="688"/>
      <c r="ER7" s="688"/>
      <c r="ES7" s="688"/>
      <c r="ET7" s="688"/>
      <c r="EU7" s="688"/>
      <c r="EV7" s="688"/>
      <c r="EW7" s="688"/>
      <c r="EX7" s="688"/>
      <c r="EY7" s="688"/>
      <c r="EZ7" s="688"/>
      <c r="FA7" s="688"/>
      <c r="FB7" s="688"/>
      <c r="FC7" s="688"/>
      <c r="FD7" s="688"/>
      <c r="FE7" s="688"/>
      <c r="FF7" s="688"/>
      <c r="FG7" s="688"/>
      <c r="FH7" s="688"/>
      <c r="FI7" s="688"/>
      <c r="FJ7" s="688"/>
      <c r="FK7" s="688"/>
      <c r="FL7" s="688"/>
      <c r="FM7" s="688"/>
      <c r="FN7" s="688"/>
      <c r="FO7" s="688"/>
      <c r="FP7" s="688"/>
      <c r="FQ7" s="688"/>
      <c r="FR7" s="688"/>
      <c r="FS7" s="688"/>
      <c r="FT7" s="688"/>
      <c r="FU7" s="688"/>
      <c r="FV7" s="688"/>
      <c r="FW7" s="688"/>
      <c r="FX7" s="688"/>
      <c r="FY7" s="688"/>
      <c r="FZ7" s="688"/>
      <c r="GA7" s="688"/>
      <c r="GB7" s="688"/>
      <c r="GC7" s="688"/>
      <c r="GD7" s="688"/>
      <c r="GE7" s="688"/>
      <c r="GF7" s="688"/>
      <c r="GG7" s="688"/>
      <c r="GH7" s="688"/>
      <c r="GI7" s="688"/>
      <c r="GJ7" s="688"/>
      <c r="GK7" s="688"/>
      <c r="GL7" s="688"/>
      <c r="GM7" s="688"/>
      <c r="GN7" s="688"/>
      <c r="GO7" s="688"/>
      <c r="GP7" s="688"/>
      <c r="GQ7" s="688"/>
      <c r="GR7" s="688"/>
      <c r="GS7" s="688"/>
      <c r="GT7" s="688"/>
      <c r="GU7" s="688"/>
      <c r="GV7" s="688"/>
      <c r="GW7" s="688"/>
      <c r="GX7" s="688"/>
      <c r="GY7" s="688"/>
      <c r="GZ7" s="688"/>
      <c r="HA7" s="688"/>
      <c r="HB7" s="688"/>
      <c r="HC7" s="688"/>
      <c r="HD7" s="688"/>
      <c r="HE7" s="688"/>
      <c r="HF7" s="688"/>
      <c r="HG7" s="688"/>
      <c r="HH7" s="688"/>
      <c r="HI7" s="688"/>
      <c r="HJ7" s="688"/>
      <c r="HK7" s="688"/>
      <c r="HL7" s="688"/>
      <c r="HM7" s="688"/>
      <c r="HN7" s="688"/>
      <c r="HO7" s="688"/>
      <c r="HP7" s="688"/>
      <c r="HQ7" s="688"/>
      <c r="HR7" s="688"/>
      <c r="HS7" s="688"/>
      <c r="HT7" s="688"/>
      <c r="HU7" s="688"/>
      <c r="HV7" s="688"/>
      <c r="HW7" s="688"/>
      <c r="HX7" s="688"/>
      <c r="HY7" s="688"/>
      <c r="HZ7" s="688"/>
      <c r="IA7" s="688"/>
      <c r="IB7" s="688"/>
      <c r="IC7" s="688"/>
      <c r="ID7" s="688"/>
      <c r="IE7" s="688"/>
      <c r="IF7" s="688"/>
      <c r="IG7" s="688"/>
      <c r="IH7" s="688"/>
      <c r="II7" s="688"/>
      <c r="IJ7" s="688"/>
      <c r="IK7" s="688"/>
      <c r="IL7" s="688"/>
      <c r="IM7" s="688"/>
      <c r="IN7" s="688"/>
      <c r="IO7" s="688"/>
      <c r="IP7" s="688"/>
      <c r="IQ7" s="688"/>
      <c r="IR7" s="688"/>
      <c r="IS7" s="688"/>
      <c r="IT7" s="688"/>
      <c r="IU7" s="688"/>
      <c r="IV7" s="688"/>
    </row>
    <row r="8" spans="1:256" ht="46.5" customHeight="1">
      <c r="A8" s="340"/>
      <c r="B8" s="688" t="s">
        <v>180</v>
      </c>
      <c r="C8" s="688"/>
      <c r="D8" s="688"/>
      <c r="E8" s="688"/>
      <c r="F8" s="688"/>
      <c r="G8" s="688"/>
      <c r="H8" s="688"/>
      <c r="I8" s="674"/>
      <c r="J8" s="325"/>
      <c r="L8" s="342"/>
      <c r="M8" s="342"/>
      <c r="N8" s="342"/>
      <c r="O8" s="342"/>
      <c r="P8" s="342"/>
      <c r="Q8" s="342"/>
      <c r="R8" s="342"/>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c r="CF8" s="343"/>
      <c r="CG8" s="343"/>
      <c r="CH8" s="343"/>
      <c r="CI8" s="343"/>
      <c r="CJ8" s="343"/>
      <c r="CK8" s="343"/>
      <c r="CL8" s="343"/>
      <c r="CM8" s="343"/>
      <c r="CN8" s="343"/>
      <c r="CO8" s="343"/>
      <c r="CP8" s="343"/>
      <c r="CQ8" s="343"/>
      <c r="CR8" s="343"/>
      <c r="CS8" s="343"/>
      <c r="CT8" s="343"/>
      <c r="CU8" s="343"/>
      <c r="CV8" s="343"/>
      <c r="CW8" s="343"/>
      <c r="CX8" s="343"/>
      <c r="CY8" s="343"/>
      <c r="CZ8" s="343"/>
      <c r="DA8" s="343"/>
      <c r="DB8" s="343"/>
      <c r="DC8" s="343"/>
      <c r="DD8" s="343"/>
      <c r="DE8" s="343"/>
      <c r="DF8" s="343"/>
      <c r="DG8" s="343"/>
      <c r="DH8" s="343"/>
      <c r="DI8" s="343"/>
      <c r="DJ8" s="343"/>
      <c r="DK8" s="343"/>
      <c r="DL8" s="343"/>
      <c r="DM8" s="343"/>
      <c r="DN8" s="343"/>
      <c r="DO8" s="343"/>
      <c r="DP8" s="343"/>
      <c r="DQ8" s="343"/>
      <c r="DR8" s="343"/>
      <c r="DS8" s="343"/>
      <c r="DT8" s="343"/>
      <c r="DU8" s="343"/>
      <c r="DV8" s="343"/>
      <c r="DW8" s="343"/>
      <c r="DX8" s="343"/>
      <c r="DY8" s="343"/>
      <c r="DZ8" s="343"/>
      <c r="EA8" s="343"/>
      <c r="EB8" s="343"/>
      <c r="EC8" s="343"/>
      <c r="ED8" s="343"/>
      <c r="EE8" s="343"/>
      <c r="EF8" s="343"/>
      <c r="EG8" s="343"/>
      <c r="EH8" s="343"/>
      <c r="EI8" s="343"/>
      <c r="EJ8" s="343"/>
      <c r="EK8" s="343"/>
      <c r="EL8" s="343"/>
      <c r="EM8" s="343"/>
      <c r="EN8" s="343"/>
      <c r="EO8" s="343"/>
      <c r="EP8" s="343"/>
      <c r="EQ8" s="343"/>
      <c r="ER8" s="343"/>
      <c r="ES8" s="343"/>
      <c r="ET8" s="343"/>
      <c r="EU8" s="343"/>
      <c r="EV8" s="343"/>
      <c r="EW8" s="343"/>
      <c r="EX8" s="343"/>
      <c r="EY8" s="343"/>
      <c r="EZ8" s="343"/>
      <c r="FA8" s="343"/>
      <c r="FB8" s="343"/>
      <c r="FC8" s="343"/>
      <c r="FD8" s="343"/>
      <c r="FE8" s="343"/>
      <c r="FF8" s="343"/>
      <c r="FG8" s="343"/>
      <c r="FH8" s="343"/>
      <c r="FI8" s="343"/>
      <c r="FJ8" s="343"/>
      <c r="FK8" s="343"/>
      <c r="FL8" s="343"/>
      <c r="FM8" s="343"/>
      <c r="FN8" s="343"/>
      <c r="FO8" s="343"/>
      <c r="FP8" s="343"/>
      <c r="FQ8" s="343"/>
      <c r="FR8" s="343"/>
      <c r="FS8" s="343"/>
      <c r="FT8" s="343"/>
      <c r="FU8" s="343"/>
      <c r="FV8" s="343"/>
      <c r="FW8" s="343"/>
      <c r="FX8" s="343"/>
      <c r="FY8" s="343"/>
      <c r="FZ8" s="343"/>
      <c r="GA8" s="343"/>
      <c r="GB8" s="343"/>
      <c r="GC8" s="343"/>
      <c r="GD8" s="343"/>
      <c r="GE8" s="343"/>
      <c r="GF8" s="343"/>
      <c r="GG8" s="343"/>
      <c r="GH8" s="343"/>
      <c r="GI8" s="343"/>
      <c r="GJ8" s="343"/>
      <c r="GK8" s="343"/>
      <c r="GL8" s="343"/>
      <c r="GM8" s="343"/>
      <c r="GN8" s="343"/>
      <c r="GO8" s="343"/>
      <c r="GP8" s="343"/>
      <c r="GQ8" s="343"/>
      <c r="GR8" s="343"/>
      <c r="GS8" s="343"/>
      <c r="GT8" s="343"/>
      <c r="GU8" s="343"/>
      <c r="GV8" s="343"/>
      <c r="GW8" s="343"/>
      <c r="GX8" s="343"/>
      <c r="GY8" s="343"/>
      <c r="GZ8" s="343"/>
      <c r="HA8" s="343"/>
      <c r="HB8" s="343"/>
      <c r="HC8" s="343"/>
      <c r="HD8" s="343"/>
      <c r="HE8" s="343"/>
      <c r="HF8" s="343"/>
      <c r="HG8" s="343"/>
      <c r="HH8" s="343"/>
      <c r="HI8" s="343"/>
      <c r="HJ8" s="343"/>
      <c r="HK8" s="343"/>
      <c r="HL8" s="343"/>
      <c r="HM8" s="343"/>
      <c r="HN8" s="343"/>
      <c r="HO8" s="343"/>
      <c r="HP8" s="343"/>
      <c r="HQ8" s="343"/>
      <c r="HR8" s="343"/>
      <c r="HS8" s="343"/>
      <c r="HT8" s="343"/>
      <c r="HU8" s="343"/>
      <c r="HV8" s="343"/>
      <c r="HW8" s="343"/>
      <c r="HX8" s="343"/>
      <c r="HY8" s="343"/>
      <c r="HZ8" s="343"/>
      <c r="IA8" s="343"/>
      <c r="IB8" s="343"/>
      <c r="IC8" s="343"/>
      <c r="ID8" s="343"/>
      <c r="IE8" s="343"/>
      <c r="IF8" s="343"/>
      <c r="IG8" s="343"/>
      <c r="IH8" s="343"/>
      <c r="II8" s="343"/>
      <c r="IJ8" s="343"/>
      <c r="IK8" s="343"/>
      <c r="IL8" s="343"/>
      <c r="IM8" s="343"/>
      <c r="IN8" s="343"/>
      <c r="IO8" s="343"/>
      <c r="IP8" s="343"/>
      <c r="IQ8" s="343"/>
      <c r="IR8" s="343"/>
      <c r="IS8" s="343"/>
      <c r="IT8" s="343"/>
      <c r="IU8" s="343"/>
      <c r="IV8" s="343"/>
    </row>
    <row r="9" spans="1:256" ht="21.75" customHeight="1">
      <c r="A9" s="340"/>
      <c r="B9" s="733" t="s">
        <v>138</v>
      </c>
      <c r="C9" s="733"/>
      <c r="D9" s="733"/>
      <c r="E9" s="733"/>
      <c r="F9" s="733"/>
      <c r="G9" s="733"/>
      <c r="H9" s="733"/>
      <c r="I9" s="733"/>
      <c r="J9" s="325"/>
      <c r="L9" s="342"/>
      <c r="M9" s="342"/>
      <c r="N9" s="342"/>
      <c r="O9" s="342"/>
      <c r="P9" s="342"/>
      <c r="Q9" s="342"/>
      <c r="R9" s="342"/>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3"/>
      <c r="FP9" s="343"/>
      <c r="FQ9" s="343"/>
      <c r="FR9" s="343"/>
      <c r="FS9" s="343"/>
      <c r="FT9" s="343"/>
      <c r="FU9" s="343"/>
      <c r="FV9" s="343"/>
      <c r="FW9" s="343"/>
      <c r="FX9" s="343"/>
      <c r="FY9" s="343"/>
      <c r="FZ9" s="343"/>
      <c r="GA9" s="343"/>
      <c r="GB9" s="343"/>
      <c r="GC9" s="343"/>
      <c r="GD9" s="343"/>
      <c r="GE9" s="343"/>
      <c r="GF9" s="343"/>
      <c r="GG9" s="343"/>
      <c r="GH9" s="343"/>
      <c r="GI9" s="343"/>
      <c r="GJ9" s="343"/>
      <c r="GK9" s="343"/>
      <c r="GL9" s="343"/>
      <c r="GM9" s="343"/>
      <c r="GN9" s="343"/>
      <c r="GO9" s="343"/>
      <c r="GP9" s="343"/>
      <c r="GQ9" s="343"/>
      <c r="GR9" s="343"/>
      <c r="GS9" s="343"/>
      <c r="GT9" s="343"/>
      <c r="GU9" s="343"/>
      <c r="GV9" s="343"/>
      <c r="GW9" s="343"/>
      <c r="GX9" s="343"/>
      <c r="GY9" s="343"/>
      <c r="GZ9" s="343"/>
      <c r="HA9" s="343"/>
      <c r="HB9" s="343"/>
      <c r="HC9" s="343"/>
      <c r="HD9" s="343"/>
      <c r="HE9" s="343"/>
      <c r="HF9" s="343"/>
      <c r="HG9" s="343"/>
      <c r="HH9" s="343"/>
      <c r="HI9" s="343"/>
      <c r="HJ9" s="343"/>
      <c r="HK9" s="343"/>
      <c r="HL9" s="343"/>
      <c r="HM9" s="343"/>
      <c r="HN9" s="343"/>
      <c r="HO9" s="343"/>
      <c r="HP9" s="343"/>
      <c r="HQ9" s="343"/>
      <c r="HR9" s="343"/>
      <c r="HS9" s="343"/>
      <c r="HT9" s="343"/>
      <c r="HU9" s="343"/>
      <c r="HV9" s="343"/>
      <c r="HW9" s="343"/>
      <c r="HX9" s="343"/>
      <c r="HY9" s="343"/>
      <c r="HZ9" s="343"/>
      <c r="IA9" s="343"/>
      <c r="IB9" s="343"/>
      <c r="IC9" s="343"/>
      <c r="ID9" s="343"/>
      <c r="IE9" s="343"/>
      <c r="IF9" s="343"/>
      <c r="IG9" s="343"/>
      <c r="IH9" s="343"/>
      <c r="II9" s="343"/>
      <c r="IJ9" s="343"/>
      <c r="IK9" s="343"/>
      <c r="IL9" s="343"/>
      <c r="IM9" s="343"/>
      <c r="IN9" s="343"/>
      <c r="IO9" s="343"/>
      <c r="IP9" s="343"/>
      <c r="IQ9" s="343"/>
      <c r="IR9" s="343"/>
      <c r="IS9" s="343"/>
      <c r="IT9" s="343"/>
      <c r="IU9" s="343"/>
      <c r="IV9" s="343"/>
    </row>
    <row r="10" spans="1:256" ht="21.75" customHeight="1">
      <c r="A10" s="432" t="s">
        <v>66</v>
      </c>
      <c r="B10" s="707" t="s">
        <v>408</v>
      </c>
      <c r="C10" s="707"/>
      <c r="D10" s="707"/>
      <c r="E10" s="707"/>
      <c r="F10" s="707"/>
      <c r="G10" s="707"/>
      <c r="H10" s="707"/>
      <c r="I10" s="707"/>
      <c r="J10" s="341"/>
      <c r="K10" s="341"/>
      <c r="L10" s="342"/>
      <c r="M10" s="342"/>
      <c r="N10" s="342"/>
      <c r="O10" s="342"/>
      <c r="P10" s="342"/>
      <c r="Q10" s="342"/>
      <c r="R10" s="342"/>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c r="DQ10" s="343"/>
      <c r="DR10" s="343"/>
      <c r="DS10" s="343"/>
      <c r="DT10" s="343"/>
      <c r="DU10" s="343"/>
      <c r="DV10" s="343"/>
      <c r="DW10" s="343"/>
      <c r="DX10" s="343"/>
      <c r="DY10" s="343"/>
      <c r="DZ10" s="343"/>
      <c r="EA10" s="343"/>
      <c r="EB10" s="343"/>
      <c r="EC10" s="343"/>
      <c r="ED10" s="343"/>
      <c r="EE10" s="343"/>
      <c r="EF10" s="343"/>
      <c r="EG10" s="343"/>
      <c r="EH10" s="343"/>
      <c r="EI10" s="343"/>
      <c r="EJ10" s="343"/>
      <c r="EK10" s="343"/>
      <c r="EL10" s="343"/>
      <c r="EM10" s="343"/>
      <c r="EN10" s="343"/>
      <c r="EO10" s="343"/>
      <c r="EP10" s="343"/>
      <c r="EQ10" s="343"/>
      <c r="ER10" s="343"/>
      <c r="ES10" s="343"/>
      <c r="ET10" s="343"/>
      <c r="EU10" s="343"/>
      <c r="EV10" s="343"/>
      <c r="EW10" s="343"/>
      <c r="EX10" s="343"/>
      <c r="EY10" s="343"/>
      <c r="EZ10" s="343"/>
      <c r="FA10" s="343"/>
      <c r="FB10" s="343"/>
      <c r="FC10" s="343"/>
      <c r="FD10" s="343"/>
      <c r="FE10" s="343"/>
      <c r="FF10" s="343"/>
      <c r="FG10" s="343"/>
      <c r="FH10" s="343"/>
      <c r="FI10" s="343"/>
      <c r="FJ10" s="343"/>
      <c r="FK10" s="343"/>
      <c r="FL10" s="343"/>
      <c r="FM10" s="343"/>
      <c r="FN10" s="343"/>
      <c r="FO10" s="343"/>
      <c r="FP10" s="343"/>
      <c r="FQ10" s="343"/>
      <c r="FR10" s="343"/>
      <c r="FS10" s="343"/>
      <c r="FT10" s="343"/>
      <c r="FU10" s="343"/>
      <c r="FV10" s="343"/>
      <c r="FW10" s="343"/>
      <c r="FX10" s="343"/>
      <c r="FY10" s="343"/>
      <c r="FZ10" s="343"/>
      <c r="GA10" s="343"/>
      <c r="GB10" s="343"/>
      <c r="GC10" s="343"/>
      <c r="GD10" s="343"/>
      <c r="GE10" s="343"/>
      <c r="GF10" s="343"/>
      <c r="GG10" s="343"/>
      <c r="GH10" s="343"/>
      <c r="GI10" s="343"/>
      <c r="GJ10" s="343"/>
      <c r="GK10" s="343"/>
      <c r="GL10" s="343"/>
      <c r="GM10" s="343"/>
      <c r="GN10" s="343"/>
      <c r="GO10" s="343"/>
      <c r="GP10" s="343"/>
      <c r="GQ10" s="343"/>
      <c r="GR10" s="343"/>
      <c r="GS10" s="343"/>
      <c r="GT10" s="343"/>
      <c r="GU10" s="343"/>
      <c r="GV10" s="343"/>
      <c r="GW10" s="343"/>
      <c r="GX10" s="343"/>
      <c r="GY10" s="343"/>
      <c r="GZ10" s="343"/>
      <c r="HA10" s="343"/>
      <c r="HB10" s="343"/>
      <c r="HC10" s="343"/>
      <c r="HD10" s="343"/>
      <c r="HE10" s="343"/>
      <c r="HF10" s="343"/>
      <c r="HG10" s="343"/>
      <c r="HH10" s="343"/>
      <c r="HI10" s="343"/>
      <c r="HJ10" s="343"/>
      <c r="HK10" s="343"/>
      <c r="HL10" s="343"/>
      <c r="HM10" s="343"/>
      <c r="HN10" s="343"/>
      <c r="HO10" s="343"/>
      <c r="HP10" s="343"/>
      <c r="HQ10" s="343"/>
      <c r="HR10" s="343"/>
      <c r="HS10" s="343"/>
      <c r="HT10" s="343"/>
      <c r="HU10" s="343"/>
      <c r="HV10" s="343"/>
      <c r="HW10" s="343"/>
      <c r="HX10" s="343"/>
      <c r="HY10" s="343"/>
      <c r="HZ10" s="343"/>
      <c r="IA10" s="343"/>
      <c r="IB10" s="343"/>
      <c r="IC10" s="343"/>
      <c r="ID10" s="343"/>
      <c r="IE10" s="343"/>
      <c r="IF10" s="343"/>
      <c r="IG10" s="343"/>
      <c r="IH10" s="343"/>
      <c r="II10" s="343"/>
      <c r="IJ10" s="343"/>
      <c r="IK10" s="343"/>
      <c r="IL10" s="343"/>
      <c r="IM10" s="343"/>
      <c r="IN10" s="343"/>
      <c r="IO10" s="343"/>
      <c r="IP10" s="343"/>
      <c r="IQ10" s="343"/>
      <c r="IR10" s="343"/>
      <c r="IS10" s="343"/>
      <c r="IT10" s="343"/>
      <c r="IU10" s="343"/>
      <c r="IV10" s="343"/>
    </row>
    <row r="11" spans="1:256" ht="21.75" customHeight="1">
      <c r="A11" s="432" t="s">
        <v>11</v>
      </c>
      <c r="B11" s="707" t="s">
        <v>407</v>
      </c>
      <c r="C11" s="707"/>
      <c r="D11" s="707"/>
      <c r="E11" s="707"/>
      <c r="F11" s="707"/>
      <c r="G11" s="707"/>
      <c r="H11" s="707"/>
      <c r="I11" s="707"/>
      <c r="J11" s="341"/>
      <c r="K11" s="341"/>
      <c r="L11" s="342"/>
      <c r="M11" s="342"/>
      <c r="N11" s="342"/>
      <c r="O11" s="342"/>
      <c r="P11" s="342"/>
      <c r="Q11" s="342"/>
      <c r="R11" s="342"/>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3"/>
      <c r="CS11" s="343"/>
      <c r="CT11" s="343"/>
      <c r="CU11" s="343"/>
      <c r="CV11" s="343"/>
      <c r="CW11" s="343"/>
      <c r="CX11" s="343"/>
      <c r="CY11" s="343"/>
      <c r="CZ11" s="343"/>
      <c r="DA11" s="343"/>
      <c r="DB11" s="343"/>
      <c r="DC11" s="343"/>
      <c r="DD11" s="343"/>
      <c r="DE11" s="343"/>
      <c r="DF11" s="343"/>
      <c r="DG11" s="343"/>
      <c r="DH11" s="343"/>
      <c r="DI11" s="343"/>
      <c r="DJ11" s="343"/>
      <c r="DK11" s="343"/>
      <c r="DL11" s="343"/>
      <c r="DM11" s="343"/>
      <c r="DN11" s="343"/>
      <c r="DO11" s="343"/>
      <c r="DP11" s="343"/>
      <c r="DQ11" s="343"/>
      <c r="DR11" s="343"/>
      <c r="DS11" s="343"/>
      <c r="DT11" s="343"/>
      <c r="DU11" s="343"/>
      <c r="DV11" s="343"/>
      <c r="DW11" s="343"/>
      <c r="DX11" s="343"/>
      <c r="DY11" s="343"/>
      <c r="DZ11" s="343"/>
      <c r="EA11" s="343"/>
      <c r="EB11" s="343"/>
      <c r="EC11" s="343"/>
      <c r="ED11" s="343"/>
      <c r="EE11" s="343"/>
      <c r="EF11" s="343"/>
      <c r="EG11" s="343"/>
      <c r="EH11" s="343"/>
      <c r="EI11" s="343"/>
      <c r="EJ11" s="343"/>
      <c r="EK11" s="343"/>
      <c r="EL11" s="343"/>
      <c r="EM11" s="343"/>
      <c r="EN11" s="343"/>
      <c r="EO11" s="343"/>
      <c r="EP11" s="343"/>
      <c r="EQ11" s="343"/>
      <c r="ER11" s="343"/>
      <c r="ES11" s="343"/>
      <c r="ET11" s="343"/>
      <c r="EU11" s="343"/>
      <c r="EV11" s="343"/>
      <c r="EW11" s="343"/>
      <c r="EX11" s="343"/>
      <c r="EY11" s="343"/>
      <c r="EZ11" s="343"/>
      <c r="FA11" s="343"/>
      <c r="FB11" s="343"/>
      <c r="FC11" s="343"/>
      <c r="FD11" s="343"/>
      <c r="FE11" s="343"/>
      <c r="FF11" s="343"/>
      <c r="FG11" s="343"/>
      <c r="FH11" s="343"/>
      <c r="FI11" s="343"/>
      <c r="FJ11" s="343"/>
      <c r="FK11" s="343"/>
      <c r="FL11" s="343"/>
      <c r="FM11" s="343"/>
      <c r="FN11" s="343"/>
      <c r="FO11" s="343"/>
      <c r="FP11" s="343"/>
      <c r="FQ11" s="343"/>
      <c r="FR11" s="343"/>
      <c r="FS11" s="343"/>
      <c r="FT11" s="343"/>
      <c r="FU11" s="343"/>
      <c r="FV11" s="343"/>
      <c r="FW11" s="343"/>
      <c r="FX11" s="343"/>
      <c r="FY11" s="343"/>
      <c r="FZ11" s="343"/>
      <c r="GA11" s="343"/>
      <c r="GB11" s="343"/>
      <c r="GC11" s="343"/>
      <c r="GD11" s="343"/>
      <c r="GE11" s="343"/>
      <c r="GF11" s="343"/>
      <c r="GG11" s="343"/>
      <c r="GH11" s="343"/>
      <c r="GI11" s="343"/>
      <c r="GJ11" s="343"/>
      <c r="GK11" s="343"/>
      <c r="GL11" s="343"/>
      <c r="GM11" s="343"/>
      <c r="GN11" s="343"/>
      <c r="GO11" s="343"/>
      <c r="GP11" s="343"/>
      <c r="GQ11" s="343"/>
      <c r="GR11" s="343"/>
      <c r="GS11" s="343"/>
      <c r="GT11" s="343"/>
      <c r="GU11" s="343"/>
      <c r="GV11" s="343"/>
      <c r="GW11" s="343"/>
      <c r="GX11" s="343"/>
      <c r="GY11" s="343"/>
      <c r="GZ11" s="343"/>
      <c r="HA11" s="343"/>
      <c r="HB11" s="343"/>
      <c r="HC11" s="343"/>
      <c r="HD11" s="343"/>
      <c r="HE11" s="343"/>
      <c r="HF11" s="343"/>
      <c r="HG11" s="343"/>
      <c r="HH11" s="343"/>
      <c r="HI11" s="343"/>
      <c r="HJ11" s="343"/>
      <c r="HK11" s="343"/>
      <c r="HL11" s="343"/>
      <c r="HM11" s="343"/>
      <c r="HN11" s="343"/>
      <c r="HO11" s="343"/>
      <c r="HP11" s="343"/>
      <c r="HQ11" s="343"/>
      <c r="HR11" s="343"/>
      <c r="HS11" s="343"/>
      <c r="HT11" s="343"/>
      <c r="HU11" s="343"/>
      <c r="HV11" s="343"/>
      <c r="HW11" s="343"/>
      <c r="HX11" s="343"/>
      <c r="HY11" s="343"/>
      <c r="HZ11" s="343"/>
      <c r="IA11" s="343"/>
      <c r="IB11" s="343"/>
      <c r="IC11" s="343"/>
      <c r="ID11" s="343"/>
      <c r="IE11" s="343"/>
      <c r="IF11" s="343"/>
      <c r="IG11" s="343"/>
      <c r="IH11" s="343"/>
      <c r="II11" s="343"/>
      <c r="IJ11" s="343"/>
      <c r="IK11" s="343"/>
      <c r="IL11" s="343"/>
      <c r="IM11" s="343"/>
      <c r="IN11" s="343"/>
      <c r="IO11" s="343"/>
      <c r="IP11" s="343"/>
      <c r="IQ11" s="343"/>
      <c r="IR11" s="343"/>
      <c r="IS11" s="343"/>
      <c r="IT11" s="343"/>
      <c r="IU11" s="343"/>
      <c r="IV11" s="343"/>
    </row>
    <row r="12" spans="1:256" ht="20.25" customHeight="1">
      <c r="A12" s="340" t="s">
        <v>12</v>
      </c>
      <c r="B12" s="316" t="s">
        <v>181</v>
      </c>
      <c r="C12" s="316"/>
      <c r="D12" s="316"/>
      <c r="E12" s="316"/>
      <c r="F12" s="316"/>
      <c r="G12" s="316"/>
      <c r="H12" s="316"/>
      <c r="I12" s="316"/>
      <c r="J12" s="325"/>
      <c r="L12" s="342"/>
      <c r="M12" s="342"/>
      <c r="N12" s="342"/>
      <c r="O12" s="342"/>
      <c r="P12" s="342"/>
      <c r="Q12" s="342"/>
      <c r="R12" s="342"/>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688"/>
      <c r="AR12" s="688"/>
      <c r="AS12" s="688"/>
      <c r="AT12" s="688"/>
      <c r="AU12" s="688"/>
      <c r="AV12" s="688"/>
      <c r="AW12" s="688"/>
      <c r="AX12" s="688"/>
      <c r="AY12" s="688"/>
      <c r="AZ12" s="688"/>
      <c r="BA12" s="688"/>
      <c r="BB12" s="688"/>
      <c r="BC12" s="688"/>
      <c r="BD12" s="688"/>
      <c r="BE12" s="688"/>
      <c r="BF12" s="688"/>
      <c r="BG12" s="688"/>
      <c r="BH12" s="688"/>
      <c r="BI12" s="688"/>
      <c r="BJ12" s="688"/>
      <c r="BK12" s="688"/>
      <c r="BL12" s="688"/>
      <c r="BM12" s="688"/>
      <c r="BN12" s="688"/>
      <c r="BO12" s="688"/>
      <c r="BP12" s="688"/>
      <c r="BQ12" s="688"/>
      <c r="BR12" s="688"/>
      <c r="BS12" s="688"/>
      <c r="BT12" s="688"/>
      <c r="BU12" s="688"/>
      <c r="BV12" s="688"/>
      <c r="BW12" s="688"/>
      <c r="BX12" s="688"/>
      <c r="BY12" s="688"/>
      <c r="BZ12" s="688"/>
      <c r="CA12" s="688"/>
      <c r="CB12" s="688"/>
      <c r="CC12" s="688"/>
      <c r="CD12" s="688"/>
      <c r="CE12" s="688"/>
      <c r="CF12" s="688"/>
      <c r="CG12" s="688"/>
      <c r="CH12" s="688"/>
      <c r="CI12" s="688"/>
      <c r="CJ12" s="688"/>
      <c r="CK12" s="688"/>
      <c r="CL12" s="688"/>
      <c r="CM12" s="688"/>
      <c r="CN12" s="688"/>
      <c r="CO12" s="688"/>
      <c r="CP12" s="688"/>
      <c r="CQ12" s="688"/>
      <c r="CR12" s="688"/>
      <c r="CS12" s="688"/>
      <c r="CT12" s="688"/>
      <c r="CU12" s="688"/>
      <c r="CV12" s="688"/>
      <c r="CW12" s="688"/>
      <c r="CX12" s="688"/>
      <c r="CY12" s="688"/>
      <c r="CZ12" s="688"/>
      <c r="DA12" s="688"/>
      <c r="DB12" s="688"/>
      <c r="DC12" s="688"/>
      <c r="DD12" s="688"/>
      <c r="DE12" s="688"/>
      <c r="DF12" s="688"/>
      <c r="DG12" s="688"/>
      <c r="DH12" s="688"/>
      <c r="DI12" s="688"/>
      <c r="DJ12" s="688"/>
      <c r="DK12" s="688"/>
      <c r="DL12" s="688"/>
      <c r="DM12" s="688"/>
      <c r="DN12" s="688"/>
      <c r="DO12" s="688"/>
      <c r="DP12" s="688"/>
      <c r="DQ12" s="688"/>
      <c r="DR12" s="688"/>
      <c r="DS12" s="688"/>
      <c r="DT12" s="688"/>
      <c r="DU12" s="688"/>
      <c r="DV12" s="688"/>
      <c r="DW12" s="688"/>
      <c r="DX12" s="688"/>
      <c r="DY12" s="688"/>
      <c r="DZ12" s="688"/>
      <c r="EA12" s="688"/>
      <c r="EB12" s="688"/>
      <c r="EC12" s="688"/>
      <c r="ED12" s="688"/>
      <c r="EE12" s="688"/>
      <c r="EF12" s="688"/>
      <c r="EG12" s="688"/>
      <c r="EH12" s="688"/>
      <c r="EI12" s="688"/>
      <c r="EJ12" s="688"/>
      <c r="EK12" s="688"/>
      <c r="EL12" s="688"/>
      <c r="EM12" s="688"/>
      <c r="EN12" s="688"/>
      <c r="EO12" s="688"/>
      <c r="EP12" s="688"/>
      <c r="EQ12" s="688"/>
      <c r="ER12" s="688"/>
      <c r="ES12" s="688"/>
      <c r="ET12" s="688"/>
      <c r="EU12" s="688"/>
      <c r="EV12" s="688"/>
      <c r="EW12" s="688"/>
      <c r="EX12" s="688"/>
      <c r="EY12" s="688"/>
      <c r="EZ12" s="688"/>
      <c r="FA12" s="688"/>
      <c r="FB12" s="688"/>
      <c r="FC12" s="688"/>
      <c r="FD12" s="688"/>
      <c r="FE12" s="688"/>
      <c r="FF12" s="688"/>
      <c r="FG12" s="688"/>
      <c r="FH12" s="688"/>
      <c r="FI12" s="688"/>
      <c r="FJ12" s="688"/>
      <c r="FK12" s="688"/>
      <c r="FL12" s="688"/>
      <c r="FM12" s="688"/>
      <c r="FN12" s="688"/>
      <c r="FO12" s="688"/>
      <c r="FP12" s="688"/>
      <c r="FQ12" s="688"/>
      <c r="FR12" s="688"/>
      <c r="FS12" s="688"/>
      <c r="FT12" s="688"/>
      <c r="FU12" s="688"/>
      <c r="FV12" s="688"/>
      <c r="FW12" s="688"/>
      <c r="FX12" s="688"/>
      <c r="FY12" s="688"/>
      <c r="FZ12" s="688"/>
      <c r="GA12" s="688"/>
      <c r="GB12" s="688"/>
      <c r="GC12" s="688"/>
      <c r="GD12" s="688"/>
      <c r="GE12" s="688"/>
      <c r="GF12" s="688"/>
      <c r="GG12" s="688"/>
      <c r="GH12" s="688"/>
      <c r="GI12" s="688"/>
      <c r="GJ12" s="688"/>
      <c r="GK12" s="688"/>
      <c r="GL12" s="688"/>
      <c r="GM12" s="688"/>
      <c r="GN12" s="688"/>
      <c r="GO12" s="688"/>
      <c r="GP12" s="688"/>
      <c r="GQ12" s="688"/>
      <c r="GR12" s="688"/>
      <c r="GS12" s="688"/>
      <c r="GT12" s="688"/>
      <c r="GU12" s="688"/>
      <c r="GV12" s="688"/>
      <c r="GW12" s="688"/>
      <c r="GX12" s="688"/>
      <c r="GY12" s="688"/>
      <c r="GZ12" s="688"/>
      <c r="HA12" s="688"/>
      <c r="HB12" s="688"/>
      <c r="HC12" s="688"/>
      <c r="HD12" s="688"/>
      <c r="HE12" s="688"/>
      <c r="HF12" s="688"/>
      <c r="HG12" s="688"/>
      <c r="HH12" s="688"/>
      <c r="HI12" s="688"/>
      <c r="HJ12" s="688"/>
      <c r="HK12" s="688"/>
      <c r="HL12" s="688"/>
      <c r="HM12" s="688"/>
      <c r="HN12" s="688"/>
      <c r="HO12" s="688"/>
      <c r="HP12" s="688"/>
      <c r="HQ12" s="688"/>
      <c r="HR12" s="688"/>
      <c r="HS12" s="688"/>
      <c r="HT12" s="688"/>
      <c r="HU12" s="688"/>
      <c r="HV12" s="688"/>
      <c r="HW12" s="688"/>
      <c r="HX12" s="688"/>
      <c r="HY12" s="688"/>
      <c r="HZ12" s="688"/>
      <c r="IA12" s="688"/>
      <c r="IB12" s="688"/>
      <c r="IC12" s="688"/>
      <c r="ID12" s="688"/>
      <c r="IE12" s="688"/>
      <c r="IF12" s="688"/>
      <c r="IG12" s="688"/>
      <c r="IH12" s="688"/>
      <c r="II12" s="688"/>
      <c r="IJ12" s="688"/>
      <c r="IK12" s="688"/>
      <c r="IL12" s="688"/>
      <c r="IM12" s="688"/>
      <c r="IN12" s="688"/>
      <c r="IO12" s="688"/>
      <c r="IP12" s="688"/>
      <c r="IQ12" s="688"/>
      <c r="IR12" s="688"/>
      <c r="IS12" s="688"/>
      <c r="IT12" s="688"/>
      <c r="IU12" s="688"/>
      <c r="IV12" s="688"/>
    </row>
    <row r="13" spans="1:256" ht="36" customHeight="1">
      <c r="A13" s="340"/>
      <c r="B13" s="688" t="s">
        <v>182</v>
      </c>
      <c r="C13" s="688"/>
      <c r="D13" s="688"/>
      <c r="E13" s="688"/>
      <c r="F13" s="688"/>
      <c r="G13" s="688"/>
      <c r="H13" s="688"/>
      <c r="I13" s="674"/>
      <c r="J13" s="325"/>
      <c r="L13" s="342"/>
      <c r="M13" s="342"/>
      <c r="N13" s="342"/>
      <c r="O13" s="342"/>
      <c r="P13" s="342"/>
      <c r="Q13" s="342"/>
      <c r="R13" s="342"/>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343"/>
      <c r="CO13" s="343"/>
      <c r="CP13" s="343"/>
      <c r="CQ13" s="343"/>
      <c r="CR13" s="343"/>
      <c r="CS13" s="343"/>
      <c r="CT13" s="343"/>
      <c r="CU13" s="343"/>
      <c r="CV13" s="343"/>
      <c r="CW13" s="343"/>
      <c r="CX13" s="343"/>
      <c r="CY13" s="343"/>
      <c r="CZ13" s="343"/>
      <c r="DA13" s="343"/>
      <c r="DB13" s="343"/>
      <c r="DC13" s="343"/>
      <c r="DD13" s="343"/>
      <c r="DE13" s="343"/>
      <c r="DF13" s="343"/>
      <c r="DG13" s="343"/>
      <c r="DH13" s="343"/>
      <c r="DI13" s="343"/>
      <c r="DJ13" s="343"/>
      <c r="DK13" s="343"/>
      <c r="DL13" s="343"/>
      <c r="DM13" s="343"/>
      <c r="DN13" s="343"/>
      <c r="DO13" s="343"/>
      <c r="DP13" s="343"/>
      <c r="DQ13" s="343"/>
      <c r="DR13" s="343"/>
      <c r="DS13" s="343"/>
      <c r="DT13" s="343"/>
      <c r="DU13" s="343"/>
      <c r="DV13" s="343"/>
      <c r="DW13" s="343"/>
      <c r="DX13" s="343"/>
      <c r="DY13" s="343"/>
      <c r="DZ13" s="343"/>
      <c r="EA13" s="343"/>
      <c r="EB13" s="343"/>
      <c r="EC13" s="343"/>
      <c r="ED13" s="343"/>
      <c r="EE13" s="343"/>
      <c r="EF13" s="343"/>
      <c r="EG13" s="343"/>
      <c r="EH13" s="343"/>
      <c r="EI13" s="343"/>
      <c r="EJ13" s="343"/>
      <c r="EK13" s="343"/>
      <c r="EL13" s="343"/>
      <c r="EM13" s="343"/>
      <c r="EN13" s="343"/>
      <c r="EO13" s="343"/>
      <c r="EP13" s="343"/>
      <c r="EQ13" s="343"/>
      <c r="ER13" s="343"/>
      <c r="ES13" s="343"/>
      <c r="ET13" s="343"/>
      <c r="EU13" s="343"/>
      <c r="EV13" s="343"/>
      <c r="EW13" s="343"/>
      <c r="EX13" s="343"/>
      <c r="EY13" s="343"/>
      <c r="EZ13" s="343"/>
      <c r="FA13" s="343"/>
      <c r="FB13" s="343"/>
      <c r="FC13" s="343"/>
      <c r="FD13" s="343"/>
      <c r="FE13" s="343"/>
      <c r="FF13" s="343"/>
      <c r="FG13" s="343"/>
      <c r="FH13" s="343"/>
      <c r="FI13" s="343"/>
      <c r="FJ13" s="343"/>
      <c r="FK13" s="343"/>
      <c r="FL13" s="343"/>
      <c r="FM13" s="343"/>
      <c r="FN13" s="343"/>
      <c r="FO13" s="343"/>
      <c r="FP13" s="343"/>
      <c r="FQ13" s="343"/>
      <c r="FR13" s="343"/>
      <c r="FS13" s="343"/>
      <c r="FT13" s="343"/>
      <c r="FU13" s="343"/>
      <c r="FV13" s="343"/>
      <c r="FW13" s="343"/>
      <c r="FX13" s="343"/>
      <c r="FY13" s="343"/>
      <c r="FZ13" s="343"/>
      <c r="GA13" s="343"/>
      <c r="GB13" s="343"/>
      <c r="GC13" s="343"/>
      <c r="GD13" s="343"/>
      <c r="GE13" s="343"/>
      <c r="GF13" s="343"/>
      <c r="GG13" s="343"/>
      <c r="GH13" s="343"/>
      <c r="GI13" s="343"/>
      <c r="GJ13" s="343"/>
      <c r="GK13" s="343"/>
      <c r="GL13" s="343"/>
      <c r="GM13" s="343"/>
      <c r="GN13" s="343"/>
      <c r="GO13" s="343"/>
      <c r="GP13" s="343"/>
      <c r="GQ13" s="343"/>
      <c r="GR13" s="343"/>
      <c r="GS13" s="343"/>
      <c r="GT13" s="343"/>
      <c r="GU13" s="343"/>
      <c r="GV13" s="343"/>
      <c r="GW13" s="343"/>
      <c r="GX13" s="343"/>
      <c r="GY13" s="343"/>
      <c r="GZ13" s="343"/>
      <c r="HA13" s="343"/>
      <c r="HB13" s="343"/>
      <c r="HC13" s="343"/>
      <c r="HD13" s="343"/>
      <c r="HE13" s="343"/>
      <c r="HF13" s="343"/>
      <c r="HG13" s="343"/>
      <c r="HH13" s="343"/>
      <c r="HI13" s="343"/>
      <c r="HJ13" s="343"/>
      <c r="HK13" s="343"/>
      <c r="HL13" s="343"/>
      <c r="HM13" s="343"/>
      <c r="HN13" s="343"/>
      <c r="HO13" s="343"/>
      <c r="HP13" s="343"/>
      <c r="HQ13" s="343"/>
      <c r="HR13" s="343"/>
      <c r="HS13" s="343"/>
      <c r="HT13" s="343"/>
      <c r="HU13" s="343"/>
      <c r="HV13" s="343"/>
      <c r="HW13" s="343"/>
      <c r="HX13" s="343"/>
      <c r="HY13" s="343"/>
      <c r="HZ13" s="343"/>
      <c r="IA13" s="343"/>
      <c r="IB13" s="343"/>
      <c r="IC13" s="343"/>
      <c r="ID13" s="343"/>
      <c r="IE13" s="343"/>
      <c r="IF13" s="343"/>
      <c r="IG13" s="343"/>
      <c r="IH13" s="343"/>
      <c r="II13" s="343"/>
      <c r="IJ13" s="343"/>
      <c r="IK13" s="343"/>
      <c r="IL13" s="343"/>
      <c r="IM13" s="343"/>
      <c r="IN13" s="343"/>
      <c r="IO13" s="343"/>
      <c r="IP13" s="343"/>
      <c r="IQ13" s="343"/>
      <c r="IR13" s="343"/>
      <c r="IS13" s="343"/>
      <c r="IT13" s="343"/>
      <c r="IU13" s="343"/>
      <c r="IV13" s="343"/>
    </row>
    <row r="14" spans="1:11" s="316" customFormat="1" ht="24" customHeight="1">
      <c r="A14" s="339" t="s">
        <v>64</v>
      </c>
      <c r="B14" s="708" t="s">
        <v>294</v>
      </c>
      <c r="C14" s="708"/>
      <c r="D14" s="708"/>
      <c r="E14" s="708"/>
      <c r="F14" s="708"/>
      <c r="G14" s="708"/>
      <c r="H14" s="708"/>
      <c r="I14" s="433"/>
      <c r="J14" s="325"/>
      <c r="K14" s="325"/>
    </row>
    <row r="15" spans="1:11" s="316" customFormat="1" ht="22.5" customHeight="1">
      <c r="A15" s="431" t="s">
        <v>9</v>
      </c>
      <c r="B15" s="707" t="s">
        <v>295</v>
      </c>
      <c r="C15" s="707"/>
      <c r="D15" s="707"/>
      <c r="E15" s="707"/>
      <c r="F15" s="707"/>
      <c r="G15" s="707"/>
      <c r="H15" s="707"/>
      <c r="I15" s="707"/>
      <c r="J15" s="325"/>
      <c r="K15" s="325"/>
    </row>
    <row r="16" spans="1:11" s="316" customFormat="1" ht="21.75" customHeight="1">
      <c r="A16" s="431" t="s">
        <v>66</v>
      </c>
      <c r="B16" s="707" t="s">
        <v>296</v>
      </c>
      <c r="C16" s="707"/>
      <c r="D16" s="707"/>
      <c r="E16" s="707"/>
      <c r="F16" s="707"/>
      <c r="G16" s="707"/>
      <c r="H16" s="707"/>
      <c r="I16" s="707"/>
      <c r="J16" s="325"/>
      <c r="K16" s="325"/>
    </row>
    <row r="17" spans="1:11" s="342" customFormat="1" ht="24" customHeight="1">
      <c r="A17" s="339" t="s">
        <v>67</v>
      </c>
      <c r="B17" s="345" t="s">
        <v>297</v>
      </c>
      <c r="C17" s="325"/>
      <c r="D17" s="325"/>
      <c r="E17" s="325"/>
      <c r="F17" s="325"/>
      <c r="G17" s="325"/>
      <c r="H17" s="241"/>
      <c r="I17" s="408"/>
      <c r="J17" s="325"/>
      <c r="K17" s="325"/>
    </row>
    <row r="18" spans="1:11" s="342" customFormat="1" ht="24.75" customHeight="1">
      <c r="A18" s="339" t="s">
        <v>9</v>
      </c>
      <c r="B18" s="709" t="s">
        <v>65</v>
      </c>
      <c r="C18" s="709"/>
      <c r="D18" s="709"/>
      <c r="E18" s="709"/>
      <c r="F18" s="709"/>
      <c r="G18" s="709"/>
      <c r="H18" s="709"/>
      <c r="I18" s="709"/>
      <c r="J18" s="316"/>
      <c r="K18" s="316"/>
    </row>
    <row r="19" spans="1:256" ht="36" customHeight="1">
      <c r="A19" s="340"/>
      <c r="B19" s="688" t="s">
        <v>183</v>
      </c>
      <c r="C19" s="688"/>
      <c r="D19" s="688"/>
      <c r="E19" s="688"/>
      <c r="F19" s="688"/>
      <c r="G19" s="688"/>
      <c r="H19" s="688"/>
      <c r="I19" s="674"/>
      <c r="J19" s="325"/>
      <c r="L19" s="342"/>
      <c r="M19" s="342"/>
      <c r="N19" s="342"/>
      <c r="O19" s="342"/>
      <c r="P19" s="342"/>
      <c r="Q19" s="342"/>
      <c r="R19" s="342"/>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c r="CH19" s="343"/>
      <c r="CI19" s="343"/>
      <c r="CJ19" s="343"/>
      <c r="CK19" s="343"/>
      <c r="CL19" s="343"/>
      <c r="CM19" s="343"/>
      <c r="CN19" s="343"/>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M19" s="343"/>
      <c r="DN19" s="343"/>
      <c r="DO19" s="343"/>
      <c r="DP19" s="343"/>
      <c r="DQ19" s="343"/>
      <c r="DR19" s="343"/>
      <c r="DS19" s="343"/>
      <c r="DT19" s="343"/>
      <c r="DU19" s="343"/>
      <c r="DV19" s="343"/>
      <c r="DW19" s="343"/>
      <c r="DX19" s="343"/>
      <c r="DY19" s="343"/>
      <c r="DZ19" s="343"/>
      <c r="EA19" s="343"/>
      <c r="EB19" s="343"/>
      <c r="EC19" s="343"/>
      <c r="ED19" s="343"/>
      <c r="EE19" s="343"/>
      <c r="EF19" s="343"/>
      <c r="EG19" s="343"/>
      <c r="EH19" s="343"/>
      <c r="EI19" s="343"/>
      <c r="EJ19" s="343"/>
      <c r="EK19" s="343"/>
      <c r="EL19" s="343"/>
      <c r="EM19" s="343"/>
      <c r="EN19" s="343"/>
      <c r="EO19" s="343"/>
      <c r="EP19" s="343"/>
      <c r="EQ19" s="343"/>
      <c r="ER19" s="343"/>
      <c r="ES19" s="343"/>
      <c r="ET19" s="343"/>
      <c r="EU19" s="343"/>
      <c r="EV19" s="343"/>
      <c r="EW19" s="343"/>
      <c r="EX19" s="343"/>
      <c r="EY19" s="343"/>
      <c r="EZ19" s="343"/>
      <c r="FA19" s="343"/>
      <c r="FB19" s="343"/>
      <c r="FC19" s="343"/>
      <c r="FD19" s="343"/>
      <c r="FE19" s="343"/>
      <c r="FF19" s="343"/>
      <c r="FG19" s="343"/>
      <c r="FH19" s="343"/>
      <c r="FI19" s="343"/>
      <c r="FJ19" s="343"/>
      <c r="FK19" s="343"/>
      <c r="FL19" s="343"/>
      <c r="FM19" s="343"/>
      <c r="FN19" s="343"/>
      <c r="FO19" s="343"/>
      <c r="FP19" s="343"/>
      <c r="FQ19" s="343"/>
      <c r="FR19" s="343"/>
      <c r="FS19" s="343"/>
      <c r="FT19" s="343"/>
      <c r="FU19" s="343"/>
      <c r="FV19" s="343"/>
      <c r="FW19" s="343"/>
      <c r="FX19" s="343"/>
      <c r="FY19" s="343"/>
      <c r="FZ19" s="343"/>
      <c r="GA19" s="343"/>
      <c r="GB19" s="343"/>
      <c r="GC19" s="343"/>
      <c r="GD19" s="343"/>
      <c r="GE19" s="343"/>
      <c r="GF19" s="343"/>
      <c r="GG19" s="343"/>
      <c r="GH19" s="343"/>
      <c r="GI19" s="343"/>
      <c r="GJ19" s="343"/>
      <c r="GK19" s="343"/>
      <c r="GL19" s="343"/>
      <c r="GM19" s="343"/>
      <c r="GN19" s="343"/>
      <c r="GO19" s="343"/>
      <c r="GP19" s="343"/>
      <c r="GQ19" s="343"/>
      <c r="GR19" s="343"/>
      <c r="GS19" s="343"/>
      <c r="GT19" s="343"/>
      <c r="GU19" s="343"/>
      <c r="GV19" s="343"/>
      <c r="GW19" s="343"/>
      <c r="GX19" s="343"/>
      <c r="GY19" s="343"/>
      <c r="GZ19" s="343"/>
      <c r="HA19" s="343"/>
      <c r="HB19" s="343"/>
      <c r="HC19" s="343"/>
      <c r="HD19" s="343"/>
      <c r="HE19" s="343"/>
      <c r="HF19" s="343"/>
      <c r="HG19" s="343"/>
      <c r="HH19" s="343"/>
      <c r="HI19" s="343"/>
      <c r="HJ19" s="343"/>
      <c r="HK19" s="343"/>
      <c r="HL19" s="343"/>
      <c r="HM19" s="343"/>
      <c r="HN19" s="343"/>
      <c r="HO19" s="343"/>
      <c r="HP19" s="343"/>
      <c r="HQ19" s="343"/>
      <c r="HR19" s="343"/>
      <c r="HS19" s="343"/>
      <c r="HT19" s="343"/>
      <c r="HU19" s="343"/>
      <c r="HV19" s="343"/>
      <c r="HW19" s="343"/>
      <c r="HX19" s="343"/>
      <c r="HY19" s="343"/>
      <c r="HZ19" s="343"/>
      <c r="IA19" s="343"/>
      <c r="IB19" s="343"/>
      <c r="IC19" s="343"/>
      <c r="ID19" s="343"/>
      <c r="IE19" s="343"/>
      <c r="IF19" s="343"/>
      <c r="IG19" s="343"/>
      <c r="IH19" s="343"/>
      <c r="II19" s="343"/>
      <c r="IJ19" s="343"/>
      <c r="IK19" s="343"/>
      <c r="IL19" s="343"/>
      <c r="IM19" s="343"/>
      <c r="IN19" s="343"/>
      <c r="IO19" s="343"/>
      <c r="IP19" s="343"/>
      <c r="IQ19" s="343"/>
      <c r="IR19" s="343"/>
      <c r="IS19" s="343"/>
      <c r="IT19" s="343"/>
      <c r="IU19" s="343"/>
      <c r="IV19" s="343"/>
    </row>
    <row r="20" spans="1:11" s="342" customFormat="1" ht="24.75" customHeight="1">
      <c r="A20" s="237" t="s">
        <v>66</v>
      </c>
      <c r="B20" s="737" t="s">
        <v>409</v>
      </c>
      <c r="C20" s="737"/>
      <c r="D20" s="737"/>
      <c r="E20" s="737"/>
      <c r="F20" s="737"/>
      <c r="G20" s="737"/>
      <c r="H20" s="737"/>
      <c r="I20" s="737"/>
      <c r="J20" s="316"/>
      <c r="K20" s="316"/>
    </row>
    <row r="21" spans="1:256" ht="36" customHeight="1">
      <c r="A21" s="340"/>
      <c r="B21" s="688" t="s">
        <v>184</v>
      </c>
      <c r="C21" s="688"/>
      <c r="D21" s="688"/>
      <c r="E21" s="688"/>
      <c r="F21" s="688"/>
      <c r="G21" s="688"/>
      <c r="H21" s="688"/>
      <c r="I21" s="674"/>
      <c r="J21" s="325"/>
      <c r="L21" s="342"/>
      <c r="M21" s="342"/>
      <c r="N21" s="342"/>
      <c r="O21" s="342"/>
      <c r="P21" s="342"/>
      <c r="Q21" s="342"/>
      <c r="R21" s="342"/>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3"/>
      <c r="EE21" s="343"/>
      <c r="EF21" s="343"/>
      <c r="EG21" s="343"/>
      <c r="EH21" s="343"/>
      <c r="EI21" s="343"/>
      <c r="EJ21" s="343"/>
      <c r="EK21" s="343"/>
      <c r="EL21" s="343"/>
      <c r="EM21" s="343"/>
      <c r="EN21" s="343"/>
      <c r="EO21" s="343"/>
      <c r="EP21" s="343"/>
      <c r="EQ21" s="343"/>
      <c r="ER21" s="343"/>
      <c r="ES21" s="343"/>
      <c r="ET21" s="343"/>
      <c r="EU21" s="343"/>
      <c r="EV21" s="343"/>
      <c r="EW21" s="343"/>
      <c r="EX21" s="343"/>
      <c r="EY21" s="343"/>
      <c r="EZ21" s="343"/>
      <c r="FA21" s="343"/>
      <c r="FB21" s="343"/>
      <c r="FC21" s="343"/>
      <c r="FD21" s="343"/>
      <c r="FE21" s="343"/>
      <c r="FF21" s="343"/>
      <c r="FG21" s="343"/>
      <c r="FH21" s="343"/>
      <c r="FI21" s="343"/>
      <c r="FJ21" s="343"/>
      <c r="FK21" s="343"/>
      <c r="FL21" s="343"/>
      <c r="FM21" s="343"/>
      <c r="FN21" s="343"/>
      <c r="FO21" s="343"/>
      <c r="FP21" s="343"/>
      <c r="FQ21" s="343"/>
      <c r="FR21" s="343"/>
      <c r="FS21" s="343"/>
      <c r="FT21" s="343"/>
      <c r="FU21" s="343"/>
      <c r="FV21" s="343"/>
      <c r="FW21" s="343"/>
      <c r="FX21" s="343"/>
      <c r="FY21" s="343"/>
      <c r="FZ21" s="343"/>
      <c r="GA21" s="343"/>
      <c r="GB21" s="343"/>
      <c r="GC21" s="343"/>
      <c r="GD21" s="343"/>
      <c r="GE21" s="343"/>
      <c r="GF21" s="343"/>
      <c r="GG21" s="343"/>
      <c r="GH21" s="343"/>
      <c r="GI21" s="343"/>
      <c r="GJ21" s="343"/>
      <c r="GK21" s="343"/>
      <c r="GL21" s="343"/>
      <c r="GM21" s="343"/>
      <c r="GN21" s="343"/>
      <c r="GO21" s="343"/>
      <c r="GP21" s="343"/>
      <c r="GQ21" s="343"/>
      <c r="GR21" s="343"/>
      <c r="GS21" s="343"/>
      <c r="GT21" s="343"/>
      <c r="GU21" s="343"/>
      <c r="GV21" s="343"/>
      <c r="GW21" s="343"/>
      <c r="GX21" s="343"/>
      <c r="GY21" s="343"/>
      <c r="GZ21" s="343"/>
      <c r="HA21" s="343"/>
      <c r="HB21" s="343"/>
      <c r="HC21" s="343"/>
      <c r="HD21" s="343"/>
      <c r="HE21" s="343"/>
      <c r="HF21" s="343"/>
      <c r="HG21" s="343"/>
      <c r="HH21" s="343"/>
      <c r="HI21" s="343"/>
      <c r="HJ21" s="343"/>
      <c r="HK21" s="343"/>
      <c r="HL21" s="343"/>
      <c r="HM21" s="343"/>
      <c r="HN21" s="343"/>
      <c r="HO21" s="343"/>
      <c r="HP21" s="343"/>
      <c r="HQ21" s="343"/>
      <c r="HR21" s="343"/>
      <c r="HS21" s="343"/>
      <c r="HT21" s="343"/>
      <c r="HU21" s="343"/>
      <c r="HV21" s="343"/>
      <c r="HW21" s="343"/>
      <c r="HX21" s="343"/>
      <c r="HY21" s="343"/>
      <c r="HZ21" s="343"/>
      <c r="IA21" s="343"/>
      <c r="IB21" s="343"/>
      <c r="IC21" s="343"/>
      <c r="ID21" s="343"/>
      <c r="IE21" s="343"/>
      <c r="IF21" s="343"/>
      <c r="IG21" s="343"/>
      <c r="IH21" s="343"/>
      <c r="II21" s="343"/>
      <c r="IJ21" s="343"/>
      <c r="IK21" s="343"/>
      <c r="IL21" s="343"/>
      <c r="IM21" s="343"/>
      <c r="IN21" s="343"/>
      <c r="IO21" s="343"/>
      <c r="IP21" s="343"/>
      <c r="IQ21" s="343"/>
      <c r="IR21" s="343"/>
      <c r="IS21" s="343"/>
      <c r="IT21" s="343"/>
      <c r="IU21" s="343"/>
      <c r="IV21" s="343"/>
    </row>
    <row r="22" spans="1:11" s="342" customFormat="1" ht="22.5" customHeight="1">
      <c r="A22" s="339" t="s">
        <v>11</v>
      </c>
      <c r="B22" s="316" t="s">
        <v>106</v>
      </c>
      <c r="C22" s="316"/>
      <c r="D22" s="316"/>
      <c r="E22" s="316"/>
      <c r="F22" s="316"/>
      <c r="G22" s="316"/>
      <c r="H22" s="241"/>
      <c r="I22" s="241"/>
      <c r="J22" s="316"/>
      <c r="K22" s="316"/>
    </row>
    <row r="23" spans="1:11" s="345" customFormat="1" ht="24.75" customHeight="1">
      <c r="A23" s="237" t="s">
        <v>68</v>
      </c>
      <c r="B23" s="237" t="s">
        <v>69</v>
      </c>
      <c r="C23" s="316"/>
      <c r="D23" s="316"/>
      <c r="E23" s="316"/>
      <c r="F23" s="316"/>
      <c r="G23" s="316"/>
      <c r="H23" s="241"/>
      <c r="I23" s="241"/>
      <c r="J23" s="316"/>
      <c r="K23" s="316"/>
    </row>
    <row r="24" spans="1:11" s="345" customFormat="1" ht="26.25" customHeight="1">
      <c r="A24" s="344" t="s">
        <v>9</v>
      </c>
      <c r="B24" s="345" t="s">
        <v>419</v>
      </c>
      <c r="C24" s="316"/>
      <c r="D24" s="316"/>
      <c r="E24" s="316"/>
      <c r="F24" s="316"/>
      <c r="G24" s="316"/>
      <c r="H24" s="241"/>
      <c r="I24" s="241"/>
      <c r="J24" s="316"/>
      <c r="K24" s="316"/>
    </row>
    <row r="25" spans="1:11" s="471" customFormat="1" ht="54" customHeight="1">
      <c r="A25" s="497"/>
      <c r="B25" s="675" t="s">
        <v>139</v>
      </c>
      <c r="C25" s="676"/>
      <c r="D25" s="676"/>
      <c r="E25" s="676"/>
      <c r="F25" s="676"/>
      <c r="G25" s="676"/>
      <c r="H25" s="676"/>
      <c r="I25" s="676"/>
      <c r="J25" s="496"/>
      <c r="K25" s="496"/>
    </row>
    <row r="26" spans="1:11" s="471" customFormat="1" ht="54" customHeight="1">
      <c r="A26" s="472"/>
      <c r="B26" s="675" t="s">
        <v>448</v>
      </c>
      <c r="C26" s="676"/>
      <c r="D26" s="676"/>
      <c r="E26" s="676"/>
      <c r="F26" s="676"/>
      <c r="G26" s="676"/>
      <c r="H26" s="676"/>
      <c r="I26" s="676"/>
      <c r="J26" s="496"/>
      <c r="K26" s="496"/>
    </row>
    <row r="27" spans="1:11" s="345" customFormat="1" ht="34.5" customHeight="1">
      <c r="A27" s="342"/>
      <c r="B27" s="677" t="s">
        <v>533</v>
      </c>
      <c r="C27" s="688"/>
      <c r="D27" s="688"/>
      <c r="E27" s="688"/>
      <c r="F27" s="688"/>
      <c r="G27" s="688"/>
      <c r="H27" s="688"/>
      <c r="I27" s="688"/>
      <c r="J27" s="328"/>
      <c r="K27" s="328"/>
    </row>
    <row r="28" spans="1:11" s="345" customFormat="1" ht="12" customHeight="1">
      <c r="A28" s="342"/>
      <c r="B28" s="343"/>
      <c r="C28" s="343"/>
      <c r="D28" s="343"/>
      <c r="E28" s="343"/>
      <c r="F28" s="343"/>
      <c r="G28" s="343"/>
      <c r="H28" s="411"/>
      <c r="I28" s="411"/>
      <c r="J28" s="328"/>
      <c r="K28" s="328"/>
    </row>
    <row r="29" spans="1:11" s="345" customFormat="1" ht="19.5" customHeight="1">
      <c r="A29" s="342"/>
      <c r="B29" s="343"/>
      <c r="C29" s="343"/>
      <c r="D29" s="343"/>
      <c r="E29" s="343"/>
      <c r="F29" s="343"/>
      <c r="G29" s="343"/>
      <c r="H29" s="411"/>
      <c r="I29" s="411"/>
      <c r="J29" s="328"/>
      <c r="K29" s="328"/>
    </row>
    <row r="30" spans="1:11" s="345" customFormat="1" ht="19.5" customHeight="1">
      <c r="A30" s="342"/>
      <c r="B30" s="343"/>
      <c r="C30" s="343"/>
      <c r="D30" s="343"/>
      <c r="E30" s="343"/>
      <c r="F30" s="343"/>
      <c r="G30" s="343"/>
      <c r="H30" s="411"/>
      <c r="I30" s="411"/>
      <c r="J30" s="328"/>
      <c r="K30" s="328"/>
    </row>
    <row r="31" spans="1:11" s="345" customFormat="1" ht="19.5" customHeight="1">
      <c r="A31" s="342"/>
      <c r="B31" s="343"/>
      <c r="C31" s="343"/>
      <c r="D31" s="343"/>
      <c r="E31" s="343"/>
      <c r="F31" s="343"/>
      <c r="G31" s="343"/>
      <c r="H31" s="411"/>
      <c r="I31" s="411"/>
      <c r="J31" s="328"/>
      <c r="K31" s="328"/>
    </row>
    <row r="32" spans="1:11" s="345" customFormat="1" ht="19.5" customHeight="1">
      <c r="A32" s="344" t="s">
        <v>66</v>
      </c>
      <c r="B32" s="345" t="s">
        <v>427</v>
      </c>
      <c r="C32" s="325"/>
      <c r="D32" s="325"/>
      <c r="E32" s="325"/>
      <c r="F32" s="325"/>
      <c r="G32" s="325"/>
      <c r="H32" s="241"/>
      <c r="I32" s="241"/>
      <c r="J32" s="328"/>
      <c r="K32" s="328"/>
    </row>
    <row r="33" spans="1:11" s="345" customFormat="1" ht="19.5" customHeight="1">
      <c r="A33" s="316"/>
      <c r="B33" s="325" t="s">
        <v>534</v>
      </c>
      <c r="C33" s="328"/>
      <c r="D33" s="328"/>
      <c r="E33" s="328"/>
      <c r="F33" s="328"/>
      <c r="G33" s="328"/>
      <c r="H33" s="411"/>
      <c r="I33" s="411"/>
      <c r="J33" s="328"/>
      <c r="K33" s="328"/>
    </row>
    <row r="34" spans="1:11" s="345" customFormat="1" ht="19.5" customHeight="1">
      <c r="A34" s="316"/>
      <c r="B34" s="325" t="s">
        <v>535</v>
      </c>
      <c r="C34" s="328"/>
      <c r="D34" s="328"/>
      <c r="E34" s="328"/>
      <c r="F34" s="328"/>
      <c r="G34" s="328"/>
      <c r="H34" s="411"/>
      <c r="I34" s="411"/>
      <c r="J34" s="328"/>
      <c r="K34" s="328"/>
    </row>
    <row r="35" spans="1:11" ht="19.5" customHeight="1">
      <c r="A35" s="316"/>
      <c r="B35" s="325" t="s">
        <v>536</v>
      </c>
      <c r="C35" s="237"/>
      <c r="D35" s="345"/>
      <c r="E35" s="345"/>
      <c r="F35" s="345"/>
      <c r="G35" s="345"/>
      <c r="H35" s="321"/>
      <c r="I35" s="412"/>
      <c r="J35" s="345"/>
      <c r="K35" s="345"/>
    </row>
    <row r="36" spans="1:11" ht="19.5" customHeight="1">
      <c r="A36" s="316"/>
      <c r="B36" s="325" t="s">
        <v>537</v>
      </c>
      <c r="C36" s="236"/>
      <c r="D36" s="345"/>
      <c r="E36" s="345"/>
      <c r="F36" s="345"/>
      <c r="G36" s="345"/>
      <c r="H36" s="321"/>
      <c r="I36" s="412"/>
      <c r="J36" s="345"/>
      <c r="K36" s="345"/>
    </row>
    <row r="37" spans="1:10" s="345" customFormat="1" ht="24" customHeight="1">
      <c r="A37" s="344" t="s">
        <v>11</v>
      </c>
      <c r="B37" s="710" t="s">
        <v>261</v>
      </c>
      <c r="C37" s="710"/>
      <c r="D37" s="710"/>
      <c r="E37" s="710"/>
      <c r="F37" s="710"/>
      <c r="G37" s="710"/>
      <c r="H37" s="710"/>
      <c r="I37" s="710"/>
      <c r="J37" s="273"/>
    </row>
    <row r="38" spans="1:9" s="606" customFormat="1" ht="72" customHeight="1">
      <c r="A38" s="238"/>
      <c r="B38" s="695" t="s">
        <v>185</v>
      </c>
      <c r="C38" s="689"/>
      <c r="D38" s="689"/>
      <c r="E38" s="689"/>
      <c r="F38" s="689"/>
      <c r="G38" s="689"/>
      <c r="H38" s="689"/>
      <c r="I38" s="689"/>
    </row>
    <row r="39" spans="1:22" s="606" customFormat="1" ht="36" customHeight="1">
      <c r="A39" s="238"/>
      <c r="B39" s="695" t="s">
        <v>186</v>
      </c>
      <c r="C39" s="695"/>
      <c r="D39" s="695"/>
      <c r="E39" s="695"/>
      <c r="F39" s="695"/>
      <c r="G39" s="695"/>
      <c r="H39" s="695"/>
      <c r="I39" s="695"/>
      <c r="O39" s="695"/>
      <c r="P39" s="695"/>
      <c r="Q39" s="695"/>
      <c r="R39" s="695"/>
      <c r="S39" s="695"/>
      <c r="T39" s="695"/>
      <c r="U39" s="695"/>
      <c r="V39" s="695"/>
    </row>
    <row r="40" spans="1:9" s="471" customFormat="1" ht="54" customHeight="1">
      <c r="A40" s="497"/>
      <c r="B40" s="676" t="s">
        <v>538</v>
      </c>
      <c r="C40" s="676"/>
      <c r="D40" s="676"/>
      <c r="E40" s="676"/>
      <c r="F40" s="676"/>
      <c r="G40" s="676"/>
      <c r="H40" s="676"/>
      <c r="I40" s="676"/>
    </row>
    <row r="41" spans="1:10" s="345" customFormat="1" ht="24" customHeight="1">
      <c r="A41" s="344" t="s">
        <v>12</v>
      </c>
      <c r="B41" s="710" t="s">
        <v>136</v>
      </c>
      <c r="C41" s="710"/>
      <c r="D41" s="710"/>
      <c r="E41" s="710"/>
      <c r="F41" s="710"/>
      <c r="G41" s="710"/>
      <c r="H41" s="710"/>
      <c r="I41" s="710"/>
      <c r="J41" s="273"/>
    </row>
    <row r="42" spans="1:9" s="606" customFormat="1" ht="52.5" customHeight="1">
      <c r="A42" s="238"/>
      <c r="B42" s="695" t="s">
        <v>137</v>
      </c>
      <c r="C42" s="689"/>
      <c r="D42" s="689"/>
      <c r="E42" s="689"/>
      <c r="F42" s="689"/>
      <c r="G42" s="689"/>
      <c r="H42" s="689"/>
      <c r="I42" s="689"/>
    </row>
    <row r="43" spans="1:9" s="471" customFormat="1" ht="21.75" customHeight="1">
      <c r="A43" s="497"/>
      <c r="B43" s="676" t="s">
        <v>140</v>
      </c>
      <c r="C43" s="676"/>
      <c r="D43" s="676"/>
      <c r="E43" s="676"/>
      <c r="F43" s="676"/>
      <c r="G43" s="676"/>
      <c r="H43" s="676"/>
      <c r="I43" s="676"/>
    </row>
    <row r="44" spans="1:10" s="345" customFormat="1" ht="24" customHeight="1">
      <c r="A44" s="344" t="s">
        <v>13</v>
      </c>
      <c r="B44" s="710" t="s">
        <v>410</v>
      </c>
      <c r="C44" s="710"/>
      <c r="D44" s="710"/>
      <c r="E44" s="710"/>
      <c r="F44" s="710"/>
      <c r="G44" s="710"/>
      <c r="H44" s="710"/>
      <c r="I44" s="710"/>
      <c r="J44" s="273"/>
    </row>
    <row r="45" spans="1:9" s="345" customFormat="1" ht="42.75" customHeight="1">
      <c r="A45" s="329"/>
      <c r="B45" s="688" t="s">
        <v>443</v>
      </c>
      <c r="C45" s="688"/>
      <c r="D45" s="688"/>
      <c r="E45" s="688"/>
      <c r="F45" s="688"/>
      <c r="G45" s="688"/>
      <c r="H45" s="688"/>
      <c r="I45" s="688"/>
    </row>
    <row r="46" spans="1:9" s="345" customFormat="1" ht="20.25" customHeight="1">
      <c r="A46" s="329"/>
      <c r="B46" s="688" t="s">
        <v>89</v>
      </c>
      <c r="C46" s="688"/>
      <c r="D46" s="688"/>
      <c r="E46" s="688"/>
      <c r="F46" s="688"/>
      <c r="G46" s="688"/>
      <c r="H46" s="688"/>
      <c r="I46" s="688"/>
    </row>
    <row r="47" spans="1:9" s="345" customFormat="1" ht="25.5" customHeight="1">
      <c r="A47" s="316"/>
      <c r="B47" s="688" t="s">
        <v>444</v>
      </c>
      <c r="C47" s="688"/>
      <c r="D47" s="688"/>
      <c r="E47" s="688"/>
      <c r="F47" s="688"/>
      <c r="G47" s="688"/>
      <c r="H47" s="688"/>
      <c r="I47" s="688"/>
    </row>
    <row r="48" spans="1:10" s="345" customFormat="1" ht="24" customHeight="1">
      <c r="A48" s="344" t="s">
        <v>267</v>
      </c>
      <c r="B48" s="710" t="s">
        <v>90</v>
      </c>
      <c r="C48" s="710"/>
      <c r="D48" s="710"/>
      <c r="E48" s="710"/>
      <c r="F48" s="710"/>
      <c r="G48" s="710"/>
      <c r="H48" s="710"/>
      <c r="I48" s="710"/>
      <c r="J48" s="273"/>
    </row>
    <row r="49" spans="1:11" s="608" customFormat="1" ht="35.25" customHeight="1">
      <c r="A49" s="607"/>
      <c r="B49" s="689" t="s">
        <v>187</v>
      </c>
      <c r="C49" s="681"/>
      <c r="D49" s="681"/>
      <c r="E49" s="681"/>
      <c r="F49" s="681"/>
      <c r="G49" s="681"/>
      <c r="H49" s="681"/>
      <c r="I49" s="681"/>
      <c r="J49" s="606"/>
      <c r="K49" s="606"/>
    </row>
    <row r="50" spans="1:11" ht="34.5" customHeight="1">
      <c r="A50" s="344"/>
      <c r="B50" s="688" t="s">
        <v>539</v>
      </c>
      <c r="C50" s="688"/>
      <c r="D50" s="688"/>
      <c r="E50" s="688"/>
      <c r="F50" s="688"/>
      <c r="G50" s="688"/>
      <c r="H50" s="688"/>
      <c r="I50" s="688"/>
      <c r="J50" s="345"/>
      <c r="K50" s="345"/>
    </row>
    <row r="51" spans="1:11" ht="19.5" customHeight="1">
      <c r="A51" s="344"/>
      <c r="B51" s="707" t="s">
        <v>540</v>
      </c>
      <c r="C51" s="728"/>
      <c r="D51" s="728"/>
      <c r="E51" s="728"/>
      <c r="F51" s="728"/>
      <c r="G51" s="341"/>
      <c r="H51" s="411"/>
      <c r="I51" s="411"/>
      <c r="J51" s="345"/>
      <c r="K51" s="345"/>
    </row>
    <row r="52" spans="1:11" ht="18.75" customHeight="1">
      <c r="A52" s="344"/>
      <c r="B52" s="729" t="s">
        <v>129</v>
      </c>
      <c r="C52" s="730"/>
      <c r="D52" s="730"/>
      <c r="E52" s="730"/>
      <c r="F52" s="730"/>
      <c r="G52" s="730"/>
      <c r="H52" s="730"/>
      <c r="I52" s="730"/>
      <c r="J52" s="345"/>
      <c r="K52" s="345"/>
    </row>
    <row r="53" spans="1:11" ht="18.75" customHeight="1">
      <c r="A53" s="344"/>
      <c r="B53" s="729" t="s">
        <v>130</v>
      </c>
      <c r="C53" s="729"/>
      <c r="D53" s="729"/>
      <c r="E53" s="729"/>
      <c r="F53" s="729"/>
      <c r="G53" s="729"/>
      <c r="H53" s="729"/>
      <c r="I53" s="729"/>
      <c r="J53" s="345"/>
      <c r="K53" s="345"/>
    </row>
    <row r="54" spans="1:11" ht="18.75" customHeight="1">
      <c r="A54" s="344"/>
      <c r="B54" s="731" t="s">
        <v>228</v>
      </c>
      <c r="C54" s="731"/>
      <c r="D54" s="731"/>
      <c r="E54" s="731"/>
      <c r="F54" s="731"/>
      <c r="G54" s="731"/>
      <c r="H54" s="731"/>
      <c r="I54" s="731"/>
      <c r="J54" s="345"/>
      <c r="K54" s="345"/>
    </row>
    <row r="55" spans="1:11" ht="24" customHeight="1">
      <c r="A55" s="344"/>
      <c r="B55" s="329"/>
      <c r="C55" s="329"/>
      <c r="D55" s="329"/>
      <c r="E55" s="329"/>
      <c r="F55" s="329"/>
      <c r="G55" s="329"/>
      <c r="H55" s="329"/>
      <c r="I55" s="329"/>
      <c r="J55" s="345"/>
      <c r="K55" s="345"/>
    </row>
    <row r="56" spans="1:10" s="345" customFormat="1" ht="21.75" customHeight="1">
      <c r="A56" s="344" t="s">
        <v>143</v>
      </c>
      <c r="B56" s="710" t="s">
        <v>91</v>
      </c>
      <c r="C56" s="710"/>
      <c r="D56" s="710"/>
      <c r="E56" s="710"/>
      <c r="F56" s="710"/>
      <c r="G56" s="710"/>
      <c r="H56" s="710"/>
      <c r="I56" s="710"/>
      <c r="J56" s="273"/>
    </row>
    <row r="57" spans="1:10" s="606" customFormat="1" ht="54" customHeight="1">
      <c r="A57" s="607"/>
      <c r="B57" s="732" t="s">
        <v>176</v>
      </c>
      <c r="C57" s="732"/>
      <c r="D57" s="732"/>
      <c r="E57" s="732"/>
      <c r="F57" s="732"/>
      <c r="G57" s="732"/>
      <c r="H57" s="732"/>
      <c r="I57" s="732"/>
      <c r="J57" s="609"/>
    </row>
    <row r="58" spans="1:10" s="606" customFormat="1" ht="36" customHeight="1">
      <c r="A58" s="607"/>
      <c r="B58" s="689" t="s">
        <v>177</v>
      </c>
      <c r="C58" s="695"/>
      <c r="D58" s="695"/>
      <c r="E58" s="695"/>
      <c r="F58" s="695"/>
      <c r="G58" s="695"/>
      <c r="H58" s="695"/>
      <c r="I58" s="695"/>
      <c r="J58" s="609"/>
    </row>
    <row r="59" spans="1:10" s="606" customFormat="1" ht="36" customHeight="1">
      <c r="A59" s="607"/>
      <c r="B59" s="689" t="s">
        <v>135</v>
      </c>
      <c r="C59" s="695"/>
      <c r="D59" s="695"/>
      <c r="E59" s="695"/>
      <c r="F59" s="695"/>
      <c r="G59" s="695"/>
      <c r="H59" s="695"/>
      <c r="I59" s="695"/>
      <c r="J59" s="609"/>
    </row>
    <row r="60" spans="1:10" s="345" customFormat="1" ht="24.75" customHeight="1">
      <c r="A60" s="344" t="s">
        <v>270</v>
      </c>
      <c r="B60" s="710" t="s">
        <v>298</v>
      </c>
      <c r="C60" s="710"/>
      <c r="D60" s="710"/>
      <c r="E60" s="710"/>
      <c r="F60" s="710"/>
      <c r="G60" s="710"/>
      <c r="H60" s="710"/>
      <c r="I60" s="710"/>
      <c r="J60" s="273"/>
    </row>
    <row r="61" spans="1:10" s="345" customFormat="1" ht="19.5" customHeight="1">
      <c r="A61" s="344"/>
      <c r="B61" s="688" t="s">
        <v>299</v>
      </c>
      <c r="C61" s="688"/>
      <c r="D61" s="688"/>
      <c r="E61" s="688"/>
      <c r="F61" s="688"/>
      <c r="G61" s="688"/>
      <c r="H61" s="688"/>
      <c r="I61" s="688"/>
      <c r="J61" s="273"/>
    </row>
    <row r="62" spans="1:10" s="345" customFormat="1" ht="24.75" customHeight="1">
      <c r="A62" s="344" t="s">
        <v>121</v>
      </c>
      <c r="B62" s="710" t="s">
        <v>300</v>
      </c>
      <c r="C62" s="710"/>
      <c r="D62" s="710"/>
      <c r="E62" s="710"/>
      <c r="F62" s="710"/>
      <c r="G62" s="710"/>
      <c r="H62" s="710"/>
      <c r="I62" s="710"/>
      <c r="J62" s="273"/>
    </row>
    <row r="63" spans="2:10" s="345" customFormat="1" ht="57.75" customHeight="1">
      <c r="B63" s="676" t="s">
        <v>529</v>
      </c>
      <c r="C63" s="676"/>
      <c r="D63" s="676"/>
      <c r="E63" s="676"/>
      <c r="F63" s="676"/>
      <c r="G63" s="676"/>
      <c r="H63" s="676"/>
      <c r="I63" s="676"/>
      <c r="J63" s="273"/>
    </row>
    <row r="64" spans="2:10" s="345" customFormat="1" ht="54" customHeight="1">
      <c r="B64" s="675" t="s">
        <v>131</v>
      </c>
      <c r="C64" s="675"/>
      <c r="D64" s="675"/>
      <c r="E64" s="675"/>
      <c r="F64" s="675"/>
      <c r="G64" s="675"/>
      <c r="H64" s="675"/>
      <c r="I64" s="675"/>
      <c r="J64" s="273"/>
    </row>
    <row r="65" spans="2:10" s="345" customFormat="1" ht="37.5" customHeight="1">
      <c r="B65" s="675" t="s">
        <v>237</v>
      </c>
      <c r="C65" s="675"/>
      <c r="D65" s="675"/>
      <c r="E65" s="675"/>
      <c r="F65" s="675"/>
      <c r="G65" s="675"/>
      <c r="H65" s="675"/>
      <c r="I65" s="675"/>
      <c r="J65" s="273"/>
    </row>
    <row r="66" spans="2:10" s="345" customFormat="1" ht="24.75" customHeight="1">
      <c r="B66" s="469" t="s">
        <v>132</v>
      </c>
      <c r="C66" s="467"/>
      <c r="D66" s="468"/>
      <c r="E66" s="468"/>
      <c r="F66" s="468"/>
      <c r="G66" s="468"/>
      <c r="H66" s="470"/>
      <c r="I66" s="470"/>
      <c r="J66" s="273"/>
    </row>
    <row r="67" spans="1:17" s="611" customFormat="1" ht="72" customHeight="1">
      <c r="A67" s="610"/>
      <c r="B67" s="725" t="s">
        <v>157</v>
      </c>
      <c r="C67" s="726"/>
      <c r="D67" s="726"/>
      <c r="E67" s="726"/>
      <c r="F67" s="726"/>
      <c r="G67" s="726"/>
      <c r="H67" s="726"/>
      <c r="I67" s="726"/>
      <c r="J67" s="698"/>
      <c r="K67" s="698"/>
      <c r="L67" s="698"/>
      <c r="M67" s="698"/>
      <c r="N67" s="698"/>
      <c r="O67" s="698"/>
      <c r="P67" s="698"/>
      <c r="Q67" s="698"/>
    </row>
    <row r="68" spans="1:9" ht="24" customHeight="1">
      <c r="A68" s="432" t="s">
        <v>86</v>
      </c>
      <c r="B68" s="710" t="s">
        <v>85</v>
      </c>
      <c r="C68" s="714"/>
      <c r="D68" s="714"/>
      <c r="E68" s="714"/>
      <c r="F68" s="714"/>
      <c r="G68" s="714"/>
      <c r="H68" s="714"/>
      <c r="I68" s="714"/>
    </row>
    <row r="69" spans="1:9" ht="21.75" customHeight="1">
      <c r="A69" s="346" t="s">
        <v>301</v>
      </c>
      <c r="B69" s="347" t="s">
        <v>379</v>
      </c>
      <c r="C69" s="327"/>
      <c r="D69" s="327"/>
      <c r="E69" s="348"/>
      <c r="F69" s="379"/>
      <c r="G69" s="255"/>
      <c r="H69" s="259" t="s">
        <v>216</v>
      </c>
      <c r="I69" s="259" t="s">
        <v>217</v>
      </c>
    </row>
    <row r="70" spans="2:9" ht="21.75" customHeight="1">
      <c r="B70" s="349" t="s">
        <v>275</v>
      </c>
      <c r="E70" s="350"/>
      <c r="F70" s="350"/>
      <c r="G70" s="239"/>
      <c r="H70" s="240">
        <v>703992614</v>
      </c>
      <c r="I70" s="240">
        <v>1129232289</v>
      </c>
    </row>
    <row r="71" spans="2:9" ht="21.75" customHeight="1">
      <c r="B71" s="349" t="s">
        <v>276</v>
      </c>
      <c r="E71" s="350"/>
      <c r="F71" s="350"/>
      <c r="G71" s="240"/>
      <c r="H71" s="240">
        <v>7235620845</v>
      </c>
      <c r="I71" s="240">
        <v>4099951135</v>
      </c>
    </row>
    <row r="72" spans="2:9" ht="21.75" customHeight="1">
      <c r="B72" s="349"/>
      <c r="D72" s="643" t="s">
        <v>160</v>
      </c>
      <c r="E72" s="350"/>
      <c r="F72" s="350"/>
      <c r="G72" s="240"/>
      <c r="H72" s="233">
        <f>14280048+1363791037+5655849+1171291</f>
        <v>1384898225</v>
      </c>
      <c r="I72" s="240"/>
    </row>
    <row r="73" spans="2:9" ht="21.75" customHeight="1">
      <c r="B73" s="349"/>
      <c r="D73" s="643" t="s">
        <v>161</v>
      </c>
      <c r="E73" s="350"/>
      <c r="F73" s="350"/>
      <c r="G73" s="240"/>
      <c r="H73" s="233">
        <v>5850722620</v>
      </c>
      <c r="I73" s="240"/>
    </row>
    <row r="74" spans="1:11" ht="21.75" customHeight="1" thickBot="1">
      <c r="A74" s="234"/>
      <c r="B74" s="352"/>
      <c r="C74" s="353"/>
      <c r="D74" s="354" t="s">
        <v>263</v>
      </c>
      <c r="E74" s="355"/>
      <c r="F74" s="355"/>
      <c r="G74" s="356"/>
      <c r="H74" s="242">
        <f>SUM(H70:H71)</f>
        <v>7939613459</v>
      </c>
      <c r="I74" s="242">
        <f>SUM(I70:I71)</f>
        <v>5229183424</v>
      </c>
      <c r="J74" s="231">
        <f>H74-CDKT!G8</f>
        <v>0</v>
      </c>
      <c r="K74" s="325">
        <f>I74-CDKT!I8</f>
        <v>0</v>
      </c>
    </row>
    <row r="75" spans="1:9" ht="22.5" customHeight="1" thickTop="1">
      <c r="A75" s="234"/>
      <c r="B75" s="320"/>
      <c r="C75" s="357"/>
      <c r="D75" s="317"/>
      <c r="E75" s="350"/>
      <c r="F75" s="350"/>
      <c r="G75" s="240"/>
      <c r="H75" s="243"/>
      <c r="I75" s="243"/>
    </row>
    <row r="76" spans="1:9" ht="24.75" customHeight="1">
      <c r="A76" s="234"/>
      <c r="B76" s="320"/>
      <c r="C76" s="357"/>
      <c r="D76" s="317"/>
      <c r="E76" s="350"/>
      <c r="F76" s="350"/>
      <c r="G76" s="240"/>
      <c r="H76" s="243"/>
      <c r="I76" s="243"/>
    </row>
    <row r="77" spans="1:9" ht="27.75" customHeight="1">
      <c r="A77" s="234"/>
      <c r="B77" s="320"/>
      <c r="C77" s="357"/>
      <c r="D77" s="317"/>
      <c r="E77" s="350"/>
      <c r="F77" s="350"/>
      <c r="G77" s="240"/>
      <c r="H77" s="243"/>
      <c r="I77" s="243"/>
    </row>
    <row r="78" spans="1:10" ht="21.75" customHeight="1">
      <c r="A78" s="346" t="s">
        <v>302</v>
      </c>
      <c r="B78" s="347" t="s">
        <v>93</v>
      </c>
      <c r="C78" s="359"/>
      <c r="D78" s="359"/>
      <c r="E78" s="359"/>
      <c r="F78" s="359"/>
      <c r="G78" s="361"/>
      <c r="H78" s="259" t="s">
        <v>216</v>
      </c>
      <c r="I78" s="259" t="s">
        <v>217</v>
      </c>
      <c r="J78" s="267"/>
    </row>
    <row r="79" spans="2:10" ht="21.75" customHeight="1">
      <c r="B79" s="329" t="s">
        <v>94</v>
      </c>
      <c r="D79" s="357"/>
      <c r="E79" s="357"/>
      <c r="F79" s="357"/>
      <c r="G79" s="360"/>
      <c r="H79" s="413">
        <f>SUM(H80:H88)</f>
        <v>1897437647</v>
      </c>
      <c r="I79" s="408">
        <f>SUM(I80:I88)</f>
        <v>674743621</v>
      </c>
      <c r="J79" s="267"/>
    </row>
    <row r="80" spans="4:10" ht="19.5" customHeight="1">
      <c r="D80" s="547" t="s">
        <v>308</v>
      </c>
      <c r="E80" s="357"/>
      <c r="F80" s="357"/>
      <c r="G80" s="360"/>
      <c r="H80" s="414">
        <v>1777920</v>
      </c>
      <c r="I80" s="414">
        <v>5627030</v>
      </c>
      <c r="J80" s="267"/>
    </row>
    <row r="81" spans="4:10" ht="19.5" customHeight="1">
      <c r="D81" s="547" t="s">
        <v>190</v>
      </c>
      <c r="E81" s="357"/>
      <c r="F81" s="357"/>
      <c r="G81" s="360"/>
      <c r="H81" s="414">
        <v>4808420</v>
      </c>
      <c r="I81" s="414"/>
      <c r="J81" s="267"/>
    </row>
    <row r="82" spans="4:10" ht="19.5" customHeight="1">
      <c r="D82" s="547" t="s">
        <v>303</v>
      </c>
      <c r="E82" s="357"/>
      <c r="F82" s="357"/>
      <c r="G82" s="360"/>
      <c r="H82" s="414">
        <f>13622081+15524550</f>
        <v>29146631</v>
      </c>
      <c r="I82" s="414">
        <v>29146631</v>
      </c>
      <c r="J82" s="267"/>
    </row>
    <row r="83" spans="4:10" ht="19.5" customHeight="1">
      <c r="D83" s="547" t="s">
        <v>304</v>
      </c>
      <c r="E83" s="357"/>
      <c r="F83" s="357"/>
      <c r="G83" s="360"/>
      <c r="H83" s="414">
        <v>4000920</v>
      </c>
      <c r="I83" s="414">
        <f>H83</f>
        <v>4000920</v>
      </c>
      <c r="J83" s="267"/>
    </row>
    <row r="84" spans="4:10" ht="19.5" customHeight="1">
      <c r="D84" s="547" t="s">
        <v>305</v>
      </c>
      <c r="E84" s="357"/>
      <c r="F84" s="357"/>
      <c r="G84" s="360"/>
      <c r="H84" s="414">
        <v>1636601903</v>
      </c>
      <c r="I84" s="414">
        <v>422645213</v>
      </c>
      <c r="J84" s="267"/>
    </row>
    <row r="85" spans="4:10" ht="19.5" customHeight="1">
      <c r="D85" s="547" t="s">
        <v>306</v>
      </c>
      <c r="E85" s="357"/>
      <c r="F85" s="357"/>
      <c r="G85" s="360"/>
      <c r="H85" s="414">
        <v>25872000</v>
      </c>
      <c r="I85" s="414">
        <f>H85</f>
        <v>25872000</v>
      </c>
      <c r="J85" s="267"/>
    </row>
    <row r="86" spans="4:10" ht="19.5" customHeight="1">
      <c r="D86" s="547" t="s">
        <v>188</v>
      </c>
      <c r="E86" s="357"/>
      <c r="F86" s="357"/>
      <c r="G86" s="360"/>
      <c r="H86" s="414"/>
      <c r="I86" s="414">
        <v>133232329</v>
      </c>
      <c r="J86" s="267"/>
    </row>
    <row r="87" spans="4:10" ht="19.5" customHeight="1">
      <c r="D87" s="547" t="s">
        <v>189</v>
      </c>
      <c r="E87" s="357"/>
      <c r="F87" s="357"/>
      <c r="G87" s="360"/>
      <c r="H87" s="415"/>
      <c r="I87" s="414">
        <v>40000000</v>
      </c>
      <c r="J87" s="267"/>
    </row>
    <row r="88" spans="4:10" ht="19.5" customHeight="1">
      <c r="D88" s="547" t="s">
        <v>307</v>
      </c>
      <c r="E88" s="357"/>
      <c r="F88" s="357"/>
      <c r="G88" s="360"/>
      <c r="H88" s="414">
        <v>195229853</v>
      </c>
      <c r="I88" s="415">
        <v>14219498</v>
      </c>
      <c r="J88" s="267"/>
    </row>
    <row r="89" spans="2:11" ht="21.75" customHeight="1" thickBot="1">
      <c r="B89" s="352"/>
      <c r="C89" s="353"/>
      <c r="D89" s="354" t="s">
        <v>263</v>
      </c>
      <c r="E89" s="355"/>
      <c r="F89" s="355"/>
      <c r="G89" s="356"/>
      <c r="H89" s="242">
        <f>SUM(H79:H79)</f>
        <v>1897437647</v>
      </c>
      <c r="I89" s="242">
        <f>SUM(I79:I79)</f>
        <v>674743621</v>
      </c>
      <c r="J89" s="240">
        <f>H89-CDKT!G19</f>
        <v>0</v>
      </c>
      <c r="K89" s="244">
        <f>I89-CDKT!I19</f>
        <v>0</v>
      </c>
    </row>
    <row r="90" spans="2:11" ht="9.75" customHeight="1" thickTop="1">
      <c r="B90" s="320"/>
      <c r="C90" s="357"/>
      <c r="D90" s="317"/>
      <c r="E90" s="350"/>
      <c r="F90" s="350"/>
      <c r="G90" s="240"/>
      <c r="H90" s="243"/>
      <c r="I90" s="243"/>
      <c r="J90" s="240"/>
      <c r="K90" s="244"/>
    </row>
    <row r="91" spans="2:11" ht="21.75" customHeight="1">
      <c r="B91" s="347" t="s">
        <v>191</v>
      </c>
      <c r="C91" s="359"/>
      <c r="D91" s="359"/>
      <c r="E91" s="359"/>
      <c r="F91" s="359"/>
      <c r="G91" s="361"/>
      <c r="H91" s="259" t="s">
        <v>216</v>
      </c>
      <c r="I91" s="259" t="s">
        <v>217</v>
      </c>
      <c r="J91" s="240"/>
      <c r="K91" s="244"/>
    </row>
    <row r="92" spans="2:11" ht="21.75" customHeight="1">
      <c r="B92" s="329" t="s">
        <v>94</v>
      </c>
      <c r="C92" s="357"/>
      <c r="D92" s="357"/>
      <c r="E92" s="357"/>
      <c r="F92" s="357"/>
      <c r="G92" s="360"/>
      <c r="H92" s="267">
        <v>617087196</v>
      </c>
      <c r="I92" s="267">
        <v>958686356</v>
      </c>
      <c r="J92" s="240"/>
      <c r="K92" s="244"/>
    </row>
    <row r="93" spans="2:11" ht="21.75" customHeight="1">
      <c r="B93" s="329" t="s">
        <v>192</v>
      </c>
      <c r="C93" s="357"/>
      <c r="D93" s="357"/>
      <c r="E93" s="357"/>
      <c r="F93" s="357"/>
      <c r="G93" s="360"/>
      <c r="H93" s="267">
        <v>255645512</v>
      </c>
      <c r="I93" s="267">
        <v>3000000</v>
      </c>
      <c r="J93" s="240"/>
      <c r="K93" s="244"/>
    </row>
    <row r="94" spans="2:11" ht="24" customHeight="1" thickBot="1">
      <c r="B94" s="352"/>
      <c r="C94" s="353"/>
      <c r="D94" s="354" t="s">
        <v>263</v>
      </c>
      <c r="E94" s="355"/>
      <c r="F94" s="355"/>
      <c r="G94" s="356"/>
      <c r="H94" s="242">
        <f>H92+H93</f>
        <v>872732708</v>
      </c>
      <c r="I94" s="242">
        <f>I92+I93</f>
        <v>961686356</v>
      </c>
      <c r="J94" s="240">
        <f>H94-CDKT!G27</f>
        <v>0</v>
      </c>
      <c r="K94" s="244">
        <f>I94-CDKT!I27</f>
        <v>0</v>
      </c>
    </row>
    <row r="95" spans="2:11" ht="13.5" customHeight="1" thickTop="1">
      <c r="B95" s="320"/>
      <c r="C95" s="357"/>
      <c r="D95" s="317"/>
      <c r="E95" s="350"/>
      <c r="F95" s="350"/>
      <c r="G95" s="240"/>
      <c r="H95" s="243"/>
      <c r="I95" s="243"/>
      <c r="J95" s="240"/>
      <c r="K95" s="244"/>
    </row>
    <row r="96" spans="1:10" ht="21.75" customHeight="1">
      <c r="A96" s="346" t="s">
        <v>12</v>
      </c>
      <c r="B96" s="358" t="s">
        <v>264</v>
      </c>
      <c r="C96" s="359"/>
      <c r="D96" s="359"/>
      <c r="E96" s="359"/>
      <c r="F96" s="359"/>
      <c r="G96" s="361"/>
      <c r="H96" s="259" t="s">
        <v>216</v>
      </c>
      <c r="I96" s="259" t="s">
        <v>217</v>
      </c>
      <c r="J96" s="267"/>
    </row>
    <row r="97" spans="2:10" ht="21.75" customHeight="1">
      <c r="B97" s="236" t="s">
        <v>277</v>
      </c>
      <c r="D97" s="357"/>
      <c r="E97" s="357"/>
      <c r="F97" s="357"/>
      <c r="G97" s="360"/>
      <c r="H97" s="408">
        <v>19657032707</v>
      </c>
      <c r="I97" s="240">
        <v>17551760919</v>
      </c>
      <c r="J97" s="267"/>
    </row>
    <row r="98" spans="2:10" ht="19.5" customHeight="1">
      <c r="B98" s="236" t="s">
        <v>278</v>
      </c>
      <c r="D98" s="357"/>
      <c r="E98" s="357"/>
      <c r="F98" s="357"/>
      <c r="G98" s="360"/>
      <c r="H98" s="408">
        <v>199570188</v>
      </c>
      <c r="I98" s="240">
        <v>88720878</v>
      </c>
      <c r="J98" s="267"/>
    </row>
    <row r="99" spans="2:10" ht="19.5" customHeight="1">
      <c r="B99" s="236" t="s">
        <v>279</v>
      </c>
      <c r="D99" s="357"/>
      <c r="E99" s="357"/>
      <c r="F99" s="357"/>
      <c r="G99" s="360"/>
      <c r="H99" s="408">
        <v>16529755544</v>
      </c>
      <c r="I99" s="240">
        <v>13298799645</v>
      </c>
      <c r="J99" s="267"/>
    </row>
    <row r="100" spans="2:9" ht="19.5" customHeight="1">
      <c r="B100" s="236" t="s">
        <v>309</v>
      </c>
      <c r="D100" s="357"/>
      <c r="E100" s="357"/>
      <c r="F100" s="357"/>
      <c r="G100" s="360"/>
      <c r="H100" s="408">
        <v>4014863705</v>
      </c>
      <c r="I100" s="240">
        <v>10543729511</v>
      </c>
    </row>
    <row r="101" spans="2:10" ht="19.5" customHeight="1">
      <c r="B101" s="236" t="s">
        <v>310</v>
      </c>
      <c r="D101" s="357"/>
      <c r="E101" s="357"/>
      <c r="F101" s="357"/>
      <c r="G101" s="360"/>
      <c r="H101" s="408">
        <v>3200000</v>
      </c>
      <c r="I101" s="240">
        <v>1483641766</v>
      </c>
      <c r="J101" s="267"/>
    </row>
    <row r="102" spans="2:11" ht="24" customHeight="1" thickBot="1">
      <c r="B102" s="362"/>
      <c r="C102" s="362"/>
      <c r="D102" s="362" t="s">
        <v>265</v>
      </c>
      <c r="E102" s="362"/>
      <c r="F102" s="434"/>
      <c r="G102" s="434"/>
      <c r="H102" s="416">
        <f>SUM(H97:H101)</f>
        <v>40404422144</v>
      </c>
      <c r="I102" s="416">
        <f>SUM(I97:I101)</f>
        <v>42966652719</v>
      </c>
      <c r="J102" s="267">
        <f>H102-CDKT!G21</f>
        <v>0</v>
      </c>
      <c r="K102" s="325">
        <f>I102-CDKT!I21</f>
        <v>0</v>
      </c>
    </row>
    <row r="103" spans="2:10" ht="15" customHeight="1" thickTop="1">
      <c r="B103" s="272"/>
      <c r="C103" s="232"/>
      <c r="D103" s="232"/>
      <c r="E103" s="232"/>
      <c r="F103" s="357"/>
      <c r="G103" s="360"/>
      <c r="H103" s="408"/>
      <c r="I103" s="241"/>
      <c r="J103" s="267"/>
    </row>
    <row r="104" spans="1:10" ht="19.5" customHeight="1">
      <c r="A104" s="346" t="s">
        <v>13</v>
      </c>
      <c r="B104" s="358" t="s">
        <v>92</v>
      </c>
      <c r="C104" s="359"/>
      <c r="D104" s="359"/>
      <c r="E104" s="359"/>
      <c r="F104" s="359"/>
      <c r="G104" s="361"/>
      <c r="H104" s="259" t="s">
        <v>216</v>
      </c>
      <c r="I104" s="259" t="s">
        <v>217</v>
      </c>
      <c r="J104" s="267"/>
    </row>
    <row r="105" spans="2:10" ht="21.75" customHeight="1">
      <c r="B105" s="236" t="s">
        <v>105</v>
      </c>
      <c r="D105" s="357"/>
      <c r="E105" s="357"/>
      <c r="F105" s="357"/>
      <c r="G105" s="360"/>
      <c r="H105" s="408"/>
      <c r="I105" s="240">
        <v>842401527</v>
      </c>
      <c r="J105" s="267">
        <v>0</v>
      </c>
    </row>
    <row r="106" spans="2:11" ht="24" customHeight="1" thickBot="1">
      <c r="B106" s="362"/>
      <c r="C106" s="362"/>
      <c r="D106" s="354" t="s">
        <v>263</v>
      </c>
      <c r="E106" s="362"/>
      <c r="F106" s="434"/>
      <c r="G106" s="434"/>
      <c r="H106" s="416">
        <f>SUM(H105:H105)</f>
        <v>0</v>
      </c>
      <c r="I106" s="416">
        <f>SUM(I105:I105)</f>
        <v>842401527</v>
      </c>
      <c r="J106" s="267">
        <f>H106-CDKT!G25</f>
        <v>0</v>
      </c>
      <c r="K106" s="325">
        <f>I106-CDKT!I25</f>
        <v>0</v>
      </c>
    </row>
    <row r="107" spans="1:10" ht="15" customHeight="1" thickTop="1">
      <c r="A107" s="346"/>
      <c r="B107" s="338"/>
      <c r="C107" s="338"/>
      <c r="D107" s="384"/>
      <c r="E107" s="338"/>
      <c r="F107" s="357"/>
      <c r="G107" s="360"/>
      <c r="H107" s="332"/>
      <c r="I107" s="332"/>
      <c r="J107" s="267"/>
    </row>
    <row r="108" spans="1:10" ht="19.5" customHeight="1">
      <c r="A108" s="346"/>
      <c r="B108" s="338"/>
      <c r="C108" s="338"/>
      <c r="D108" s="384"/>
      <c r="E108" s="338"/>
      <c r="F108" s="357"/>
      <c r="G108" s="360"/>
      <c r="H108" s="332"/>
      <c r="I108" s="332"/>
      <c r="J108" s="267"/>
    </row>
    <row r="109" spans="1:10" ht="19.5" customHeight="1">
      <c r="A109" s="346"/>
      <c r="B109" s="338"/>
      <c r="C109" s="338"/>
      <c r="D109" s="384"/>
      <c r="E109" s="338"/>
      <c r="F109" s="357"/>
      <c r="G109" s="360"/>
      <c r="H109" s="332"/>
      <c r="I109" s="332"/>
      <c r="J109" s="267"/>
    </row>
    <row r="110" spans="1:10" ht="19.5" customHeight="1">
      <c r="A110" s="346"/>
      <c r="B110" s="338"/>
      <c r="C110" s="338"/>
      <c r="D110" s="384"/>
      <c r="E110" s="338"/>
      <c r="F110" s="357"/>
      <c r="G110" s="360"/>
      <c r="H110" s="332"/>
      <c r="I110" s="332"/>
      <c r="J110" s="267"/>
    </row>
    <row r="111" spans="1:10" ht="19.5" customHeight="1">
      <c r="A111" s="346"/>
      <c r="B111" s="338"/>
      <c r="C111" s="338"/>
      <c r="D111" s="384"/>
      <c r="E111" s="338"/>
      <c r="F111" s="357"/>
      <c r="G111" s="360"/>
      <c r="H111" s="332"/>
      <c r="I111" s="332"/>
      <c r="J111" s="267"/>
    </row>
    <row r="112" spans="1:10" ht="19.5" customHeight="1">
      <c r="A112" s="346"/>
      <c r="B112" s="338"/>
      <c r="C112" s="338"/>
      <c r="D112" s="384"/>
      <c r="E112" s="338"/>
      <c r="F112" s="357"/>
      <c r="G112" s="360"/>
      <c r="H112" s="332"/>
      <c r="I112" s="332"/>
      <c r="J112" s="267"/>
    </row>
    <row r="113" spans="1:10" ht="19.5" customHeight="1">
      <c r="A113" s="346" t="s">
        <v>270</v>
      </c>
      <c r="B113" s="338" t="s">
        <v>268</v>
      </c>
      <c r="C113" s="234"/>
      <c r="D113" s="234"/>
      <c r="E113" s="234"/>
      <c r="F113" s="357"/>
      <c r="G113" s="360"/>
      <c r="H113" s="240"/>
      <c r="I113" s="244"/>
      <c r="J113" s="267"/>
    </row>
    <row r="114" spans="1:10" ht="6" customHeight="1">
      <c r="A114" s="346"/>
      <c r="B114" s="338"/>
      <c r="C114" s="234"/>
      <c r="D114" s="234"/>
      <c r="E114" s="234"/>
      <c r="F114" s="357"/>
      <c r="G114" s="360"/>
      <c r="H114" s="240"/>
      <c r="I114" s="244"/>
      <c r="J114" s="267"/>
    </row>
    <row r="115" spans="1:10" s="549" customFormat="1" ht="34.5" customHeight="1">
      <c r="A115" s="690" t="s">
        <v>272</v>
      </c>
      <c r="B115" s="690"/>
      <c r="C115" s="690"/>
      <c r="D115" s="690"/>
      <c r="E115" s="492" t="s">
        <v>266</v>
      </c>
      <c r="F115" s="492" t="s">
        <v>18</v>
      </c>
      <c r="G115" s="492" t="s">
        <v>19</v>
      </c>
      <c r="H115" s="492" t="s">
        <v>420</v>
      </c>
      <c r="I115" s="492" t="s">
        <v>269</v>
      </c>
      <c r="J115" s="548"/>
    </row>
    <row r="116" spans="1:9" ht="21.75" customHeight="1">
      <c r="A116" s="612" t="s">
        <v>20</v>
      </c>
      <c r="B116" s="612"/>
      <c r="C116" s="612"/>
      <c r="D116" s="612"/>
      <c r="E116" s="612"/>
      <c r="F116" s="327"/>
      <c r="G116" s="327"/>
      <c r="H116" s="318"/>
      <c r="I116" s="318"/>
    </row>
    <row r="117" spans="1:9" ht="21.75" customHeight="1">
      <c r="A117" s="367" t="s">
        <v>380</v>
      </c>
      <c r="B117" s="435"/>
      <c r="C117" s="435"/>
      <c r="D117" s="436"/>
      <c r="E117" s="435">
        <v>13402294341</v>
      </c>
      <c r="F117" s="246">
        <v>17097904632</v>
      </c>
      <c r="G117" s="247">
        <v>2813945403</v>
      </c>
      <c r="H117" s="417">
        <v>223231452</v>
      </c>
      <c r="I117" s="417">
        <f>SUM(E117:H117)</f>
        <v>33537375828</v>
      </c>
    </row>
    <row r="118" spans="1:10" s="265" customFormat="1" ht="21.75" customHeight="1">
      <c r="A118" s="368" t="s">
        <v>384</v>
      </c>
      <c r="B118" s="437"/>
      <c r="C118" s="437"/>
      <c r="D118" s="438"/>
      <c r="E118" s="437"/>
      <c r="F118" s="248">
        <v>4309318406</v>
      </c>
      <c r="G118" s="248">
        <v>153000000</v>
      </c>
      <c r="H118" s="252"/>
      <c r="I118" s="233">
        <f>SUM(E118:H118)</f>
        <v>4462318406</v>
      </c>
      <c r="J118" s="365"/>
    </row>
    <row r="119" spans="1:10" s="265" customFormat="1" ht="21.75" customHeight="1">
      <c r="A119" s="368" t="s">
        <v>381</v>
      </c>
      <c r="B119" s="437"/>
      <c r="C119" s="437"/>
      <c r="D119" s="438"/>
      <c r="E119" s="437">
        <v>2095454535</v>
      </c>
      <c r="F119" s="248">
        <v>2547906416</v>
      </c>
      <c r="G119" s="248"/>
      <c r="H119" s="252"/>
      <c r="I119" s="233">
        <f>SUM(E119:H119)</f>
        <v>4643360951</v>
      </c>
      <c r="J119" s="365"/>
    </row>
    <row r="120" spans="1:10" s="265" customFormat="1" ht="21.75" customHeight="1">
      <c r="A120" s="368" t="s">
        <v>382</v>
      </c>
      <c r="B120" s="437"/>
      <c r="C120" s="437"/>
      <c r="D120" s="438"/>
      <c r="E120" s="437"/>
      <c r="F120" s="248">
        <v>2476386206</v>
      </c>
      <c r="G120" s="248"/>
      <c r="H120" s="252"/>
      <c r="I120" s="233">
        <f>SUM(E120:H120)</f>
        <v>2476386206</v>
      </c>
      <c r="J120" s="365"/>
    </row>
    <row r="121" spans="1:10" ht="21.75" customHeight="1">
      <c r="A121" s="439" t="s">
        <v>383</v>
      </c>
      <c r="B121" s="440"/>
      <c r="C121" s="440"/>
      <c r="D121" s="441"/>
      <c r="E121" s="439">
        <f>SUM(E117:E119)-E120</f>
        <v>15497748876</v>
      </c>
      <c r="F121" s="250">
        <f>SUM(F117:F119)-F120</f>
        <v>21478743248</v>
      </c>
      <c r="G121" s="250">
        <f>SUM(G117:G119)-G120</f>
        <v>2966945403</v>
      </c>
      <c r="H121" s="250">
        <f>SUM(H117:H119)-H120</f>
        <v>223231452</v>
      </c>
      <c r="I121" s="418">
        <f>SUM(E121:H121)</f>
        <v>40166668979</v>
      </c>
      <c r="J121" s="231">
        <f>I121-CDKT!G36</f>
        <v>0</v>
      </c>
    </row>
    <row r="122" spans="1:9" ht="21.75" customHeight="1">
      <c r="A122" s="721" t="s">
        <v>21</v>
      </c>
      <c r="B122" s="724"/>
      <c r="C122" s="724"/>
      <c r="D122" s="724"/>
      <c r="E122" s="724"/>
      <c r="F122" s="251"/>
      <c r="G122" s="251"/>
      <c r="H122" s="419"/>
      <c r="I122" s="420"/>
    </row>
    <row r="123" spans="1:9" ht="21.75" customHeight="1">
      <c r="A123" s="367" t="s">
        <v>380</v>
      </c>
      <c r="B123" s="435"/>
      <c r="C123" s="435"/>
      <c r="D123" s="436"/>
      <c r="E123" s="367">
        <v>4647105307</v>
      </c>
      <c r="F123" s="246">
        <v>11620040797</v>
      </c>
      <c r="G123" s="246">
        <v>1499912928</v>
      </c>
      <c r="H123" s="417">
        <v>182607918</v>
      </c>
      <c r="I123" s="417">
        <f>SUM(E123:H123)</f>
        <v>17949666950</v>
      </c>
    </row>
    <row r="124" spans="1:10" s="265" customFormat="1" ht="21.75" customHeight="1">
      <c r="A124" s="368" t="s">
        <v>385</v>
      </c>
      <c r="B124" s="334"/>
      <c r="C124" s="334"/>
      <c r="D124" s="438"/>
      <c r="E124" s="437">
        <v>1287085877</v>
      </c>
      <c r="F124" s="249">
        <v>1858936674</v>
      </c>
      <c r="G124" s="249">
        <v>483384325</v>
      </c>
      <c r="H124" s="233">
        <v>27950058</v>
      </c>
      <c r="I124" s="233">
        <f>SUM(E124:H124)</f>
        <v>3657356934</v>
      </c>
      <c r="J124" s="365"/>
    </row>
    <row r="125" spans="1:10" s="265" customFormat="1" ht="21.75" customHeight="1">
      <c r="A125" s="369" t="s">
        <v>382</v>
      </c>
      <c r="B125" s="442"/>
      <c r="C125" s="442"/>
      <c r="D125" s="443"/>
      <c r="E125" s="444"/>
      <c r="F125" s="253">
        <v>1211846675</v>
      </c>
      <c r="G125" s="253"/>
      <c r="H125" s="421"/>
      <c r="I125" s="421">
        <f>SUM(E125:H125)</f>
        <v>1211846675</v>
      </c>
      <c r="J125" s="365"/>
    </row>
    <row r="126" spans="1:10" ht="21.75" customHeight="1">
      <c r="A126" s="439" t="s">
        <v>383</v>
      </c>
      <c r="B126" s="334"/>
      <c r="C126" s="334"/>
      <c r="D126" s="316"/>
      <c r="E126" s="370">
        <f>E123+E124-E125</f>
        <v>5934191184</v>
      </c>
      <c r="F126" s="254">
        <f>F123+F124-F125</f>
        <v>12267130796</v>
      </c>
      <c r="G126" s="254">
        <f>G123+G124-G125</f>
        <v>1983297253</v>
      </c>
      <c r="H126" s="254">
        <f>H123+H124-H125</f>
        <v>210557976</v>
      </c>
      <c r="I126" s="330">
        <f>SUM(E126:H126)</f>
        <v>20395177209</v>
      </c>
      <c r="J126" s="231">
        <f>I126+CDKT!G37</f>
        <v>0</v>
      </c>
    </row>
    <row r="127" spans="1:9" ht="21.75" customHeight="1">
      <c r="A127" s="721" t="s">
        <v>22</v>
      </c>
      <c r="B127" s="721"/>
      <c r="C127" s="721"/>
      <c r="D127" s="721"/>
      <c r="E127" s="721"/>
      <c r="F127" s="251"/>
      <c r="G127" s="251"/>
      <c r="H127" s="419"/>
      <c r="I127" s="420"/>
    </row>
    <row r="128" spans="1:9" ht="21.75" customHeight="1">
      <c r="A128" s="371" t="s">
        <v>386</v>
      </c>
      <c r="B128" s="383"/>
      <c r="C128" s="383"/>
      <c r="D128" s="316"/>
      <c r="E128" s="371">
        <f>E117-E123</f>
        <v>8755189034</v>
      </c>
      <c r="F128" s="256">
        <f>F117-F123</f>
        <v>5477863835</v>
      </c>
      <c r="G128" s="256">
        <f>G117-G123</f>
        <v>1314032475</v>
      </c>
      <c r="H128" s="256">
        <f>H117-H123</f>
        <v>40623534</v>
      </c>
      <c r="I128" s="256">
        <f>I117-I123</f>
        <v>15587708878</v>
      </c>
    </row>
    <row r="129" spans="1:10" ht="21.75" customHeight="1" thickBot="1">
      <c r="A129" s="372" t="s">
        <v>387</v>
      </c>
      <c r="B129" s="445"/>
      <c r="C129" s="445"/>
      <c r="D129" s="446"/>
      <c r="E129" s="372">
        <f>E121-E126</f>
        <v>9563557692</v>
      </c>
      <c r="F129" s="257">
        <f>F121-F126</f>
        <v>9211612452</v>
      </c>
      <c r="G129" s="257">
        <f>G121-G126</f>
        <v>983648150</v>
      </c>
      <c r="H129" s="257">
        <f>H121-H126</f>
        <v>12673476</v>
      </c>
      <c r="I129" s="257">
        <f>I121-I126</f>
        <v>19771491770</v>
      </c>
      <c r="J129" s="231">
        <f>I129-CDKT!G35</f>
        <v>0</v>
      </c>
    </row>
    <row r="130" spans="1:10" ht="25.5" customHeight="1" thickTop="1">
      <c r="A130" s="437" t="s">
        <v>193</v>
      </c>
      <c r="B130" s="256"/>
      <c r="C130" s="256"/>
      <c r="D130" s="256"/>
      <c r="E130" s="366"/>
      <c r="F130" s="256"/>
      <c r="G130" s="366"/>
      <c r="H130" s="256"/>
      <c r="I130" s="233">
        <v>12202775494</v>
      </c>
      <c r="J130" s="267"/>
    </row>
    <row r="131" spans="1:10" ht="21.75" customHeight="1">
      <c r="A131" s="437" t="s">
        <v>194</v>
      </c>
      <c r="B131" s="351"/>
      <c r="C131" s="351"/>
      <c r="D131" s="351"/>
      <c r="E131" s="351"/>
      <c r="F131" s="351"/>
      <c r="G131" s="351"/>
      <c r="H131" s="447"/>
      <c r="I131" s="613">
        <v>3427598673</v>
      </c>
      <c r="J131" s="267"/>
    </row>
    <row r="132" spans="1:10" ht="15" customHeight="1">
      <c r="A132" s="437"/>
      <c r="B132" s="351"/>
      <c r="C132" s="351"/>
      <c r="D132" s="351"/>
      <c r="E132" s="351"/>
      <c r="F132" s="351"/>
      <c r="G132" s="351"/>
      <c r="H132" s="447"/>
      <c r="I132" s="447"/>
      <c r="J132" s="267"/>
    </row>
    <row r="133" spans="1:10" ht="21.75" customHeight="1">
      <c r="A133" s="373" t="s">
        <v>271</v>
      </c>
      <c r="B133" s="374" t="s">
        <v>354</v>
      </c>
      <c r="C133" s="327"/>
      <c r="D133" s="255"/>
      <c r="E133" s="375"/>
      <c r="F133" s="375"/>
      <c r="G133" s="327"/>
      <c r="H133" s="259" t="s">
        <v>216</v>
      </c>
      <c r="I133" s="259" t="s">
        <v>217</v>
      </c>
      <c r="J133" s="267"/>
    </row>
    <row r="134" spans="1:10" ht="21.75" customHeight="1">
      <c r="A134" s="373"/>
      <c r="B134" s="376" t="s">
        <v>355</v>
      </c>
      <c r="D134" s="239"/>
      <c r="E134" s="366"/>
      <c r="F134" s="366"/>
      <c r="H134" s="240">
        <f>H136+H139</f>
        <v>155063429</v>
      </c>
      <c r="I134" s="240">
        <f>SUM(I135:I140)</f>
        <v>339727927</v>
      </c>
      <c r="J134" s="267"/>
    </row>
    <row r="135" spans="1:10" ht="21.75" customHeight="1">
      <c r="A135" s="373"/>
      <c r="C135" s="265"/>
      <c r="D135" s="395" t="s">
        <v>195</v>
      </c>
      <c r="E135" s="366"/>
      <c r="F135" s="366"/>
      <c r="H135" s="233"/>
      <c r="I135" s="258">
        <v>8317619</v>
      </c>
      <c r="J135" s="267"/>
    </row>
    <row r="136" spans="1:10" ht="21.75" customHeight="1">
      <c r="A136" s="373"/>
      <c r="C136" s="265"/>
      <c r="D136" s="395" t="s">
        <v>517</v>
      </c>
      <c r="E136" s="366"/>
      <c r="F136" s="366"/>
      <c r="H136" s="233">
        <v>20869667</v>
      </c>
      <c r="I136" s="258">
        <v>107863656</v>
      </c>
      <c r="J136" s="267"/>
    </row>
    <row r="137" spans="1:10" ht="21.75" customHeight="1">
      <c r="A137" s="373"/>
      <c r="C137" s="265"/>
      <c r="D137" s="395" t="s">
        <v>518</v>
      </c>
      <c r="E137" s="366"/>
      <c r="F137" s="366"/>
      <c r="H137" s="233"/>
      <c r="I137" s="258">
        <v>109507420</v>
      </c>
      <c r="J137" s="267"/>
    </row>
    <row r="138" spans="1:10" ht="21.75" customHeight="1">
      <c r="A138" s="373"/>
      <c r="C138" s="265"/>
      <c r="D138" s="395" t="s">
        <v>519</v>
      </c>
      <c r="E138" s="366"/>
      <c r="F138" s="366"/>
      <c r="H138" s="233"/>
      <c r="I138" s="258">
        <v>113371050</v>
      </c>
      <c r="J138" s="267"/>
    </row>
    <row r="139" spans="1:10" ht="21.75" customHeight="1">
      <c r="A139" s="373"/>
      <c r="C139" s="265"/>
      <c r="D139" s="395" t="s">
        <v>196</v>
      </c>
      <c r="E139" s="366"/>
      <c r="F139" s="366"/>
      <c r="H139" s="233">
        <v>134193762</v>
      </c>
      <c r="I139" s="258"/>
      <c r="J139" s="267"/>
    </row>
    <row r="140" spans="1:10" ht="21.75" customHeight="1">
      <c r="A140" s="373"/>
      <c r="C140" s="265"/>
      <c r="D140" s="395" t="s">
        <v>197</v>
      </c>
      <c r="E140" s="366"/>
      <c r="F140" s="366"/>
      <c r="H140" s="233"/>
      <c r="I140" s="258">
        <v>668182</v>
      </c>
      <c r="J140" s="267"/>
    </row>
    <row r="141" spans="1:10" ht="21.75" customHeight="1">
      <c r="A141" s="325"/>
      <c r="B141" s="377" t="s">
        <v>520</v>
      </c>
      <c r="D141" s="256"/>
      <c r="E141" s="366"/>
      <c r="F141" s="366"/>
      <c r="H141" s="240">
        <v>102701149</v>
      </c>
      <c r="I141" s="240">
        <v>2425066375</v>
      </c>
      <c r="J141" s="267"/>
    </row>
    <row r="142" spans="1:11" ht="21.75" customHeight="1" thickBot="1">
      <c r="A142" s="325"/>
      <c r="B142" s="362"/>
      <c r="C142" s="362"/>
      <c r="D142" s="363" t="s">
        <v>263</v>
      </c>
      <c r="E142" s="362"/>
      <c r="F142" s="353"/>
      <c r="G142" s="364"/>
      <c r="H142" s="416">
        <f>H141+H134</f>
        <v>257764578</v>
      </c>
      <c r="I142" s="416">
        <f>I141+I134</f>
        <v>2764794302</v>
      </c>
      <c r="J142" s="267">
        <f>H142-CDKT!G44</f>
        <v>0</v>
      </c>
      <c r="K142" s="325">
        <f>I142-CDKT!I44</f>
        <v>0</v>
      </c>
    </row>
    <row r="143" spans="1:10" ht="21.75" customHeight="1" thickTop="1">
      <c r="A143" s="325"/>
      <c r="B143" s="377"/>
      <c r="D143" s="256"/>
      <c r="E143" s="366"/>
      <c r="F143" s="366"/>
      <c r="H143" s="332"/>
      <c r="I143" s="332"/>
      <c r="J143" s="267"/>
    </row>
    <row r="144" spans="1:10" ht="21.75" customHeight="1">
      <c r="A144" s="325"/>
      <c r="B144" s="377"/>
      <c r="D144" s="256"/>
      <c r="E144" s="366"/>
      <c r="F144" s="366"/>
      <c r="H144" s="332"/>
      <c r="I144" s="332"/>
      <c r="J144" s="267"/>
    </row>
    <row r="145" spans="1:10" ht="21.75" customHeight="1">
      <c r="A145" s="346" t="s">
        <v>388</v>
      </c>
      <c r="B145" s="358" t="s">
        <v>198</v>
      </c>
      <c r="C145" s="255"/>
      <c r="D145" s="254"/>
      <c r="E145" s="255"/>
      <c r="F145" s="375"/>
      <c r="G145" s="375"/>
      <c r="H145" s="259" t="s">
        <v>216</v>
      </c>
      <c r="I145" s="259" t="s">
        <v>217</v>
      </c>
      <c r="J145" s="267"/>
    </row>
    <row r="146" spans="2:10" ht="21.75" customHeight="1">
      <c r="B146" s="376" t="s">
        <v>251</v>
      </c>
      <c r="C146" s="256"/>
      <c r="D146" s="448"/>
      <c r="G146" s="378"/>
      <c r="H146" s="256">
        <f>H147+H148</f>
        <v>11630491000</v>
      </c>
      <c r="I146" s="256">
        <f>I147+I148</f>
        <v>11498100000</v>
      </c>
      <c r="J146" s="265"/>
    </row>
    <row r="147" spans="3:10" ht="21.75" customHeight="1">
      <c r="C147" s="256"/>
      <c r="D147" s="448" t="s">
        <v>252</v>
      </c>
      <c r="G147" s="378"/>
      <c r="H147" s="252">
        <v>11498100000</v>
      </c>
      <c r="I147" s="252">
        <v>11498100000</v>
      </c>
      <c r="J147" s="325"/>
    </row>
    <row r="148" spans="3:10" ht="21.75" customHeight="1">
      <c r="C148" s="256"/>
      <c r="D148" s="448" t="s">
        <v>253</v>
      </c>
      <c r="G148" s="378"/>
      <c r="H148" s="252">
        <v>132391000</v>
      </c>
      <c r="I148" s="252"/>
      <c r="J148" s="325"/>
    </row>
    <row r="149" spans="2:10" ht="21.75" customHeight="1">
      <c r="B149" s="376" t="s">
        <v>250</v>
      </c>
      <c r="D149" s="256"/>
      <c r="E149" s="239"/>
      <c r="F149" s="239"/>
      <c r="G149" s="261"/>
      <c r="H149" s="256">
        <f>H150+H151</f>
        <v>42500000</v>
      </c>
      <c r="I149" s="256">
        <f>I150+I151</f>
        <v>42500000</v>
      </c>
      <c r="J149" s="325"/>
    </row>
    <row r="150" spans="3:10" ht="21.75" customHeight="1">
      <c r="C150" s="256"/>
      <c r="D150" s="448" t="s">
        <v>413</v>
      </c>
      <c r="G150" s="378"/>
      <c r="H150" s="252">
        <v>30000000</v>
      </c>
      <c r="I150" s="252">
        <v>30000000</v>
      </c>
      <c r="J150" s="325"/>
    </row>
    <row r="151" spans="3:10" ht="21.75" customHeight="1">
      <c r="C151" s="256"/>
      <c r="D151" s="448" t="s">
        <v>421</v>
      </c>
      <c r="G151" s="378"/>
      <c r="H151" s="252">
        <v>12500000</v>
      </c>
      <c r="I151" s="252">
        <v>12500000</v>
      </c>
      <c r="J151" s="325"/>
    </row>
    <row r="152" spans="2:11" ht="21.75" customHeight="1" thickBot="1">
      <c r="B152" s="362"/>
      <c r="C152" s="362"/>
      <c r="D152" s="363" t="s">
        <v>263</v>
      </c>
      <c r="E152" s="362"/>
      <c r="F152" s="353"/>
      <c r="G152" s="364"/>
      <c r="H152" s="416">
        <f>H146+H149</f>
        <v>11672991000</v>
      </c>
      <c r="I152" s="416">
        <f>I146+I149</f>
        <v>11540600000</v>
      </c>
      <c r="J152" s="325">
        <f>H152-CDKT!G48</f>
        <v>0</v>
      </c>
      <c r="K152" s="325">
        <f>I152-CDKT!I48</f>
        <v>0</v>
      </c>
    </row>
    <row r="153" spans="2:10" ht="15" customHeight="1" thickTop="1">
      <c r="B153" s="723"/>
      <c r="C153" s="723"/>
      <c r="D153" s="723"/>
      <c r="E153" s="723"/>
      <c r="F153" s="723"/>
      <c r="G153" s="723"/>
      <c r="H153" s="674"/>
      <c r="I153" s="674"/>
      <c r="J153" s="449"/>
    </row>
    <row r="154" spans="1:10" ht="21.75" customHeight="1">
      <c r="A154" s="346" t="s">
        <v>273</v>
      </c>
      <c r="B154" s="379" t="s">
        <v>389</v>
      </c>
      <c r="C154" s="359"/>
      <c r="D154" s="359"/>
      <c r="E154" s="359"/>
      <c r="F154" s="380"/>
      <c r="G154" s="381"/>
      <c r="H154" s="259" t="s">
        <v>216</v>
      </c>
      <c r="I154" s="259" t="s">
        <v>217</v>
      </c>
      <c r="J154" s="267"/>
    </row>
    <row r="155" spans="1:10" ht="21.75" customHeight="1">
      <c r="A155" s="346"/>
      <c r="B155" s="377" t="s">
        <v>166</v>
      </c>
      <c r="C155" s="357"/>
      <c r="D155" s="357"/>
      <c r="E155" s="357"/>
      <c r="F155" s="334"/>
      <c r="G155" s="382"/>
      <c r="H155" s="260"/>
      <c r="I155" s="260"/>
      <c r="J155" s="267"/>
    </row>
    <row r="156" spans="3:10" ht="21.75" customHeight="1">
      <c r="C156" s="236" t="s">
        <v>167</v>
      </c>
      <c r="D156" s="357"/>
      <c r="E156" s="357"/>
      <c r="F156" s="334"/>
      <c r="G156" s="382"/>
      <c r="H156" s="241">
        <v>11391529776</v>
      </c>
      <c r="I156" s="422">
        <v>18558085997</v>
      </c>
      <c r="J156" s="267"/>
    </row>
    <row r="157" spans="3:10" ht="21.75" customHeight="1">
      <c r="C157" s="236" t="s">
        <v>168</v>
      </c>
      <c r="D157" s="357"/>
      <c r="E157" s="357"/>
      <c r="F157" s="334"/>
      <c r="G157" s="382"/>
      <c r="H157" s="241">
        <v>10826703141</v>
      </c>
      <c r="I157" s="422">
        <v>2464000000</v>
      </c>
      <c r="J157" s="267"/>
    </row>
    <row r="158" spans="3:10" ht="21.75" customHeight="1">
      <c r="C158" s="236" t="s">
        <v>169</v>
      </c>
      <c r="D158" s="357"/>
      <c r="E158" s="357"/>
      <c r="F158" s="383"/>
      <c r="G158" s="382"/>
      <c r="H158" s="241">
        <v>11281456726</v>
      </c>
      <c r="I158" s="422">
        <v>11581721317</v>
      </c>
      <c r="J158" s="267"/>
    </row>
    <row r="159" spans="2:11" ht="21.75" customHeight="1" thickBot="1">
      <c r="B159" s="362"/>
      <c r="C159" s="362"/>
      <c r="D159" s="363" t="s">
        <v>263</v>
      </c>
      <c r="E159" s="362"/>
      <c r="F159" s="353"/>
      <c r="G159" s="364"/>
      <c r="H159" s="416">
        <f>SUM(H156:H158)</f>
        <v>33499689643</v>
      </c>
      <c r="I159" s="416">
        <f>SUM(I156:I158)</f>
        <v>32603807314</v>
      </c>
      <c r="J159" s="267">
        <f>H159-CDKT!G65</f>
        <v>0</v>
      </c>
      <c r="K159" s="325">
        <f>I159-CDKT!I65</f>
        <v>0</v>
      </c>
    </row>
    <row r="160" spans="2:10" ht="15" customHeight="1" thickTop="1">
      <c r="B160" s="338"/>
      <c r="C160" s="338"/>
      <c r="D160" s="384"/>
      <c r="E160" s="338"/>
      <c r="F160" s="357"/>
      <c r="G160" s="360"/>
      <c r="H160" s="332"/>
      <c r="I160" s="332"/>
      <c r="J160" s="267"/>
    </row>
    <row r="161" spans="1:10" ht="21.75" customHeight="1">
      <c r="A161" s="346" t="s">
        <v>274</v>
      </c>
      <c r="B161" s="379" t="s">
        <v>95</v>
      </c>
      <c r="C161" s="359"/>
      <c r="D161" s="359"/>
      <c r="E161" s="359"/>
      <c r="F161" s="385"/>
      <c r="G161" s="381"/>
      <c r="H161" s="259" t="s">
        <v>216</v>
      </c>
      <c r="I161" s="259" t="s">
        <v>217</v>
      </c>
      <c r="J161" s="267"/>
    </row>
    <row r="162" spans="1:10" ht="21.75" customHeight="1">
      <c r="A162" s="386"/>
      <c r="B162" s="387" t="s">
        <v>313</v>
      </c>
      <c r="D162" s="357"/>
      <c r="E162" s="383"/>
      <c r="F162" s="383"/>
      <c r="G162" s="382"/>
      <c r="H162" s="241">
        <v>2142617419</v>
      </c>
      <c r="I162" s="241">
        <v>2094807124</v>
      </c>
      <c r="J162" s="267"/>
    </row>
    <row r="163" spans="1:10" ht="21.75" customHeight="1" hidden="1">
      <c r="A163" s="386"/>
      <c r="B163" s="387" t="s">
        <v>23</v>
      </c>
      <c r="D163" s="357"/>
      <c r="E163" s="383"/>
      <c r="F163" s="383"/>
      <c r="G163" s="382"/>
      <c r="I163" s="241"/>
      <c r="J163" s="267"/>
    </row>
    <row r="164" spans="1:10" ht="21.75" customHeight="1" hidden="1">
      <c r="A164" s="386"/>
      <c r="B164" s="387" t="s">
        <v>314</v>
      </c>
      <c r="D164" s="357"/>
      <c r="E164" s="383"/>
      <c r="F164" s="383"/>
      <c r="G164" s="382"/>
      <c r="I164" s="241"/>
      <c r="J164" s="267"/>
    </row>
    <row r="165" spans="1:10" ht="21.75" customHeight="1" hidden="1">
      <c r="A165" s="386"/>
      <c r="B165" s="387" t="s">
        <v>315</v>
      </c>
      <c r="D165" s="357"/>
      <c r="E165" s="383"/>
      <c r="F165" s="383"/>
      <c r="G165" s="382"/>
      <c r="I165" s="241"/>
      <c r="J165" s="267"/>
    </row>
    <row r="166" spans="1:10" ht="21.75" customHeight="1">
      <c r="A166" s="386"/>
      <c r="B166" s="387" t="s">
        <v>316</v>
      </c>
      <c r="D166" s="357"/>
      <c r="E166" s="383"/>
      <c r="F166" s="383"/>
      <c r="G166" s="382"/>
      <c r="H166" s="241">
        <v>992796751</v>
      </c>
      <c r="I166" s="241">
        <v>-58608778</v>
      </c>
      <c r="J166" s="267"/>
    </row>
    <row r="167" spans="1:11" ht="21.75" customHeight="1" thickBot="1">
      <c r="A167" s="386"/>
      <c r="B167" s="362"/>
      <c r="C167" s="362"/>
      <c r="D167" s="363" t="s">
        <v>263</v>
      </c>
      <c r="E167" s="362"/>
      <c r="F167" s="353"/>
      <c r="G167" s="364"/>
      <c r="H167" s="416">
        <f>SUM(H162:H166)</f>
        <v>3135414170</v>
      </c>
      <c r="I167" s="416">
        <f>SUM(I162:I166)</f>
        <v>2036198346</v>
      </c>
      <c r="J167" s="267">
        <f>H167-CDKT!G68</f>
        <v>0</v>
      </c>
      <c r="K167" s="325">
        <f>I167-CDKT!I68</f>
        <v>0</v>
      </c>
    </row>
    <row r="168" spans="1:10" ht="13.5" customHeight="1" thickTop="1">
      <c r="A168" s="386"/>
      <c r="C168" s="357"/>
      <c r="D168" s="357"/>
      <c r="E168" s="357"/>
      <c r="F168" s="383"/>
      <c r="G168" s="382"/>
      <c r="I168" s="241"/>
      <c r="J168" s="267"/>
    </row>
    <row r="169" spans="1:10" ht="21.75" customHeight="1">
      <c r="A169" s="346" t="s">
        <v>411</v>
      </c>
      <c r="B169" s="379" t="s">
        <v>317</v>
      </c>
      <c r="C169" s="359"/>
      <c r="D169" s="359"/>
      <c r="E169" s="359"/>
      <c r="F169" s="385"/>
      <c r="G169" s="381"/>
      <c r="H169" s="259" t="s">
        <v>216</v>
      </c>
      <c r="I169" s="259" t="s">
        <v>217</v>
      </c>
      <c r="J169" s="267"/>
    </row>
    <row r="170" spans="1:10" ht="21.75" customHeight="1">
      <c r="A170" s="386"/>
      <c r="B170" s="387" t="s">
        <v>30</v>
      </c>
      <c r="D170" s="357"/>
      <c r="E170" s="357"/>
      <c r="F170" s="383"/>
      <c r="G170" s="382"/>
      <c r="H170" s="241">
        <v>268885852</v>
      </c>
      <c r="I170" s="408">
        <v>89537341</v>
      </c>
      <c r="J170" s="267"/>
    </row>
    <row r="171" spans="1:11" ht="21.75" customHeight="1" thickBot="1">
      <c r="A171" s="386"/>
      <c r="B171" s="362"/>
      <c r="C171" s="362"/>
      <c r="D171" s="363" t="s">
        <v>263</v>
      </c>
      <c r="E171" s="362"/>
      <c r="F171" s="353"/>
      <c r="G171" s="364"/>
      <c r="H171" s="416">
        <f>SUM(H170:H170)</f>
        <v>268885852</v>
      </c>
      <c r="I171" s="416">
        <f>SUM(I170:I170)</f>
        <v>89537341</v>
      </c>
      <c r="J171" s="267">
        <f>H171-CDKT!G70</f>
        <v>0</v>
      </c>
      <c r="K171" s="325">
        <f>I171-CDKT!I70</f>
        <v>0</v>
      </c>
    </row>
    <row r="172" spans="1:10" ht="13.5" customHeight="1" thickTop="1">
      <c r="A172" s="386"/>
      <c r="B172" s="360"/>
      <c r="C172" s="450"/>
      <c r="D172" s="450"/>
      <c r="E172" s="450"/>
      <c r="F172" s="450"/>
      <c r="G172" s="450"/>
      <c r="H172" s="451"/>
      <c r="I172" s="451"/>
      <c r="J172" s="267"/>
    </row>
    <row r="173" spans="1:10" ht="21.75" customHeight="1">
      <c r="A173" s="346" t="s">
        <v>412</v>
      </c>
      <c r="B173" s="379" t="s">
        <v>390</v>
      </c>
      <c r="C173" s="359"/>
      <c r="D173" s="359"/>
      <c r="E173" s="359"/>
      <c r="F173" s="385"/>
      <c r="G173" s="381"/>
      <c r="H173" s="259" t="s">
        <v>216</v>
      </c>
      <c r="I173" s="259" t="s">
        <v>217</v>
      </c>
      <c r="J173" s="267"/>
    </row>
    <row r="174" spans="1:10" ht="21.75" customHeight="1">
      <c r="A174" s="346"/>
      <c r="B174" s="377" t="s">
        <v>31</v>
      </c>
      <c r="C174" s="357"/>
      <c r="D174" s="357"/>
      <c r="E174" s="357"/>
      <c r="F174" s="383"/>
      <c r="G174" s="382"/>
      <c r="H174" s="267">
        <v>24729356</v>
      </c>
      <c r="I174" s="240">
        <v>143987410</v>
      </c>
      <c r="J174" s="267"/>
    </row>
    <row r="175" spans="1:10" s="393" customFormat="1" ht="21.75" customHeight="1">
      <c r="A175" s="388"/>
      <c r="B175" s="389" t="s">
        <v>199</v>
      </c>
      <c r="C175" s="452"/>
      <c r="D175" s="390"/>
      <c r="E175" s="390"/>
      <c r="F175" s="391"/>
      <c r="G175" s="392"/>
      <c r="H175" s="269">
        <v>4528089</v>
      </c>
      <c r="I175" s="269">
        <v>107142121</v>
      </c>
      <c r="J175" s="452"/>
    </row>
    <row r="176" spans="1:10" ht="21.75" customHeight="1">
      <c r="A176" s="386"/>
      <c r="B176" s="387" t="s">
        <v>24</v>
      </c>
      <c r="C176" s="320"/>
      <c r="D176" s="357"/>
      <c r="E176" s="357"/>
      <c r="F176" s="383"/>
      <c r="G176" s="382"/>
      <c r="H176" s="244">
        <f>SUM(H177:H191)</f>
        <v>2379790820</v>
      </c>
      <c r="I176" s="244">
        <f>SUM(I177:I191)</f>
        <v>6311657991</v>
      </c>
      <c r="J176" s="267"/>
    </row>
    <row r="177" spans="1:10" ht="21.75" customHeight="1">
      <c r="A177" s="386"/>
      <c r="D177" s="395" t="s">
        <v>210</v>
      </c>
      <c r="E177" s="396"/>
      <c r="F177" s="334"/>
      <c r="G177" s="397"/>
      <c r="H177" s="415">
        <v>715267669</v>
      </c>
      <c r="I177" s="333">
        <v>1144630590</v>
      </c>
      <c r="J177" s="267"/>
    </row>
    <row r="178" spans="1:10" ht="21.75" customHeight="1">
      <c r="A178" s="386"/>
      <c r="B178" s="263"/>
      <c r="C178" s="263"/>
      <c r="D178" s="659" t="s">
        <v>209</v>
      </c>
      <c r="E178" s="443"/>
      <c r="F178" s="442"/>
      <c r="G178" s="660"/>
      <c r="H178" s="664">
        <v>388800000</v>
      </c>
      <c r="I178" s="665">
        <v>388800000</v>
      </c>
      <c r="J178" s="267"/>
    </row>
    <row r="179" spans="1:10" ht="21.75" customHeight="1">
      <c r="A179" s="386"/>
      <c r="D179" s="395"/>
      <c r="E179" s="396"/>
      <c r="F179" s="334"/>
      <c r="G179" s="397"/>
      <c r="H179" s="415"/>
      <c r="I179" s="258"/>
      <c r="J179" s="267"/>
    </row>
    <row r="180" spans="1:10" ht="21.75" customHeight="1">
      <c r="A180" s="386"/>
      <c r="D180" s="395"/>
      <c r="E180" s="396"/>
      <c r="F180" s="334"/>
      <c r="G180" s="397"/>
      <c r="H180" s="415"/>
      <c r="I180" s="258"/>
      <c r="J180" s="267"/>
    </row>
    <row r="181" spans="1:10" ht="21.75" customHeight="1">
      <c r="A181" s="346" t="s">
        <v>412</v>
      </c>
      <c r="B181" s="379" t="s">
        <v>141</v>
      </c>
      <c r="C181" s="359"/>
      <c r="D181" s="359"/>
      <c r="E181" s="359"/>
      <c r="F181" s="385"/>
      <c r="G181" s="381"/>
      <c r="H181" s="259" t="s">
        <v>216</v>
      </c>
      <c r="I181" s="259" t="s">
        <v>217</v>
      </c>
      <c r="J181" s="267"/>
    </row>
    <row r="182" spans="1:10" ht="21.75" customHeight="1">
      <c r="A182" s="386"/>
      <c r="D182" s="395" t="s">
        <v>208</v>
      </c>
      <c r="E182" s="396"/>
      <c r="F182" s="334"/>
      <c r="G182" s="397"/>
      <c r="H182" s="415">
        <v>400931341</v>
      </c>
      <c r="I182" s="258">
        <v>961363989</v>
      </c>
      <c r="J182" s="267"/>
    </row>
    <row r="183" spans="1:10" ht="21.75" customHeight="1">
      <c r="A183" s="386"/>
      <c r="D183" s="395" t="s">
        <v>254</v>
      </c>
      <c r="E183" s="396"/>
      <c r="F183" s="334"/>
      <c r="G183" s="397"/>
      <c r="H183" s="415">
        <v>79450000</v>
      </c>
      <c r="I183" s="258">
        <v>79450000</v>
      </c>
      <c r="J183" s="267"/>
    </row>
    <row r="184" spans="1:10" ht="21.75" customHeight="1">
      <c r="A184" s="386"/>
      <c r="D184" s="395" t="s">
        <v>207</v>
      </c>
      <c r="E184" s="396"/>
      <c r="F184" s="334"/>
      <c r="G184" s="397"/>
      <c r="H184" s="415"/>
      <c r="I184" s="258">
        <v>1780800000</v>
      </c>
      <c r="J184" s="267"/>
    </row>
    <row r="185" spans="1:10" ht="21.75" customHeight="1">
      <c r="A185" s="386"/>
      <c r="D185" s="395" t="s">
        <v>206</v>
      </c>
      <c r="E185" s="396"/>
      <c r="F185" s="334"/>
      <c r="G185" s="397"/>
      <c r="H185" s="415"/>
      <c r="I185" s="258">
        <v>27624600</v>
      </c>
      <c r="J185" s="267"/>
    </row>
    <row r="186" spans="1:10" ht="21.75" customHeight="1">
      <c r="A186" s="386"/>
      <c r="D186" s="395" t="s">
        <v>201</v>
      </c>
      <c r="E186" s="396"/>
      <c r="F186" s="334"/>
      <c r="G186" s="397"/>
      <c r="H186" s="415">
        <v>257995040</v>
      </c>
      <c r="I186" s="423">
        <v>899361990</v>
      </c>
      <c r="J186" s="267"/>
    </row>
    <row r="187" spans="1:10" ht="21.75" customHeight="1">
      <c r="A187" s="386"/>
      <c r="D187" s="395" t="s">
        <v>200</v>
      </c>
      <c r="E187" s="396"/>
      <c r="F187" s="334"/>
      <c r="G187" s="397"/>
      <c r="H187" s="415">
        <f>I187</f>
        <v>23224922</v>
      </c>
      <c r="I187" s="424">
        <v>23224922</v>
      </c>
      <c r="J187" s="267"/>
    </row>
    <row r="188" spans="1:10" ht="21.75" customHeight="1">
      <c r="A188" s="386"/>
      <c r="D188" s="395" t="s">
        <v>202</v>
      </c>
      <c r="E188" s="396"/>
      <c r="F188" s="334"/>
      <c r="G188" s="397"/>
      <c r="H188" s="325">
        <v>108671850</v>
      </c>
      <c r="I188" s="325">
        <v>608671850</v>
      </c>
      <c r="J188" s="267"/>
    </row>
    <row r="189" spans="1:10" ht="21.75" customHeight="1">
      <c r="A189" s="386"/>
      <c r="D189" s="395" t="s">
        <v>203</v>
      </c>
      <c r="E189" s="396"/>
      <c r="F189" s="334"/>
      <c r="G189" s="397"/>
      <c r="H189" s="325">
        <v>567000</v>
      </c>
      <c r="I189" s="325"/>
      <c r="J189" s="267"/>
    </row>
    <row r="190" spans="1:10" ht="21.75" customHeight="1">
      <c r="A190" s="386"/>
      <c r="D190" s="395" t="s">
        <v>204</v>
      </c>
      <c r="E190" s="396"/>
      <c r="F190" s="334"/>
      <c r="G190" s="397"/>
      <c r="H190" s="325">
        <v>325837998</v>
      </c>
      <c r="I190" s="325">
        <v>325837998</v>
      </c>
      <c r="J190" s="267"/>
    </row>
    <row r="191" spans="1:10" ht="21.75" customHeight="1">
      <c r="A191" s="386"/>
      <c r="D191" s="395" t="s">
        <v>205</v>
      </c>
      <c r="E191" s="396"/>
      <c r="F191" s="334"/>
      <c r="G191" s="397"/>
      <c r="H191" s="415">
        <v>79045000</v>
      </c>
      <c r="I191" s="258">
        <v>71892052</v>
      </c>
      <c r="J191" s="267"/>
    </row>
    <row r="192" spans="1:11" ht="21.75" customHeight="1" thickBot="1">
      <c r="A192" s="386"/>
      <c r="B192" s="362"/>
      <c r="C192" s="362"/>
      <c r="D192" s="363" t="s">
        <v>263</v>
      </c>
      <c r="E192" s="362"/>
      <c r="F192" s="353"/>
      <c r="G192" s="364"/>
      <c r="H192" s="425">
        <f>SUM(H174:H176)</f>
        <v>2409048265</v>
      </c>
      <c r="I192" s="416">
        <f>SUM(I174:I176)</f>
        <v>6562787522</v>
      </c>
      <c r="J192" s="267">
        <f>H192-CDKT!G73</f>
        <v>0</v>
      </c>
      <c r="K192" s="325">
        <f>I192-CDKT!I73</f>
        <v>0</v>
      </c>
    </row>
    <row r="193" spans="1:10" ht="15" customHeight="1" thickTop="1">
      <c r="A193" s="386"/>
      <c r="C193" s="357"/>
      <c r="D193" s="357"/>
      <c r="E193" s="357"/>
      <c r="F193" s="383"/>
      <c r="G193" s="382"/>
      <c r="I193" s="241"/>
      <c r="J193" s="267"/>
    </row>
    <row r="194" spans="1:10" s="393" customFormat="1" ht="19.5" customHeight="1">
      <c r="A194" s="572" t="s">
        <v>96</v>
      </c>
      <c r="B194" s="573" t="s">
        <v>318</v>
      </c>
      <c r="C194" s="390"/>
      <c r="D194" s="390"/>
      <c r="E194" s="390"/>
      <c r="F194" s="574"/>
      <c r="G194" s="392"/>
      <c r="H194" s="422"/>
      <c r="I194" s="422"/>
      <c r="J194" s="394"/>
    </row>
    <row r="195" spans="1:10" s="549" customFormat="1" ht="21.75" customHeight="1">
      <c r="A195" s="666" t="s">
        <v>391</v>
      </c>
      <c r="B195" s="667" t="s">
        <v>531</v>
      </c>
      <c r="D195" s="668"/>
      <c r="E195" s="668"/>
      <c r="F195" s="669"/>
      <c r="G195" s="670"/>
      <c r="H195" s="671"/>
      <c r="I195" s="671"/>
      <c r="J195" s="570"/>
    </row>
    <row r="196" spans="1:12" s="549" customFormat="1" ht="45" customHeight="1">
      <c r="A196" s="727" t="s">
        <v>441</v>
      </c>
      <c r="B196" s="727"/>
      <c r="C196" s="727"/>
      <c r="D196" s="727"/>
      <c r="E196" s="473" t="s">
        <v>319</v>
      </c>
      <c r="F196" s="473" t="s">
        <v>521</v>
      </c>
      <c r="G196" s="569" t="s">
        <v>528</v>
      </c>
      <c r="H196" s="569" t="s">
        <v>142</v>
      </c>
      <c r="I196" s="569" t="s">
        <v>234</v>
      </c>
      <c r="J196" s="548"/>
      <c r="L196" s="570"/>
    </row>
    <row r="197" spans="1:10" ht="21.75" customHeight="1">
      <c r="A197" s="399" t="s">
        <v>235</v>
      </c>
      <c r="B197" s="263"/>
      <c r="C197" s="400"/>
      <c r="D197" s="400"/>
      <c r="E197" s="263">
        <v>15600000000</v>
      </c>
      <c r="F197" s="401">
        <v>2052723993</v>
      </c>
      <c r="G197" s="401">
        <v>640858152</v>
      </c>
      <c r="H197" s="426">
        <v>6722277391</v>
      </c>
      <c r="I197" s="426">
        <f aca="true" t="shared" si="0" ref="I197:I202">SUM(E197:H197)</f>
        <v>25015859536</v>
      </c>
      <c r="J197" s="267"/>
    </row>
    <row r="198" spans="1:10" ht="21" customHeight="1">
      <c r="A198" s="368" t="s">
        <v>345</v>
      </c>
      <c r="B198" s="357"/>
      <c r="C198" s="357"/>
      <c r="E198" s="264">
        <v>9400000000</v>
      </c>
      <c r="F198" s="402"/>
      <c r="G198" s="402"/>
      <c r="H198" s="427"/>
      <c r="I198" s="266">
        <f t="shared" si="0"/>
        <v>9400000000</v>
      </c>
      <c r="J198" s="267"/>
    </row>
    <row r="199" spans="1:10" ht="18.75" customHeight="1">
      <c r="A199" s="368" t="s">
        <v>107</v>
      </c>
      <c r="B199" s="357"/>
      <c r="C199" s="357"/>
      <c r="E199" s="264"/>
      <c r="F199" s="249">
        <v>2052723993</v>
      </c>
      <c r="G199" s="265">
        <v>640858152</v>
      </c>
      <c r="H199" s="266"/>
      <c r="I199" s="266">
        <f t="shared" si="0"/>
        <v>2693582145</v>
      </c>
      <c r="J199" s="267"/>
    </row>
    <row r="200" spans="1:10" ht="18.75" customHeight="1">
      <c r="A200" s="368" t="s">
        <v>221</v>
      </c>
      <c r="B200" s="357"/>
      <c r="C200" s="357"/>
      <c r="D200" s="320"/>
      <c r="E200" s="320"/>
      <c r="F200" s="249"/>
      <c r="G200" s="249"/>
      <c r="H200" s="233">
        <v>18574052282</v>
      </c>
      <c r="I200" s="266">
        <f t="shared" si="0"/>
        <v>18574052282</v>
      </c>
      <c r="J200" s="267"/>
    </row>
    <row r="201" spans="1:10" ht="18.75" customHeight="1">
      <c r="A201" s="368" t="s">
        <v>108</v>
      </c>
      <c r="B201" s="357"/>
      <c r="C201" s="357"/>
      <c r="D201" s="320"/>
      <c r="E201" s="320"/>
      <c r="F201" s="249">
        <v>2499612285</v>
      </c>
      <c r="G201" s="249">
        <v>849953480</v>
      </c>
      <c r="H201" s="233">
        <v>-10055983620</v>
      </c>
      <c r="I201" s="266">
        <f>-F201-G201+H201</f>
        <v>-13405549385</v>
      </c>
      <c r="J201" s="267"/>
    </row>
    <row r="202" spans="1:10" ht="18.75" customHeight="1">
      <c r="A202" s="403" t="s">
        <v>109</v>
      </c>
      <c r="B202" s="327"/>
      <c r="C202" s="327"/>
      <c r="D202" s="327"/>
      <c r="E202" s="327"/>
      <c r="F202" s="380"/>
      <c r="G202" s="380"/>
      <c r="H202" s="428">
        <v>5495832529</v>
      </c>
      <c r="I202" s="428">
        <f t="shared" si="0"/>
        <v>5495832529</v>
      </c>
      <c r="J202" s="267"/>
    </row>
    <row r="203" spans="1:10" ht="33.75" customHeight="1">
      <c r="A203" s="713" t="s">
        <v>125</v>
      </c>
      <c r="B203" s="713"/>
      <c r="C203" s="713"/>
      <c r="D203" s="713"/>
      <c r="E203" s="614">
        <f>SUM(E197:E202)</f>
        <v>25000000000</v>
      </c>
      <c r="F203" s="614">
        <f>F197-F199+F201</f>
        <v>2499612285</v>
      </c>
      <c r="G203" s="614">
        <f>G197-G199+G201</f>
        <v>849953480</v>
      </c>
      <c r="H203" s="615">
        <f>H197+H200+H201-H202</f>
        <v>9744513524</v>
      </c>
      <c r="I203" s="615">
        <f>SUM(E203:H203)</f>
        <v>38094079289</v>
      </c>
      <c r="J203" s="267">
        <f>I203-CDKT!I81</f>
        <v>0</v>
      </c>
    </row>
    <row r="204" spans="1:10" ht="21" customHeight="1">
      <c r="A204" s="368" t="s">
        <v>111</v>
      </c>
      <c r="B204" s="357"/>
      <c r="C204" s="357"/>
      <c r="E204" s="264">
        <v>25000000000</v>
      </c>
      <c r="F204" s="404"/>
      <c r="G204" s="404"/>
      <c r="H204" s="429"/>
      <c r="I204" s="429">
        <f>SUM(E204:H204)</f>
        <v>25000000000</v>
      </c>
      <c r="J204" s="267"/>
    </row>
    <row r="205" spans="1:10" ht="18.75" customHeight="1">
      <c r="A205" s="368" t="s">
        <v>110</v>
      </c>
      <c r="B205" s="357"/>
      <c r="C205" s="357"/>
      <c r="E205" s="264"/>
      <c r="F205" s="249"/>
      <c r="G205" s="249"/>
      <c r="H205" s="266">
        <f>KQKD!G24</f>
        <v>25552126082</v>
      </c>
      <c r="I205" s="266">
        <f aca="true" t="shared" si="1" ref="I205:I210">SUM(E205:H205)</f>
        <v>25552126082</v>
      </c>
      <c r="J205" s="267"/>
    </row>
    <row r="206" spans="1:10" ht="18.75" customHeight="1">
      <c r="A206" s="368" t="s">
        <v>124</v>
      </c>
      <c r="B206" s="357"/>
      <c r="C206" s="357"/>
      <c r="D206" s="320"/>
      <c r="E206" s="264"/>
      <c r="F206" s="249">
        <v>1788824040</v>
      </c>
      <c r="G206" s="249">
        <v>447206010</v>
      </c>
      <c r="H206" s="415">
        <v>-2236030050</v>
      </c>
      <c r="I206" s="266">
        <f t="shared" si="1"/>
        <v>0</v>
      </c>
      <c r="J206" s="267"/>
    </row>
    <row r="207" spans="1:10" ht="18.75" customHeight="1">
      <c r="A207" s="368" t="s">
        <v>112</v>
      </c>
      <c r="B207" s="357"/>
      <c r="C207" s="357"/>
      <c r="D207" s="320"/>
      <c r="E207" s="264"/>
      <c r="F207" s="325">
        <v>278850737</v>
      </c>
      <c r="G207" s="249"/>
      <c r="H207" s="325"/>
      <c r="I207" s="266">
        <f t="shared" si="1"/>
        <v>278850737</v>
      </c>
      <c r="J207" s="267"/>
    </row>
    <row r="208" spans="1:10" ht="18.75" customHeight="1">
      <c r="A208" s="368" t="s">
        <v>113</v>
      </c>
      <c r="B208" s="357"/>
      <c r="C208" s="357"/>
      <c r="D208" s="320"/>
      <c r="E208" s="264"/>
      <c r="F208" s="249">
        <v>3191826382</v>
      </c>
      <c r="G208" s="249"/>
      <c r="H208" s="415">
        <f>-F208</f>
        <v>-3191826382</v>
      </c>
      <c r="I208" s="266">
        <f t="shared" si="1"/>
        <v>0</v>
      </c>
      <c r="J208" s="267"/>
    </row>
    <row r="209" spans="1:10" ht="18.75" customHeight="1">
      <c r="A209" s="368" t="s">
        <v>233</v>
      </c>
      <c r="B209" s="357"/>
      <c r="C209" s="357"/>
      <c r="D209" s="320"/>
      <c r="E209" s="264"/>
      <c r="F209" s="249"/>
      <c r="G209" s="249"/>
      <c r="H209" s="266">
        <v>-961492921</v>
      </c>
      <c r="I209" s="266">
        <f t="shared" si="1"/>
        <v>-961492921</v>
      </c>
      <c r="J209" s="267"/>
    </row>
    <row r="210" spans="1:10" ht="18.75" customHeight="1">
      <c r="A210" s="403" t="s">
        <v>114</v>
      </c>
      <c r="B210" s="359"/>
      <c r="C210" s="359"/>
      <c r="D210" s="327"/>
      <c r="E210" s="230"/>
      <c r="F210" s="578"/>
      <c r="G210" s="578"/>
      <c r="H210" s="428">
        <v>-894412020</v>
      </c>
      <c r="I210" s="428">
        <f t="shared" si="1"/>
        <v>-894412020</v>
      </c>
      <c r="J210" s="267"/>
    </row>
    <row r="211" spans="1:11" ht="21.75" customHeight="1" thickBot="1">
      <c r="A211" s="372" t="s">
        <v>383</v>
      </c>
      <c r="B211" s="405"/>
      <c r="C211" s="405"/>
      <c r="D211" s="405"/>
      <c r="E211" s="405">
        <f>E203+E204</f>
        <v>50000000000</v>
      </c>
      <c r="F211" s="405">
        <f>SUM(F203:F209)</f>
        <v>7759113444</v>
      </c>
      <c r="G211" s="405">
        <f>SUM(G203:G210)</f>
        <v>1297159490</v>
      </c>
      <c r="H211" s="405">
        <f>SUM(H203:H210)</f>
        <v>28012878233</v>
      </c>
      <c r="I211" s="405">
        <f>SUM(E211:H211)</f>
        <v>87069151167</v>
      </c>
      <c r="J211" s="267">
        <f>I211-CDKT!G81</f>
        <v>0</v>
      </c>
      <c r="K211" s="267"/>
    </row>
    <row r="212" spans="1:10" s="338" customFormat="1" ht="18" customHeight="1" thickTop="1">
      <c r="A212" s="357"/>
      <c r="B212" s="357"/>
      <c r="C212" s="357"/>
      <c r="D212" s="357"/>
      <c r="E212" s="579">
        <f>E211-CDKT!G82</f>
        <v>0</v>
      </c>
      <c r="F212" s="357">
        <f>F211-CDKT!G86</f>
        <v>0</v>
      </c>
      <c r="G212" s="357">
        <f>G211-CDKT!G87</f>
        <v>0</v>
      </c>
      <c r="H212" s="580">
        <f>H211-CDKT!G89</f>
        <v>0</v>
      </c>
      <c r="I212" s="580"/>
      <c r="J212" s="331"/>
    </row>
    <row r="213" spans="1:10" s="338" customFormat="1" ht="21.75" customHeight="1">
      <c r="A213" s="398" t="s">
        <v>346</v>
      </c>
      <c r="B213" s="347" t="s">
        <v>320</v>
      </c>
      <c r="C213" s="358"/>
      <c r="D213" s="359"/>
      <c r="E213" s="359"/>
      <c r="F213" s="359"/>
      <c r="G213" s="359"/>
      <c r="H213" s="259" t="s">
        <v>216</v>
      </c>
      <c r="I213" s="259" t="s">
        <v>217</v>
      </c>
      <c r="J213" s="240"/>
    </row>
    <row r="214" spans="2:10" s="338" customFormat="1" ht="21.75" customHeight="1">
      <c r="B214" s="616" t="s">
        <v>422</v>
      </c>
      <c r="C214" s="618"/>
      <c r="D214" s="618"/>
      <c r="E214" s="618"/>
      <c r="F214" s="619"/>
      <c r="G214" s="619"/>
      <c r="H214" s="620">
        <v>10000000000</v>
      </c>
      <c r="I214" s="620">
        <v>7500000000</v>
      </c>
      <c r="J214" s="240"/>
    </row>
    <row r="215" spans="2:10" s="338" customFormat="1" ht="21.75" customHeight="1">
      <c r="B215" s="616" t="s">
        <v>423</v>
      </c>
      <c r="C215" s="618"/>
      <c r="D215" s="618"/>
      <c r="E215" s="618"/>
      <c r="F215" s="619"/>
      <c r="G215" s="619"/>
      <c r="H215" s="620">
        <v>40000000000</v>
      </c>
      <c r="I215" s="620">
        <v>17500000000</v>
      </c>
      <c r="J215" s="240"/>
    </row>
    <row r="216" spans="2:10" s="338" customFormat="1" ht="21.75" customHeight="1" thickBot="1">
      <c r="B216" s="722" t="s">
        <v>424</v>
      </c>
      <c r="C216" s="722"/>
      <c r="D216" s="722"/>
      <c r="E216" s="617"/>
      <c r="F216" s="621"/>
      <c r="G216" s="621"/>
      <c r="H216" s="622">
        <f>SUM(H214:H215)</f>
        <v>50000000000</v>
      </c>
      <c r="I216" s="622">
        <f>SUM(I214:I215)</f>
        <v>25000000000</v>
      </c>
      <c r="J216" s="240"/>
    </row>
    <row r="217" spans="1:10" s="338" customFormat="1" ht="14.25" customHeight="1" thickTop="1">
      <c r="A217" s="357"/>
      <c r="B217" s="357"/>
      <c r="C217" s="335"/>
      <c r="D217" s="357"/>
      <c r="E217" s="357"/>
      <c r="F217" s="243"/>
      <c r="G217" s="243"/>
      <c r="H217" s="243"/>
      <c r="I217" s="243"/>
      <c r="J217" s="240"/>
    </row>
    <row r="218" spans="1:10" s="338" customFormat="1" ht="21.75" customHeight="1">
      <c r="A218" s="398" t="s">
        <v>347</v>
      </c>
      <c r="B218" s="347" t="s">
        <v>25</v>
      </c>
      <c r="C218" s="358"/>
      <c r="D218" s="359"/>
      <c r="E218" s="359"/>
      <c r="F218" s="359"/>
      <c r="G218" s="359"/>
      <c r="H218" s="259" t="s">
        <v>218</v>
      </c>
      <c r="I218" s="259" t="s">
        <v>219</v>
      </c>
      <c r="J218" s="240"/>
    </row>
    <row r="219" spans="1:10" s="338" customFormat="1" ht="21.75" customHeight="1">
      <c r="A219" s="357"/>
      <c r="B219" s="387" t="s">
        <v>425</v>
      </c>
      <c r="C219" s="335"/>
      <c r="D219" s="357"/>
      <c r="E219" s="357"/>
      <c r="F219" s="243"/>
      <c r="G219" s="243"/>
      <c r="H219" s="243"/>
      <c r="I219" s="243"/>
      <c r="J219" s="240"/>
    </row>
    <row r="220" spans="1:10" s="338" customFormat="1" ht="19.5" customHeight="1">
      <c r="A220" s="357"/>
      <c r="B220" s="454"/>
      <c r="C220" s="387" t="s">
        <v>522</v>
      </c>
      <c r="D220" s="357"/>
      <c r="E220" s="357"/>
      <c r="F220" s="243"/>
      <c r="G220" s="243"/>
      <c r="H220" s="244">
        <v>25000000000</v>
      </c>
      <c r="I220" s="244">
        <v>15600000000</v>
      </c>
      <c r="J220" s="240"/>
    </row>
    <row r="221" spans="1:10" s="457" customFormat="1" ht="19.5" customHeight="1">
      <c r="A221" s="455"/>
      <c r="B221" s="454"/>
      <c r="C221" s="387" t="s">
        <v>220</v>
      </c>
      <c r="D221" s="357"/>
      <c r="E221" s="357"/>
      <c r="F221" s="243"/>
      <c r="G221" s="243"/>
      <c r="H221" s="244">
        <v>25000000000</v>
      </c>
      <c r="I221" s="240">
        <v>9400000000</v>
      </c>
      <c r="J221" s="456"/>
    </row>
    <row r="222" spans="1:10" s="338" customFormat="1" ht="19.5" customHeight="1">
      <c r="A222" s="357"/>
      <c r="B222" s="357"/>
      <c r="C222" s="387" t="s">
        <v>523</v>
      </c>
      <c r="D222" s="357"/>
      <c r="E222" s="357"/>
      <c r="F222" s="243"/>
      <c r="G222" s="243"/>
      <c r="H222" s="244">
        <f>H220+H221</f>
        <v>50000000000</v>
      </c>
      <c r="I222" s="244">
        <v>25000000000</v>
      </c>
      <c r="J222" s="240"/>
    </row>
    <row r="223" spans="1:10" s="338" customFormat="1" ht="19.5" customHeight="1" thickBot="1">
      <c r="A223" s="357"/>
      <c r="B223" s="465" t="s">
        <v>530</v>
      </c>
      <c r="C223" s="466"/>
      <c r="D223" s="463"/>
      <c r="E223" s="463"/>
      <c r="F223" s="430"/>
      <c r="G223" s="430"/>
      <c r="H223" s="271">
        <v>1576874815</v>
      </c>
      <c r="I223" s="271">
        <v>2152800000</v>
      </c>
      <c r="J223" s="240"/>
    </row>
    <row r="224" spans="1:10" s="338" customFormat="1" ht="38.25" customHeight="1" thickTop="1">
      <c r="A224" s="357"/>
      <c r="B224" s="677" t="s">
        <v>115</v>
      </c>
      <c r="C224" s="719"/>
      <c r="D224" s="719"/>
      <c r="E224" s="719"/>
      <c r="F224" s="719"/>
      <c r="G224" s="719"/>
      <c r="H224" s="719"/>
      <c r="I224" s="720"/>
      <c r="J224" s="240"/>
    </row>
    <row r="225" spans="1:10" s="338" customFormat="1" ht="31.5" customHeight="1">
      <c r="A225" s="398" t="s">
        <v>162</v>
      </c>
      <c r="B225" s="347" t="s">
        <v>163</v>
      </c>
      <c r="C225" s="644"/>
      <c r="D225" s="644"/>
      <c r="E225" s="644"/>
      <c r="F225" s="644"/>
      <c r="G225" s="644"/>
      <c r="H225" s="644"/>
      <c r="I225" s="645"/>
      <c r="J225" s="240"/>
    </row>
    <row r="226" spans="2:10" s="338" customFormat="1" ht="24" customHeight="1">
      <c r="B226" s="387" t="s">
        <v>164</v>
      </c>
      <c r="C226" s="357"/>
      <c r="D226" s="335"/>
      <c r="E226" s="357"/>
      <c r="F226" s="357"/>
      <c r="G226" s="357"/>
      <c r="H226" s="244"/>
      <c r="I226" s="244"/>
      <c r="J226" s="240"/>
    </row>
    <row r="227" spans="2:10" s="338" customFormat="1" ht="19.5" customHeight="1" thickBot="1">
      <c r="B227" s="465"/>
      <c r="C227" s="465" t="s">
        <v>165</v>
      </c>
      <c r="D227" s="466"/>
      <c r="E227" s="463"/>
      <c r="F227" s="463"/>
      <c r="G227" s="463"/>
      <c r="H227" s="271"/>
      <c r="I227" s="271"/>
      <c r="J227" s="240"/>
    </row>
    <row r="228" spans="2:10" s="338" customFormat="1" ht="15" customHeight="1" thickTop="1">
      <c r="B228" s="387"/>
      <c r="C228" s="387"/>
      <c r="D228" s="335"/>
      <c r="E228" s="357"/>
      <c r="F228" s="357"/>
      <c r="G228" s="357"/>
      <c r="H228" s="244"/>
      <c r="I228" s="244"/>
      <c r="J228" s="240"/>
    </row>
    <row r="229" spans="1:9" s="338" customFormat="1" ht="21.75" customHeight="1">
      <c r="A229" s="398" t="s">
        <v>348</v>
      </c>
      <c r="B229" s="347" t="s">
        <v>357</v>
      </c>
      <c r="C229" s="358"/>
      <c r="D229" s="359"/>
      <c r="E229" s="359"/>
      <c r="F229" s="359"/>
      <c r="G229" s="359"/>
      <c r="H229" s="587" t="s">
        <v>218</v>
      </c>
      <c r="I229" s="586" t="s">
        <v>219</v>
      </c>
    </row>
    <row r="230" spans="2:9" s="338" customFormat="1" ht="21.75" customHeight="1">
      <c r="B230" s="357" t="s">
        <v>516</v>
      </c>
      <c r="C230" s="357"/>
      <c r="D230" s="357"/>
      <c r="E230" s="357"/>
      <c r="F230" s="357"/>
      <c r="G230" s="357"/>
      <c r="H230" s="244">
        <v>5000000</v>
      </c>
      <c r="I230" s="244">
        <v>2500000</v>
      </c>
    </row>
    <row r="231" spans="2:9" s="338" customFormat="1" ht="19.5" customHeight="1">
      <c r="B231" s="357" t="s">
        <v>358</v>
      </c>
      <c r="C231" s="357"/>
      <c r="D231" s="357"/>
      <c r="E231" s="357"/>
      <c r="F231" s="357"/>
      <c r="G231" s="357"/>
      <c r="H231" s="244">
        <v>5000000</v>
      </c>
      <c r="I231" s="244">
        <f>I230</f>
        <v>2500000</v>
      </c>
    </row>
    <row r="232" spans="2:9" s="338" customFormat="1" ht="19.5" customHeight="1">
      <c r="B232" s="395" t="s">
        <v>126</v>
      </c>
      <c r="C232" s="357"/>
      <c r="D232" s="357"/>
      <c r="E232" s="357"/>
      <c r="F232" s="357"/>
      <c r="G232" s="357"/>
      <c r="H232" s="266">
        <v>5000000</v>
      </c>
      <c r="I232" s="266">
        <f>I231</f>
        <v>2500000</v>
      </c>
    </row>
    <row r="233" spans="2:9" s="338" customFormat="1" ht="19.5" customHeight="1">
      <c r="B233" s="357" t="s">
        <v>359</v>
      </c>
      <c r="C233" s="357"/>
      <c r="D233" s="357"/>
      <c r="E233" s="357"/>
      <c r="F233" s="357"/>
      <c r="G233" s="357"/>
      <c r="H233" s="244">
        <v>5000000</v>
      </c>
      <c r="I233" s="244">
        <f>I232</f>
        <v>2500000</v>
      </c>
    </row>
    <row r="234" spans="2:9" s="338" customFormat="1" ht="19.5" customHeight="1">
      <c r="B234" s="395" t="s">
        <v>126</v>
      </c>
      <c r="C234" s="357"/>
      <c r="D234" s="357"/>
      <c r="E234" s="357"/>
      <c r="F234" s="357"/>
      <c r="G234" s="357"/>
      <c r="H234" s="266">
        <v>5000000</v>
      </c>
      <c r="I234" s="266">
        <f>I233</f>
        <v>2500000</v>
      </c>
    </row>
    <row r="235" spans="2:9" s="338" customFormat="1" ht="19.5" customHeight="1">
      <c r="B235" s="359" t="s">
        <v>360</v>
      </c>
      <c r="C235" s="359"/>
      <c r="D235" s="359"/>
      <c r="E235" s="359"/>
      <c r="F235" s="359"/>
      <c r="G235" s="359"/>
      <c r="H235" s="318">
        <v>10000</v>
      </c>
      <c r="I235" s="318">
        <f>H235</f>
        <v>10000</v>
      </c>
    </row>
    <row r="236" spans="1:10" s="338" customFormat="1" ht="15" customHeight="1">
      <c r="A236" s="357"/>
      <c r="B236" s="357"/>
      <c r="C236" s="357"/>
      <c r="D236" s="357"/>
      <c r="E236" s="357"/>
      <c r="F236" s="357"/>
      <c r="G236" s="357"/>
      <c r="H236" s="244"/>
      <c r="I236" s="244"/>
      <c r="J236" s="240"/>
    </row>
    <row r="237" spans="1:10" s="338" customFormat="1" ht="21.75" customHeight="1">
      <c r="A237" s="454" t="s">
        <v>262</v>
      </c>
      <c r="B237" s="335" t="s">
        <v>243</v>
      </c>
      <c r="C237" s="357"/>
      <c r="D237" s="357"/>
      <c r="E237" s="357"/>
      <c r="F237" s="357"/>
      <c r="G237" s="357"/>
      <c r="H237" s="244"/>
      <c r="I237" s="244"/>
      <c r="J237" s="240"/>
    </row>
    <row r="238" spans="1:10" s="338" customFormat="1" ht="18" customHeight="1">
      <c r="A238" s="454"/>
      <c r="B238" s="335"/>
      <c r="C238" s="357"/>
      <c r="D238" s="357"/>
      <c r="E238" s="357"/>
      <c r="F238" s="357"/>
      <c r="G238" s="357"/>
      <c r="H238" s="587" t="s">
        <v>218</v>
      </c>
      <c r="I238" s="586" t="s">
        <v>219</v>
      </c>
      <c r="J238" s="240"/>
    </row>
    <row r="239" spans="1:10" s="338" customFormat="1" ht="21.75" customHeight="1">
      <c r="A239" s="346" t="s">
        <v>324</v>
      </c>
      <c r="B239" s="347" t="s">
        <v>97</v>
      </c>
      <c r="C239" s="358"/>
      <c r="D239" s="359"/>
      <c r="E239" s="359"/>
      <c r="F239" s="359"/>
      <c r="G239" s="734">
        <f>SUM(H240:H243)</f>
        <v>212485287974</v>
      </c>
      <c r="H239" s="734"/>
      <c r="I239" s="661">
        <f>SUM(I240:I243)</f>
        <v>175816100817</v>
      </c>
      <c r="J239" s="240">
        <f>G239-KQKD!G7</f>
        <v>0</v>
      </c>
    </row>
    <row r="240" spans="1:10" s="338" customFormat="1" ht="21.75" customHeight="1">
      <c r="A240" s="357"/>
      <c r="B240" s="387" t="s">
        <v>230</v>
      </c>
      <c r="D240" s="357"/>
      <c r="E240" s="357"/>
      <c r="F240" s="357"/>
      <c r="G240" s="357"/>
      <c r="H240" s="240">
        <v>74173663618</v>
      </c>
      <c r="I240" s="240">
        <v>59369184559</v>
      </c>
      <c r="J240" s="240"/>
    </row>
    <row r="241" spans="1:10" s="338" customFormat="1" ht="19.5" customHeight="1">
      <c r="A241" s="357"/>
      <c r="B241" s="387" t="s">
        <v>231</v>
      </c>
      <c r="D241" s="357"/>
      <c r="E241" s="357"/>
      <c r="F241" s="357"/>
      <c r="G241" s="357"/>
      <c r="H241" s="240">
        <v>122033219601</v>
      </c>
      <c r="I241" s="240">
        <v>107044332645</v>
      </c>
      <c r="J241" s="240"/>
    </row>
    <row r="242" spans="1:10" s="338" customFormat="1" ht="19.5" customHeight="1">
      <c r="A242" s="357"/>
      <c r="B242" s="387" t="s">
        <v>236</v>
      </c>
      <c r="D242" s="357"/>
      <c r="E242" s="357"/>
      <c r="F242" s="357"/>
      <c r="G242" s="357"/>
      <c r="H242" s="240">
        <v>8244720819</v>
      </c>
      <c r="I242" s="240">
        <v>304204634</v>
      </c>
      <c r="J242" s="240"/>
    </row>
    <row r="243" spans="1:10" s="338" customFormat="1" ht="19.5" customHeight="1" thickBot="1">
      <c r="A243" s="357"/>
      <c r="B243" s="465" t="s">
        <v>232</v>
      </c>
      <c r="C243" s="464"/>
      <c r="D243" s="463"/>
      <c r="E243" s="463"/>
      <c r="F243" s="463"/>
      <c r="G243" s="463"/>
      <c r="H243" s="623">
        <v>8033683936</v>
      </c>
      <c r="I243" s="623">
        <v>9098378979</v>
      </c>
      <c r="J243" s="240"/>
    </row>
    <row r="244" spans="1:10" s="338" customFormat="1" ht="3.75" customHeight="1" thickTop="1">
      <c r="A244" s="357"/>
      <c r="B244" s="395"/>
      <c r="C244" s="290"/>
      <c r="D244" s="395"/>
      <c r="E244" s="395"/>
      <c r="F244" s="396"/>
      <c r="G244" s="396"/>
      <c r="H244" s="409"/>
      <c r="I244" s="396"/>
      <c r="J244" s="240"/>
    </row>
    <row r="245" spans="1:10" s="338" customFormat="1" ht="34.5" customHeight="1">
      <c r="A245" s="357"/>
      <c r="B245" s="739"/>
      <c r="C245" s="739"/>
      <c r="D245" s="739"/>
      <c r="E245" s="739"/>
      <c r="F245" s="739"/>
      <c r="G245" s="739"/>
      <c r="H245" s="266"/>
      <c r="I245" s="396"/>
      <c r="J245" s="240"/>
    </row>
    <row r="246" spans="1:10" s="338" customFormat="1" ht="21.75" customHeight="1">
      <c r="A246" s="346" t="s">
        <v>328</v>
      </c>
      <c r="B246" s="347" t="s">
        <v>349</v>
      </c>
      <c r="C246" s="358"/>
      <c r="D246" s="347"/>
      <c r="E246" s="347"/>
      <c r="F246" s="347"/>
      <c r="G246" s="347"/>
      <c r="H246" s="323">
        <f>H247</f>
        <v>212485287974</v>
      </c>
      <c r="I246" s="323">
        <f>I247</f>
        <v>175816100817</v>
      </c>
      <c r="J246" s="332"/>
    </row>
    <row r="247" spans="1:10" s="338" customFormat="1" ht="21.75" customHeight="1" thickBot="1">
      <c r="A247" s="346"/>
      <c r="B247" s="624" t="s">
        <v>116</v>
      </c>
      <c r="C247" s="625"/>
      <c r="D247" s="626"/>
      <c r="E247" s="626"/>
      <c r="F247" s="626"/>
      <c r="G247" s="626"/>
      <c r="H247" s="627">
        <f>G239</f>
        <v>212485287974</v>
      </c>
      <c r="I247" s="627">
        <f>I239</f>
        <v>175816100817</v>
      </c>
      <c r="J247" s="332"/>
    </row>
    <row r="248" spans="1:10" s="338" customFormat="1" ht="13.5" customHeight="1" thickTop="1">
      <c r="A248" s="346"/>
      <c r="B248" s="387"/>
      <c r="D248" s="335"/>
      <c r="E248" s="335"/>
      <c r="F248" s="335"/>
      <c r="G248" s="335"/>
      <c r="H248" s="244"/>
      <c r="I248" s="244"/>
      <c r="J248" s="332"/>
    </row>
    <row r="249" spans="1:10" s="338" customFormat="1" ht="21.75" customHeight="1">
      <c r="A249" s="373" t="s">
        <v>332</v>
      </c>
      <c r="B249" s="347" t="s">
        <v>323</v>
      </c>
      <c r="C249" s="358"/>
      <c r="D249" s="359"/>
      <c r="E249" s="359"/>
      <c r="F249" s="359"/>
      <c r="G249" s="359"/>
      <c r="H249" s="587" t="s">
        <v>218</v>
      </c>
      <c r="I249" s="586" t="s">
        <v>219</v>
      </c>
      <c r="J249" s="240"/>
    </row>
    <row r="250" spans="1:10" s="338" customFormat="1" ht="21.75" customHeight="1">
      <c r="A250" s="357"/>
      <c r="B250" s="387" t="s">
        <v>526</v>
      </c>
      <c r="D250" s="387"/>
      <c r="E250" s="357"/>
      <c r="F250" s="357"/>
      <c r="G250" s="357"/>
      <c r="H250" s="244">
        <v>162506457305</v>
      </c>
      <c r="I250" s="269">
        <v>140336767685</v>
      </c>
      <c r="J250" s="240"/>
    </row>
    <row r="251" spans="1:10" s="338" customFormat="1" ht="21.75" customHeight="1">
      <c r="A251" s="357"/>
      <c r="B251" s="387" t="s">
        <v>325</v>
      </c>
      <c r="D251" s="387"/>
      <c r="E251" s="357"/>
      <c r="F251" s="357"/>
      <c r="G251" s="357"/>
      <c r="H251" s="244">
        <v>7862599424</v>
      </c>
      <c r="I251" s="269">
        <v>3666929825</v>
      </c>
      <c r="J251" s="240"/>
    </row>
    <row r="252" spans="1:11" s="338" customFormat="1" ht="21.75" customHeight="1" thickBot="1">
      <c r="A252" s="357"/>
      <c r="B252" s="353"/>
      <c r="C252" s="459"/>
      <c r="D252" s="363" t="s">
        <v>263</v>
      </c>
      <c r="E252" s="353"/>
      <c r="F252" s="353"/>
      <c r="G252" s="353"/>
      <c r="H252" s="242">
        <f>H250+H251</f>
        <v>170369056729</v>
      </c>
      <c r="I252" s="416">
        <f>I250+I251</f>
        <v>144003697510</v>
      </c>
      <c r="J252" s="240">
        <f>H252-KQKD!G10</f>
        <v>0</v>
      </c>
      <c r="K252" s="338">
        <f>I252-KQKD!I10</f>
        <v>0</v>
      </c>
    </row>
    <row r="253" spans="1:10" s="338" customFormat="1" ht="15" customHeight="1" thickTop="1">
      <c r="A253" s="357"/>
      <c r="B253" s="387"/>
      <c r="D253" s="357"/>
      <c r="E253" s="357"/>
      <c r="F253" s="357"/>
      <c r="G253" s="357"/>
      <c r="H253" s="244"/>
      <c r="I253" s="244"/>
      <c r="J253" s="240"/>
    </row>
    <row r="254" spans="1:10" s="338" customFormat="1" ht="21.75" customHeight="1">
      <c r="A254" s="373" t="s">
        <v>241</v>
      </c>
      <c r="B254" s="347" t="s">
        <v>321</v>
      </c>
      <c r="C254" s="358"/>
      <c r="D254" s="359"/>
      <c r="E254" s="359"/>
      <c r="F254" s="359"/>
      <c r="G254" s="359"/>
      <c r="H254" s="587" t="s">
        <v>218</v>
      </c>
      <c r="I254" s="586" t="s">
        <v>219</v>
      </c>
      <c r="J254" s="240"/>
    </row>
    <row r="255" spans="1:10" s="338" customFormat="1" ht="21.75" customHeight="1">
      <c r="A255" s="373"/>
      <c r="B255" s="387" t="s">
        <v>327</v>
      </c>
      <c r="D255" s="387"/>
      <c r="E255" s="357"/>
      <c r="F255" s="357"/>
      <c r="G255" s="357"/>
      <c r="H255" s="267">
        <v>114744315</v>
      </c>
      <c r="I255" s="268">
        <v>37019795</v>
      </c>
      <c r="J255" s="240"/>
    </row>
    <row r="256" spans="1:10" s="338" customFormat="1" ht="21.75" customHeight="1">
      <c r="A256" s="357"/>
      <c r="B256" s="387" t="s">
        <v>322</v>
      </c>
      <c r="D256" s="387"/>
      <c r="E256" s="357"/>
      <c r="F256" s="357"/>
      <c r="G256" s="357"/>
      <c r="H256" s="244">
        <v>1462130500</v>
      </c>
      <c r="I256" s="269">
        <v>2365460127</v>
      </c>
      <c r="J256" s="240"/>
    </row>
    <row r="257" spans="1:10" s="338" customFormat="1" ht="21.75" customHeight="1">
      <c r="A257" s="357"/>
      <c r="B257" s="387" t="s">
        <v>460</v>
      </c>
      <c r="D257" s="387"/>
      <c r="E257" s="357"/>
      <c r="F257" s="357"/>
      <c r="G257" s="357"/>
      <c r="H257" s="244"/>
      <c r="I257" s="269">
        <v>972953942</v>
      </c>
      <c r="J257" s="240"/>
    </row>
    <row r="258" spans="1:10" s="338" customFormat="1" ht="21.75" customHeight="1">
      <c r="A258" s="357"/>
      <c r="B258" s="387" t="s">
        <v>117</v>
      </c>
      <c r="D258" s="387"/>
      <c r="E258" s="357"/>
      <c r="F258" s="357"/>
      <c r="G258" s="357"/>
      <c r="H258" s="244"/>
      <c r="I258" s="269">
        <f>154419630+9024605</f>
        <v>163444235</v>
      </c>
      <c r="J258" s="240"/>
    </row>
    <row r="259" spans="1:11" s="338" customFormat="1" ht="21.75" customHeight="1" thickBot="1">
      <c r="A259" s="357"/>
      <c r="B259" s="353"/>
      <c r="C259" s="459"/>
      <c r="D259" s="363" t="s">
        <v>263</v>
      </c>
      <c r="E259" s="353"/>
      <c r="F259" s="353"/>
      <c r="G259" s="353"/>
      <c r="H259" s="242">
        <f>SUM(H255:H257)</f>
        <v>1576874815</v>
      </c>
      <c r="I259" s="416">
        <f>SUM(I255:I258)</f>
        <v>3538878099</v>
      </c>
      <c r="J259" s="240">
        <f>H259-KQKD!G12</f>
        <v>0</v>
      </c>
      <c r="K259" s="338">
        <f>I259-KQKD!I12</f>
        <v>0</v>
      </c>
    </row>
    <row r="260" spans="1:10" s="338" customFormat="1" ht="15" customHeight="1" thickTop="1">
      <c r="A260" s="357"/>
      <c r="B260" s="357"/>
      <c r="C260" s="357"/>
      <c r="D260" s="387"/>
      <c r="E260" s="357"/>
      <c r="F260" s="357"/>
      <c r="G260" s="357"/>
      <c r="H260" s="244"/>
      <c r="I260" s="244"/>
      <c r="J260" s="240"/>
    </row>
    <row r="261" spans="1:10" s="338" customFormat="1" ht="21.75" customHeight="1">
      <c r="A261" s="373" t="s">
        <v>242</v>
      </c>
      <c r="B261" s="347" t="s">
        <v>326</v>
      </c>
      <c r="C261" s="358"/>
      <c r="D261" s="359"/>
      <c r="E261" s="359"/>
      <c r="F261" s="359"/>
      <c r="G261" s="359"/>
      <c r="H261" s="587" t="s">
        <v>218</v>
      </c>
      <c r="I261" s="586" t="s">
        <v>219</v>
      </c>
      <c r="J261" s="240"/>
    </row>
    <row r="262" spans="1:10" s="338" customFormat="1" ht="21.75" customHeight="1">
      <c r="A262" s="357"/>
      <c r="B262" s="387" t="s">
        <v>26</v>
      </c>
      <c r="D262" s="387"/>
      <c r="E262" s="357"/>
      <c r="F262" s="357"/>
      <c r="G262" s="357"/>
      <c r="H262" s="244">
        <v>1372733662</v>
      </c>
      <c r="I262" s="269">
        <v>1336673880</v>
      </c>
      <c r="J262" s="240"/>
    </row>
    <row r="263" spans="1:10" s="338" customFormat="1" ht="21.75" customHeight="1">
      <c r="A263" s="357"/>
      <c r="B263" s="387" t="s">
        <v>527</v>
      </c>
      <c r="D263" s="387"/>
      <c r="E263" s="357"/>
      <c r="F263" s="357"/>
      <c r="G263" s="357"/>
      <c r="H263" s="244">
        <v>1376456558</v>
      </c>
      <c r="I263" s="269">
        <v>796070150</v>
      </c>
      <c r="J263" s="240"/>
    </row>
    <row r="264" spans="1:10" s="338" customFormat="1" ht="21.75" customHeight="1">
      <c r="A264" s="357"/>
      <c r="B264" s="387" t="s">
        <v>118</v>
      </c>
      <c r="D264" s="387"/>
      <c r="E264" s="357"/>
      <c r="F264" s="357"/>
      <c r="G264" s="357"/>
      <c r="H264" s="244">
        <v>585970395</v>
      </c>
      <c r="I264" s="269">
        <v>47070940</v>
      </c>
      <c r="J264" s="240"/>
    </row>
    <row r="265" spans="1:11" s="338" customFormat="1" ht="21.75" customHeight="1" thickBot="1">
      <c r="A265" s="357"/>
      <c r="B265" s="353"/>
      <c r="C265" s="459"/>
      <c r="D265" s="363" t="s">
        <v>263</v>
      </c>
      <c r="E265" s="353"/>
      <c r="F265" s="353"/>
      <c r="G265" s="460"/>
      <c r="H265" s="242">
        <f>SUM(H262:H264)</f>
        <v>3335160615</v>
      </c>
      <c r="I265" s="416">
        <f>SUM(I262:I264)</f>
        <v>2179814970</v>
      </c>
      <c r="J265" s="240">
        <f>H265-KQKD!G13</f>
        <v>0</v>
      </c>
      <c r="K265" s="338">
        <f>I265-KQKD!I13</f>
        <v>0</v>
      </c>
    </row>
    <row r="266" spans="1:10" s="338" customFormat="1" ht="15" customHeight="1" thickTop="1">
      <c r="A266" s="357"/>
      <c r="B266" s="357"/>
      <c r="C266" s="387"/>
      <c r="D266" s="387"/>
      <c r="E266" s="357"/>
      <c r="F266" s="357"/>
      <c r="G266" s="357"/>
      <c r="H266" s="244"/>
      <c r="I266" s="244"/>
      <c r="J266" s="240"/>
    </row>
    <row r="267" spans="1:10" s="462" customFormat="1" ht="21.75" customHeight="1">
      <c r="A267" s="571" t="s">
        <v>256</v>
      </c>
      <c r="B267" s="740" t="s">
        <v>178</v>
      </c>
      <c r="C267" s="740"/>
      <c r="D267" s="740"/>
      <c r="E267" s="740"/>
      <c r="F267" s="740"/>
      <c r="G267" s="740"/>
      <c r="H267" s="587" t="s">
        <v>218</v>
      </c>
      <c r="I267" s="586" t="s">
        <v>219</v>
      </c>
      <c r="J267" s="461"/>
    </row>
    <row r="268" spans="1:11" s="338" customFormat="1" ht="21.75" customHeight="1">
      <c r="A268" s="346"/>
      <c r="B268" s="377" t="s">
        <v>156</v>
      </c>
      <c r="C268" s="236"/>
      <c r="D268" s="357"/>
      <c r="E268" s="357"/>
      <c r="F268" s="357"/>
      <c r="G268" s="357"/>
      <c r="H268" s="267">
        <f>KQKD!G21</f>
        <v>28743952464</v>
      </c>
      <c r="I268" s="267">
        <v>21053450472</v>
      </c>
      <c r="J268" s="240"/>
      <c r="K268" s="320"/>
    </row>
    <row r="269" spans="1:10" s="338" customFormat="1" ht="21.75" customHeight="1">
      <c r="A269" s="346"/>
      <c r="B269" s="712" t="s">
        <v>170</v>
      </c>
      <c r="C269" s="674"/>
      <c r="D269" s="674"/>
      <c r="E269" s="674"/>
      <c r="F269" s="674"/>
      <c r="G269" s="674"/>
      <c r="H269" s="267">
        <f>H268</f>
        <v>28743952464</v>
      </c>
      <c r="I269" s="267">
        <f>I268</f>
        <v>21053450472</v>
      </c>
      <c r="J269" s="240"/>
    </row>
    <row r="270" spans="1:10" s="648" customFormat="1" ht="21.75" customHeight="1">
      <c r="A270" s="618"/>
      <c r="B270" s="717" t="s">
        <v>179</v>
      </c>
      <c r="C270" s="718"/>
      <c r="D270" s="718"/>
      <c r="E270" s="718"/>
      <c r="F270" s="718"/>
      <c r="G270" s="718"/>
      <c r="H270" s="646">
        <v>6383652764</v>
      </c>
      <c r="I270" s="646">
        <v>3415568142</v>
      </c>
      <c r="J270" s="647"/>
    </row>
    <row r="271" spans="1:10" s="338" customFormat="1" ht="21.75" customHeight="1">
      <c r="A271" s="357"/>
      <c r="B271" s="712" t="s">
        <v>171</v>
      </c>
      <c r="C271" s="674"/>
      <c r="D271" s="674"/>
      <c r="E271" s="674"/>
      <c r="F271" s="674"/>
      <c r="G271" s="674"/>
      <c r="H271" s="244">
        <v>3191826382</v>
      </c>
      <c r="I271" s="244">
        <v>2404722058</v>
      </c>
      <c r="J271" s="240"/>
    </row>
    <row r="272" spans="1:10" s="338" customFormat="1" ht="21.75" customHeight="1">
      <c r="A272" s="357"/>
      <c r="B272" s="712" t="s">
        <v>172</v>
      </c>
      <c r="C272" s="674"/>
      <c r="D272" s="674"/>
      <c r="E272" s="674"/>
      <c r="F272" s="674"/>
      <c r="G272" s="674"/>
      <c r="H272" s="244">
        <f>H271</f>
        <v>3191826382</v>
      </c>
      <c r="I272" s="244">
        <v>74675932</v>
      </c>
      <c r="J272" s="240"/>
    </row>
    <row r="273" spans="1:10" s="338" customFormat="1" ht="21.75" customHeight="1">
      <c r="A273" s="357"/>
      <c r="B273" s="712" t="s">
        <v>173</v>
      </c>
      <c r="C273" s="674"/>
      <c r="D273" s="674"/>
      <c r="E273" s="674"/>
      <c r="F273" s="674"/>
      <c r="G273" s="674"/>
      <c r="H273" s="244"/>
      <c r="I273" s="244">
        <v>74675932</v>
      </c>
      <c r="J273" s="240"/>
    </row>
    <row r="274" spans="1:11" s="338" customFormat="1" ht="22.5" customHeight="1" thickBot="1">
      <c r="A274" s="357"/>
      <c r="B274" s="407" t="s">
        <v>174</v>
      </c>
      <c r="C274" s="464"/>
      <c r="D274" s="464"/>
      <c r="E274" s="464"/>
      <c r="F274" s="464"/>
      <c r="G274" s="464"/>
      <c r="H274" s="405">
        <f>H269-H272</f>
        <v>25552126082</v>
      </c>
      <c r="I274" s="464"/>
      <c r="J274" s="240">
        <f>H273-KQKD!G24</f>
        <v>-25552126082</v>
      </c>
      <c r="K274" s="338">
        <f>I273-KQKD!I24</f>
        <v>-18499376550</v>
      </c>
    </row>
    <row r="275" spans="1:10" s="338" customFormat="1" ht="24.75" customHeight="1" thickTop="1">
      <c r="A275" s="357"/>
      <c r="B275" s="396" t="s">
        <v>175</v>
      </c>
      <c r="C275" s="349"/>
      <c r="D275" s="357"/>
      <c r="E275" s="357"/>
      <c r="F275" s="357"/>
      <c r="G275" s="357"/>
      <c r="H275" s="244"/>
      <c r="I275" s="244"/>
      <c r="J275" s="240"/>
    </row>
    <row r="276" spans="1:10" s="338" customFormat="1" ht="22.5" customHeight="1">
      <c r="A276" s="357"/>
      <c r="B276" s="357"/>
      <c r="C276" s="349"/>
      <c r="D276" s="357"/>
      <c r="E276" s="357"/>
      <c r="F276" s="357"/>
      <c r="G276" s="357"/>
      <c r="H276" s="244"/>
      <c r="I276" s="244"/>
      <c r="J276" s="240"/>
    </row>
    <row r="277" spans="1:10" s="338" customFormat="1" ht="22.5" customHeight="1">
      <c r="A277" s="357"/>
      <c r="B277" s="357"/>
      <c r="C277" s="349"/>
      <c r="D277" s="357"/>
      <c r="E277" s="357"/>
      <c r="F277" s="357"/>
      <c r="G277" s="357"/>
      <c r="H277" s="244"/>
      <c r="I277" s="244"/>
      <c r="J277" s="240"/>
    </row>
    <row r="278" spans="1:10" s="338" customFormat="1" ht="22.5" customHeight="1">
      <c r="A278" s="357"/>
      <c r="B278" s="357"/>
      <c r="C278" s="349"/>
      <c r="D278" s="357"/>
      <c r="E278" s="357"/>
      <c r="F278" s="357"/>
      <c r="G278" s="357"/>
      <c r="H278" s="244"/>
      <c r="I278" s="244"/>
      <c r="J278" s="240"/>
    </row>
    <row r="279" spans="1:10" s="338" customFormat="1" ht="21.75" customHeight="1">
      <c r="A279" s="398" t="s">
        <v>255</v>
      </c>
      <c r="B279" s="347" t="s">
        <v>329</v>
      </c>
      <c r="C279" s="358"/>
      <c r="D279" s="359"/>
      <c r="E279" s="359"/>
      <c r="F279" s="359"/>
      <c r="G279" s="359"/>
      <c r="H279" s="587" t="s">
        <v>218</v>
      </c>
      <c r="I279" s="586" t="s">
        <v>219</v>
      </c>
      <c r="J279" s="240"/>
    </row>
    <row r="280" spans="1:10" s="338" customFormat="1" ht="21.75" customHeight="1">
      <c r="A280" s="357"/>
      <c r="B280" s="349" t="s">
        <v>330</v>
      </c>
      <c r="D280" s="387"/>
      <c r="E280" s="357"/>
      <c r="F280" s="357"/>
      <c r="G280" s="357"/>
      <c r="H280" s="244">
        <v>111687534196</v>
      </c>
      <c r="I280" s="244">
        <v>80935686951</v>
      </c>
      <c r="J280" s="240"/>
    </row>
    <row r="281" spans="1:10" s="338" customFormat="1" ht="19.5" customHeight="1">
      <c r="A281" s="357"/>
      <c r="B281" s="349" t="s">
        <v>331</v>
      </c>
      <c r="D281" s="387"/>
      <c r="E281" s="357"/>
      <c r="F281" s="357"/>
      <c r="G281" s="357"/>
      <c r="H281" s="244">
        <v>23931791441</v>
      </c>
      <c r="I281" s="244">
        <v>22426995774</v>
      </c>
      <c r="J281" s="240"/>
    </row>
    <row r="282" spans="1:10" s="338" customFormat="1" ht="19.5" customHeight="1">
      <c r="A282" s="357"/>
      <c r="B282" s="236" t="s">
        <v>27</v>
      </c>
      <c r="D282" s="357"/>
      <c r="E282" s="357"/>
      <c r="F282" s="357"/>
      <c r="G282" s="357"/>
      <c r="H282" s="244">
        <f>I124</f>
        <v>3657356934</v>
      </c>
      <c r="I282" s="244">
        <v>5663292052</v>
      </c>
      <c r="J282" s="240"/>
    </row>
    <row r="283" spans="1:10" s="338" customFormat="1" ht="19.5" customHeight="1">
      <c r="A283" s="357"/>
      <c r="B283" s="236" t="s">
        <v>28</v>
      </c>
      <c r="D283" s="357"/>
      <c r="E283" s="357"/>
      <c r="F283" s="357"/>
      <c r="G283" s="357"/>
      <c r="H283" s="244">
        <v>4203884997</v>
      </c>
      <c r="I283" s="244">
        <v>3921145909</v>
      </c>
      <c r="J283" s="240"/>
    </row>
    <row r="284" spans="1:10" s="338" customFormat="1" ht="19.5" customHeight="1">
      <c r="A284" s="357"/>
      <c r="B284" s="236" t="s">
        <v>29</v>
      </c>
      <c r="D284" s="357"/>
      <c r="E284" s="357"/>
      <c r="F284" s="357"/>
      <c r="G284" s="357"/>
      <c r="H284" s="244">
        <v>42665322759</v>
      </c>
      <c r="I284" s="244">
        <v>52170718999</v>
      </c>
      <c r="J284" s="240"/>
    </row>
    <row r="285" spans="1:10" s="338" customFormat="1" ht="21.75" customHeight="1" thickBot="1">
      <c r="A285" s="357"/>
      <c r="B285" s="353"/>
      <c r="C285" s="406"/>
      <c r="D285" s="363" t="s">
        <v>263</v>
      </c>
      <c r="E285" s="353"/>
      <c r="F285" s="353"/>
      <c r="G285" s="353"/>
      <c r="H285" s="242">
        <f>SUM(H280:H284)</f>
        <v>186145890327</v>
      </c>
      <c r="I285" s="242">
        <f>SUM(I280:I284)</f>
        <v>165117839685</v>
      </c>
      <c r="J285" s="270"/>
    </row>
    <row r="286" spans="1:10" s="338" customFormat="1" ht="15" customHeight="1" thickTop="1">
      <c r="A286" s="357"/>
      <c r="B286" s="357"/>
      <c r="C286" s="349"/>
      <c r="D286" s="357"/>
      <c r="E286" s="357"/>
      <c r="F286" s="357"/>
      <c r="G286" s="357"/>
      <c r="H286" s="244"/>
      <c r="I286" s="244"/>
      <c r="J286" s="240"/>
    </row>
    <row r="287" spans="1:10" s="338" customFormat="1" ht="21.75" customHeight="1">
      <c r="A287" s="628" t="s">
        <v>128</v>
      </c>
      <c r="B287" s="629" t="s">
        <v>119</v>
      </c>
      <c r="C287" s="630"/>
      <c r="D287" s="631"/>
      <c r="E287" s="630"/>
      <c r="F287" s="630"/>
      <c r="G287" s="630"/>
      <c r="H287" s="587" t="s">
        <v>218</v>
      </c>
      <c r="I287" s="586" t="s">
        <v>219</v>
      </c>
      <c r="J287" s="240"/>
    </row>
    <row r="288" spans="1:10" s="338" customFormat="1" ht="21.75" customHeight="1">
      <c r="A288" s="520"/>
      <c r="B288" s="632" t="s">
        <v>120</v>
      </c>
      <c r="C288" s="520"/>
      <c r="D288" s="509"/>
      <c r="E288" s="520"/>
      <c r="F288" s="520"/>
      <c r="G288" s="520"/>
      <c r="H288" s="244">
        <f>KQKD!G24</f>
        <v>25552126082</v>
      </c>
      <c r="I288" s="244">
        <f>KQKD!I24</f>
        <v>18574052482</v>
      </c>
      <c r="J288" s="240"/>
    </row>
    <row r="289" spans="1:10" s="338" customFormat="1" ht="21.75" customHeight="1">
      <c r="A289" s="633"/>
      <c r="B289" s="632" t="s">
        <v>122</v>
      </c>
      <c r="C289" s="633"/>
      <c r="D289" s="634"/>
      <c r="E289" s="633"/>
      <c r="F289" s="633"/>
      <c r="G289" s="633"/>
      <c r="H289" s="635">
        <f>H288</f>
        <v>25552126082</v>
      </c>
      <c r="I289" s="244">
        <f>I288</f>
        <v>18574052482</v>
      </c>
      <c r="J289" s="240"/>
    </row>
    <row r="290" spans="1:10" s="338" customFormat="1" ht="21.75" customHeight="1">
      <c r="A290" s="633"/>
      <c r="B290" s="636" t="s">
        <v>123</v>
      </c>
      <c r="C290" s="630"/>
      <c r="D290" s="631"/>
      <c r="E290" s="630"/>
      <c r="F290" s="630"/>
      <c r="G290" s="630"/>
      <c r="H290" s="615">
        <v>3273972</v>
      </c>
      <c r="I290" s="318">
        <v>2500000</v>
      </c>
      <c r="J290" s="240"/>
    </row>
    <row r="291" spans="1:11" s="338" customFormat="1" ht="21.75" customHeight="1" thickBot="1">
      <c r="A291" s="633"/>
      <c r="B291" s="637" t="s">
        <v>119</v>
      </c>
      <c r="C291" s="638"/>
      <c r="D291" s="639"/>
      <c r="E291" s="638"/>
      <c r="F291" s="638"/>
      <c r="G291" s="638"/>
      <c r="H291" s="640">
        <f>H289/H290</f>
        <v>7804.625721295112</v>
      </c>
      <c r="I291" s="640">
        <f>I289/I290</f>
        <v>7429.6209928</v>
      </c>
      <c r="J291" s="240"/>
      <c r="K291" s="267">
        <f>I291-KQKD!I25</f>
        <v>-0.3790072000001601</v>
      </c>
    </row>
    <row r="292" spans="1:10" s="338" customFormat="1" ht="37.5" customHeight="1" thickTop="1">
      <c r="A292" s="633"/>
      <c r="B292" s="715" t="s">
        <v>127</v>
      </c>
      <c r="C292" s="716"/>
      <c r="D292" s="716"/>
      <c r="E292" s="716"/>
      <c r="F292" s="716"/>
      <c r="G292" s="716"/>
      <c r="H292" s="716"/>
      <c r="I292" s="716"/>
      <c r="J292" s="240"/>
    </row>
    <row r="293" spans="1:10" s="338" customFormat="1" ht="36.75" customHeight="1">
      <c r="A293" s="335" t="s">
        <v>98</v>
      </c>
      <c r="B293" s="335" t="s">
        <v>99</v>
      </c>
      <c r="C293" s="349"/>
      <c r="D293" s="335"/>
      <c r="E293" s="357"/>
      <c r="F293" s="357"/>
      <c r="G293" s="357"/>
      <c r="H293" s="244"/>
      <c r="I293" s="244"/>
      <c r="J293" s="240"/>
    </row>
    <row r="294" spans="1:10" s="338" customFormat="1" ht="21.75" customHeight="1">
      <c r="A294" s="500" t="s">
        <v>143</v>
      </c>
      <c r="B294" s="335" t="s">
        <v>144</v>
      </c>
      <c r="C294" s="349"/>
      <c r="D294" s="335"/>
      <c r="E294" s="357"/>
      <c r="F294" s="357"/>
      <c r="G294" s="357"/>
      <c r="H294" s="244"/>
      <c r="I294" s="244"/>
      <c r="J294" s="240"/>
    </row>
    <row r="295" spans="1:10" s="338" customFormat="1" ht="108" customHeight="1">
      <c r="A295" s="335"/>
      <c r="B295" s="735" t="s">
        <v>145</v>
      </c>
      <c r="C295" s="736"/>
      <c r="D295" s="736"/>
      <c r="E295" s="736"/>
      <c r="F295" s="736"/>
      <c r="G295" s="736"/>
      <c r="H295" s="736"/>
      <c r="I295" s="736"/>
      <c r="J295" s="240"/>
    </row>
    <row r="296" spans="1:10" s="338" customFormat="1" ht="60" customHeight="1">
      <c r="A296" s="335"/>
      <c r="B296" s="735" t="s">
        <v>146</v>
      </c>
      <c r="C296" s="736"/>
      <c r="D296" s="736"/>
      <c r="E296" s="736"/>
      <c r="F296" s="736"/>
      <c r="G296" s="736"/>
      <c r="H296" s="736"/>
      <c r="I296" s="736"/>
      <c r="J296" s="240"/>
    </row>
    <row r="297" spans="1:10" s="338" customFormat="1" ht="19.5" customHeight="1">
      <c r="A297" s="335"/>
      <c r="B297" s="662"/>
      <c r="C297" s="663"/>
      <c r="D297" s="663"/>
      <c r="E297" s="663"/>
      <c r="F297" s="663"/>
      <c r="G297" s="738" t="str">
        <f>CDKT!G104</f>
        <v>Ngaøy 23 thaùng 01 naêm 2008</v>
      </c>
      <c r="H297" s="738"/>
      <c r="I297" s="738"/>
      <c r="J297" s="240"/>
    </row>
    <row r="298" spans="2:9" ht="19.5" customHeight="1">
      <c r="B298" s="272"/>
      <c r="C298" s="272"/>
      <c r="D298" s="85" t="s">
        <v>445</v>
      </c>
      <c r="E298" s="85"/>
      <c r="F298" s="272"/>
      <c r="G298" s="711" t="s">
        <v>14</v>
      </c>
      <c r="H298" s="711"/>
      <c r="I298" s="711"/>
    </row>
    <row r="299" spans="1:9" ht="15.75">
      <c r="A299" s="325"/>
      <c r="G299" s="272"/>
      <c r="H299" s="321"/>
      <c r="I299" s="412"/>
    </row>
    <row r="300" spans="1:9" ht="27.75" customHeight="1">
      <c r="A300" s="384"/>
      <c r="B300" s="384"/>
      <c r="C300" s="384"/>
      <c r="D300" s="384"/>
      <c r="E300" s="384"/>
      <c r="F300" s="384"/>
      <c r="G300" s="384"/>
      <c r="H300" s="243"/>
      <c r="I300" s="243"/>
    </row>
    <row r="301" spans="1:9" ht="18" customHeight="1">
      <c r="A301" s="234"/>
      <c r="B301" s="320"/>
      <c r="C301" s="320"/>
      <c r="D301" s="320"/>
      <c r="E301" s="320"/>
      <c r="F301" s="320"/>
      <c r="G301" s="320"/>
      <c r="H301" s="244"/>
      <c r="I301" s="240"/>
    </row>
    <row r="302" spans="3:10" ht="18" customHeight="1">
      <c r="C302" s="672" t="s">
        <v>134</v>
      </c>
      <c r="H302" s="582" t="s">
        <v>229</v>
      </c>
      <c r="I302" s="581"/>
      <c r="J302" s="581"/>
    </row>
    <row r="307" spans="1:9" ht="18" customHeight="1">
      <c r="A307" s="234"/>
      <c r="B307" s="320"/>
      <c r="C307" s="320"/>
      <c r="D307" s="320"/>
      <c r="E307" s="320"/>
      <c r="F307" s="320"/>
      <c r="G307" s="320"/>
      <c r="H307" s="244"/>
      <c r="I307" s="240"/>
    </row>
    <row r="308" spans="1:9" ht="24" customHeight="1">
      <c r="A308" s="234"/>
      <c r="B308" s="320"/>
      <c r="C308" s="320"/>
      <c r="D308" s="320"/>
      <c r="E308" s="320"/>
      <c r="F308" s="320"/>
      <c r="G308" s="320"/>
      <c r="H308" s="244"/>
      <c r="I308" s="240"/>
    </row>
    <row r="316" spans="1:9" ht="18" customHeight="1">
      <c r="A316" s="325"/>
      <c r="I316" s="241"/>
    </row>
    <row r="317" spans="1:9" ht="18" customHeight="1">
      <c r="A317" s="325"/>
      <c r="I317" s="241"/>
    </row>
    <row r="318" spans="1:9" ht="18" customHeight="1">
      <c r="A318" s="325"/>
      <c r="I318" s="241"/>
    </row>
    <row r="319" spans="1:9" ht="18" customHeight="1">
      <c r="A319" s="325"/>
      <c r="I319" s="241"/>
    </row>
    <row r="320" spans="1:9" ht="18" customHeight="1">
      <c r="A320" s="325"/>
      <c r="I320" s="241"/>
    </row>
    <row r="321" spans="1:9" ht="18" customHeight="1">
      <c r="A321" s="325"/>
      <c r="I321" s="241"/>
    </row>
    <row r="322" spans="1:9" ht="18" customHeight="1">
      <c r="A322" s="325"/>
      <c r="I322" s="241"/>
    </row>
    <row r="323" spans="1:9" ht="18" customHeight="1">
      <c r="A323" s="325"/>
      <c r="I323" s="241"/>
    </row>
    <row r="324" spans="1:9" ht="18" customHeight="1">
      <c r="A324" s="325"/>
      <c r="I324" s="241"/>
    </row>
    <row r="325" spans="1:9" ht="18" customHeight="1">
      <c r="A325" s="325"/>
      <c r="I325" s="241"/>
    </row>
    <row r="326" spans="1:9" ht="18" customHeight="1">
      <c r="A326" s="325"/>
      <c r="I326" s="241"/>
    </row>
    <row r="327" spans="1:9" ht="18" customHeight="1">
      <c r="A327" s="325"/>
      <c r="I327" s="241"/>
    </row>
    <row r="328" spans="1:9" ht="18" customHeight="1">
      <c r="A328" s="325"/>
      <c r="I328" s="241"/>
    </row>
    <row r="329" spans="1:9" ht="18" customHeight="1">
      <c r="A329" s="325"/>
      <c r="I329" s="241"/>
    </row>
    <row r="330" spans="1:9" ht="18" customHeight="1">
      <c r="A330" s="325"/>
      <c r="I330" s="241"/>
    </row>
    <row r="331" spans="1:9" ht="18" customHeight="1">
      <c r="A331" s="325"/>
      <c r="I331" s="241"/>
    </row>
    <row r="332" spans="1:9" ht="18" customHeight="1">
      <c r="A332" s="325"/>
      <c r="I332" s="241"/>
    </row>
    <row r="333" spans="1:9" ht="18" customHeight="1">
      <c r="A333" s="325"/>
      <c r="I333" s="241"/>
    </row>
    <row r="334" spans="1:9" ht="18" customHeight="1">
      <c r="A334" s="325"/>
      <c r="I334" s="241"/>
    </row>
    <row r="335" spans="1:9" ht="18" customHeight="1">
      <c r="A335" s="325"/>
      <c r="I335" s="241"/>
    </row>
    <row r="336" spans="1:9" ht="18" customHeight="1">
      <c r="A336" s="325"/>
      <c r="I336" s="241"/>
    </row>
    <row r="337" spans="1:9" ht="18" customHeight="1">
      <c r="A337" s="325"/>
      <c r="I337" s="241"/>
    </row>
    <row r="338" spans="1:9" ht="18" customHeight="1">
      <c r="A338" s="325"/>
      <c r="I338" s="241"/>
    </row>
    <row r="339" spans="1:9" ht="18" customHeight="1">
      <c r="A339" s="325"/>
      <c r="I339" s="241"/>
    </row>
    <row r="340" spans="1:9" ht="18" customHeight="1">
      <c r="A340" s="325"/>
      <c r="I340" s="241"/>
    </row>
    <row r="341" spans="1:9" ht="18" customHeight="1">
      <c r="A341" s="325"/>
      <c r="I341" s="241"/>
    </row>
    <row r="342" spans="1:9" ht="18" customHeight="1">
      <c r="A342" s="325"/>
      <c r="I342" s="241"/>
    </row>
    <row r="343" spans="1:9" ht="18" customHeight="1">
      <c r="A343" s="325"/>
      <c r="I343" s="241"/>
    </row>
    <row r="344" spans="1:9" ht="18" customHeight="1">
      <c r="A344" s="325"/>
      <c r="I344" s="241"/>
    </row>
    <row r="345" spans="1:9" ht="18" customHeight="1">
      <c r="A345" s="325"/>
      <c r="I345" s="241"/>
    </row>
    <row r="346" spans="1:9" ht="18" customHeight="1">
      <c r="A346" s="325"/>
      <c r="I346" s="241"/>
    </row>
    <row r="347" spans="1:9" ht="18" customHeight="1">
      <c r="A347" s="325"/>
      <c r="I347" s="241"/>
    </row>
    <row r="348" spans="1:9" ht="18" customHeight="1">
      <c r="A348" s="325"/>
      <c r="I348" s="241"/>
    </row>
    <row r="349" spans="1:9" ht="18" customHeight="1">
      <c r="A349" s="325"/>
      <c r="I349" s="241"/>
    </row>
    <row r="350" spans="1:9" ht="18" customHeight="1">
      <c r="A350" s="325"/>
      <c r="I350" s="241"/>
    </row>
    <row r="351" spans="1:9" ht="18" customHeight="1">
      <c r="A351" s="325"/>
      <c r="I351" s="241"/>
    </row>
    <row r="352" spans="1:9" ht="18" customHeight="1">
      <c r="A352" s="325"/>
      <c r="I352" s="241"/>
    </row>
    <row r="353" spans="1:9" ht="18" customHeight="1">
      <c r="A353" s="325"/>
      <c r="I353" s="241"/>
    </row>
    <row r="354" spans="1:9" ht="18" customHeight="1">
      <c r="A354" s="325"/>
      <c r="I354" s="241"/>
    </row>
    <row r="355" spans="1:9" ht="18" customHeight="1">
      <c r="A355" s="325"/>
      <c r="I355" s="241"/>
    </row>
    <row r="356" spans="1:9" ht="18" customHeight="1">
      <c r="A356" s="325"/>
      <c r="I356" s="241"/>
    </row>
    <row r="357" spans="1:9" ht="18" customHeight="1">
      <c r="A357" s="325"/>
      <c r="I357" s="241"/>
    </row>
    <row r="358" spans="1:9" ht="18" customHeight="1">
      <c r="A358" s="325"/>
      <c r="I358" s="241"/>
    </row>
    <row r="359" spans="1:9" ht="18" customHeight="1">
      <c r="A359" s="325"/>
      <c r="I359" s="241"/>
    </row>
    <row r="360" spans="1:9" ht="18" customHeight="1">
      <c r="A360" s="325"/>
      <c r="I360" s="241"/>
    </row>
    <row r="361" spans="1:9" ht="18" customHeight="1">
      <c r="A361" s="325"/>
      <c r="I361" s="241"/>
    </row>
    <row r="362" spans="1:9" ht="18" customHeight="1">
      <c r="A362" s="325"/>
      <c r="I362" s="241"/>
    </row>
    <row r="363" spans="1:9" ht="18" customHeight="1">
      <c r="A363" s="325"/>
      <c r="I363" s="241"/>
    </row>
    <row r="364" spans="1:9" ht="18" customHeight="1">
      <c r="A364" s="325"/>
      <c r="I364" s="241"/>
    </row>
    <row r="365" spans="1:9" ht="18" customHeight="1">
      <c r="A365" s="325"/>
      <c r="I365" s="241"/>
    </row>
    <row r="366" spans="1:9" ht="18" customHeight="1">
      <c r="A366" s="325"/>
      <c r="I366" s="241"/>
    </row>
    <row r="367" spans="1:9" ht="18" customHeight="1">
      <c r="A367" s="325"/>
      <c r="I367" s="241"/>
    </row>
    <row r="368" spans="1:9" ht="18" customHeight="1">
      <c r="A368" s="325"/>
      <c r="I368" s="241"/>
    </row>
    <row r="369" spans="1:9" ht="18" customHeight="1">
      <c r="A369" s="325"/>
      <c r="I369" s="241"/>
    </row>
    <row r="370" spans="1:9" ht="18" customHeight="1">
      <c r="A370" s="325"/>
      <c r="I370" s="241"/>
    </row>
    <row r="371" spans="1:9" ht="18" customHeight="1">
      <c r="A371" s="325"/>
      <c r="I371" s="241"/>
    </row>
    <row r="372" spans="1:9" ht="18" customHeight="1">
      <c r="A372" s="325"/>
      <c r="I372" s="241"/>
    </row>
    <row r="373" spans="1:9" ht="18" customHeight="1">
      <c r="A373" s="325"/>
      <c r="I373" s="241"/>
    </row>
    <row r="374" spans="1:9" ht="18" customHeight="1">
      <c r="A374" s="325"/>
      <c r="I374" s="241"/>
    </row>
    <row r="375" spans="1:9" ht="18" customHeight="1">
      <c r="A375" s="325"/>
      <c r="I375" s="241"/>
    </row>
    <row r="376" spans="1:9" ht="18" customHeight="1">
      <c r="A376" s="325"/>
      <c r="I376" s="241"/>
    </row>
    <row r="377" spans="1:9" ht="18" customHeight="1">
      <c r="A377" s="325"/>
      <c r="I377" s="241"/>
    </row>
    <row r="378" spans="1:9" ht="18" customHeight="1">
      <c r="A378" s="325"/>
      <c r="I378" s="241"/>
    </row>
    <row r="379" spans="1:9" ht="18" customHeight="1">
      <c r="A379" s="325"/>
      <c r="I379" s="241"/>
    </row>
    <row r="380" spans="1:9" ht="18" customHeight="1">
      <c r="A380" s="325"/>
      <c r="I380" s="241"/>
    </row>
    <row r="381" spans="1:9" ht="18" customHeight="1">
      <c r="A381" s="325"/>
      <c r="I381" s="241"/>
    </row>
    <row r="382" spans="1:9" ht="18" customHeight="1">
      <c r="A382" s="325"/>
      <c r="I382" s="241"/>
    </row>
    <row r="383" spans="1:9" ht="18" customHeight="1">
      <c r="A383" s="325"/>
      <c r="I383" s="241"/>
    </row>
    <row r="384" spans="1:9" ht="18" customHeight="1">
      <c r="A384" s="325"/>
      <c r="I384" s="241"/>
    </row>
    <row r="385" spans="1:9" ht="18" customHeight="1">
      <c r="A385" s="325"/>
      <c r="I385" s="241"/>
    </row>
    <row r="386" spans="1:9" ht="18" customHeight="1">
      <c r="A386" s="325"/>
      <c r="I386" s="241"/>
    </row>
    <row r="387" spans="1:9" ht="18" customHeight="1">
      <c r="A387" s="325"/>
      <c r="I387" s="241"/>
    </row>
    <row r="388" spans="1:9" ht="18" customHeight="1">
      <c r="A388" s="325"/>
      <c r="I388" s="241"/>
    </row>
    <row r="389" spans="1:9" ht="18" customHeight="1">
      <c r="A389" s="325"/>
      <c r="I389" s="241"/>
    </row>
    <row r="390" spans="1:9" ht="18" customHeight="1">
      <c r="A390" s="325"/>
      <c r="I390" s="241"/>
    </row>
    <row r="391" spans="1:9" ht="18" customHeight="1">
      <c r="A391" s="325"/>
      <c r="I391" s="241"/>
    </row>
    <row r="392" spans="1:9" ht="18" customHeight="1">
      <c r="A392" s="325"/>
      <c r="I392" s="241"/>
    </row>
    <row r="393" spans="1:9" ht="18" customHeight="1">
      <c r="A393" s="325"/>
      <c r="I393" s="241"/>
    </row>
    <row r="394" spans="1:9" ht="18" customHeight="1">
      <c r="A394" s="325"/>
      <c r="I394" s="241"/>
    </row>
    <row r="395" spans="1:9" ht="18" customHeight="1">
      <c r="A395" s="325"/>
      <c r="I395" s="241"/>
    </row>
    <row r="396" spans="1:9" ht="18" customHeight="1">
      <c r="A396" s="325"/>
      <c r="I396" s="241"/>
    </row>
    <row r="397" spans="1:9" ht="18" customHeight="1">
      <c r="A397" s="325"/>
      <c r="I397" s="241"/>
    </row>
    <row r="398" spans="1:9" ht="18" customHeight="1">
      <c r="A398" s="325"/>
      <c r="I398" s="241"/>
    </row>
    <row r="399" spans="1:9" ht="18" customHeight="1">
      <c r="A399" s="325"/>
      <c r="I399" s="241"/>
    </row>
    <row r="400" spans="1:9" ht="18" customHeight="1">
      <c r="A400" s="325"/>
      <c r="I400" s="241"/>
    </row>
    <row r="401" spans="1:9" ht="18" customHeight="1">
      <c r="A401" s="325"/>
      <c r="I401" s="241"/>
    </row>
    <row r="402" spans="1:9" ht="18" customHeight="1">
      <c r="A402" s="325"/>
      <c r="I402" s="241"/>
    </row>
    <row r="403" spans="1:9" ht="18" customHeight="1">
      <c r="A403" s="325"/>
      <c r="I403" s="241"/>
    </row>
    <row r="404" spans="1:9" ht="18" customHeight="1">
      <c r="A404" s="325"/>
      <c r="I404" s="241"/>
    </row>
    <row r="405" spans="1:9" ht="18" customHeight="1">
      <c r="A405" s="325"/>
      <c r="I405" s="241"/>
    </row>
    <row r="406" spans="1:9" ht="18" customHeight="1">
      <c r="A406" s="325"/>
      <c r="I406" s="241"/>
    </row>
    <row r="407" spans="1:9" ht="18" customHeight="1">
      <c r="A407" s="325"/>
      <c r="I407" s="241"/>
    </row>
    <row r="408" spans="1:9" ht="18" customHeight="1">
      <c r="A408" s="325"/>
      <c r="I408" s="241"/>
    </row>
    <row r="409" spans="1:9" ht="18" customHeight="1">
      <c r="A409" s="325"/>
      <c r="I409" s="241"/>
    </row>
    <row r="410" spans="1:9" ht="18" customHeight="1">
      <c r="A410" s="325"/>
      <c r="I410" s="241"/>
    </row>
    <row r="411" spans="1:9" ht="18" customHeight="1">
      <c r="A411" s="325"/>
      <c r="I411" s="241"/>
    </row>
    <row r="412" spans="1:9" ht="18" customHeight="1">
      <c r="A412" s="325"/>
      <c r="I412" s="241"/>
    </row>
    <row r="413" spans="1:9" ht="18" customHeight="1">
      <c r="A413" s="325"/>
      <c r="I413" s="241"/>
    </row>
    <row r="414" spans="1:9" ht="18" customHeight="1">
      <c r="A414" s="325"/>
      <c r="I414" s="241"/>
    </row>
    <row r="415" spans="1:9" ht="18" customHeight="1">
      <c r="A415" s="325"/>
      <c r="I415" s="241"/>
    </row>
  </sheetData>
  <mergeCells count="122">
    <mergeCell ref="G297:I297"/>
    <mergeCell ref="B245:G245"/>
    <mergeCell ref="B267:G267"/>
    <mergeCell ref="B271:G271"/>
    <mergeCell ref="B273:G273"/>
    <mergeCell ref="B9:I9"/>
    <mergeCell ref="G239:H239"/>
    <mergeCell ref="B296:I296"/>
    <mergeCell ref="B295:I295"/>
    <mergeCell ref="B50:I50"/>
    <mergeCell ref="B46:I46"/>
    <mergeCell ref="B41:I41"/>
    <mergeCell ref="B42:I42"/>
    <mergeCell ref="B43:I43"/>
    <mergeCell ref="B20:I20"/>
    <mergeCell ref="B21:I21"/>
    <mergeCell ref="B45:I45"/>
    <mergeCell ref="B40:I40"/>
    <mergeCell ref="A196:D196"/>
    <mergeCell ref="B51:F51"/>
    <mergeCell ref="B52:I52"/>
    <mergeCell ref="B53:I53"/>
    <mergeCell ref="B54:I54"/>
    <mergeCell ref="B57:I57"/>
    <mergeCell ref="B61:I61"/>
    <mergeCell ref="B224:I224"/>
    <mergeCell ref="B62:I62"/>
    <mergeCell ref="B56:I56"/>
    <mergeCell ref="A127:E127"/>
    <mergeCell ref="B59:I59"/>
    <mergeCell ref="B216:D216"/>
    <mergeCell ref="B153:I153"/>
    <mergeCell ref="B60:I60"/>
    <mergeCell ref="A122:E122"/>
    <mergeCell ref="B67:I67"/>
    <mergeCell ref="G298:I298"/>
    <mergeCell ref="B269:G269"/>
    <mergeCell ref="B63:I63"/>
    <mergeCell ref="B64:I64"/>
    <mergeCell ref="B65:I65"/>
    <mergeCell ref="A203:D203"/>
    <mergeCell ref="B68:I68"/>
    <mergeCell ref="B292:I292"/>
    <mergeCell ref="B270:G270"/>
    <mergeCell ref="B272:G272"/>
    <mergeCell ref="GH7:GP7"/>
    <mergeCell ref="GQ7:GY7"/>
    <mergeCell ref="CV7:DD7"/>
    <mergeCell ref="BU7:CC7"/>
    <mergeCell ref="CD7:CL7"/>
    <mergeCell ref="CM7:CU7"/>
    <mergeCell ref="DE7:DM7"/>
    <mergeCell ref="DN7:DV7"/>
    <mergeCell ref="DW7:EE7"/>
    <mergeCell ref="GZ7:HH7"/>
    <mergeCell ref="EO7:EW7"/>
    <mergeCell ref="B48:I48"/>
    <mergeCell ref="B37:I37"/>
    <mergeCell ref="B38:I38"/>
    <mergeCell ref="B19:I19"/>
    <mergeCell ref="B44:I44"/>
    <mergeCell ref="B47:I47"/>
    <mergeCell ref="FY7:GG7"/>
    <mergeCell ref="BL7:BT7"/>
    <mergeCell ref="IS7:IV7"/>
    <mergeCell ref="B10:I10"/>
    <mergeCell ref="HI7:HQ7"/>
    <mergeCell ref="HR7:HZ7"/>
    <mergeCell ref="IA7:II7"/>
    <mergeCell ref="IJ7:IR7"/>
    <mergeCell ref="EF7:EN7"/>
    <mergeCell ref="EX7:FF7"/>
    <mergeCell ref="FG7:FO7"/>
    <mergeCell ref="FP7:FX7"/>
    <mergeCell ref="AK7:AS7"/>
    <mergeCell ref="AT7:BB7"/>
    <mergeCell ref="BC7:BK7"/>
    <mergeCell ref="S7:AA7"/>
    <mergeCell ref="AB7:AJ7"/>
    <mergeCell ref="B58:I58"/>
    <mergeCell ref="B8:I8"/>
    <mergeCell ref="B26:I26"/>
    <mergeCell ref="B27:I27"/>
    <mergeCell ref="B25:I25"/>
    <mergeCell ref="B15:I15"/>
    <mergeCell ref="B16:I16"/>
    <mergeCell ref="B14:H14"/>
    <mergeCell ref="B18:I18"/>
    <mergeCell ref="B11:I11"/>
    <mergeCell ref="B13:I13"/>
    <mergeCell ref="BU12:CC12"/>
    <mergeCell ref="CD12:CL12"/>
    <mergeCell ref="S12:AA12"/>
    <mergeCell ref="AB12:AJ12"/>
    <mergeCell ref="AK12:AS12"/>
    <mergeCell ref="AT12:BB12"/>
    <mergeCell ref="FY12:GG12"/>
    <mergeCell ref="GH12:GP12"/>
    <mergeCell ref="DW12:EE12"/>
    <mergeCell ref="EF12:EN12"/>
    <mergeCell ref="EO12:EW12"/>
    <mergeCell ref="EX12:FF12"/>
    <mergeCell ref="J67:Q67"/>
    <mergeCell ref="A115:D115"/>
    <mergeCell ref="FG12:FO12"/>
    <mergeCell ref="FP12:FX12"/>
    <mergeCell ref="CM12:CU12"/>
    <mergeCell ref="CV12:DD12"/>
    <mergeCell ref="DE12:DM12"/>
    <mergeCell ref="DN12:DV12"/>
    <mergeCell ref="BC12:BK12"/>
    <mergeCell ref="BL12:BT12"/>
    <mergeCell ref="IS12:IV12"/>
    <mergeCell ref="B39:I39"/>
    <mergeCell ref="O39:V39"/>
    <mergeCell ref="B49:I49"/>
    <mergeCell ref="HI12:HQ12"/>
    <mergeCell ref="HR12:HZ12"/>
    <mergeCell ref="IA12:II12"/>
    <mergeCell ref="IJ12:IR12"/>
    <mergeCell ref="GQ12:GY12"/>
    <mergeCell ref="GZ12:HH12"/>
  </mergeCells>
  <printOptions/>
  <pageMargins left="0.78" right="0.1" top="0.5" bottom="0.2" header="0.25" footer="0.2"/>
  <pageSetup horizontalDpi="600" verticalDpi="600" orientation="portrait" paperSize="9" r:id="rId1"/>
  <headerFooter alignWithMargins="0">
    <oddFooter xml:space="preserve">&amp;R&amp;"VNI-Helve-Condense,Normal"&amp;9 </oddFooter>
  </headerFooter>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A30" sqref="A30"/>
    </sheetView>
  </sheetViews>
  <sheetFormatPr defaultColWidth="8.796875" defaultRowHeight="14.25"/>
  <cols>
    <col min="1" max="1" width="29.09765625" style="1" customWidth="1"/>
    <col min="2" max="2" width="1.203125" style="1" customWidth="1"/>
    <col min="3" max="3" width="31.19921875" style="1" customWidth="1"/>
    <col min="4" max="16384" width="8.8984375" style="1" customWidth="1"/>
  </cols>
  <sheetData>
    <row r="1" spans="1:3" ht="15.75">
      <c r="A1" s="2"/>
      <c r="C1" s="2"/>
    </row>
    <row r="2" ht="16.5" thickBot="1">
      <c r="A2" s="2"/>
    </row>
    <row r="3" spans="1:3" ht="16.5" thickBot="1">
      <c r="A3" s="2"/>
      <c r="C3" s="2"/>
    </row>
    <row r="4" spans="1:3" ht="15.75">
      <c r="A4" s="2"/>
      <c r="C4" s="2"/>
    </row>
    <row r="5" ht="15.75">
      <c r="C5" s="2"/>
    </row>
    <row r="6" ht="16.5" thickBot="1">
      <c r="C6" s="2"/>
    </row>
    <row r="7" spans="1:3" ht="15.75">
      <c r="A7" s="2"/>
      <c r="C7" s="2"/>
    </row>
    <row r="8" spans="1:3" ht="15.75">
      <c r="A8" s="2"/>
      <c r="C8" s="2"/>
    </row>
    <row r="9" spans="1:3" ht="15.75">
      <c r="A9" s="2"/>
      <c r="C9" s="2"/>
    </row>
    <row r="10" spans="1:3" ht="15.75">
      <c r="A10" s="2"/>
      <c r="C10" s="2"/>
    </row>
    <row r="11" spans="1:3" ht="16.5" thickBot="1">
      <c r="A11" s="2"/>
      <c r="C11" s="2"/>
    </row>
    <row r="12" ht="15.75">
      <c r="C12" s="2"/>
    </row>
    <row r="13" ht="16.5" thickBot="1">
      <c r="C13" s="2"/>
    </row>
    <row r="14" spans="1:3" ht="16.5" thickBot="1">
      <c r="A14" s="2"/>
      <c r="C14" s="2"/>
    </row>
    <row r="15" ht="15.75">
      <c r="A15" s="2"/>
    </row>
    <row r="16" ht="16.5" thickBot="1">
      <c r="A16" s="2"/>
    </row>
    <row r="17" spans="1:3" ht="16.5" thickBot="1">
      <c r="A17" s="2"/>
      <c r="C17" s="2"/>
    </row>
    <row r="18" ht="15.75">
      <c r="C18" s="2"/>
    </row>
    <row r="19" ht="15.75">
      <c r="C19" s="2"/>
    </row>
    <row r="20" spans="1:3" ht="15.75">
      <c r="A20" s="2"/>
      <c r="C20" s="2"/>
    </row>
    <row r="21" spans="1:3" ht="15.75">
      <c r="A21" s="2"/>
      <c r="C21" s="2"/>
    </row>
    <row r="22" spans="1:3" ht="15.75">
      <c r="A22" s="2"/>
      <c r="C22" s="2"/>
    </row>
    <row r="23" spans="1:3" ht="15.75">
      <c r="A23" s="2"/>
      <c r="C23" s="2"/>
    </row>
    <row r="24" ht="15.75">
      <c r="A24" s="2"/>
    </row>
    <row r="25" ht="15.75">
      <c r="A25" s="2"/>
    </row>
    <row r="26" spans="1:3" ht="16.5" thickBot="1">
      <c r="A26" s="2"/>
      <c r="C26" s="2"/>
    </row>
    <row r="27" spans="1:3" ht="15.75">
      <c r="A27" s="2"/>
      <c r="C27" s="2"/>
    </row>
    <row r="28" spans="1:3" ht="15.75">
      <c r="A28" s="2"/>
      <c r="C28" s="2"/>
    </row>
    <row r="29" spans="1:3" ht="15.75">
      <c r="A29" s="2"/>
      <c r="C29" s="2"/>
    </row>
    <row r="30" spans="1:3" ht="15.75">
      <c r="A30" s="2"/>
      <c r="C30" s="2"/>
    </row>
    <row r="31" spans="1:3" ht="15.75">
      <c r="A31" s="2"/>
      <c r="C31" s="2"/>
    </row>
    <row r="32" spans="1:3" ht="15.75">
      <c r="A32" s="2"/>
      <c r="C32" s="2"/>
    </row>
    <row r="33" spans="1:3" ht="15.75">
      <c r="A33" s="2"/>
      <c r="C33" s="2"/>
    </row>
    <row r="34" spans="1:3" ht="15.75">
      <c r="A34" s="2"/>
      <c r="C34" s="2"/>
    </row>
    <row r="35" spans="1:3" ht="15.75">
      <c r="A35" s="2"/>
      <c r="C35" s="2"/>
    </row>
    <row r="36" spans="1:3" ht="15.75">
      <c r="A36" s="2"/>
      <c r="C36" s="2"/>
    </row>
    <row r="37" ht="15.75">
      <c r="A37" s="2"/>
    </row>
    <row r="38" ht="15.75">
      <c r="A38" s="2"/>
    </row>
    <row r="39" spans="1:3" ht="15.75">
      <c r="A39" s="2"/>
      <c r="C39" s="2"/>
    </row>
    <row r="40" spans="1:3" ht="15.75">
      <c r="A40" s="2"/>
      <c r="C40" s="2"/>
    </row>
    <row r="41" spans="1:3" ht="15.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KIEM TOAN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OPEY A.</dc:creator>
  <cp:keywords/>
  <dc:description/>
  <cp:lastModifiedBy>User</cp:lastModifiedBy>
  <cp:lastPrinted>2008-04-11T08:15:07Z</cp:lastPrinted>
  <dcterms:created xsi:type="dcterms:W3CDTF">2001-02-06T09:24:36Z</dcterms:created>
  <dcterms:modified xsi:type="dcterms:W3CDTF">2008-04-11T08:15:07Z</dcterms:modified>
  <cp:category/>
  <cp:version/>
  <cp:contentType/>
  <cp:contentStatus/>
</cp:coreProperties>
</file>