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11955" windowHeight="3030" tabRatio="937" activeTab="15"/>
  </bookViews>
  <sheets>
    <sheet name="TTC&amp;KS" sheetId="1" r:id="rId1"/>
    <sheet name="Bia" sheetId="2" r:id="rId2"/>
    <sheet name="MUCLUC" sheetId="3" r:id="rId3"/>
    <sheet name="BCBGD" sheetId="4" r:id="rId4"/>
    <sheet name="BC Kiemtoan" sheetId="5" r:id="rId5"/>
    <sheet name="BCDKT" sheetId="6" r:id="rId6"/>
    <sheet name="CTNB" sheetId="7" r:id="rId7"/>
    <sheet name="KQKD" sheetId="8" r:id="rId8"/>
    <sheet name="BCLCTT-TT" sheetId="9" r:id="rId9"/>
    <sheet name="TM1" sheetId="10" r:id="rId10"/>
    <sheet name="TM2" sheetId="11" r:id="rId11"/>
    <sheet name="TM3" sheetId="12" state="hidden" r:id="rId12"/>
    <sheet name="TM5" sheetId="13" r:id="rId13"/>
    <sheet name="TM7" sheetId="14" r:id="rId14"/>
    <sheet name="TM8" sheetId="15" r:id="rId15"/>
    <sheet name="TM9" sheetId="16" r:id="rId16"/>
    <sheet name="&lt;--" sheetId="17" r:id="rId17"/>
    <sheet name="Overview" sheetId="18" r:id="rId18"/>
    <sheet name="Bia (2)" sheetId="19" r:id="rId19"/>
    <sheet name="INDEX" sheetId="20" r:id="rId20"/>
    <sheet name="BCBGD (2)" sheetId="21" r:id="rId21"/>
    <sheet name="BAOCAO-KTV (2)" sheetId="22" r:id="rId22"/>
    <sheet name="BS" sheetId="23" r:id="rId23"/>
    <sheet name="CTNB (2)" sheetId="24" r:id="rId24"/>
    <sheet name="IC" sheetId="25" r:id="rId25"/>
    <sheet name="CF" sheetId="26" r:id="rId26"/>
    <sheet name="N1" sheetId="27" r:id="rId27"/>
    <sheet name="N2" sheetId="28" r:id="rId28"/>
    <sheet name="N3" sheetId="29" r:id="rId29"/>
    <sheet name="N4" sheetId="30" r:id="rId30"/>
    <sheet name="N5" sheetId="31" r:id="rId31"/>
    <sheet name="N6" sheetId="32" r:id="rId32"/>
    <sheet name="N7" sheetId="33" r:id="rId33"/>
    <sheet name="N8" sheetId="34" r:id="rId34"/>
  </sheets>
  <definedNames>
    <definedName name="__IntlFixup" hidden="1">TRUE</definedName>
    <definedName name="_a1" hidden="1">{"'Sheet1'!$L$16"}</definedName>
    <definedName name="_NSO2" hidden="1">{"'Sheet1'!$L$16"}</definedName>
    <definedName name="_Order1" hidden="1">255</definedName>
    <definedName name="_Order2" hidden="1">255</definedName>
    <definedName name="AS2DocOpenMode" hidden="1">"AS2DocumentEdit"</definedName>
    <definedName name="asss" hidden="1">{"'Sheet1'!$L$16"}</definedName>
    <definedName name="Bb">1.5</definedName>
    <definedName name="bdd">1.5</definedName>
    <definedName name="chung">66</definedName>
    <definedName name="CLVC3">0.1</definedName>
    <definedName name="dfẻty" localSheetId="21">'BAOCAO-KTV (2)'!dfẻty</definedName>
    <definedName name="dfẻty" localSheetId="20">'BCBGD (2)'!dfẻty</definedName>
    <definedName name="dfẻty" localSheetId="18">'Bia (2)'!dfẻty</definedName>
    <definedName name="dfẻty" localSheetId="19">'INDEX'!dfẻty</definedName>
    <definedName name="dfẻty" localSheetId="27">'N2'!dfẻty</definedName>
    <definedName name="dfẻty" localSheetId="28">'N3'!dfẻty</definedName>
    <definedName name="dfẻty" localSheetId="30">'N5'!dfẻty</definedName>
    <definedName name="dfẻty" localSheetId="31">'N6'!dfẻty</definedName>
    <definedName name="dfẻty" localSheetId="32">'N7'!dfẻty</definedName>
    <definedName name="dfẻty" localSheetId="33">'N8'!dfẻty</definedName>
    <definedName name="dfẻty">[0]!dfẻty</definedName>
    <definedName name="Document_array" localSheetId="21">{"Book1","bang chia luong - P.Tai vu.xls"}</definedName>
    <definedName name="Document_array" localSheetId="20">{"Book1","bang chia luong - P.Tai vu.xls"}</definedName>
    <definedName name="Document_array" localSheetId="18">{"Book1","bang chia luong - P.Tai vu.xls"}</definedName>
    <definedName name="Document_array" localSheetId="19">{"Book1","bang chia luong - P.Tai vu.xls"}</definedName>
    <definedName name="Document_array" localSheetId="27">{"Thuxm2.xls","Sheet1"}</definedName>
    <definedName name="Document_array" localSheetId="28">{"Thuxm2.xls","Sheet1"}</definedName>
    <definedName name="Document_array" localSheetId="30">{"Thuxm2.xls","Sheet1"}</definedName>
    <definedName name="Document_array" localSheetId="31">{"Thuxm2.xls","Sheet1"}</definedName>
    <definedName name="Document_array" localSheetId="32">{"Thuxm2.xls","Sheet1"}</definedName>
    <definedName name="Document_array" localSheetId="33">{"Thuxm2.xls","Sheet1"}</definedName>
    <definedName name="Document_array">{"Thuxm2.xls","Sheet1"}</definedName>
    <definedName name="DSTD_Clear" localSheetId="21">'BAOCAO-KTV (2)'!DSTD_Clear</definedName>
    <definedName name="DSTD_Clear" localSheetId="20">'BCBGD (2)'!DSTD_Clear</definedName>
    <definedName name="DSTD_Clear" localSheetId="18">'Bia (2)'!DSTD_Clear</definedName>
    <definedName name="DSTD_Clear" localSheetId="19">'INDEX'!DSTD_Clear</definedName>
    <definedName name="DSTD_Clear" localSheetId="27">'N2'!DSTD_Clear</definedName>
    <definedName name="DSTD_Clear" localSheetId="28">'N3'!DSTD_Clear</definedName>
    <definedName name="DSTD_Clear" localSheetId="30">'N5'!DSTD_Clear</definedName>
    <definedName name="DSTD_Clear" localSheetId="31">'N6'!DSTD_Clear</definedName>
    <definedName name="DSTD_Clear" localSheetId="32">'N7'!DSTD_Clear</definedName>
    <definedName name="DSTD_Clear" localSheetId="33">'N8'!DSTD_Clear</definedName>
    <definedName name="DSTD_Clear">[0]!DSTD_Clear</definedName>
    <definedName name="e">13</definedName>
    <definedName name="gi">0.4</definedName>
    <definedName name="gji" localSheetId="3">'BCBGD'!$1:$3</definedName>
    <definedName name="grioe" localSheetId="20">'BCBGD (2)'!$1:$3</definedName>
    <definedName name="Heä_soá_laép_xaø_H">1.7</definedName>
    <definedName name="hoc">55000</definedName>
    <definedName name="HSCT3">0.1</definedName>
    <definedName name="HSDN">2.5</definedName>
    <definedName name="HSLXH">1.7</definedName>
    <definedName name="hsn">0.5</definedName>
    <definedName name="huy" localSheetId="21" hidden="1">{"'Sheet1'!$L$16"}</definedName>
    <definedName name="huy" localSheetId="20" hidden="1">{"'Sheet1'!$L$16"}</definedName>
    <definedName name="huy" localSheetId="18" hidden="1">{"'Sheet1'!$L$16"}</definedName>
    <definedName name="huy" localSheetId="19" hidden="1">{"'Sheet1'!$L$16"}</definedName>
    <definedName name="huy" localSheetId="27" hidden="1">{"'Sheet1'!$L$16"}</definedName>
    <definedName name="huy" localSheetId="28" hidden="1">{"'Sheet1'!$L$16"}</definedName>
    <definedName name="huy" localSheetId="30" hidden="1">{"'Sheet1'!$L$16"}</definedName>
    <definedName name="huy" localSheetId="31" hidden="1">{"'Sheet1'!$L$16"}</definedName>
    <definedName name="huy" localSheetId="32" hidden="1">{"'Sheet1'!$L$16"}</definedName>
    <definedName name="huy" localSheetId="33" hidden="1">{"'Sheet1'!$L$16"}</definedName>
    <definedName name="huy" hidden="1">{"'Sheet1'!$L$16"}</definedName>
    <definedName name="khac">2</definedName>
    <definedName name="KhuyenmaiUPS">"AutoShape 264"</definedName>
    <definedName name="kjeio" localSheetId="8">'BCLCTT-TT'!$1:$8</definedName>
    <definedName name="kjgit" localSheetId="26">'N1'!$1:$3</definedName>
    <definedName name="kjgiur" localSheetId="22">'BS'!$1:$7</definedName>
    <definedName name="kk">0.8</definedName>
    <definedName name="likfgjoi" localSheetId="5">'BCDKT'!$1:$7</definedName>
    <definedName name="NHAÂN_COÂNG" localSheetId="21">[0]!BTRAM</definedName>
    <definedName name="NHAÂN_COÂNG" localSheetId="20">[0]!BTRAM</definedName>
    <definedName name="NHAÂN_COÂNG" localSheetId="18">[0]!BTRAM</definedName>
    <definedName name="NHAÂN_COÂNG" localSheetId="19">[0]!BTRAM</definedName>
    <definedName name="NHAÂN_COÂNG" localSheetId="27">[0]!BTRAM</definedName>
    <definedName name="NHAÂN_COÂNG" localSheetId="28">[0]!BTRAM</definedName>
    <definedName name="NHAÂN_COÂNG" localSheetId="30">[0]!BTRAM</definedName>
    <definedName name="NHAÂN_COÂNG" localSheetId="31">[0]!BTRAM</definedName>
    <definedName name="NHAÂN_COÂNG" localSheetId="32">[0]!BTRAM</definedName>
    <definedName name="NHAÂN_COÂNG" localSheetId="33">[0]!BTRAM</definedName>
    <definedName name="NHAÂN_COÂNG">[0]!BTRAM</definedName>
    <definedName name="nn" localSheetId="21">1.15</definedName>
    <definedName name="OLE_LINK1" localSheetId="26">'N1'!$A$35</definedName>
    <definedName name="OLE_LINK1" localSheetId="9">'TM1'!$A$29</definedName>
    <definedName name="_xlnm.Print_Area" localSheetId="21">'BAOCAO-KTV (2)'!$A$1:$J$40</definedName>
    <definedName name="_xlnm.Print_Area" localSheetId="3">'BCBGD'!$A$1:$J$89</definedName>
    <definedName name="_xlnm.Print_Area" localSheetId="20">'BCBGD (2)'!$A$1:$J$99</definedName>
    <definedName name="_xlnm.Print_Area" localSheetId="5">'BCDKT'!$A$1:$F$100</definedName>
    <definedName name="_xlnm.Print_Area" localSheetId="8">'BCLCTT-TT'!$A$1:$G$59</definedName>
    <definedName name="_xlnm.Print_Area" localSheetId="1">'Bia'!$A$1:$J$46</definedName>
    <definedName name="_xlnm.Print_Area" localSheetId="18">'Bia (2)'!$A$1:$K$47</definedName>
    <definedName name="_xlnm.Print_Area" localSheetId="22">'BS'!$A$1:$F$90</definedName>
    <definedName name="_xlnm.Print_Area" localSheetId="25">'CF'!$A$1:$G$61</definedName>
    <definedName name="_xlnm.Print_Area" localSheetId="6">'CTNB'!$A$1:$F$28</definedName>
    <definedName name="_xlnm.Print_Area" localSheetId="23">'CTNB (2)'!$A$1:$F$28</definedName>
    <definedName name="_xlnm.Print_Area" localSheetId="24">'IC'!$A$1:$G$47</definedName>
    <definedName name="_xlnm.Print_Area" localSheetId="19">'INDEX'!$A$1:$J$20</definedName>
    <definedName name="_xlnm.Print_Area" localSheetId="7">'KQKD'!$A$1:$G$47</definedName>
    <definedName name="_xlnm.Print_Area" localSheetId="2">'MUCLUC'!$A$1:$J$45</definedName>
    <definedName name="_xlnm.Print_Area" localSheetId="26">'N1'!$A$1:$A$183</definedName>
    <definedName name="_xlnm.Print_Area" localSheetId="27">'N2'!$A$1:$G$36</definedName>
    <definedName name="_xlnm.Print_Area" localSheetId="28">'N3'!$A$1:$J$44</definedName>
    <definedName name="_xlnm.Print_Area" localSheetId="29">'N4'!$A$1:$M$54</definedName>
    <definedName name="_xlnm.Print_Area" localSheetId="30">'N5'!$A$1:$I$25</definedName>
    <definedName name="_xlnm.Print_Area" localSheetId="31">'N6'!$A$1:$F$37</definedName>
    <definedName name="_xlnm.Print_Area" localSheetId="32">'N7'!$A$1:$J$23</definedName>
    <definedName name="_xlnm.Print_Area" localSheetId="33">'N8'!$A$1:$G$114</definedName>
    <definedName name="_xlnm.Print_Area" localSheetId="9">'TM1'!$A$1:$H$189</definedName>
    <definedName name="_xlnm.Print_Area" localSheetId="10">'TM2'!$A$1:$H$120</definedName>
    <definedName name="_xlnm.Print_Area" localSheetId="12">'TM5'!$A$1:$I$31</definedName>
    <definedName name="_xlnm.Print_Area" localSheetId="13">'TM7'!$A$1:$F$34</definedName>
    <definedName name="_xlnm.Print_Area" localSheetId="14">'TM8'!$A$1:$J$21</definedName>
    <definedName name="_xlnm.Print_Area" localSheetId="15">'TM9'!$A$1:$H$95</definedName>
    <definedName name="_xlnm.Print_Titles" localSheetId="3">'BCBGD'!$1:$5</definedName>
    <definedName name="_xlnm.Print_Titles" localSheetId="20">'BCBGD (2)'!$1:$5</definedName>
    <definedName name="_xlnm.Print_Titles" localSheetId="5">'BCDKT'!$1:$6</definedName>
    <definedName name="_xlnm.Print_Titles" localSheetId="8">'BCLCTT-TT'!$1:$8</definedName>
    <definedName name="_xlnm.Print_Titles" localSheetId="22">'BS'!$1:$7</definedName>
    <definedName name="_xlnm.Print_Titles" localSheetId="25">'CF'!$1:$8</definedName>
    <definedName name="_xlnm.Print_Titles" localSheetId="26">'N1'!$1:$6</definedName>
    <definedName name="_xlnm.Print_Titles" localSheetId="27">'N2'!$1:$6</definedName>
    <definedName name="_xlnm.Print_Titles" localSheetId="28">'N3'!$1:$6</definedName>
    <definedName name="_xlnm.Print_Titles" localSheetId="31">'N6'!$6:$6</definedName>
    <definedName name="_xlnm.Print_Titles" localSheetId="33">'N8'!$1:$6</definedName>
    <definedName name="_xlnm.Print_Titles" localSheetId="9">'TM1'!$1:$6</definedName>
    <definedName name="_xlnm.Print_Titles" localSheetId="10">'TM2'!$1:$7</definedName>
    <definedName name="_xlnm.Print_Titles" localSheetId="13">'TM7'!$1:$3</definedName>
    <definedName name="_xlnm.Print_Titles" localSheetId="15">'TM9'!$1:$6</definedName>
    <definedName name="PtichDTL" localSheetId="21">'BAOCAO-KTV (2)'!PtichDTL</definedName>
    <definedName name="PtichDTL" localSheetId="20">'BCBGD (2)'!PtichDTL</definedName>
    <definedName name="PtichDTL" localSheetId="18">'Bia (2)'!PtichDTL</definedName>
    <definedName name="PtichDTL" localSheetId="19">'INDEX'!PtichDTL</definedName>
    <definedName name="PtichDTL" localSheetId="27">'N2'!PtichDTL</definedName>
    <definedName name="PtichDTL" localSheetId="28">'N3'!PtichDTL</definedName>
    <definedName name="PtichDTL" localSheetId="30">'N5'!PtichDTL</definedName>
    <definedName name="PtichDTL" localSheetId="31">'N6'!PtichDTL</definedName>
    <definedName name="PtichDTL" localSheetId="32">'N7'!PtichDTL</definedName>
    <definedName name="PtichDTL" localSheetId="33">'N8'!PtichDTL</definedName>
    <definedName name="PtichDTL">[0]!PtichDTL</definedName>
    <definedName name="rate">14000</definedName>
    <definedName name="rnp">32</definedName>
    <definedName name="ST_TH2_131">3</definedName>
    <definedName name="SU" hidden="1">{"'Sheet1'!$L$16"}</definedName>
    <definedName name="TAM" localSheetId="21">'BAOCAO-KTV (2)'!TAM</definedName>
    <definedName name="TAM" localSheetId="20">'BCBGD (2)'!TAM</definedName>
    <definedName name="TAM" localSheetId="18">'Bia (2)'!TAM</definedName>
    <definedName name="TAM" localSheetId="19">'INDEX'!TAM</definedName>
    <definedName name="TAM" localSheetId="27">'N2'!TAM</definedName>
    <definedName name="TAM" localSheetId="28">'N3'!TAM</definedName>
    <definedName name="TAM" localSheetId="30">'N5'!TAM</definedName>
    <definedName name="TAM" localSheetId="31">'N6'!TAM</definedName>
    <definedName name="TAM" localSheetId="32">'N7'!TAM</definedName>
    <definedName name="TAM" localSheetId="33">'N8'!TAM</definedName>
    <definedName name="TAM">[0]!TAM</definedName>
    <definedName name="TaxTV">10%</definedName>
    <definedName name="TaxXL">5%</definedName>
    <definedName name="THANG01_05" localSheetId="21">[0]!BTRAM</definedName>
    <definedName name="THANG01_05" localSheetId="20">[0]!BTRAM</definedName>
    <definedName name="THANG01_05" localSheetId="18">[0]!BTRAM</definedName>
    <definedName name="THANG01_05" localSheetId="19">[0]!BTRAM</definedName>
    <definedName name="THANG01_05" localSheetId="27">[0]!BTRAM</definedName>
    <definedName name="THANG01_05" localSheetId="28">[0]!BTRAM</definedName>
    <definedName name="THANG01_05" localSheetId="30">[0]!BTRAM</definedName>
    <definedName name="THANG01_05" localSheetId="31">[0]!BTRAM</definedName>
    <definedName name="THANG01_05" localSheetId="32">[0]!BTRAM</definedName>
    <definedName name="THANG01_05" localSheetId="33">[0]!BTRAM</definedName>
    <definedName name="THANG01_05">[0]!BTRAM</definedName>
    <definedName name="thao" localSheetId="21">'BAOCAO-KTV (2)'!thao</definedName>
    <definedName name="thao" localSheetId="20">'BCBGD (2)'!thao</definedName>
    <definedName name="thao" localSheetId="18">'Bia (2)'!thao</definedName>
    <definedName name="thao" localSheetId="19">'INDEX'!thao</definedName>
    <definedName name="thao" localSheetId="27">'N2'!thao</definedName>
    <definedName name="thao" localSheetId="28">'N3'!thao</definedName>
    <definedName name="thao" localSheetId="30">'N5'!thao</definedName>
    <definedName name="thao" localSheetId="31">'N6'!thao</definedName>
    <definedName name="thao" localSheetId="32">'N7'!thao</definedName>
    <definedName name="thao" localSheetId="33">'N8'!thao</definedName>
    <definedName name="thao">[0]!thao</definedName>
    <definedName name="thue">6</definedName>
    <definedName name="tjiot" localSheetId="9">'TM1'!$1:$3</definedName>
    <definedName name="TM" localSheetId="21">[0]!BTRAM</definedName>
    <definedName name="TM" localSheetId="20">[0]!BTRAM</definedName>
    <definedName name="TM" localSheetId="18">[0]!BTRAM</definedName>
    <definedName name="TM" localSheetId="19">[0]!BTRAM</definedName>
    <definedName name="TM" localSheetId="27">[0]!BTRAM</definedName>
    <definedName name="TM" localSheetId="28">[0]!BTRAM</definedName>
    <definedName name="TM" localSheetId="30">[0]!BTRAM</definedName>
    <definedName name="TM" localSheetId="31">[0]!BTRAM</definedName>
    <definedName name="TM" localSheetId="32">[0]!BTRAM</definedName>
    <definedName name="TM" localSheetId="33">[0]!BTRAM</definedName>
    <definedName name="TM">[0]!BTRAM</definedName>
    <definedName name="TXL" localSheetId="21">'BAOCAO-KTV (2)'!TXL</definedName>
    <definedName name="TXL" localSheetId="20">'BCBGD (2)'!TXL</definedName>
    <definedName name="TXL" localSheetId="18">'Bia (2)'!TXL</definedName>
    <definedName name="TXL" localSheetId="19">'INDEX'!TXL</definedName>
    <definedName name="TXL" localSheetId="27">'N2'!TXL</definedName>
    <definedName name="TXL" localSheetId="28">'N3'!TXL</definedName>
    <definedName name="TXL" localSheetId="30">'N5'!TXL</definedName>
    <definedName name="TXL" localSheetId="31">'N6'!TXL</definedName>
    <definedName name="TXL" localSheetId="32">'N7'!TXL</definedName>
    <definedName name="TXL" localSheetId="33">'N8'!TXL</definedName>
    <definedName name="TXL">[0]!TXL</definedName>
    <definedName name="VAÄT_LIEÄU">"ATRAM"</definedName>
    <definedName name="vat">5</definedName>
    <definedName name="XCCT">0.5</definedName>
  </definedNames>
  <calcPr fullCalcOnLoad="1"/>
</workbook>
</file>

<file path=xl/sharedStrings.xml><?xml version="1.0" encoding="utf-8"?>
<sst xmlns="http://schemas.openxmlformats.org/spreadsheetml/2006/main" count="1775" uniqueCount="1240">
  <si>
    <t>II. CHẾ ĐỘ VÀ CHÍNH SÁCH KẾ TOÁN ÁP DỤNG TẠI CÔNG TY</t>
  </si>
  <si>
    <t>III. THÔNG TIN BỔ SUNG CHO CÁC KHOẢN MỤC TRÊN BÁO CÁO TÀI CHÍNH</t>
  </si>
  <si>
    <t>Nội dung</t>
  </si>
  <si>
    <t xml:space="preserve"> Số cuối năm</t>
  </si>
  <si>
    <t>Công ty Cổ Phần Quản lý Đầu tư VIPC được thành lập theo  Giấy phép 49/UBCK-GP do Chủ tịch Ủy Ban Chứng Khoán Nhà Nước cấp ngày 23 tháng 01 năm 2009 và giấy phép điều chỉnh số 58/UBCK-GPĐC do Chủ Tịch Ủy Ban Chứng Khoán Nhà Nước cấp ngày 12 tháng 01 năm 2010.</t>
  </si>
  <si>
    <t>Phó Chủ tịch</t>
  </si>
  <si>
    <t>Bà     VŨ THỊ TOAN</t>
  </si>
  <si>
    <r>
      <t>Kính gửi</t>
    </r>
    <r>
      <rPr>
        <b/>
        <sz val="11"/>
        <rFont val="Times New Roman"/>
        <family val="1"/>
      </rPr>
      <t xml:space="preserve">: </t>
    </r>
  </si>
  <si>
    <t>Closing
 balance</t>
  </si>
  <si>
    <t>Opening
 balance</t>
  </si>
  <si>
    <t>ASSETS</t>
  </si>
  <si>
    <t>A. CURRENT ASSETS</t>
  </si>
  <si>
    <t>I. Cash and cash equivalents</t>
  </si>
  <si>
    <t>1. Cash on hand</t>
  </si>
  <si>
    <t>2. Cash in bank</t>
  </si>
  <si>
    <t>3. Cash in transit</t>
  </si>
  <si>
    <t>4. Cash equivalents</t>
  </si>
  <si>
    <t>II. Short-term investments</t>
  </si>
  <si>
    <t>1. Securities investments</t>
  </si>
  <si>
    <t>2. Other short-term investment</t>
  </si>
  <si>
    <t>III. Accounts receivable</t>
  </si>
  <si>
    <t>1. Trade receivable</t>
  </si>
  <si>
    <t>2. Fund Management receivable</t>
  </si>
  <si>
    <t>3. Inter-company receivable</t>
  </si>
  <si>
    <t>4. Other receivables</t>
  </si>
  <si>
    <t>5. Provisions for short-term bad debts (*)</t>
  </si>
  <si>
    <t>IV. Other current assets</t>
  </si>
  <si>
    <t>1. Raw material, tools</t>
  </si>
  <si>
    <t>2. Other current assets</t>
  </si>
  <si>
    <t>B. NON-CURRENT ASSETS</t>
  </si>
  <si>
    <t>I. Fixed assets</t>
  </si>
  <si>
    <t>1. Tangible fixed assets</t>
  </si>
  <si>
    <t xml:space="preserve">    - Cost</t>
  </si>
  <si>
    <t xml:space="preserve">    - Accumulated depreciation (*)</t>
  </si>
  <si>
    <t>2. Finance lease assets</t>
  </si>
  <si>
    <t>3. Intangible fixed assets</t>
  </si>
  <si>
    <t xml:space="preserve">    - Accumulated depreciation(*)</t>
  </si>
  <si>
    <t>II. Long-term investments</t>
  </si>
  <si>
    <t>2. Other long-term investments</t>
  </si>
  <si>
    <t>3. Provision for devaluation of long-term investments (*)</t>
  </si>
  <si>
    <t>III. Construction in progress</t>
  </si>
  <si>
    <t>IV. Other long-term assets</t>
  </si>
  <si>
    <t>1. Long-term prepaid expenses</t>
  </si>
  <si>
    <t>2. Deposits, mortage</t>
  </si>
  <si>
    <t>3. Other long-term assets</t>
  </si>
  <si>
    <t>TOTAL ASSETS</t>
  </si>
  <si>
    <t>RESOURCE</t>
  </si>
  <si>
    <t xml:space="preserve">A. LIABILITIES </t>
  </si>
  <si>
    <t>I. Current liabilities</t>
  </si>
  <si>
    <t>1. Short-term loans and debts</t>
  </si>
  <si>
    <t>2. Trade payables</t>
  </si>
  <si>
    <t>3. Tax payables and statutory obligations</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</si>
  <si>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</si>
  <si>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 Có khả năng thu được lợi ích kinh tế từ giao dịch cung cấp dịch vụ đó;</t>
  </si>
  <si>
    <t>- Xác định được phần công việc đã hoàn thành vào ngày lập Bảng cân đối kế toán;</t>
  </si>
  <si>
    <t>- Xác định được chi phí phát sinh cho giao dịch và chi phí để hoàn thành giao dịch cung cấp dịch vụ đó</t>
  </si>
  <si>
    <t xml:space="preserve"> Doanh thu hoạt động tài chính</t>
  </si>
  <si>
    <t>Doanh thu phát sinh từ tiền lãi, tiền bản quyền, cổ tức, lợi nhuận được chia và các khoản doanh thu hoạt động tài chính khác được ghi nhận khi thỏa mãn đồng thời hai (2) điều kiện sau:</t>
  </si>
  <si>
    <t>- Có khả năng thu được lợi ích kinh tế từ giao dịch đó;</t>
  </si>
  <si>
    <t>- Doanh thu được xác định tương đối chắc chắn.</t>
  </si>
  <si>
    <t>Nguyên tắc và phương pháp ghi nhận chi phí tài chính</t>
  </si>
  <si>
    <t>Các khoản chi phí được ghi nhận vào chi phí tài chính gồm:</t>
  </si>
  <si>
    <t xml:space="preserve">- Chi phí hoặc các khoản lỗ liên quan đến các hoạt động đầu tư tài chính; </t>
  </si>
  <si>
    <t>- Chi phí cho vay và đi vay vốn;</t>
  </si>
  <si>
    <t>- Các khoản lỗ do thay đổi tỷ giá hối đoái của các nghiệp vụ phát sinh liên quan đến ngoại tệ;</t>
  </si>
  <si>
    <t>- Dự phòng giảm giá đầu tư chứng khoán.</t>
  </si>
  <si>
    <t>Các khỏan trên được ghi nhận theo tổng số phát sinh trong kỳ, không bù trừ với doanh thu hoạt động tài chính.</t>
  </si>
  <si>
    <t>Nguyên tắc và phương pháp ghi nhận chi phí thuế thu nhập doanh nghiệp hiện hành, chi phí thuế thu nhập doanh nghiệp hoãn lại</t>
  </si>
  <si>
    <t xml:space="preserve">Chi phí thuế thu nhập doanh nghiệp hoãn lại được xác định trên cơ sở số chênh lệch tạm thời được khấu trừ, số chênh lệch tạm thời chịu thuế  và thuế suất thuế TNDN. </t>
  </si>
  <si>
    <t>Công bố trách nhiệm của Ban Giám đốc đối với Báo cáo tài chính</t>
  </si>
  <si>
    <t>BÁO CÁO CỦA BAN GIÁM ĐỐC</t>
  </si>
  <si>
    <t>CÔNG TY CỔ PHẦN QUẢN LÝ QUỸ ĐẦU TƯ VIPC</t>
  </si>
  <si>
    <t xml:space="preserve">1. Nguyễn Thị Tuyết Minh. </t>
  </si>
  <si>
    <t>Ms. NGUYEN THI BACH NHAN</t>
  </si>
  <si>
    <t>Ms. NGUYEN THI LIEN PHUONG</t>
  </si>
  <si>
    <t>Mr. NGUYEN NGOC TRUNG</t>
  </si>
  <si>
    <t xml:space="preserve">     + Phải trả khác</t>
  </si>
  <si>
    <t>xxx</t>
  </si>
  <si>
    <t>Transactions in currencies other than Vietnam dong are recorded at the rate of exchange ruling at the dates of transactions. Monetary assets denominated in foreign currencies are revalue at the inter-bank exchange rate issued by the State Bank of Vietnam at the balance sheet date.</t>
  </si>
  <si>
    <t>The company applies Fund management firm Accounting System under Decision No.62/2005/QD-BTC dated September 14, 2005 issued  by Minister of Finance.</t>
  </si>
  <si>
    <t xml:space="preserve">Depreciation is provided on a straight-line basis. Depreciation period will be calculated in accordance with Decision No. 206/2003/QĐ-BTC dated 12/12/2003 by Ministry of Finance. </t>
  </si>
  <si>
    <t>The cost of finance lease fixed assets is recognised at fair value or present value of the minimum lease payments (excluded value added tax) and initial cost directly attributable to finance lease fixed assets. During the using time, finance lease fixed assets are recorded at cost, accumulated depreciation and net book value.</t>
  </si>
  <si>
    <t xml:space="preserve">Finance lease fixed assets are depreciated in the same method with the Company’s fixed assets. </t>
  </si>
  <si>
    <t>For finance lease fixed assets that is uncertain to be repurchased, depreciation is based on leasing period if useful life is longer than leasing period.</t>
  </si>
  <si>
    <t>Capitalized rate used to determine the amount of borrowing costs during the period is…%</t>
  </si>
  <si>
    <t>The following types of expenses incurred during the year are recorded as long-term prepaid expenses, and are amortised to the income statement in several years:</t>
  </si>
  <si>
    <t>-          Establishment costs;</t>
  </si>
  <si>
    <t>-          Pre-operating expenses/start-up and preparation costs (including training costs);</t>
  </si>
  <si>
    <t>-          Relocation and restructuring costs;</t>
  </si>
  <si>
    <t>-          Test run and trial production costs;</t>
  </si>
  <si>
    <t xml:space="preserve">-          Tools and consumables with large value issued into production; </t>
  </si>
  <si>
    <t>-          Loss due to foreign exchange difference during construction period;</t>
  </si>
  <si>
    <t>-          Substantial expenditure on fixed asset overhaul.</t>
  </si>
  <si>
    <t xml:space="preserve">Other capital of owner is the fair value of assets offerred to the company by other entities or individuals less payable taxes (if any) imposed on these assets; and the amount added from income statement. </t>
  </si>
  <si>
    <t>Treasury stocks is stocks issued and reacquired by the issuing compnay on the securities market. Treasury stocks is stated at actual value and represented in Balance sheet as a deduction in owner’s equity.</t>
  </si>
  <si>
    <t>Dividends to be paid to shareholders are recognised as a payable in Balance sheet after declaration from the Board of management.</t>
  </si>
  <si>
    <t>Exchange difference on Balance sheet is the dfference occurring or revaluating foreign currency monetary items of construction operation at the ended term</t>
  </si>
  <si>
    <t xml:space="preserve">Undistributed earnings is the profit of business operations after deduction (-) regulated items due to applying a change in accounting retrospectively or to make a retrospective restatement to correct materiality in previous year. </t>
  </si>
  <si>
    <t>Premium reserve is recorded by the difference (over/under) between the selling price and the par value of treasury stocks when stocks are firstly or additionally issued or reissued.</t>
  </si>
  <si>
    <t>Income from interest, royalties and dividends and other financial income earned by the Company should be recognised when these two (2) conditions are satisfied:</t>
  </si>
  <si>
    <t>Managing Director</t>
  </si>
  <si>
    <t>Ngày lập</t>
  </si>
  <si>
    <t>14. Thuế TNDN phải nộp</t>
  </si>
  <si>
    <t>15. Lợi nhuận sau thuế TNDN (20-21)</t>
  </si>
  <si>
    <t>III/5</t>
  </si>
  <si>
    <t>- Tiền thu từ phí quản lý quỹ</t>
  </si>
  <si>
    <t>- Tiền thu từ phí tư vấn</t>
  </si>
  <si>
    <t>- Tiền thu từ phí phát hành</t>
  </si>
  <si>
    <t>- Tiền chi mua sắm, xây dựng tài sản cố định</t>
  </si>
  <si>
    <t>- Tiền thu từ thanh lý, nhượng bán TSCĐ</t>
  </si>
  <si>
    <t>- Tiền đầu tư chứng khoán</t>
  </si>
  <si>
    <t>- Thu từ thanh lý các khoản đầu tư chứng khoán</t>
  </si>
  <si>
    <t>- Tiền góp vốn đầu tư vào đơn vị khác</t>
  </si>
  <si>
    <t>- Tiền thu lãi trái phiếu, lãi đầu tư khác</t>
  </si>
  <si>
    <t>- Tiền chi khác cho hoạt động đầu tư</t>
  </si>
  <si>
    <t>- Tiền thu từ phát hành cổ phiếu, nhận góp vốn của chủ sở hữu</t>
  </si>
  <si>
    <t>- Tiền trả lại vốn cho chủ sở hữu, mua lại cổ phiếu</t>
  </si>
  <si>
    <t>- Tiền đi vay</t>
  </si>
  <si>
    <t>- Tiền trả nợ vay</t>
  </si>
  <si>
    <t>- Tiền trả nợ thuê tài chính</t>
  </si>
  <si>
    <t>- Tiền trả cổ tức cho cổ đông</t>
  </si>
  <si>
    <t>- Tiền thu khác từ hoạt động tài chính</t>
  </si>
  <si>
    <t>- Tiền chi khác cho hoạt động tài chính</t>
  </si>
  <si>
    <t>30</t>
  </si>
  <si>
    <t>31</t>
  </si>
  <si>
    <t>32</t>
  </si>
  <si>
    <t>33</t>
  </si>
  <si>
    <t>34</t>
  </si>
  <si>
    <t>35</t>
  </si>
  <si>
    <t>36</t>
  </si>
  <si>
    <t>37</t>
  </si>
  <si>
    <t>38</t>
  </si>
  <si>
    <t>- Tiền thu hồi vốn góp đầu tư vào đơn vị khác</t>
  </si>
  <si>
    <t>39</t>
  </si>
  <si>
    <t>40</t>
  </si>
  <si>
    <t>41</t>
  </si>
  <si>
    <t>42</t>
  </si>
  <si>
    <t>43</t>
  </si>
  <si>
    <t>44</t>
  </si>
  <si>
    <t>45</t>
  </si>
  <si>
    <t>46</t>
  </si>
  <si>
    <t>47</t>
  </si>
  <si>
    <t>48</t>
  </si>
  <si>
    <t>50</t>
  </si>
  <si>
    <t>60</t>
  </si>
  <si>
    <t>70</t>
  </si>
  <si>
    <t>80</t>
  </si>
  <si>
    <t>90</t>
  </si>
  <si>
    <t xml:space="preserve">Borrowing costs that are directly attributable to the acquisition, construction or production of a qualifying asset should be included (capitalized) in the cost of that asset, includes interest on borrowings, amortization of discounts or premiums relating to issuing bonds and ancillary costs incurred in connection with the arrangement of borrowings. </t>
  </si>
  <si>
    <t>Consulting Services Company Limited (AASCS)</t>
  </si>
  <si>
    <t>Managing Auditor</t>
  </si>
  <si>
    <t>BALANCE SHEET</t>
  </si>
  <si>
    <t>Unit: VND</t>
  </si>
  <si>
    <t>Items</t>
  </si>
  <si>
    <t>Code</t>
  </si>
  <si>
    <t>Note</t>
  </si>
  <si>
    <t>Hoạt động liên doanh theo hình thức Hoạt động kinh doanh đồng kiểm soát và Tài sản đồng kiểm soát được Công ty áp dụng nguyên tắc kế toán chung như với các hoạt đông kinh doanh thông thường khác. Trong đó:</t>
  </si>
  <si>
    <t>- Công ty theo dõi riêng tài sản góp vốn liên doanh, phần vốn góp vào tài sản đồng kiểm soát và các khoản công nợ chung, công nợ riêng phát sinh từ hoạt động liên doanh.</t>
  </si>
  <si>
    <t>Các khoản đầu tư chứng khoán tại thời điểm báo cáo, nếu:</t>
  </si>
  <si>
    <t>08 Nguyễn Huệ, P.Bến Nghé, Quận 01, TP. Hồ Chí Minh</t>
  </si>
  <si>
    <t>+ Ngân hàng Đầu Tư và Phát Triển Việt Nam</t>
  </si>
  <si>
    <t>+ Công ty CP Chứng khoán Ngân hàng Sài Gòn Thương Tín</t>
  </si>
  <si>
    <t xml:space="preserve">Tổng Giám đốc </t>
  </si>
  <si>
    <t>Công ty TNHH Dịch vụ Tư vấn Tài chính Kế toán và Kiểm toán Phía Nam (AASCS) đã thực hiện kiểm toán các báo cáo tài chính cho Công ty.</t>
  </si>
  <si>
    <t>Lựa chọn các chính sách kế toán thích hợp và áp dụng các chính sách này một cách nhất quán;</t>
  </si>
  <si>
    <t>Chi phí thuế thu nhập doanh nghiệp hiện hành được xác định trên cơ sở thu nhập chịu thuế và thuế suất thuế TNDN trong năm hiện hành.</t>
  </si>
  <si>
    <t>CÔNG TY CỔ PHẦN QUẢN LÝ
QUỸ ĐẦU TƯ VIPC</t>
  </si>
  <si>
    <r>
      <t xml:space="preserve">Phương pháp khấu hao áp dụng và các trường hợp khấu hao đặc biệt: Khấu hao được trích theo phương pháp đường thẳng, thời gian khấu hao được ước tính theo quy định tại Thông tư số </t>
    </r>
    <r>
      <rPr>
        <sz val="11"/>
        <color indexed="10"/>
        <rFont val="Times New Roman"/>
        <family val="1"/>
      </rPr>
      <t>203/2009/TT-BTC ngày 20/10/2009 của Bộ Tài chính.</t>
    </r>
  </si>
  <si>
    <t>Tại ngày
01/01/2010</t>
  </si>
  <si>
    <t xml:space="preserve">Nguyên tắc ghi nhận các khoản tiền và các khoản tương đương tiền </t>
  </si>
  <si>
    <t>Dự phòng giảm giá hàng tồn kho được lập vào thời điểm cuối năm là số chênh lệch giữa giá gốc của hàng tồn kho lớn hơn giá trị thuần có thể thực hiện được của chúng.</t>
  </si>
  <si>
    <t xml:space="preserve">     -  Chi phí thành lập;</t>
  </si>
  <si>
    <t xml:space="preserve">     -  Chi phí trước hoạt động/ chi phí chuẩn bị sản xuất (bao gồm các chi phí đào tạo);</t>
  </si>
  <si>
    <t xml:space="preserve">     -  Chi phí chuyển địa điểm, chi phí tổ chức lại doanh nghiệp;</t>
  </si>
  <si>
    <t xml:space="preserve">     -  Chi phí chạy thử có tải, sản xuất thử phát sinh lớn;</t>
  </si>
  <si>
    <t xml:space="preserve">     -  Công cụ dụng cụ xuất dùng có giá trị lớn;</t>
  </si>
  <si>
    <t xml:space="preserve">     -  Lỗ chênh lệch tỷ giá của giai đoạn đầu tư xây dựng cơ bản;</t>
  </si>
  <si>
    <t xml:space="preserve">     -  Chi phí sửa chữa lớn tài sản cố định phát sinh một lần quá lớn.</t>
  </si>
  <si>
    <r>
      <t xml:space="preserve"> Hình thức kế toán áp dụng: </t>
    </r>
    <r>
      <rPr>
        <sz val="11"/>
        <rFont val="Times New Roman"/>
        <family val="1"/>
      </rPr>
      <t>Công ty áp dụng hình thức kế toán Nhật ký chung</t>
    </r>
  </si>
  <si>
    <t>- Có thời hạn thu hồi hoặc đáo hạn không quá 3 tháng kể từ ngày mua khoản đầu tư đó được coi là "tương đương tiền";</t>
  </si>
  <si>
    <t xml:space="preserve"> - Ông Đoàn Đức Vịnh</t>
  </si>
  <si>
    <t xml:space="preserve"> - Ông Nguyễn Xuân Tùng</t>
  </si>
  <si>
    <t xml:space="preserve"> - Bà Vũ Thị Toan</t>
  </si>
  <si>
    <t>01 - 02</t>
  </si>
  <si>
    <t>03 - 03</t>
  </si>
  <si>
    <t>04 - 06</t>
  </si>
  <si>
    <t>07 - 07</t>
  </si>
  <si>
    <t>08 - 08</t>
  </si>
  <si>
    <t>Ho Chi Minh City, January 18th , 2011</t>
  </si>
  <si>
    <t>2010</t>
  </si>
  <si>
    <t>09 - 21</t>
  </si>
  <si>
    <t>08 Nguyen Hue, Ben Nghe Ward, District 01, Ho Chi Minh City                                  For the year ended on date 31 December, 2010</t>
  </si>
  <si>
    <t>VICP Securities Investment Fund Management Corporation                                                                         Financial statements</t>
  </si>
  <si>
    <t>08 Nguyen Hue, Ben Nghe Ward, District 01, Tp.HCM</t>
  </si>
  <si>
    <r>
      <t>We have audited the Financial Statements of VIPC Investment Fund Management Corporation, were prepared on dated January 31</t>
    </r>
    <r>
      <rPr>
        <vertAlign val="superscript"/>
        <sz val="11"/>
        <rFont val="Times New Roman"/>
        <family val="1"/>
      </rPr>
      <t>st</t>
    </r>
    <r>
      <rPr>
        <sz val="11"/>
        <rFont val="Times New Roman"/>
        <family val="1"/>
      </rPr>
      <t>, 2010 including Balance sheet as of December 31</t>
    </r>
    <r>
      <rPr>
        <vertAlign val="superscript"/>
        <sz val="11"/>
        <rFont val="Times New Roman"/>
        <family val="1"/>
      </rPr>
      <t>st</t>
    </r>
    <r>
      <rPr>
        <sz val="11"/>
        <rFont val="Times New Roman"/>
        <family val="1"/>
      </rPr>
      <t>, 2010, Income statements, Statements of cash flows, and Notes to the financial statements for the year ended on December 31</t>
    </r>
    <r>
      <rPr>
        <vertAlign val="superscript"/>
        <sz val="11"/>
        <rFont val="Times New Roman"/>
        <family val="1"/>
      </rPr>
      <t>st</t>
    </r>
    <r>
      <rPr>
        <sz val="11"/>
        <rFont val="Times New Roman"/>
        <family val="1"/>
      </rPr>
      <t>, 2010 as set out on pages 04 to 21.</t>
    </r>
  </si>
  <si>
    <t>Ho Chi Minh City, dated March        th, 2011</t>
  </si>
  <si>
    <r>
      <t xml:space="preserve">Profit increasing in investment process : </t>
    </r>
    <r>
      <rPr>
        <i/>
        <sz val="11"/>
        <rFont val="Times New Roman"/>
        <family val="1"/>
      </rPr>
      <t>(21,407,910 VND)</t>
    </r>
  </si>
  <si>
    <t>In our opinion, except for the effects of the matters as discussed in the preceding paragraph, the Financial Statements of VIPC Investment Fund Management Joint Stock Company give a true and fair view, in all material respects, of the financial position of the Company as at December 31st, 2010, and of the results of its operations and its cash flows for the year ended at December 31st, 2010 in accordance with the Vietnamese Accounting Standards and system stipulated at Decision 62/2005/QD-BTC dated 14/09/2005 of Ministry of Finance  and  relevant statutory requirements.</t>
  </si>
  <si>
    <t>+ Công ty CP Chứng khoán Rồng Việt</t>
  </si>
  <si>
    <t>+ Rong Viet Sercurity Joint Sotck Company</t>
  </si>
  <si>
    <t>Báo cáo tài chính cho năm tài chính</t>
  </si>
  <si>
    <t>Tp.Hồ Chí Minh, ngày 18 tháng 01 năm 2012</t>
  </si>
  <si>
    <t>đã kiểm toán</t>
  </si>
  <si>
    <t>Net cash flows from operating activities</t>
  </si>
  <si>
    <t xml:space="preserve">II. Cash flows from investing activities </t>
  </si>
  <si>
    <t>1. Purchase of fixed assets</t>
  </si>
  <si>
    <t>NGUYỄN THỊ MỸ NGỌC</t>
  </si>
  <si>
    <t>Các chi phí trả trước chỉ liên quan đến chi phí sản xuất kinh doanh năm tài chính hiện tại được ghi nhận là chi phí trả trước ngắn hạn và đuợc tính vào chi phí sản xuất kinh doanh trong năm tài chính</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</si>
  <si>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</si>
  <si>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Giá trị được ghi nhận của một khoản dự phòng phải trả  là giá trị được ước tính hợp lý nhất về khỏan tiền sẽ phải chi để thanh toán nghĩa vụ nợ hiện tại tại ngày kết thúc kỳ kế toán năm hoặc tại ngày kết thúc kỳ kế toán giữa niên độ.</t>
  </si>
  <si>
    <t>Chỉ những khoản chi phí liên quan đến khoản dự phòng phải trả đã lập ban đầu mới được bù đắp bằng khoản dự phòng phải trả đó.</t>
  </si>
  <si>
    <t>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khỏan dự phòng phải trả về bảo hành công trình xây lắp được hoàn nhập vào thu nhập khác trong kỳ.</t>
  </si>
  <si>
    <t>Vốn đầu tư của chủ sở hữu được ghi nhận theo số vốn thực góp của chủ sở hữu.</t>
  </si>
  <si>
    <t>2009</t>
  </si>
  <si>
    <t>Year 2009</t>
  </si>
  <si>
    <t>OWNER'S EQUITY</t>
  </si>
  <si>
    <t xml:space="preserve"> Details of Contributed legal capital :</t>
  </si>
  <si>
    <t>%</t>
  </si>
  <si>
    <t>- Diamond Investment Corporation</t>
  </si>
  <si>
    <t>- Doan Duc Vinh</t>
  </si>
  <si>
    <t>- Nguyen Xuan Tung</t>
  </si>
  <si>
    <t>- Vu Thi Toan</t>
  </si>
  <si>
    <t>5%</t>
  </si>
  <si>
    <t>30%</t>
  </si>
  <si>
    <t>35%</t>
  </si>
  <si>
    <t>100%</t>
  </si>
  <si>
    <t>3. Thuế TNDN</t>
  </si>
  <si>
    <t>4. Thuế Nhà đất</t>
  </si>
  <si>
    <t>5. Tiền thuê đất</t>
  </si>
  <si>
    <t>4. Lam Thanh - Invested capital: 4.500.000.000</t>
  </si>
  <si>
    <t>15. Hang Xanh Motors Service J.S. Company - Invested capital: 4.000.000.000</t>
  </si>
  <si>
    <t xml:space="preserve">16. IDG Ventures Vietnam - Invested capital: 10.000.000.000 </t>
  </si>
  <si>
    <t>18. Tran Dinh Nam - Invested capital: 2.000.000.000</t>
  </si>
  <si>
    <t>17. Lu Thi Chi Lan - Invested capital: 300.000.000</t>
  </si>
  <si>
    <t>19. Tran Thanh Huong  - Invested capital: 300.000.000</t>
  </si>
  <si>
    <t>20. Southern Commercial J.S. Bank - Invested capital: 150.000.000.000</t>
  </si>
  <si>
    <t>Giá trị</t>
  </si>
  <si>
    <t>Đơn vị tiền tệ sử dụng trong ghi chép kế toán là đồng Việt Nam (VND),</t>
  </si>
  <si>
    <t>. Vay dài hạn</t>
  </si>
  <si>
    <t>7. Phải trả, phải nộp khác</t>
  </si>
  <si>
    <t>+ Bank for Invesment and Development of VietNam</t>
  </si>
  <si>
    <t>+ Eastern Asia Commercial Bank</t>
  </si>
  <si>
    <t>+ Vietnam Bank of Agriculture and Rural Development</t>
  </si>
  <si>
    <t xml:space="preserve">+ Vietcombank </t>
  </si>
  <si>
    <t>Note:</t>
  </si>
  <si>
    <t>- Cash balance on Balance sheet at 31/12/2009 is comfomable to cash inventory at 31/12/2009.</t>
  </si>
  <si>
    <t>All exchange differences arising on settlement will be recorded into the financial income or expense in the fiscal year. Exchange differences on revaluation at the year end shall not be accounted as expenses or incomes but shall be retained as balances on financial statements and recorded, at the beginning of the next year, as reverse book entries to wipe out the balances.</t>
  </si>
  <si>
    <t>- Cash in bank at 31/12/2009 on balance sheet is comformable to balance confirmation of bank</t>
  </si>
  <si>
    <t>(*) Details of investment in securities trust receipt at 31/12/2009:</t>
  </si>
  <si>
    <t>Stock symbol</t>
  </si>
  <si>
    <t>DIG</t>
  </si>
  <si>
    <t>Short - term financial Invesments</t>
  </si>
  <si>
    <t>Other short - term financial Invesments</t>
  </si>
  <si>
    <t>Content</t>
  </si>
  <si>
    <t>Other short-term financial investment at 31/12/2009 on balance sheet is deposit at Vietcombank with 1 month term in accodance with the following contracts:</t>
  </si>
  <si>
    <t>Contract</t>
  </si>
  <si>
    <t>Date</t>
  </si>
  <si>
    <t>Amount</t>
  </si>
  <si>
    <t>Term</t>
  </si>
  <si>
    <t>Period</t>
  </si>
  <si>
    <t>Interest rate</t>
  </si>
  <si>
    <t>791/HDTD</t>
  </si>
  <si>
    <t>795/HDTD</t>
  </si>
  <si>
    <t>796/HDTD</t>
  </si>
  <si>
    <t>797/HDTD</t>
  </si>
  <si>
    <t>Feb 12th, 2009</t>
  </si>
  <si>
    <t>Mar 12th, 2009</t>
  </si>
  <si>
    <t>01 month</t>
  </si>
  <si>
    <t>Dec 2nd, 2009 - Jan 4th, 2010</t>
  </si>
  <si>
    <t>Dec 3rd, 2009 - Jan 4th, 2010</t>
  </si>
  <si>
    <t>10.20%/year</t>
  </si>
  <si>
    <t>OTHER CURRENT ASSETS</t>
  </si>
  <si>
    <t>- Advance</t>
  </si>
  <si>
    <t>1. Term deposit</t>
  </si>
  <si>
    <t>- Short-term deposits, mortgages and collateral</t>
  </si>
  <si>
    <t>(*) Details of short-term deposits, mortgages and collateral: Deposit for 3 months rental of office at No.08 Nguyen Hue street, District 1 in accordance with rental agreement between the company with Van Thinh Phat Investment Corporation (equivalent to 15,540 US dollars).</t>
  </si>
  <si>
    <t>LONG-TERM PREPAID EXPENSES</t>
  </si>
  <si>
    <t>Original price</t>
  </si>
  <si>
    <t>Allocated</t>
  </si>
  <si>
    <t>Salvage value</t>
  </si>
  <si>
    <t>- Tool and supplies</t>
  </si>
  <si>
    <t>- Expense for Office decoration</t>
  </si>
  <si>
    <t>- Expense for rental of office</t>
  </si>
  <si>
    <t>- Prepaid expense for operarion</t>
  </si>
  <si>
    <t xml:space="preserve">1.Nguyen Thi Tuyet Minh </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</si>
  <si>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không bổ sung vốn kinh doanh từ kết quả hoạt động kinh doanh</t>
  </si>
  <si>
    <t>Tài sản lưu động khác</t>
  </si>
  <si>
    <t>- Tạm ứng</t>
  </si>
  <si>
    <t>Chi phí trả trước dài hạn</t>
  </si>
  <si>
    <t>Nguyên giá</t>
  </si>
  <si>
    <t>- Công cụ dụng cụ</t>
  </si>
  <si>
    <t>Loại</t>
  </si>
  <si>
    <t>- Chi phí trang trí văn phòng</t>
  </si>
  <si>
    <t>- Chi phí thuê văn phòng</t>
  </si>
  <si>
    <t>7.1</t>
  </si>
  <si>
    <t>Nguồn vốn chủ sở hữu:</t>
  </si>
  <si>
    <t>Chi tiết nguồn vốn kinh doanh</t>
  </si>
  <si>
    <t>7.2</t>
  </si>
  <si>
    <t>Các thành viên của Ban Giám đốc bao gồm:</t>
  </si>
  <si>
    <t>Tổng giám đốc</t>
  </si>
  <si>
    <t>Giá trị vốn góp</t>
  </si>
  <si>
    <t>9.1- Hoạt động quản lý quỹ: không phát sinh</t>
  </si>
  <si>
    <t>Những thông tin khác</t>
  </si>
  <si>
    <t>Prepare the accounts on the going concern basis unless it is inappropriate to presume that the company will continue in business.</t>
  </si>
  <si>
    <t>______________________</t>
  </si>
  <si>
    <t>_____________________</t>
  </si>
  <si>
    <t>General Director</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</si>
  <si>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</si>
  <si>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Tài sản cố định thuê tài chính được ghi nhận nguyên giá theo giá trị hợp lý hoặc giá trị hiện tại của khoản thanh toán tiền thuê tối thiểu (không bao gồm thuế GTGT) và các chi phí trực tiếp phát sinh ban đầu liên quan đến TSCĐ thuê tài chính. Trong quá trình sử dụng, tài sản cố định thuê tài chính được ghi nhận theo nguyên giá, hao mòn luỹ kế và giá trị còn lại.</t>
  </si>
  <si>
    <t>TSCĐ thuê tài chính được trích khấu hao như TSCĐ của Công ty. Đối với TSCĐ thuê tài chính không chắc chắn sẽ được mua lại thì sẽ được tính trích khấu hao theo thời hạn thuê khi thời hạn thuê ngắn hơn thời gian sử dụng hữu ích của nó.</t>
  </si>
  <si>
    <t>Người lập bảng</t>
  </si>
  <si>
    <t>Đưa ra các đánh giá và dự đoán hợp lý và thận trọng;</t>
  </si>
  <si>
    <t xml:space="preserve">- Expenses or losses relating to financial investment activities; </t>
  </si>
  <si>
    <t>- Expenses of capital lending and borrowing;</t>
  </si>
  <si>
    <t>- Loss due to foreign exchange differences arising from transactions relating to foreign currencies;</t>
  </si>
  <si>
    <t>- Provision for devaluation of securities investment.</t>
  </si>
  <si>
    <t>The above items are recorded by the total amount arising within the period without compensation to financial revenue.</t>
  </si>
  <si>
    <t>Principles and method of recording current income tax expense, deferred income tax expense</t>
  </si>
  <si>
    <t>Current income tax expense is calculated basing on taxable profit and income tax rate applied in the current year.</t>
  </si>
  <si>
    <t xml:space="preserve">Deferred income tax expense is calculated basing on deductible temporary differences, taxable temporary differences and income tax rate. </t>
  </si>
  <si>
    <t>III. ADDITIONAL INFORMATION TO ITEMS IN BALANCE SHEET</t>
  </si>
  <si>
    <t>Unit : VND</t>
  </si>
  <si>
    <t>Opening balance</t>
  </si>
  <si>
    <t>Increases</t>
  </si>
  <si>
    <t>Decreases</t>
  </si>
  <si>
    <t>Closing balance</t>
  </si>
  <si>
    <t>Total</t>
  </si>
  <si>
    <t>Investment in securities</t>
  </si>
  <si>
    <t>Purchase</t>
  </si>
  <si>
    <t>Selling</t>
  </si>
  <si>
    <t>Quantity</t>
  </si>
  <si>
    <t>Value</t>
  </si>
  <si>
    <t>i. Trading Securities</t>
  </si>
  <si>
    <t>- Stocks</t>
  </si>
  <si>
    <t>- Bonds</t>
  </si>
  <si>
    <t>- Other securities</t>
  </si>
  <si>
    <t>TỔNG CỘNG NGUỒN VỐN</t>
  </si>
  <si>
    <t>CÁC CHỈ TIÊU NGOÀI BẢNG CÂN ĐỐI KẾ TOÁN</t>
  </si>
  <si>
    <t>BÁO CÁO KẾT QUẢ HOẠT ĐỘNG KINH DOANH</t>
  </si>
  <si>
    <t>Lưu chuyển tiền thuần từ hoạt động kinh doanh</t>
  </si>
  <si>
    <t>Lưu chuyển tiền thuần từ hoạt động đầu tư</t>
  </si>
  <si>
    <t>Tiền và tương đương tiền đầu kỳ</t>
  </si>
  <si>
    <t>Ảnh hưởng của thay đổi tỷ giá hối đoái quy đổi ngoại tệ</t>
  </si>
  <si>
    <t>Tiền và tương đương tiền cuối kỳ</t>
  </si>
  <si>
    <t>* Nguyên giá TSCĐ cuối năm đã khấu hao hết nhưng vẫn còn sử dụng: 0 đ</t>
  </si>
  <si>
    <t>* Cost of tangible fixed assets waiting for liquidation: 0 VND</t>
  </si>
  <si>
    <t>Liabilities :</t>
  </si>
  <si>
    <t>Amounts disputed or doubtful</t>
  </si>
  <si>
    <t>Overdue</t>
  </si>
  <si>
    <t>i. Short - term liabilities</t>
  </si>
  <si>
    <t>. Short - term loans</t>
  </si>
  <si>
    <t>. Trade payables</t>
  </si>
  <si>
    <t>. Taxes payables and statutory obligations</t>
  </si>
  <si>
    <t>. Payables to employees</t>
  </si>
  <si>
    <t>. Inter-company payables</t>
  </si>
  <si>
    <t>. Accrued expenses</t>
  </si>
  <si>
    <t>. Payables to investment mandate</t>
  </si>
  <si>
    <t>ii. Long-term liabilities</t>
  </si>
  <si>
    <t>. Long - term loans</t>
  </si>
  <si>
    <t>. Provision for unemployment allowances</t>
  </si>
  <si>
    <t>. Other long - term payables</t>
  </si>
  <si>
    <t xml:space="preserve">Increase and decrease in owner’s equity </t>
  </si>
  <si>
    <t>I- Equity</t>
  </si>
  <si>
    <t>6. Other owners’ equity</t>
  </si>
  <si>
    <t>7. Financial reserve fund</t>
  </si>
  <si>
    <t>8. Profit after tax retained</t>
  </si>
  <si>
    <t>II- Funds</t>
  </si>
  <si>
    <t>Performance of State Obligations</t>
  </si>
  <si>
    <t>Opening amount payable</t>
  </si>
  <si>
    <t>Current period</t>
  </si>
  <si>
    <t>Acc. From beginning of year</t>
  </si>
  <si>
    <t>Closing amount payable</t>
  </si>
  <si>
    <t>Amount payable</t>
  </si>
  <si>
    <t>Amount paid</t>
  </si>
  <si>
    <t>I- Taxes</t>
  </si>
  <si>
    <t>1. Luxery tax</t>
  </si>
  <si>
    <t>2. Import -export duties</t>
  </si>
  <si>
    <t>3. Business income tax</t>
  </si>
  <si>
    <t>4. Housing - land tax</t>
  </si>
  <si>
    <t>5. Land rental</t>
  </si>
  <si>
    <t>6. Other taxes</t>
  </si>
  <si>
    <t>II- Other payments</t>
  </si>
  <si>
    <t>1. Fees</t>
  </si>
  <si>
    <t>2. Other payble</t>
  </si>
  <si>
    <t>Additional information to items Income Statement</t>
  </si>
  <si>
    <t>9.1- Fund management activities</t>
  </si>
  <si>
    <t xml:space="preserve">  - Total number of funds :</t>
  </si>
  <si>
    <t xml:space="preserve">  - Total capital :</t>
  </si>
  <si>
    <t>3. Finacial situation :</t>
  </si>
  <si>
    <t>Prepared on</t>
  </si>
  <si>
    <t>General Manager</t>
  </si>
  <si>
    <t>VICP Investment Fund Management Corporation was established under Business License No. 49/UBCK-GP dated January 23rd, 2009 issued by Chairman of the State Securities Commission of Vietam and adjustment license No. 58/UBCK-GPĐC dated January 12th, 2010 issued by Chairman of State Securities Commission of Vietnam.</t>
  </si>
  <si>
    <t>REPORT OF THE BOARD OF MANAGEMENT</t>
  </si>
  <si>
    <t>STATEMENT OF THE BOARD OF MANAGEMENT'S RESPONSIBILITY IN RESPECT OF THE FINANCIAL STATEMENTS</t>
  </si>
  <si>
    <t>The Board of Management is responsible for the financial statements of each financial year, which give a true and fair view of the state of affairs of the company and of its results and cash flows for the year. In preparing those accounts, the Board of Management is required to:</t>
  </si>
  <si>
    <t>The Board of Management is responsible for ensuring that proper accounting records are kept which disclose, with reasonable accuracy at any time, the financial position of the Company and to ensure that the accounts comply with the registered accounting system. It is also responsible for safeguarding the assets of the Company and hence for taking reasonable steps for the prevention and detection of fraud and other irregularities.</t>
  </si>
  <si>
    <t>Thông tin về các bên liên quan</t>
  </si>
  <si>
    <t>Value of a provision is a reasonable estimate of an amount used to settle present liabilities at the balance sheet date</t>
  </si>
  <si>
    <t>Chênh lệch tỷ giá hối đoái phản ánh trên bảng cân đối kế toán là chênh lệch tỷ giá hối đoái phát sinh hoặc đánh giá lại cuối kỳ của các khoản mục có gốc ngoại tệ của hoạt động đầu tư xây dựng cơ bản.</t>
  </si>
  <si>
    <t xml:space="preserve"> Doanh thu bán hàng</t>
  </si>
  <si>
    <t>Doanh thu bán hàng được ghi nhận khi đồng thời thỏa mãn các điều kiện sau:</t>
  </si>
  <si>
    <t>- Phần lớn rủi ro và lợi ích gắn liền với quyền sở hữu sản phẩm hoặc hàng hóa đã được chuyển giao cho người mua;</t>
  </si>
  <si>
    <t>- Công ty không còn nắm giữ quyền quản lý hàng hóa như người sở hữu hàng hóa hoặc quyền kiểm soát hàng hóa;</t>
  </si>
  <si>
    <t>- Doanh thu được xác định tương đối chắc chắn;</t>
  </si>
  <si>
    <t>- Công ty đã thu được hoặc sẽ thu được lợi ích kinh tế từ giao dịch bán hàng;</t>
  </si>
  <si>
    <t>- Xác định được chi phí liên quan đến giao dịch bán hàng</t>
  </si>
  <si>
    <t>- The amount of revenue can be measured reliably;</t>
  </si>
  <si>
    <t>Revenue from rendering of services</t>
  </si>
  <si>
    <t xml:space="preserve"> Recognition of owner’s equity </t>
  </si>
  <si>
    <t>Owner’s equity is stated at actually contributed capital of owners.</t>
  </si>
  <si>
    <t>Công ty TNHH Dịch vụ Tư vấn Tài chính</t>
  </si>
  <si>
    <t>Báo cáo tài chính đã được kiểm toán</t>
  </si>
  <si>
    <t>Địa chỉ</t>
  </si>
  <si>
    <t>Niên độ</t>
  </si>
  <si>
    <t>Thông tin chung</t>
  </si>
  <si>
    <t>Kiểm soát số liệu</t>
  </si>
  <si>
    <t>Báo cáo</t>
  </si>
  <si>
    <t>Báo cáo tài chính</t>
  </si>
  <si>
    <t>Trang</t>
  </si>
  <si>
    <t>- Bảng cân đối kế toán</t>
  </si>
  <si>
    <t>- Kết quả hoạt động kinh doanh</t>
  </si>
  <si>
    <t>- Báo cáo lưu chuyển tiền tệ</t>
  </si>
  <si>
    <t>- Thuyết minh báo cáo tài chính</t>
  </si>
  <si>
    <t>Công ty</t>
  </si>
  <si>
    <t>1.</t>
  </si>
  <si>
    <t>2.</t>
  </si>
  <si>
    <t>3.</t>
  </si>
  <si>
    <t>5.</t>
  </si>
  <si>
    <t>7.</t>
  </si>
  <si>
    <t>8.</t>
  </si>
  <si>
    <t>9.</t>
  </si>
  <si>
    <t>10.</t>
  </si>
  <si>
    <r>
      <t xml:space="preserve">Việc tính và phân bổ chi phí trả trước dài hạn vào chi phí sản xuất kinh doanh từng kỳ hạch toán được căn cứ vào tính chất, mức độ từng loại chi phí để chọn phương pháp và tiêu thức phân bổ hợp lý. </t>
    </r>
    <r>
      <rPr>
        <sz val="11"/>
        <color indexed="8"/>
        <rFont val="Times New Roman"/>
        <family val="1"/>
      </rPr>
      <t>Chi phí trả trước được phân bổ dần vào chi phí sản xuất kinh doanh theo phương pháp đường thẳng.</t>
    </r>
  </si>
  <si>
    <r>
      <t>Nguyên tắc ghi nhận chi phí phải trả</t>
    </r>
    <r>
      <rPr>
        <b/>
        <i/>
        <u val="single"/>
        <sz val="11"/>
        <rFont val="Times New Roman"/>
        <family val="1"/>
      </rPr>
      <t xml:space="preserve"> </t>
    </r>
  </si>
  <si>
    <r>
      <t>Nguyên tắc và phương pháp ghi nhận các khoản dự phòng phải trả</t>
    </r>
    <r>
      <rPr>
        <b/>
        <i/>
        <u val="single"/>
        <sz val="11"/>
        <rFont val="Times New Roman"/>
        <family val="1"/>
      </rPr>
      <t xml:space="preserve"> </t>
    </r>
  </si>
  <si>
    <r>
      <t xml:space="preserve"> </t>
    </r>
    <r>
      <rPr>
        <sz val="11"/>
        <rFont val="Times New Roman"/>
        <family val="1"/>
      </rPr>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r>
  </si>
  <si>
    <r>
      <t xml:space="preserve">Phần công việc cung cấp dịch vụ đã hoàn thành được xác định theo phương pháp đánh giá công việc hoàn thành. </t>
    </r>
    <r>
      <rPr>
        <sz val="11"/>
        <color indexed="12"/>
        <rFont val="Times New Roman"/>
        <family val="1"/>
      </rPr>
      <t xml:space="preserve"> </t>
    </r>
  </si>
  <si>
    <r>
      <t xml:space="preserve"> Doanh thu hợp đồng xây dựn</t>
    </r>
    <r>
      <rPr>
        <u val="single"/>
        <sz val="11"/>
        <rFont val="Times New Roman"/>
        <family val="1"/>
      </rPr>
      <t>g</t>
    </r>
  </si>
  <si>
    <r>
      <t xml:space="preserve">Các nghiệp vụ dự phòng rủi ro hối đoái </t>
    </r>
    <r>
      <rPr>
        <i/>
        <u val="single"/>
        <sz val="11"/>
        <color indexed="17"/>
        <rFont val="Times New Roman"/>
        <family val="1"/>
      </rPr>
      <t>[sửa đổi, xoá bỏ nếu không phù hợp hoặc không có]</t>
    </r>
  </si>
  <si>
    <r>
      <t>Các nguyên tắc và phương pháp kế toán khác</t>
    </r>
    <r>
      <rPr>
        <b/>
        <sz val="11"/>
        <rFont val="Times New Roman"/>
        <family val="1"/>
      </rPr>
      <t xml:space="preserve"> </t>
    </r>
    <r>
      <rPr>
        <i/>
        <u val="single"/>
        <sz val="11"/>
        <color indexed="17"/>
        <rFont val="Times New Roman"/>
        <family val="1"/>
      </rPr>
      <t>[ xoá bỏ nếu không có]</t>
    </r>
  </si>
  <si>
    <t>Phương hướng kinh doanh trong kỳ tới:</t>
  </si>
  <si>
    <t>BÁO CÁO LƯU CHUYỂN TIỀN TỆ</t>
  </si>
  <si>
    <t>Only expenditures that relate to the original provision are set against it.</t>
  </si>
  <si>
    <t>1. Opening balance</t>
  </si>
  <si>
    <t>2. Increase</t>
  </si>
  <si>
    <t>- Purchase in the year</t>
  </si>
  <si>
    <t>- Finished construction investment</t>
  </si>
  <si>
    <t>- Others</t>
  </si>
  <si>
    <t>- Tiền mặt tồn quỹ trên bảng cân đối kế toán ngày 31/12/2009 phù hợp với biên bản kiểm kê quỹ tiền mặt tại ngày 31/12/2009.</t>
  </si>
  <si>
    <t>- Tiền gửi ngân hàng vào ngày 31/12/2009 trên bảng cân đối kế toán phù hợp với các xác nhận số dư của  Ngân hàng.</t>
  </si>
  <si>
    <t>I. Chứng khoán kinh doanh</t>
  </si>
  <si>
    <t>II. Chứng khoán đầu tư sẵn sàng để bán</t>
  </si>
  <si>
    <t>III. Chứng khoán chờ đến ngày đáo hạn</t>
  </si>
  <si>
    <t>TSCĐ khác</t>
  </si>
  <si>
    <t>Uỷ viên</t>
  </si>
  <si>
    <t xml:space="preserve"> - Quyền sử dụng đất :            năm</t>
  </si>
  <si>
    <t>Tỷ lệ vốn hoá chi phí lãi vay trong kỳ là:  0 %</t>
  </si>
  <si>
    <t>Ban Giám đốc Công ty đảm bảo rằng các sổ kế toán được lưu giữ để phản ánh tình hình tài chính của Công ty với mức độ trung thực, hợp lý tại bất cứ thời điểm nào và đảm bảo rằng Báo cáo tài chính tuân thủ các quy định hiện hành của Nhà nước. Đồng thời có trách nhiệm trong việc bảo đảm an toàn tài sản của Công ty và thực hiện các biện pháp thích hợp để ngăn chặn, phát hiện các hành vi gian lận và các vi phạm khác.</t>
  </si>
  <si>
    <t>II. Lưu chuyển tiền từ hoạt động đầu tư</t>
  </si>
  <si>
    <t>Lưu chuyển tiền thuần từ hoạt động tài chính</t>
  </si>
  <si>
    <t xml:space="preserve">Lưu chuyển tiền thuần trong kỳ </t>
  </si>
  <si>
    <t>Tình hình tăng giảm các khoản đầu tư</t>
  </si>
  <si>
    <t xml:space="preserve">2.1. </t>
  </si>
  <si>
    <t>Mua</t>
  </si>
  <si>
    <t>Bán</t>
  </si>
  <si>
    <t>Giá trị tồn cuối năm</t>
  </si>
  <si>
    <t xml:space="preserve">- Cổ phiếu </t>
  </si>
  <si>
    <t>- Trái phiếu</t>
  </si>
  <si>
    <t>2. Tỷ suất sinh lợi: lỗ</t>
  </si>
  <si>
    <t>Chứng chỉ KYV số: 0479/KTV</t>
  </si>
  <si>
    <t>Chứng chỉ KTV số: 1091/KTV</t>
  </si>
  <si>
    <t>1. Nguồn vốn kinh doanh</t>
  </si>
  <si>
    <t>Mã
số</t>
  </si>
  <si>
    <t>13. Tổng lợi nhuận kế toán trước thuế</t>
  </si>
  <si>
    <t>5. Lợi nhuận gộp từ hoạt động kinh doanh</t>
  </si>
  <si>
    <t>12. Lợi nhuận khác</t>
  </si>
  <si>
    <t>9. Lợi nhuận thuần từ hoạt động kinh doanh</t>
  </si>
  <si>
    <t>Mã 
số</t>
  </si>
  <si>
    <t>đồng</t>
  </si>
  <si>
    <r>
      <t>Ghi chú:</t>
    </r>
    <r>
      <rPr>
        <sz val="11"/>
        <rFont val="Times New Roman"/>
        <family val="1"/>
      </rPr>
      <t xml:space="preserve">  </t>
    </r>
  </si>
  <si>
    <t>Số giảm 
trong năm</t>
  </si>
  <si>
    <t>Số tăng 
trong năm</t>
  </si>
  <si>
    <t>Tiền và các khoản tương đương tiền</t>
  </si>
  <si>
    <t>(*) Chi tiết số dư khoản mục tiền gửi Ngân hàng như sau:</t>
  </si>
  <si>
    <t>Tiền gửi ngân hàng của Người ủy thác đầu tư</t>
  </si>
  <si>
    <t>Tiền gửi thanh toán</t>
  </si>
  <si>
    <t>Số lượng cổ phiếu nhận
 ủy thác đầu tư</t>
  </si>
  <si>
    <t>Chênh lệch tỷ giá thực tế phát sinh trong kỳ được kết chuyển vào doanh thu hoặc chi phí tài chính trong năm tài chính. Còn chênh lệch tỷ giá do đánh giá lại số dư các khoản mục tiền tệ tại thời điểm cuối năm không được kết chuyển vào doanh thu hoặc chi phí tài chính mà hạch toán treo số dư đến đầu năm sau thì xóa số dư này bằng cách ghi bút ngược.</t>
  </si>
  <si>
    <t>Tỷ lệ vốn góp/ 
Tổng vốn điều lệ</t>
  </si>
  <si>
    <t>2. Phạm Thị Thu Thuỷ</t>
  </si>
  <si>
    <t>3. Mai Việt Anh</t>
  </si>
  <si>
    <t>Số liệu so sánh</t>
  </si>
  <si>
    <t>For the year ended on date 31 December, 2010</t>
  </si>
  <si>
    <t>29 Vo Thi Sau Street, District 1, Ho Chi Minh City; Tel: (08). 38.205.944 - 38.205.947; Fax: (08) 38.205.942</t>
  </si>
  <si>
    <t>SOUTHERN AUDITING AND ACCOUNTING FINANCIAL CONSULTING SERVICES CO., LTD (AASCs)</t>
  </si>
  <si>
    <t>Audited Financial Statements</t>
  </si>
  <si>
    <t>For the year ended on date December 31, 2010</t>
  </si>
  <si>
    <t>The Board of Management of VIPC Investment Fund Management Corporation, (hereinafter called "the Company") presents its report and the company's financial statements for the fiscal year ended 31 December 2010.</t>
  </si>
  <si>
    <t xml:space="preserve">Other commitments </t>
  </si>
  <si>
    <t>The Board of Management pledges that the company does not offend obligation of information disclosure under regulation in security law and other related Documents issued by the Ministry of Finance.</t>
  </si>
  <si>
    <t>On behalf of the Board of Directors</t>
  </si>
  <si>
    <t>On behalf of the Board of Management</t>
  </si>
  <si>
    <t>Approval of Financial Statements</t>
  </si>
  <si>
    <t>We, VIPC Investment Fund Management Corporation's Board of Management approve our Financial Statements for the fiscal year ended as at 31/12/2010.</t>
  </si>
  <si>
    <t>`</t>
  </si>
  <si>
    <r>
      <t>Financial Statements for the year 2010 ended as at December 31</t>
    </r>
    <r>
      <rPr>
        <b/>
        <i/>
        <vertAlign val="superscript"/>
        <sz val="11"/>
        <rFont val="Times New Roman"/>
        <family val="1"/>
      </rPr>
      <t>st</t>
    </r>
    <r>
      <rPr>
        <b/>
        <i/>
        <sz val="11"/>
        <rFont val="Times New Roman"/>
        <family val="1"/>
      </rPr>
      <t>, 2010</t>
    </r>
  </si>
  <si>
    <t>LE VAN TUAN</t>
  </si>
  <si>
    <t>CPA No : 0479/KTV</t>
  </si>
  <si>
    <t>3. Decrease</t>
  </si>
  <si>
    <t>4. Closing balance</t>
  </si>
  <si>
    <t>II. Accumulated depreciation</t>
  </si>
  <si>
    <t>III. Net book value</t>
  </si>
  <si>
    <t xml:space="preserve">1. Opening </t>
  </si>
  <si>
    <t>2. Closing</t>
  </si>
  <si>
    <t>* Ending netbook value of tangible fixed assets pledged as loan securities: 0 VND</t>
  </si>
  <si>
    <t>Lập các báo cáo tài chính dựa trên cơ sở hoạt động kinh doanh liên tục, trừ trường hợp không thể cho rằng Công ty sẽ tiếp tục hoạt động kinh doanh.</t>
  </si>
  <si>
    <t>BÁO CÁO KIỂM TOÁN</t>
  </si>
  <si>
    <t>Cơ sở ý kiến:</t>
  </si>
  <si>
    <t>Ý kiến của kiểm toán viên:</t>
  </si>
  <si>
    <t>BẢNG CÂN ĐỐI KẾ TOÁN</t>
  </si>
  <si>
    <t>Chỉ tiêu</t>
  </si>
  <si>
    <t>Đơn vị tính: VND</t>
  </si>
  <si>
    <t>Thuyết minh</t>
  </si>
  <si>
    <t>Số cuối năm</t>
  </si>
  <si>
    <t>Số đầu năm</t>
  </si>
  <si>
    <t>Mã số</t>
  </si>
  <si>
    <t>TÀI SẢN</t>
  </si>
  <si>
    <t>03</t>
  </si>
  <si>
    <t>04</t>
  </si>
  <si>
    <t>05</t>
  </si>
  <si>
    <t>06</t>
  </si>
  <si>
    <t>07</t>
  </si>
  <si>
    <t>1. Tài sản cố định hữu hình</t>
  </si>
  <si>
    <t xml:space="preserve">    - Nguyên giá</t>
  </si>
  <si>
    <t xml:space="preserve">    - Giá trị hao mòn luỹ kế (*)</t>
  </si>
  <si>
    <t>2. Tài sản cố định thuê tài chính</t>
  </si>
  <si>
    <t>3. Tài sản cố định vô hình</t>
  </si>
  <si>
    <t>3. Tài sản dài hạn khác</t>
  </si>
  <si>
    <t>NGUỒN VỐN</t>
  </si>
  <si>
    <t>I. Nợ ngắn hạn</t>
  </si>
  <si>
    <t>II. Nợ dài hạn</t>
  </si>
  <si>
    <t xml:space="preserve">  - Amount of start or closing funds in this year :</t>
  </si>
  <si>
    <t xml:space="preserve">  - Revenue (If any):</t>
  </si>
  <si>
    <t>In which</t>
  </si>
  <si>
    <t xml:space="preserve">  + Revenue from fund management :</t>
  </si>
  <si>
    <t xml:space="preserve">  + Bonus (If any):</t>
  </si>
  <si>
    <t>9.2- Financial cosultancy and securities investment activities</t>
  </si>
  <si>
    <t xml:space="preserve">- Securities investment consultancy : </t>
  </si>
  <si>
    <t>- Financial consultancy :</t>
  </si>
  <si>
    <t>Finacial indicators of the business :</t>
  </si>
  <si>
    <t>1. Assets structure :</t>
  </si>
  <si>
    <t>- Fixd assets/ Total assets (%):</t>
  </si>
  <si>
    <t>- Current assets/ Total assets (%)</t>
  </si>
  <si>
    <t>2. Profitability : (Loss)</t>
  </si>
  <si>
    <t>- Profit after tax/ Net revenue (%)</t>
  </si>
  <si>
    <t>- Profit after tax/ Owner's equity (%)</t>
  </si>
  <si>
    <t>- We have no opportunity for attendance at the cash on hand as at 31/12/2008, so the figures of cash on hand are based completely on the accounting books of the Company.              
- Trade accounts payables are not fully confirmed by the debtors and creditors at December 31, 2008.</t>
  </si>
  <si>
    <t>I. Lưu chuyển tiền từ hoạt động kinh doanh</t>
  </si>
  <si>
    <t>Máy móc, 
thiết bị</t>
  </si>
  <si>
    <t>Chuẩn mực và Chế độ kế toán áp dụng</t>
  </si>
  <si>
    <t>Báo cáo Kiểm toán</t>
  </si>
  <si>
    <t>Báo cáo của Ban Giám đốc</t>
  </si>
  <si>
    <t>2. Số tăng trong kỳ</t>
  </si>
  <si>
    <t>3. Số giảm trong kỳ</t>
  </si>
  <si>
    <t>4. Số dư cuối kỳ</t>
  </si>
  <si>
    <t>2. Khấu hao trong kỳ</t>
  </si>
  <si>
    <t>2. Tại ngày cuối kỳ</t>
  </si>
  <si>
    <t>* Giá trị còn lại cuối năm của TSCĐ hữu hình đã dùng thế chấp, cầm cố các khoản vay: 0 đ</t>
  </si>
  <si>
    <t>* Nguyên giá TSCĐ cuối năm chờ thanh lý: 0 đ</t>
  </si>
  <si>
    <t>* Các cam kết về việc mua, bán TSCĐ hữu hình có giá trị lớn chưa thực hiện: 0 đ</t>
  </si>
  <si>
    <t>- Liabilities/ Toatal assets (%)</t>
  </si>
  <si>
    <t>- Cash and short-term invesment/ Current liabilities (%)</t>
  </si>
  <si>
    <t>- Fixe assets/ Owner's equity</t>
  </si>
  <si>
    <t>Course of action :</t>
  </si>
  <si>
    <t>IV. Tài sản lưu động khác</t>
  </si>
  <si>
    <t>1. Vật liệu, công cụ, dụng cụ</t>
  </si>
  <si>
    <t>2. Tài sản lưu động khác</t>
  </si>
  <si>
    <t>3. Thuế và các khoản phải nộp Nhà nước</t>
  </si>
  <si>
    <t>4. Phải trả công nhân viên</t>
  </si>
  <si>
    <t>5. Chi phí phải trả</t>
  </si>
  <si>
    <t>6. Phải trả nội bộ</t>
  </si>
  <si>
    <t>I. Nguồn vốn</t>
  </si>
  <si>
    <t>2. Cổ phiếu quỹ</t>
  </si>
  <si>
    <t>3. Lợi nhuận tích lũy</t>
  </si>
  <si>
    <t>4. Chênh lệch đánh giá lại tài sản</t>
  </si>
  <si>
    <t>5. Chênh lệch tỷ giá hối đoái</t>
  </si>
  <si>
    <t>6. Quỹ dự trữ</t>
  </si>
  <si>
    <t>7. Lợi nhuận chưa phân phối</t>
  </si>
  <si>
    <t>II. Quỹ</t>
  </si>
  <si>
    <t>- Quỹ khen thưởng phúc lợi</t>
  </si>
  <si>
    <t>1. Tài sản cố định thuê ngoài</t>
  </si>
  <si>
    <t>2. Vật tư nhận giữ hộ</t>
  </si>
  <si>
    <t>5. Chứng khoán theo mệnh giá</t>
  </si>
  <si>
    <t>3. Nợ khó đòi đã xử lý</t>
  </si>
  <si>
    <t xml:space="preserve">4. Ngoại tệ các loại </t>
  </si>
  <si>
    <t xml:space="preserve"> Mã số </t>
  </si>
  <si>
    <t>1. Doanh thu hoạt động kinh doanh</t>
  </si>
  <si>
    <t>2. Các khoản giảm trừ doanh thu</t>
  </si>
  <si>
    <t>3. Doanh thu thuần (01-02)</t>
  </si>
  <si>
    <t>4. Chi phí hoạt động kinh doanh</t>
  </si>
  <si>
    <t>6. Doanh thu hoạt động tài chính</t>
  </si>
  <si>
    <t>7. Chi phí tài chính</t>
  </si>
  <si>
    <t xml:space="preserve"> </t>
  </si>
  <si>
    <t>8. Chi phí quản lý doanh nghiệp</t>
  </si>
  <si>
    <t>10. Thu nhập khác</t>
  </si>
  <si>
    <t>11. Chi phí khác</t>
  </si>
  <si>
    <t xml:space="preserve">2.2. </t>
  </si>
  <si>
    <t>Tình hình cổ phiếu quỹ:</t>
  </si>
  <si>
    <t>Tên cổ phiếu</t>
  </si>
  <si>
    <t>Mã cổ phiếu</t>
  </si>
  <si>
    <t>Số lượng</t>
  </si>
  <si>
    <t>Mệnh giá</t>
  </si>
  <si>
    <t>Tổng giá trị</t>
  </si>
  <si>
    <t>III. Lưu chuyển tiền từ hoạt động tài chính</t>
  </si>
  <si>
    <t>21</t>
  </si>
  <si>
    <t>NỘI DUNG</t>
  </si>
  <si>
    <t xml:space="preserve"> Chế độ kế toán áp dụng</t>
  </si>
  <si>
    <t>Các khoản đầu tư ngắn hạn không quá 3 tháng có khả năng chuyển đổi dễ dàng thành tiền và không có nhiều rủi ro trong chuyển đổi thành tiền kể từ ngày mua khoản đầu tư đó tại thời điểm báo cáo.</t>
  </si>
  <si>
    <t>VIPC CO.,TLD</t>
  </si>
  <si>
    <t>of VIPC Securities Investment Fund Management Corporation</t>
  </si>
  <si>
    <t>The company applies Vietnamese Accounting Standards and supplement documents issued by the State. Financial statements are prepared in accordance with regulations of each standard and supplement documents as well as with current accounting system.</t>
  </si>
  <si>
    <t>Form of accounting record</t>
  </si>
  <si>
    <t>The company is applying accounting record by General Journal.</t>
  </si>
  <si>
    <t>Recognition of cash and cash equivalents</t>
  </si>
  <si>
    <t>- Tiền nộp thuế và các khoản phải nộp khác cho Nhà nước</t>
  </si>
  <si>
    <t>- Tiền trả cho cán bộ công nhân viên</t>
  </si>
  <si>
    <t>- Tiền chi mua vật liệu, công cụ dụng cụ</t>
  </si>
  <si>
    <t>- Tiền chi khác cho hoạt động kinh doanh</t>
  </si>
  <si>
    <t>- Tiền thu khác từ hoạt động đầu tư</t>
  </si>
  <si>
    <t>2. Tiền gửi Ngân hàng (*)</t>
  </si>
  <si>
    <t>Cộng</t>
  </si>
  <si>
    <t>+ Ngân hàng TMCP Đông Á</t>
  </si>
  <si>
    <t>3.  Tiền đang chuyển</t>
  </si>
  <si>
    <t>+ Ngân hàng TMCP Ngoại Thương VN</t>
  </si>
  <si>
    <t>Tổng</t>
  </si>
  <si>
    <t>- Cổ phiếu (Tự doanh)</t>
  </si>
  <si>
    <t>- Cổ phiếu (Nhận ủy thác)</t>
  </si>
  <si>
    <t>+ Ngân hàng Nông Nghiệp và Phát Triển Nông Thôn</t>
  </si>
  <si>
    <t>2.2</t>
  </si>
  <si>
    <t xml:space="preserve">2.1 </t>
  </si>
  <si>
    <t>Tình hình đầu tư chứng khoán kinh doanh</t>
  </si>
  <si>
    <t>Mã chứng khoán</t>
  </si>
  <si>
    <t>Giá vốn ủy thác của 1 đvcp</t>
  </si>
  <si>
    <t>Giá trị đầu tư nhận ủy thác</t>
  </si>
  <si>
    <t>Tình hình tăng giảm các khoản đầu tư  ngắn hạn khác:</t>
  </si>
  <si>
    <t>1. Tiền gửi có kỳ hạn</t>
  </si>
  <si>
    <t>Nghiệp vụ dự phòng rủi ro hối đoái được Công ty áp dụng cho một số khoản vay, công nợ phải trả theo hình thức ký hợp đồng "hoán đổi lãi suất" với ngân hàng, hoặc hợp đồng "mua bán ngoại tệ có kỳ hạn".</t>
  </si>
  <si>
    <t>Tổng cộng</t>
  </si>
  <si>
    <t>Phương tiện 
vận tải</t>
  </si>
  <si>
    <t>1. Số dư đầu năm</t>
  </si>
  <si>
    <t xml:space="preserve">Bao gồm: </t>
  </si>
  <si>
    <t>Bao gồm:</t>
  </si>
  <si>
    <t>II. Giá trị hao mòn luỹ kế</t>
  </si>
  <si>
    <t>3. Giảm trong kỳ</t>
  </si>
  <si>
    <t>Gồm:</t>
  </si>
  <si>
    <t>III. Giá trị còn lại của TSCĐ HH</t>
  </si>
  <si>
    <t>1. Tại ngày đầu năm</t>
  </si>
  <si>
    <t>- Mua sắm mới</t>
  </si>
  <si>
    <t>- Xây dựng mới</t>
  </si>
  <si>
    <t>-Tăng khác</t>
  </si>
  <si>
    <t>- Thanh lý</t>
  </si>
  <si>
    <t>- Nhượng bán</t>
  </si>
  <si>
    <t>- Chuyển sang BĐS đầu tư</t>
  </si>
  <si>
    <t>- Giảm khác</t>
  </si>
  <si>
    <t xml:space="preserve">- Chi phí trước hoạt động </t>
  </si>
  <si>
    <t xml:space="preserve">Phân bổ </t>
  </si>
  <si>
    <t xml:space="preserve">Giá trị còn lại </t>
  </si>
  <si>
    <t>II. Nợ dài hạn khác</t>
  </si>
  <si>
    <t>Tên thể nhân và pháp nhân góp vốn</t>
  </si>
  <si>
    <t>Tên cổ đông</t>
  </si>
  <si>
    <t>E-mail:infor@aascs.com.vn    Website:www.aascs.com.vn</t>
  </si>
  <si>
    <r>
      <t xml:space="preserve">Công ty </t>
    </r>
    <r>
      <rPr>
        <sz val="11"/>
        <color indexed="56"/>
        <rFont val="Times New Roman"/>
        <family val="1"/>
      </rPr>
      <t xml:space="preserve">áp dụng Chế độ Kế toán áp dụng cho Công ty Quản lý Quỹ ĐTCK được ban hành theo Quyết định số 62/2005/QĐ-BTC ngày 14/09/2005 của Bộ trưởng Bộ Tài Chính. </t>
    </r>
  </si>
  <si>
    <r>
      <t xml:space="preserve"> </t>
    </r>
    <r>
      <rPr>
        <i/>
        <sz val="11"/>
        <rFont val="Times New Roman"/>
        <family val="1"/>
      </rPr>
      <t>Tuyên bố về việc tuân thủ Chuẩn mực kế toán và Chế độ kế toán</t>
    </r>
  </si>
  <si>
    <r>
      <t>Công ty</t>
    </r>
    <r>
      <rPr>
        <sz val="11"/>
        <color indexed="56"/>
        <rFont val="Times New Roman"/>
        <family val="1"/>
      </rPr>
      <t xml:space="preserve"> đã áp dụng các Chuẩn mực kế toán Việt Nam và các văn bản hướng dẫn Chuẩn mực do Bộ Tài chính đã ban hành. Các báo cáo tài chính được lập và trình bày theo đúng mọi quy định của từng chuẩn mực, thông tư hướng dẫn thực hiện chuẩn mực và Chế độ kế toán hiện hành đang áp dụng.</t>
    </r>
  </si>
  <si>
    <r>
      <t>Giá trị hàng tồn kho được xác định theo phương pháp</t>
    </r>
    <r>
      <rPr>
        <sz val="11"/>
        <color indexed="10"/>
        <rFont val="Times New Roman"/>
        <family val="1"/>
      </rPr>
      <t xml:space="preserve"> bình quân gia quyền</t>
    </r>
  </si>
  <si>
    <r>
      <t>Bất động sản đầu tư được tính, trích khấu hao như TSCĐ khác của</t>
    </r>
    <r>
      <rPr>
        <sz val="11"/>
        <color indexed="12"/>
        <rFont val="Times New Roman"/>
        <family val="1"/>
      </rPr>
      <t xml:space="preserve"> </t>
    </r>
    <r>
      <rPr>
        <sz val="11"/>
        <rFont val="Times New Roman"/>
        <family val="1"/>
      </rPr>
      <t>Công ty.</t>
    </r>
  </si>
  <si>
    <r>
      <t xml:space="preserve">Các chi phí sau đây đã phát sinh trong năm tài chính nhưng được hạch toán vào chi phí trả trước dài hạn để phân bổ dần vào kết quả hoạt động kinh doanh </t>
    </r>
    <r>
      <rPr>
        <sz val="11"/>
        <color indexed="8"/>
        <rFont val="Times New Roman"/>
        <family val="1"/>
      </rPr>
      <t>trong  nhiều năm:</t>
    </r>
  </si>
  <si>
    <t>I. ĐẶC ĐIỂM HOẠT ĐỘNG CỦA DOANH NGHIỆP</t>
  </si>
  <si>
    <t>- Có thời hạn thu hồi vốn dưới 1 năm hoặc trong 1 chu kỳ kinh doanh được phân loại là tài sản ngắn hạn;</t>
  </si>
  <si>
    <t>- Có thời hạn thu hồi vốn trên 1 năm hoặc hơn 1 chu kỳ kinh doanh được phân loại là tài sản dài hạn.</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</si>
  <si>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</si>
  <si>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</si>
  <si>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</si>
  <si>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No. : ......../BCKT-TC</t>
  </si>
  <si>
    <t>AUDITORS' REPORT</t>
  </si>
  <si>
    <t>To:</t>
  </si>
  <si>
    <t>The Board of Management and The Board of Directors</t>
  </si>
  <si>
    <t>These financial statements are the responsibility of the company's management. Our responsibility is to express an opinion on these financial statements based on our audit.</t>
  </si>
  <si>
    <t>Basic of opinion</t>
  </si>
  <si>
    <t>Opinion</t>
  </si>
  <si>
    <t>Southern Auditing And Accounting Financial</t>
  </si>
  <si>
    <t>5. Foreign exchange differences</t>
  </si>
  <si>
    <t>6. Financial reserve fund</t>
  </si>
  <si>
    <t>7. Profit after tax retained</t>
  </si>
  <si>
    <t>II. Funds</t>
  </si>
  <si>
    <t>1. Bonus and welfare fund</t>
  </si>
  <si>
    <t>TOTAL RESOURCE</t>
  </si>
  <si>
    <t>OFF-BALANCE SHEET ACCOUNTS</t>
  </si>
  <si>
    <t>Item</t>
  </si>
  <si>
    <t>1. Operating leased assets</t>
  </si>
  <si>
    <t>2. Goods held under trust</t>
  </si>
  <si>
    <t>3. Bad debts written off</t>
  </si>
  <si>
    <t>4. Foreign currencies</t>
  </si>
  <si>
    <t>5. Face value of securities</t>
  </si>
  <si>
    <t>Prepared by</t>
  </si>
  <si>
    <t>INCOME STATEMENT</t>
  </si>
  <si>
    <t>Revenue from business activities</t>
  </si>
  <si>
    <t>Deductible items</t>
  </si>
  <si>
    <t>Net revenue from business activities</t>
  </si>
  <si>
    <t>4.</t>
  </si>
  <si>
    <t>Cost of business activities</t>
  </si>
  <si>
    <t>Gross profit from business activities</t>
  </si>
  <si>
    <t>6.</t>
  </si>
  <si>
    <t>Revenue from financial activities</t>
  </si>
  <si>
    <t>Financial expenses</t>
  </si>
  <si>
    <t>Administrative expenses</t>
  </si>
  <si>
    <t>Net profit from operating activities</t>
  </si>
  <si>
    <t>Other income</t>
  </si>
  <si>
    <t>11.</t>
  </si>
  <si>
    <t>Other expense</t>
  </si>
  <si>
    <t>Other profit</t>
  </si>
  <si>
    <t>13.</t>
  </si>
  <si>
    <t>Total profit before tax</t>
  </si>
  <si>
    <t>14.</t>
  </si>
  <si>
    <t>Current business income tax expenses</t>
  </si>
  <si>
    <t>15.</t>
  </si>
  <si>
    <t>Profit after tax</t>
  </si>
  <si>
    <t>CASH FLOW STATEMENT</t>
  </si>
  <si>
    <t>( Under direct method )</t>
  </si>
  <si>
    <t xml:space="preserve">Items </t>
  </si>
  <si>
    <t xml:space="preserve">I. Cash flows from operating activities </t>
  </si>
  <si>
    <t xml:space="preserve">1. Fund management receipts  </t>
  </si>
  <si>
    <t>3. Public receipts</t>
  </si>
  <si>
    <t>4. Deposit receipts</t>
  </si>
  <si>
    <t xml:space="preserve">5. Other receipts from operating activities </t>
  </si>
  <si>
    <t xml:space="preserve">6. Cash paid to suppliers </t>
  </si>
  <si>
    <t xml:space="preserve">7. Interest paid </t>
  </si>
  <si>
    <t>8. Tax payables and statutory obligations</t>
  </si>
  <si>
    <t>10. Cash paid for material raw and tools</t>
  </si>
  <si>
    <t>11. Other expenses on operating activities</t>
  </si>
  <si>
    <t>Năm 2011</t>
  </si>
  <si>
    <r>
      <t xml:space="preserve">Phê duyệt Báo cáo tài chính
</t>
    </r>
    <r>
      <rPr>
        <sz val="11"/>
        <rFont val="Times New Roman"/>
        <family val="1"/>
      </rPr>
      <t>Chúng tôi, Hội đồng Quản trị Công ty CP Quản lý Quỹ Đầu Tư VIPC phê duyệt Báo cáo tài chính năm 2011 kết thúc tại ngày 31/12/2011 của Công ty.</t>
    </r>
  </si>
  <si>
    <t>Tp. HCM, ngày 31  tháng 01 năm 2012</t>
  </si>
  <si>
    <t>Tp. HCM, ngày 31 tháng 01 năm 2012</t>
  </si>
  <si>
    <t>Về Báo cáo tài chính cho năm tài chính kết thúc tại ngày 31/12/2011
của Công ty CP Quản lý Quỹ Đầu Tư VIPC</t>
  </si>
  <si>
    <t>Theo ý kiến của chúng tôi, Báo cáo tài chính của Công ty Cổ phần Quản lý Quỹ Đầu tư VIPC đã phản ánh trung thực và hợp lý trên các khía cạnh trọng yếu tình hình tài chính tại ngày 31 tháng 12 năm 2011, cũng như kết quả kinh doanh và các luồng lưu chuyển tiền tệ năm 2011 kết thúc cùng ngày, phù hợp với chuẩn mực và chế độ kế toán được quy định tại Quyết định 62/2005/QĐ-BTC ngày 14 tháng 09 năm 2005 do Bộ Tài Chính ban hành, phù hợp với chuẩn mực về chế độ kế toán Việt Nam hiện hành và các quy định pháp lý có liên quan.</t>
  </si>
  <si>
    <t>Tại ngày
31/12/2011</t>
  </si>
  <si>
    <t>Tại ngày
01/01/2011</t>
  </si>
  <si>
    <t>Tại ngày 31 tháng 12 năm 2011</t>
  </si>
  <si>
    <t>29 Võ Thị Sáu, Quận 1, TP. Hồ Chí Minh - Điện thoại: (08) 38.205.944 - Fax: (08) 38.205.942</t>
  </si>
  <si>
    <t>Ban Giám đốc Công ty cam kết rằng Công ty không vi phạm nghĩa vụ công bố thông tin theo quy định tại Thông tư 09/2010/TT-BTC ngày 15/01/2010 của Bộ Tài Chính về việc công bố thông tin trên thị trường chứng khoán.</t>
  </si>
  <si>
    <t>31/12/2011</t>
  </si>
  <si>
    <t>kết thúc tại ngày</t>
  </si>
  <si>
    <t>Số liệu so sánh là số liệu trên BCTC năm 2010 kết thúc tại ngày 31/12/2010 đã được kiểm toán bởi Công ty TNHH DV TV Tài Chính Kế Toán và Kiểm Toán Phía Nam (AASCS).</t>
  </si>
  <si>
    <t>+ Ngân hàng TMCP Sài Gòn</t>
  </si>
  <si>
    <t>Phân bổ trong kỳ</t>
  </si>
  <si>
    <t>Phân bổ lũy kế</t>
  </si>
  <si>
    <t>Trong đó
số quá hạn</t>
  </si>
  <si>
    <t xml:space="preserve">     + Phải trả người ủy thác đầu tư</t>
  </si>
  <si>
    <t xml:space="preserve">        - Phải trả khác</t>
  </si>
  <si>
    <t xml:space="preserve">        - Chứng khoán ủy thác</t>
  </si>
  <si>
    <t xml:space="preserve">        - Tiền gửi ngân hàng của nhà đầu tư</t>
  </si>
  <si>
    <t xml:space="preserve">Ban Giám đốc Công ty Cổ phần Quản lý Quỹ VIPC (sau đây gọi tắt là “Công ty”) trình bày Báo cáo của mình và Báo cáo tài chính của Công ty cho năm tài chính kết thúc ngày 31 tháng 12 năm 2011. </t>
  </si>
  <si>
    <t>Sở hữu cổ phần của cổ đông  tại thời điểm 31 tháng 12  năm 2011:</t>
  </si>
  <si>
    <t>Hoạt động chính của Công ty</t>
  </si>
  <si>
    <t>: Quản lý quỹ đầu tư chứng khoán, công ty đầu tư chứng khoán; Quản lý danh mục đầu tư chứng khoán.</t>
  </si>
  <si>
    <t>: 33.000.000.000 VND (Ba mươi ba tỷ đồng chẵn)</t>
  </si>
  <si>
    <t xml:space="preserve">Vốn điều lệ của Công ty </t>
  </si>
  <si>
    <t xml:space="preserve">Trụ sở chính </t>
  </si>
  <si>
    <t>: 08 Nguyễn Huệ, P.Bến Nghé, Quận 1, TP.Hồ Chí Minh</t>
  </si>
  <si>
    <t>tại ngày 31/12/2011</t>
  </si>
  <si>
    <t>Tỷ lệ góp vốn %</t>
  </si>
  <si>
    <t>Nội dung nghiệp vụ</t>
  </si>
  <si>
    <r>
      <t xml:space="preserve">Ban Giám đốc Công ty cam kết rằng Báo cáo tài chính đã phản ánh trung thực và hợp lý tình hình tài chính của Công ty tại thời điểm ngày </t>
    </r>
    <r>
      <rPr>
        <sz val="11"/>
        <color indexed="10"/>
        <rFont val="Times New Roman"/>
        <family val="1"/>
      </rPr>
      <t>31 tháng 12 năm 2011</t>
    </r>
    <r>
      <rPr>
        <sz val="11"/>
        <rFont val="Times New Roman"/>
        <family val="1"/>
      </rPr>
      <t>, kết quả hoạt động kinh doanh và tình hình lưu chuyển tiền tệ cho năm tài chính kết thúc cùng ngày, phù hợp với chuẩn mực, chế độ kế toán Việt Nam và tuân thủ các quy định hiện hành có liên quan.</t>
    </r>
  </si>
  <si>
    <t>Tp. Hồ Chí Minh, ngày        tháng     năm 2012</t>
  </si>
  <si>
    <t>Q.62</t>
  </si>
  <si>
    <t>Q.63</t>
  </si>
  <si>
    <t>TỔNG</t>
  </si>
  <si>
    <t>Trả tiền mượn vốn</t>
  </si>
  <si>
    <t>Cho mượn tiền bổ sung vốn kính doanh</t>
  </si>
  <si>
    <t xml:space="preserve">  - Tổng số Quỹ đang thực hiện quản lý</t>
  </si>
  <si>
    <t xml:space="preserve">  - Tổng số vốn của các Quỹ đang thực hiện quản lý</t>
  </si>
  <si>
    <t xml:space="preserve">  - Số lượng Quỹ lập, đóng trong năm</t>
  </si>
  <si>
    <t xml:space="preserve">  - Phí thu được trong năm (nếu có)</t>
  </si>
  <si>
    <t xml:space="preserve">  +Phí quản lý quỹ</t>
  </si>
  <si>
    <t xml:space="preserve">  +Thưởng (nếu có)</t>
  </si>
  <si>
    <t>a. Tổng số hợp đồng đã ký còn hiệu lực thực hiện</t>
  </si>
  <si>
    <t>b. Số hợp đồng ký trong năm</t>
  </si>
  <si>
    <t>:</t>
  </si>
  <si>
    <t>Vốn ủy thác</t>
  </si>
  <si>
    <t>Lợi nhuận gia tăng trong quá trình đầu tư:</t>
  </si>
  <si>
    <t xml:space="preserve">Vốn ủy thác: </t>
  </si>
  <si>
    <t xml:space="preserve">Lợi nhuận gia tăng trong quá trình đầu tư: </t>
  </si>
  <si>
    <t>Vốn ủy thác:</t>
  </si>
  <si>
    <t xml:space="preserve">- Tư vấn đầu tư chứng khoán trực tiếp cho khách hàng: </t>
  </si>
  <si>
    <t>- Tư vấn tài chính:</t>
  </si>
  <si>
    <t>d. Phí thu được trong năm (nếu có)</t>
  </si>
  <si>
    <r>
      <t xml:space="preserve">9.3- Các hoạt động khác của công ty quản lý quỹ:  </t>
    </r>
    <r>
      <rPr>
        <sz val="11"/>
        <rFont val="Times New Roman"/>
        <family val="1"/>
      </rPr>
      <t>không phát sinh</t>
    </r>
  </si>
  <si>
    <t>Chúng tôi đã kiểm toán báo cáo tài chính của Công ty Cổ phần Quản lý Quỹ Đầu tư VIPC được lập ngày 18/01/2012 gồm: Bảng cân đối kế toán tại ngày 31 tháng 12 năm 2011, Báo cáo kết quả hoạt động kinh doanh, Báo cáo lưu chuyển tiền tệ và Thuyết minh báo cáo tài chính năm 2011 kết thúc cùng ngày được trình bày từ trang 04 đến trang 21  kèm theo.</t>
  </si>
  <si>
    <t>Deputy Director of Administrative Department</t>
  </si>
  <si>
    <t>Mr. NGO DUC DUNG</t>
  </si>
  <si>
    <t>Deputy Director of Technical Department</t>
  </si>
  <si>
    <t>Ms. TRAN THI HA</t>
  </si>
  <si>
    <t>Deputy Director of Export Department</t>
  </si>
  <si>
    <t>Ms. TO THI KIM THINH</t>
  </si>
  <si>
    <t>Deputy Director of Production Department</t>
  </si>
  <si>
    <t>Chief Accountant</t>
  </si>
  <si>
    <t>OPERATION RESULTS</t>
  </si>
  <si>
    <t>EVENTS SINCE THE BALANCE SHEET DATE</t>
  </si>
  <si>
    <t>There have been no significant events occurring after the balance sheet date, which would require adjustmens or disclosures to be made in the financical statements.</t>
  </si>
  <si>
    <t>AUDITORS</t>
  </si>
  <si>
    <t xml:space="preserve">The auditors of  Southern Auditing and Accounting Financial Consulting Services Company Limited (AASCs) take the audit of financial statements for the Company. </t>
  </si>
  <si>
    <t>Select suitable accounting policies and then apply them consistently;</t>
  </si>
  <si>
    <t>Make judgements and estimates that are reasonable and prudent;</t>
  </si>
  <si>
    <t>Prepare the financial statements on the basis of compliance with accounting standards and system and other related regulations;</t>
  </si>
  <si>
    <t>Trusted capital : 4,000,000,000 VND</t>
  </si>
  <si>
    <t>Legal entity and personal entity of contribution</t>
  </si>
  <si>
    <t>Value of Contributed capital</t>
  </si>
  <si>
    <t>Các chuẩn mực kế toán được áp dụng được tuân thủ đầy đủ, không có những áp dụng sai lệch trọng yếu đến mức cần phải công bố và giải thích trong báo cáo tài chính;</t>
  </si>
  <si>
    <t>Doanh thu cung cấp dịch vụ</t>
  </si>
  <si>
    <t>Tổng Giám đốc</t>
  </si>
  <si>
    <t>Năm trước</t>
  </si>
  <si>
    <t>Năm nay</t>
  </si>
  <si>
    <t>Tổng số</t>
  </si>
  <si>
    <t>Tăng</t>
  </si>
  <si>
    <t>Giảm</t>
  </si>
  <si>
    <t>. Vay ngắn hạn</t>
  </si>
  <si>
    <t>. Phải trả cho người bán</t>
  </si>
  <si>
    <t>. Thuế và các khoản phải nộp Nhà nước</t>
  </si>
  <si>
    <t>. Phải trả nhân viên</t>
  </si>
  <si>
    <t>. Phải trả nội bộ</t>
  </si>
  <si>
    <t>. Chi phí phải trả</t>
  </si>
  <si>
    <t>. Phải trả, phải nộp khác</t>
  </si>
  <si>
    <t>. Quỹ dự phòng trợ cấp mất việc làm</t>
  </si>
  <si>
    <t>. Nhận ký quỹ, ký cược</t>
  </si>
  <si>
    <t>Tình hình tăng, giảm nguồn vốn chủ sở hữu:</t>
  </si>
  <si>
    <t xml:space="preserve">Chỉ tiêu </t>
  </si>
  <si>
    <t>I- Nguồn vốn</t>
  </si>
  <si>
    <t>1. Vốn kinh doanh</t>
  </si>
  <si>
    <t>6. Nguồn vốn khác</t>
  </si>
  <si>
    <t>7. Quỹ dự trữ</t>
  </si>
  <si>
    <t>8. Lợi nhuận chưa phân phối</t>
  </si>
  <si>
    <t>II- Quỹ</t>
  </si>
  <si>
    <t xml:space="preserve">8. </t>
  </si>
  <si>
    <t>Tình hình thực hiện nghĩa vụ với Nhà nước</t>
  </si>
  <si>
    <t>Số còn phải nộp đầu năm</t>
  </si>
  <si>
    <t>Lũy kế từ đầu năm</t>
  </si>
  <si>
    <t>Số còn phải nộp cuối năm</t>
  </si>
  <si>
    <t>Số phải nộp</t>
  </si>
  <si>
    <t>Số đã nộp</t>
  </si>
  <si>
    <t>I- Thuế</t>
  </si>
  <si>
    <t>1. Thuế Tiêu thụ đặc biệt</t>
  </si>
  <si>
    <t>2. Thuế Xuất Nhập khẩu</t>
  </si>
  <si>
    <t>Expenses not yet occurred may be charged in advance into production and operating costs in order to ensure when these expenses arise, they do not make material influence on production and operating costs on the basis of suitability between revenue and cost. When these expenses arise, if there is any difference with the amount charged, accountants additionally record or make decrease to cost equivalent to the difference.</t>
  </si>
  <si>
    <t>In case provision set for the previous period but not used up exceeds the one set for the current period, the difference is recorded as decrease in production and operation expenditures. This method is not applied for provision for warranty of construction work that is recorded into other income.</t>
  </si>
  <si>
    <t>Revenue from rendering of services is recognised when the outcome of that transaction can be measured reliably. Where a transaction involving the rendering of services is attributable to several periods, each period’s revenue should be recognised by reference to the stage of completion at the balance sheet date. The outcome of a transaction can be estimated reliably when all the following conditions are satisfied:</t>
  </si>
  <si>
    <t>Cash equivalents</t>
  </si>
  <si>
    <t>4. Tương đương tiền</t>
  </si>
  <si>
    <t>II. Đầu tư ngắn hạn</t>
  </si>
  <si>
    <t>1. Chứng khoán kinh doanh</t>
  </si>
  <si>
    <t>2. Đầu tư ngắn hạn khác</t>
  </si>
  <si>
    <t xml:space="preserve">III. Các khoản phải thu </t>
  </si>
  <si>
    <t>2. Phải thu từ hoạt động quản lý quỹ</t>
  </si>
  <si>
    <t xml:space="preserve">3. Phải thu nội bộ </t>
  </si>
  <si>
    <t>4. Phải thu khác</t>
  </si>
  <si>
    <t>5. Dự phòng các khoản phải thu khó đòi (*)</t>
  </si>
  <si>
    <t>Audited by :</t>
  </si>
  <si>
    <t>Financial statements</t>
  </si>
  <si>
    <t>CONTENT</t>
  </si>
  <si>
    <t>Page</t>
  </si>
  <si>
    <t>REPORT OF THE BOARD OF DIRECTOR</t>
  </si>
  <si>
    <t>AUDITOR'S REPORT</t>
  </si>
  <si>
    <t>AUDITED FINANCIAL STATEMENTS</t>
  </si>
  <si>
    <t>The company</t>
  </si>
  <si>
    <t>Business field</t>
  </si>
  <si>
    <t>Business field of the Company is service</t>
  </si>
  <si>
    <t>9.2- Hoạt động tư vấn tài chính và đầu tư chứng khoán</t>
  </si>
  <si>
    <t>c. Nội dung tư vấn:</t>
  </si>
  <si>
    <t>08 Nguyễn Huệ, P.Bến Nghé, Q.1, TP.Hồ Chí Minh</t>
  </si>
  <si>
    <t>e. Tổng phí thu được trong tháng của Công ty quản lý quỹ từ các hoạt động quản lý quỹ và tư vấn: 0 đ</t>
  </si>
  <si>
    <t>Việc lập và trình bày Báo cáo tài chính này thuộc trách nhiệm của Giám đốc Công ty. Trách nhiệm của chúng tôi là đưa ra ý kiến về các báo cáo này căn cứ trên kết quả kiểm toán của chúng tôi.</t>
  </si>
  <si>
    <t>1. Phải thu khách hàng</t>
  </si>
  <si>
    <t>Kế toán trưởng</t>
  </si>
  <si>
    <t>09</t>
  </si>
  <si>
    <t>08</t>
  </si>
  <si>
    <t>TỔNG CỘNG TÀI SẢN</t>
  </si>
  <si>
    <t>A . NỢ PHẢI TRẢ</t>
  </si>
  <si>
    <t>2. Phải trả người bán</t>
  </si>
  <si>
    <t>B . VỐN CHỦ SỞ HỮU</t>
  </si>
  <si>
    <t>01</t>
  </si>
  <si>
    <t>02</t>
  </si>
  <si>
    <t>I. Nguyên giá</t>
  </si>
  <si>
    <t>Tăng trong năm</t>
  </si>
  <si>
    <t>Giảm trong năm</t>
  </si>
  <si>
    <t>___________________</t>
  </si>
  <si>
    <t>22</t>
  </si>
  <si>
    <t>10</t>
  </si>
  <si>
    <t>11</t>
  </si>
  <si>
    <t>12</t>
  </si>
  <si>
    <t>13</t>
  </si>
  <si>
    <t>14</t>
  </si>
  <si>
    <t>15</t>
  </si>
  <si>
    <t>16</t>
  </si>
  <si>
    <t>17</t>
  </si>
  <si>
    <t>18</t>
  </si>
  <si>
    <t>19</t>
  </si>
  <si>
    <t>20</t>
  </si>
  <si>
    <t xml:space="preserve">The calculation and allocation of long-term prepaid expenses to profit and loss account in the period should be based on nature of those expenses to choose reasonable method and allocated factors. Prepaid expenses are allocated partly into operating expenses on a straight-line basis.   </t>
  </si>
  <si>
    <t>- Chứng khoán khác</t>
  </si>
  <si>
    <t>DIG - Công ty CP Đầu tư phát triển xây dựng</t>
  </si>
  <si>
    <t>- Thanh lý, nhượng bán</t>
  </si>
  <si>
    <t>Chúng tôi đã thực hiện công việc kiểm toán theo các chuẩn mực kiểm toán Việt Nam. Các chuẩn mực này yêu cầu công việc kiểm toán lập kế hoạch và thực hiện để có sự đảm bảo hợp lý rằng các báo cáo tài chính không còn chứa đựng các sai sót trọng yếu. Chúng tôi đã thực hiện việc kiểm tra theo phương pháp chọn mẫu và áp dụng các thử nghiệm cần thiết, các bằng chứng xác minh những thông tin trong báo cáo tài chính; đánh giá việc tuân thủ các chuẩn mực và chế độ kế toán hiện hành, các nguyên tắc và phương pháp kế toán được áp dụng, các ước tính và xét đoán quan trọng của Ban Giám đốc cũng như cách trình bày tổng quát các báo cáo tài chính. Chúng tôi cho rằng công việc kiểm toán của chúng tôi đã đưa ra những cơ sở hợp lý để làm căn cứ cho ý kiến của chúng tôi.</t>
  </si>
  <si>
    <t xml:space="preserve">Nguyên tắc ghi nhận hàng tồn kho </t>
  </si>
  <si>
    <t xml:space="preserve">Nguyên tắc ghi nhận và khấu hao tài sản cố định </t>
  </si>
  <si>
    <t xml:space="preserve">Nguyên tắc ghi nhận và khấu hao bất động sản đầu tư </t>
  </si>
  <si>
    <t xml:space="preserve">Nguyên tắc ghi nhận các khoản đầu tư tài chính </t>
  </si>
  <si>
    <t xml:space="preserve">Nguyên tắc ghi nhận và vốn hoá các khoản chi phí đi vay </t>
  </si>
  <si>
    <t xml:space="preserve"> Nguyên tắc ghi nhận và phân bổ chi phí trả trước </t>
  </si>
  <si>
    <t xml:space="preserve"> Nguyên tắc ghi nhận vốn chủ sở hữu </t>
  </si>
  <si>
    <t xml:space="preserve">Nguyên tắc và phương pháp ghi nhận doanh thu </t>
  </si>
  <si>
    <t>Hội đồng Quản trị và Ban Giám đốc</t>
  </si>
  <si>
    <t xml:space="preserve">CÔNG TY DỊCH VỤ TƯ VẤN TÀI CHÍNH KẾ TOÁN VÀ KIỂM TOÁN PHÍA NAM (AASCS) </t>
  </si>
  <si>
    <t>Tình hình kinh doanh của Công ty</t>
  </si>
  <si>
    <t>Member</t>
  </si>
  <si>
    <t>The members of the Board of Directors are:</t>
  </si>
  <si>
    <r>
      <t xml:space="preserve">(*) Chi tiết khoản cầm cố, ký quỹ, ký cược ngắn hạn: </t>
    </r>
    <r>
      <rPr>
        <i/>
        <sz val="11"/>
        <rFont val="Times New Roman"/>
        <family val="1"/>
      </rPr>
      <t xml:space="preserve">khoản ký quỹ tiền đặt cọc 03 tháng thuê văn phòng số 08 Nguyễn Huệ, Q.1 theo hợp đồng thuê văn giữa Công ty với Công ty CP Đầu Tư Vạn Thịnh Phát  (khoản đặt cọc này tương đương 15,540 USD) </t>
    </r>
  </si>
  <si>
    <t>- Ký quỹ ký cược ngắn hạn (*)</t>
  </si>
  <si>
    <t>- It is probable that the economic benefits associated with the transaction will flow to the Company;</t>
  </si>
  <si>
    <t>- The stage of completion of the transaction at the balance sheet date can be measured reliably;</t>
  </si>
  <si>
    <t>- The costs incurred for the transaction and the costs to complete the transaction can be measured reliably.</t>
  </si>
  <si>
    <t>The stage of completion of a transaction may be determined by surveys of work completed method.</t>
  </si>
  <si>
    <t>Financial income</t>
  </si>
  <si>
    <t>- The amount of the income can be measured reliably.</t>
  </si>
  <si>
    <t>Dividends should be recognised when the Company’s right to receive payment is established.</t>
  </si>
  <si>
    <t>Recognition of financial expenses</t>
  </si>
  <si>
    <t>Items recorded into financial expenses consist of:</t>
  </si>
  <si>
    <t>NGUYỄN XUÂN TÙNG</t>
  </si>
  <si>
    <t>ĐOÀN THỊ NGỌC HÀ</t>
  </si>
  <si>
    <t xml:space="preserve">Chủ tịch </t>
  </si>
  <si>
    <t>12.</t>
  </si>
  <si>
    <t>Các sự kiện sau ngày khoá sổ kế toán lập báo cáo tài chính</t>
  </si>
  <si>
    <t>Không có sự kiện trọng yếu nào xảy ra sau ngày lập Báo cáo tài chính đòi hỏi được điều chỉnh hay công bố trên Báo cáo tài chính.</t>
  </si>
  <si>
    <t>Kiểm toán viên</t>
  </si>
  <si>
    <t>Bên liên quan</t>
  </si>
  <si>
    <t>Nguyễn Xuân Tùng</t>
  </si>
  <si>
    <t>Liên quan</t>
  </si>
  <si>
    <t>Trong quá trình hoạt động kinh doanh, Công ty phát sinh các nghiệp vụ với các bên liên quan. Các nghiệp vụ chủ yếu như sau:</t>
  </si>
  <si>
    <t>Giá trị giao dịch</t>
  </si>
  <si>
    <t>Cho đến ngày lập Báo cáo tài chính, các khoản chưa được thanh toán với các bên liên quan như sau:</t>
  </si>
  <si>
    <t xml:space="preserve"> Mượn vốn</t>
  </si>
  <si>
    <t xml:space="preserve">Related party </t>
  </si>
  <si>
    <t>Relation</t>
  </si>
  <si>
    <t>During operation, there are a number of transactions between the company with related parties as follows:</t>
  </si>
  <si>
    <t>Transaction</t>
  </si>
  <si>
    <t>Value of transaction (VND)</t>
  </si>
  <si>
    <t>Up to financial statements date, payments which have not been made with related parties are as follows:</t>
  </si>
  <si>
    <t xml:space="preserve"> Transaction</t>
  </si>
  <si>
    <t xml:space="preserve">Cash loan </t>
  </si>
  <si>
    <t>Các nghiệp vụ kinh tế phát sinh bằng ngoại tệ được quy đổi ra đồng Việt Nam theo tỷ giá giao dịch thực tế  tại thời điểm phát sinh nghiệp vụ. Tại thời điểm cuối kì các khoản mục tiền tệ có gốc ngoại tệ được quy đổi theo tỷ giá bình quân liên Ngân hàng do Ngân hàng Nhà nước Việt Nam công bố vào ngày kết thúc niên độ kế toán.</t>
  </si>
  <si>
    <t xml:space="preserve">     + Thuế TNCN phải nộp</t>
  </si>
  <si>
    <t xml:space="preserve">     + Thuế môn bài</t>
  </si>
  <si>
    <t xml:space="preserve">     + Phải trả BHXH, BHYT</t>
  </si>
  <si>
    <t>Một số chỉ tiêu đánh giá khái quát tình hình hoạt động của doanh nghiệp.</t>
  </si>
  <si>
    <t>1. Bố trí cơ cấu tài sản:</t>
  </si>
  <si>
    <t>- Tài sản cố định/ Tổng tài sản (%):</t>
  </si>
  <si>
    <t>- Tài sản lưu động/ Tổng tài sản (%)</t>
  </si>
  <si>
    <t>- Tỷ suất lợi nhuận sau thuế trên doanh thu (%)</t>
  </si>
  <si>
    <t>- Tỷ suất lợi nhuận sau thuế trên nguồn vốn chủ sở hữu (%)</t>
  </si>
  <si>
    <t>3. Tình hình tài chính:</t>
  </si>
  <si>
    <t>- Tỷ lệ nợ phải trả/ Tổng tài sản (%)</t>
  </si>
  <si>
    <t>- Tỷ lệ đầu tư tài sản cố định trên vốn chủ sở hữu (Tổng giá trị còn lại của TSCĐ/ Tổng vốn chủ sở hữu)</t>
  </si>
  <si>
    <t xml:space="preserve">11. </t>
  </si>
  <si>
    <t>III/1</t>
  </si>
  <si>
    <t>III/2.1</t>
  </si>
  <si>
    <t>III/3.2</t>
  </si>
  <si>
    <t>III/4</t>
  </si>
  <si>
    <t>III/6</t>
  </si>
  <si>
    <t>III/8</t>
  </si>
  <si>
    <t>III/7</t>
  </si>
  <si>
    <t>III/2.2</t>
  </si>
  <si>
    <t>- Quỹ khen thưởng, phúc lợi</t>
  </si>
  <si>
    <t xml:space="preserve"> Tổng Giám đốc</t>
  </si>
  <si>
    <t xml:space="preserve">Phần công việc hoàn thành của Hợp đồng xây dựng làm cơ sở xác định doanh thu được xác định theo phương pháp tỷ lệ phần trăm (%) giữa chi phí thực tế đã phát sinh của phần công việc đã hoàn thành tại một thời điểm so với tổng chi phí dự toán của hợp đồng. </t>
  </si>
  <si>
    <t>Nhà cửa, 
vật kiến trúc</t>
  </si>
  <si>
    <t xml:space="preserve">A . TÀI SẢN LƯU ĐỘNG 
</t>
  </si>
  <si>
    <t>I. Tiền và tương đương tiền</t>
  </si>
  <si>
    <t>1. Tiền mặt tại quỹ</t>
  </si>
  <si>
    <t>2. Tiền gửi Ngân hàng</t>
  </si>
  <si>
    <t>3. Tiền đang chuyển</t>
  </si>
  <si>
    <t>Inventories are stated at original cost. Where the net realizable value is lower than cost, inventories should be measured at the net realizable value. The cost of inventories should comprise all costs of purchase, costs of conversion and other costs incurred in bringing the inventories to their present location and condition.</t>
  </si>
  <si>
    <t>Investments in subsidiaries and associates are stated at original cost. Distributions from accumulated net profits from subsidiaries and associates arising subsequent to the date of acquisition are recognized in the Income Statement. Other distributions received (in excess of such profits) are considered a recovery of investment and are deducted to the cost of the investment.</t>
  </si>
  <si>
    <t>Investment in a joint venture entity is accounted by cost method and kept unadjusted thereafter for the post acquisition change in the venturer’s share of net assets of the joint venture entity. The income statement reflects the venturer’s share of the net accumulated profits of the joint venture entity arising as from the contribution date.</t>
  </si>
  <si>
    <t>Borrowing costs are recognized into operating costs during the period, except for which directly attributable to the acquisition, construction or production of a qualifying asset included (capitalized) in the cost of that asset, when gather sufficient conditions as regulated in SAV No. 16 “Borrowing costs”.</t>
  </si>
  <si>
    <t>Khoản đầu tư vào công ty liên doanh được kế toán theo phương pháp giá gốc. Khoản vốn góp liên doanh không điều chỉnh theo thay đổi của phần sở hữu của công ty trong tài sản thuần của công ty liên doanh. Báo cáo Kết quả hoạt động kinh doanh của Công ty phản ánh khoản thu nhập được chia từ lợi nhuận thuần luỹ kế của Công ty liên doanh phát sinh sau khi góp vốn liên doanh.</t>
  </si>
  <si>
    <t>Cam kết khác</t>
  </si>
  <si>
    <t>- BAN GIÁM ĐỐC CÔNG TY CP QUẢN LÝ QUỸ ĐẦU TƯ VIPC</t>
  </si>
  <si>
    <t>1. Vay dài hạn</t>
  </si>
  <si>
    <t>2. Quỹ dự phòng trợ cấp mất việc làm</t>
  </si>
  <si>
    <t>3. Nhận ký quỹ, ký cược dài hạn</t>
  </si>
  <si>
    <t>Kỳ kế toán đầu tiên của Công ty bắt đầu từ ngày 23/01/2009 đến 31/12/2009. Kỳ kế toán tiếp theo bắt đầu từ ngày 01/01 và kết thúc vào ngày 31/12 hàng năm.</t>
  </si>
  <si>
    <t>Thặng dư vốn cổ phần được ghi nhận theo số chênh lệch lớn hơn/hoặc nhỏ hơn gữa giá thực tế phát hàng và mệnh giá cổ phiếu khi phát hành cổ phiếu lần đầu, phát hành bổ sung hoặc tái phát hành cổ phiếu quỹ.</t>
  </si>
  <si>
    <t>Cổ phiếu quỹ là cổ phiếu do Công ty phát hành và sau đó mua lại. Cổ phiếu quỹ được ghi nhận theo giá thực tế và trình bày trên Bảng Cân đối kế toán là một khoản ghi giảm vốn chủ sở hữu.</t>
  </si>
  <si>
    <t>Cổ tức phải trả cho các cổ đông được ghi nhận là khoản phải trả trong Bảng Cân đối kế toán của Công ty sau khi có thông báo chia cổ tức của Hội đồng Quản trị Công ty.</t>
  </si>
  <si>
    <t>- Nhận và trả tiền ký cược, ký quỹ của khách hàng</t>
  </si>
  <si>
    <t>- Tiền thu khác từ hoạt động kinh doanh</t>
  </si>
  <si>
    <t>- Tiền trả cho người cung cấp</t>
  </si>
  <si>
    <t>- Trả lãi tiền vay</t>
  </si>
  <si>
    <t>B. TÀI SẢN CỐ ĐỊNH VÀ ĐẦU TƯ DÀI HẠN</t>
  </si>
  <si>
    <t>I. Tài sản cố định</t>
  </si>
  <si>
    <t>II. Các khoản đầu tư chứng khoán và đầu tư dài hạn khác</t>
  </si>
  <si>
    <t>1. Đầu tư chứng khoán</t>
  </si>
  <si>
    <t>2. Đầu tư dài hạn khác</t>
  </si>
  <si>
    <t>3. Dự phòng giảm giá đầu tư chứng khoán (*)</t>
  </si>
  <si>
    <t>III. Chi phí xây dựng cơ bản dở dang</t>
  </si>
  <si>
    <t>IV. Tài sản dài hạn khác</t>
  </si>
  <si>
    <t>1. Chi phí trả trước</t>
  </si>
  <si>
    <t>2. Các khoản ký quỹ, ký cược</t>
  </si>
  <si>
    <t>1. Vay ngắn hạn</t>
  </si>
  <si>
    <t xml:space="preserve">2. Proceeds from disposals of fixed assets and other long-term assets  </t>
  </si>
  <si>
    <t>3. Investment in securities</t>
  </si>
  <si>
    <t xml:space="preserve">4. Investment in securities entities </t>
  </si>
  <si>
    <t>5. Investment in capital contribution</t>
  </si>
  <si>
    <t xml:space="preserve">6. Investment returns from other entities  </t>
  </si>
  <si>
    <t xml:space="preserve">7. Interest, dividends received </t>
  </si>
  <si>
    <t xml:space="preserve">8. Investment in other entities </t>
  </si>
  <si>
    <t>9. Investment in other investing activities</t>
  </si>
  <si>
    <t>Net cash flows from investing activities</t>
  </si>
  <si>
    <t xml:space="preserve">III. Cash flows from financing activities </t>
  </si>
  <si>
    <t xml:space="preserve">1. Receipts from stocks issuing and capital contribution  </t>
  </si>
  <si>
    <t xml:space="preserve">2. Fund returned to equity owners, issued stocks redemption </t>
  </si>
  <si>
    <t xml:space="preserve">3. Long-term and short-term borrowings </t>
  </si>
  <si>
    <t xml:space="preserve">4. Loan repayment  </t>
  </si>
  <si>
    <t xml:space="preserve">5. Finance lease principle paid   </t>
  </si>
  <si>
    <t xml:space="preserve">6. Dividends paid   </t>
  </si>
  <si>
    <t>7. Receipts from other financing activities</t>
  </si>
  <si>
    <t>8. Other expensive on financing activities</t>
  </si>
  <si>
    <t>Net cash flows from financing activities</t>
  </si>
  <si>
    <t>Net cash flows in the period</t>
  </si>
  <si>
    <t>Cash and cash equivalents at the beginning of year</t>
  </si>
  <si>
    <t>Impacts of foreign exchange fluctuation</t>
  </si>
  <si>
    <t>Cash and cash equivalents at the end of year</t>
  </si>
  <si>
    <t>Chief accountant</t>
  </si>
  <si>
    <t>NOTES TO THE FINANCIAL STATEMENS</t>
  </si>
  <si>
    <t>2. ACCOUTING SYSTEM AND ACCOUNTING POLICY</t>
  </si>
  <si>
    <t>Accounting period and accounting monetary unit</t>
  </si>
  <si>
    <t>The Company maintains its accounting records in VND.</t>
  </si>
  <si>
    <t>Accounting Standear and Accounting system</t>
  </si>
  <si>
    <t>Accounting system</t>
  </si>
  <si>
    <t>Announcement on compliance with Vietnamese standards and accounting system</t>
  </si>
  <si>
    <t>The principal activities of the Company are fund management, Financial consultancy, investment management and portfolio management.</t>
  </si>
  <si>
    <t>đã được kiểm toán</t>
  </si>
  <si>
    <t>ĐOÀN ĐỨC VỊNH</t>
  </si>
  <si>
    <t>HOÀNG ĐỨC HÒA</t>
  </si>
  <si>
    <t>VŨ THỊ TOAN</t>
  </si>
  <si>
    <t xml:space="preserve"> - </t>
  </si>
  <si>
    <t xml:space="preserve"> - Ông   </t>
  </si>
  <si>
    <t xml:space="preserve"> - Bà     </t>
  </si>
  <si>
    <t xml:space="preserve"> - Công ty CP Đầu Tư Kim Cương</t>
  </si>
  <si>
    <t xml:space="preserve"> - Đoàn Đức Vịnh</t>
  </si>
  <si>
    <t xml:space="preserve"> - Nguyễn Xuân Tùng</t>
  </si>
  <si>
    <t xml:space="preserve"> - Vũ Thị Toan</t>
  </si>
  <si>
    <t xml:space="preserve">Lợi nhuận sau thuế </t>
  </si>
  <si>
    <t>Năm 2010</t>
  </si>
  <si>
    <t xml:space="preserve">Lợi nhuận chưa phân phối </t>
  </si>
  <si>
    <t>tại ngày 31/12/2010</t>
  </si>
  <si>
    <t>TM. Hội đồng Quản trị</t>
  </si>
  <si>
    <t>Chủ tịch HĐQT</t>
  </si>
  <si>
    <r>
      <t xml:space="preserve">
</t>
    </r>
    <r>
      <rPr>
        <b/>
        <sz val="11"/>
        <rFont val="Times New Roman"/>
        <family val="1"/>
      </rPr>
      <t xml:space="preserve">
   </t>
    </r>
  </si>
  <si>
    <t>TM. Ban Giám đốc</t>
  </si>
  <si>
    <t xml:space="preserve">   </t>
  </si>
  <si>
    <t>Số : ........... /BCKT-TC</t>
  </si>
  <si>
    <t>- HỘI ĐỒNG QUẢN TRỊ CÔNG TY CP QUẢN LÝ QUỸ ĐẦU TƯ VIPC,</t>
  </si>
  <si>
    <t>LÊ VĂN TUẤN</t>
  </si>
  <si>
    <t xml:space="preserve"> Kế toán và Kiểm toán phía Nam (AASCS)</t>
  </si>
  <si>
    <t>Bất động sản đầu tư được ghi nhận theo giá gốc. Trong quá trình nắm giữ chờ tăng giá, hoặc cho thuê hoạt động, bất động sản đầu tư được ghi nhận theo nguyên giá, hao mòn luỹ kế và giá trị còn lại.</t>
  </si>
  <si>
    <t>Khoản đầu tư vào công ty con, công ty liên kết được kế toán theo phương pháp giá gốc. Lợi nhuận thuần được chia từ công ty con, công ty liên kết phát sinh sau ngày đầu tư được ghi nhận vào Báo cáo Kết quả hoạt động kinh doanh. Các khoản được chia khác (ngoài lợi nhuận thuần) được coi là phần thu hồi các khoản đầu tư và được ghi nhận là khoản giảm trừ giá gốc đầu tư.</t>
  </si>
  <si>
    <t xml:space="preserve">Ban Giám đốc Công ty chịu trách nhiệm về việc lập Báo cáo tài chính phản ánh trung thực, hợp lý tình hình hoạt động, kết quả hoạt động kinh doanh và tình hình lưu chuyển tiền tệ của Công ty trong kỳ. Trong quá trình lập Báo cáo tài chính, Ban Giám đốc Công ty cam kết đã tuân thủ các yêu cầu sau: </t>
  </si>
  <si>
    <t>4. Payables to employees</t>
  </si>
  <si>
    <t>5. Accrued expenses</t>
  </si>
  <si>
    <t>6. Inter-company payables</t>
  </si>
  <si>
    <t>7. Other payables</t>
  </si>
  <si>
    <t>II. Long-term liabilities</t>
  </si>
  <si>
    <t>1. Provision for unemployment allowances</t>
  </si>
  <si>
    <t>2. Deposits, collateral receival</t>
  </si>
  <si>
    <t>3. Long- term loans and debts</t>
  </si>
  <si>
    <t xml:space="preserve">B. OWNER’S EQUITY </t>
  </si>
  <si>
    <t>I. Equity</t>
  </si>
  <si>
    <t>1. Contributed legal capital</t>
  </si>
  <si>
    <t>2. Treasury stocks (*)</t>
  </si>
  <si>
    <t>3. Accumulaton of Profit</t>
  </si>
  <si>
    <t>4. Asset revaluation differences</t>
  </si>
  <si>
    <t>Cash equivalents are short term, highly liquid investment with an original maturity of three months or less since the date of financial statements which are readily convertible into known amounts of cash without notice.</t>
  </si>
  <si>
    <t>Recognition of inventory</t>
  </si>
  <si>
    <t>The cost of inventory at the year-end is calculated by weighted average method.</t>
  </si>
  <si>
    <t xml:space="preserve"> Inventory is recorded by perpetual method. </t>
  </si>
  <si>
    <t>Provisions for devaluation of made at the end of the year are the excess of original cost of inventory over their net realizable value.</t>
  </si>
  <si>
    <t xml:space="preserve">Recognition and depreciation of fixed assets </t>
  </si>
  <si>
    <t>Fixed assets (tangible and intangible) are stated at the historical cost. During the using time, fixed assets (tangible and intangible) are recorded at cost, accumulated depreciation and net book value.</t>
  </si>
  <si>
    <t xml:space="preserve">Recognition and depreciation of investment property </t>
  </si>
  <si>
    <t>Investment property is recognised at historical cost. During the period of waiting for capital appreciation or of operating lease, investment property is recorded at cost, accumulated depreciation and net book value.</t>
  </si>
  <si>
    <t>Investment property is depreciated in the same method with the Company’s fixed assets.</t>
  </si>
  <si>
    <t>Recognition of financial investment</t>
  </si>
  <si>
    <t>The Company applies accounting regulations on jointly controlled operation and jointly controlled assets as on ordinary business activities. In which:</t>
  </si>
  <si>
    <t>-The Company accounts incomes, expenses related to joint ventures separately and charged into parties of joint ventures;</t>
  </si>
  <si>
    <t>- The Company accounts separately assets invested in joint ventures assets, contributed capitals invested in jointly controlled assets and joint liabilities, separate liabilities related to joint ventures.</t>
  </si>
  <si>
    <t xml:space="preserve">Securities investment at the balance sheet date, if: </t>
  </si>
  <si>
    <t>- Having maturity not over than 3 months from the date of acquisition are recognised as “cash equivalents”;</t>
  </si>
  <si>
    <t>- Having maturity less than 1 year/1 operating cycle are recognised as short-term assets;</t>
  </si>
  <si>
    <t>- Having maturity over than 1 year/1 operating cycle are recognised as long-term assets.</t>
  </si>
  <si>
    <t>Provisions for devaluation of investments are made based on the excess of original cost in accounting books over their market value at year-end.</t>
  </si>
  <si>
    <t>Recognition and capitalization of borrowing costs</t>
  </si>
  <si>
    <t xml:space="preserve"> Recognition and allocation of prepaid expenses </t>
  </si>
  <si>
    <t>Prepaid expenses only related to present fiscal year are recognised as short-term prepaid expenses and are recorded into operating costs.</t>
  </si>
  <si>
    <t xml:space="preserve">Recognition of accrued expenses </t>
  </si>
  <si>
    <t xml:space="preserve">Recognition of provision </t>
  </si>
  <si>
    <t>Shares ownership by shareholders as founders at 31/12/2010:</t>
  </si>
  <si>
    <t xml:space="preserve">Profit after tax for the fiscal year </t>
  </si>
  <si>
    <t xml:space="preserve">Retained earnings at </t>
  </si>
  <si>
    <t>31 December, 2009</t>
  </si>
  <si>
    <t>31 December, 2010</t>
  </si>
  <si>
    <t>Board of Management does hereby state that in the Board’s opinion, the accompanying balance sheet and income statement, together with the notes thereto, have been properly drawn up on the going concern basis and give a true and fair view of the financial position of the Company as at 31 December 2010 and of its results of operation for the year then ended, in compliance with the prevailing regulations of Vietnamese Accounting System.</t>
  </si>
  <si>
    <r>
      <t>January 18</t>
    </r>
    <r>
      <rPr>
        <vertAlign val="superscript"/>
        <sz val="12"/>
        <rFont val="Times New Roman"/>
        <family val="1"/>
      </rPr>
      <t>th</t>
    </r>
    <r>
      <rPr>
        <sz val="12"/>
        <rFont val="Times New Roman"/>
        <family val="1"/>
      </rPr>
      <t>, 2010</t>
    </r>
  </si>
  <si>
    <t>Year 2010</t>
  </si>
  <si>
    <t xml:space="preserve"> -</t>
  </si>
  <si>
    <t xml:space="preserve">The principal activities </t>
  </si>
  <si>
    <t xml:space="preserve">(*) Details of cash in bank </t>
  </si>
  <si>
    <t xml:space="preserve">+ Bank for Investment and Development of Vietnam </t>
  </si>
  <si>
    <t>Cash in bank of Investment mandator</t>
  </si>
  <si>
    <t>PVT</t>
  </si>
  <si>
    <t>VIPC SECURITIES INVESTMENT
 FUND MANAGEMENT CORPORATION</t>
  </si>
  <si>
    <t>VND</t>
  </si>
  <si>
    <t>I. BACKGROUND</t>
  </si>
  <si>
    <t>Annual accounting period commences from January 1st and ends on December 31st.</t>
  </si>
  <si>
    <t>+ SBS Sercurity Joint Stock Company</t>
  </si>
  <si>
    <t>Original cost per 
trusted stock</t>
  </si>
  <si>
    <t>Closing 
balance</t>
  </si>
  <si>
    <t>Opening 
balance</t>
  </si>
  <si>
    <t xml:space="preserve">3.Nguyen Thi Tuyet Minh </t>
  </si>
  <si>
    <t>2. Pham Thi Thu Thuy</t>
  </si>
  <si>
    <t>Trusted capital : 6,000,000,000 VND</t>
  </si>
  <si>
    <t>Profit increasing in investment process : (1,123,915,163 VND)</t>
  </si>
  <si>
    <t>a. Total number of validity of contracts : 03</t>
  </si>
  <si>
    <t>b. Total number of contracts in this year : 02</t>
  </si>
  <si>
    <t xml:space="preserve">e. </t>
  </si>
  <si>
    <t xml:space="preserve">1. Information on stakeholders. </t>
  </si>
  <si>
    <t>The comparative figures are those taken from the accounts for the year ended 31 December 2009, which were audited by  Southern Auditing and Accouning Financial Consulting Service Company Limited (AASCs).</t>
  </si>
  <si>
    <t>3. Comparative figures</t>
  </si>
  <si>
    <t>2. Business direction for next year</t>
  </si>
  <si>
    <t>Profit increasing in investment process : (111,.784,172 VND)</t>
  </si>
  <si>
    <t>d. Consultancy fees receipt of this year (If any): 164,472,767 VND</t>
  </si>
  <si>
    <r>
      <t>9.3- Other activities :</t>
    </r>
    <r>
      <rPr>
        <sz val="11"/>
        <rFont val="Times New Roman"/>
        <family val="1"/>
      </rPr>
      <t xml:space="preserve"> Not arise</t>
    </r>
  </si>
  <si>
    <t>Investment 
value of trust</t>
  </si>
  <si>
    <t>Quantity of 
investment
 trust stocks</t>
  </si>
  <si>
    <t>ii. Available-for-sell
 securities</t>
  </si>
  <si>
    <t>iii. Held-to-maturity 
securities</t>
  </si>
  <si>
    <t>- Notes to the Financial Statements</t>
  </si>
  <si>
    <t xml:space="preserve">  - Income statement</t>
  </si>
  <si>
    <t xml:space="preserve">  - Balance sheet</t>
  </si>
  <si>
    <t xml:space="preserve">  - Cash flows</t>
  </si>
  <si>
    <t>1.  Securities investments</t>
  </si>
  <si>
    <t>9. Cash paid to employees</t>
  </si>
  <si>
    <t>. Other payables</t>
  </si>
  <si>
    <t>- Tiền và đầu tư tài chính ngắn hạn/ Tổng nợ ngắn hạn (%)</t>
  </si>
  <si>
    <t xml:space="preserve">6. </t>
  </si>
  <si>
    <t>Tình hình nợ phải trả</t>
  </si>
  <si>
    <t>Số phát sinh trong năm</t>
  </si>
  <si>
    <t>Tổng số tiền tranh chấp, mất khả năm thanh toán</t>
  </si>
  <si>
    <t>c. Content :</t>
  </si>
  <si>
    <t>2. Lam Quang Duc - Invested capital: 1.400.000.000</t>
  </si>
  <si>
    <t>3. Dang Vu Xuan Truong - Invested capital: 1.575.000.000</t>
  </si>
  <si>
    <t>5. Le Thi Hong Anh - Invested capital: 22.950.000.000</t>
  </si>
  <si>
    <t>6. Lam Ngoc Thuy Tien - Invested capital: 4.500.000.000</t>
  </si>
  <si>
    <t>7. Tran Quoc Nguyen - Invested capital: 7.500.000.000</t>
  </si>
  <si>
    <t>8. Tran Vinh Nguyen - Invested capital: 8.250.000.000</t>
  </si>
  <si>
    <t>9. Trinh Hieu Tu - Invested capital: 14.250.000.000</t>
  </si>
  <si>
    <t>10. Lam Dieu Khon - Invested capital: 1.500.000.000</t>
  </si>
  <si>
    <t xml:space="preserve">11. Goh Eng Chong - Invested capital:  450.000.000 </t>
  </si>
  <si>
    <t>12. Le Trong Minh - Invested capital: 150.000.000</t>
  </si>
  <si>
    <t>13. Trinh Loi Hung - Invested capital: 188.220.000.000</t>
  </si>
  <si>
    <t>14. Nguyen Tri Bong - Invested capital: 6.030.000.000</t>
  </si>
  <si>
    <t>6. Các loại thuế khác</t>
  </si>
  <si>
    <t>II- Các khoản phải nộp khác</t>
  </si>
  <si>
    <t>1. Các khoản phí, lệ phí</t>
  </si>
  <si>
    <t>2. Các khoản phải nộp khác</t>
  </si>
  <si>
    <t>Giải thích và thuyết minh một số tình hình và kết quả hoạt động kinh doanh:</t>
  </si>
  <si>
    <t>Trong đó</t>
  </si>
  <si>
    <t>General information</t>
  </si>
  <si>
    <t>Company</t>
  </si>
  <si>
    <t>VICP Securities Investment Fund Management Corporation</t>
  </si>
  <si>
    <t>Abbreviated name</t>
  </si>
  <si>
    <t>Address</t>
  </si>
  <si>
    <t>Report</t>
  </si>
  <si>
    <t>Financial report</t>
  </si>
  <si>
    <t>Accounting period</t>
  </si>
  <si>
    <t>The principal activities of the Company are Securities investment fund management, Securities investment Corporation; Securities portfolio management.</t>
  </si>
  <si>
    <t>Legal capital of the Company dated December 31, 2009 is VND 33,000,000,000 (Thirty three billion Dongs).</t>
  </si>
  <si>
    <t>The company’s office is located at 08 Nguyen Hue Street, District 1, Ho Chi Minh City.</t>
  </si>
  <si>
    <t>Chairman</t>
  </si>
  <si>
    <t>Vice Chairman</t>
  </si>
  <si>
    <t xml:space="preserve">Mr   </t>
  </si>
  <si>
    <t xml:space="preserve">Mr.   </t>
  </si>
  <si>
    <t>DOAN DUC VINH</t>
  </si>
  <si>
    <t xml:space="preserve">Mr. </t>
  </si>
  <si>
    <t xml:space="preserve">Ms.  </t>
  </si>
  <si>
    <t>VU THI TOAN</t>
  </si>
  <si>
    <t>HOANG DUC HOA</t>
  </si>
  <si>
    <t>Ms.</t>
  </si>
  <si>
    <t xml:space="preserve">Mr.  </t>
  </si>
  <si>
    <t>Members of Board of Directors:</t>
  </si>
  <si>
    <t>BOARD OF DIRECTORS AND BOARD OF MANAGEMENT</t>
  </si>
  <si>
    <t>Members of Board of Magagement:</t>
  </si>
  <si>
    <t>Shareholder name</t>
  </si>
  <si>
    <t>Number of shares</t>
  </si>
  <si>
    <t>% shareholding</t>
  </si>
  <si>
    <t>Diamond Investment Corporation</t>
  </si>
  <si>
    <t>Doan Duc Vinh</t>
  </si>
  <si>
    <t>Nguyen Xuan Tung</t>
  </si>
  <si>
    <t>Vu Thi Toan</t>
  </si>
  <si>
    <r>
      <t xml:space="preserve">The principal activities </t>
    </r>
    <r>
      <rPr>
        <sz val="11"/>
        <rFont val="Times New Roman"/>
        <family val="1"/>
      </rPr>
      <t xml:space="preserve">
</t>
    </r>
  </si>
  <si>
    <r>
      <t>General Director (appointed on 01</t>
    </r>
    <r>
      <rPr>
        <i/>
        <sz val="11"/>
        <rFont val="Times New Roman"/>
        <family val="1"/>
      </rPr>
      <t>/01/2008</t>
    </r>
    <r>
      <rPr>
        <sz val="11"/>
        <rFont val="Times New Roman"/>
        <family val="1"/>
      </rPr>
      <t>)</t>
    </r>
  </si>
  <si>
    <r>
      <t>General Director (resigned on</t>
    </r>
    <r>
      <rPr>
        <i/>
        <sz val="11"/>
        <rFont val="Times New Roman"/>
        <family val="1"/>
      </rPr>
      <t xml:space="preserve"> 01/01/2008</t>
    </r>
    <r>
      <rPr>
        <sz val="11"/>
        <rFont val="Times New Roman"/>
        <family val="1"/>
      </rPr>
      <t>)</t>
    </r>
  </si>
  <si>
    <t>- Công ty theo dõi riêng các khoản thu nhập, chi phí liên quan đến hoạt động liên doanh và thực hiện phân bổ cho các bên trong liên doanh theo hợp đồng liên doanh;</t>
  </si>
  <si>
    <t>Các thành viên của Hội đồng Quản trị bao gồm:</t>
  </si>
  <si>
    <t>BẢN THUYẾT MINH BÁO CÁO TÀI CHÍNH</t>
  </si>
  <si>
    <t xml:space="preserve">Kỳ kế toán, đơn vị tiền tệ sử dụng trong kế toán </t>
  </si>
  <si>
    <t>Cổ tức, lợi nhuận được chia được ghi nhận khi Công ty được quyền nhận cổ tức hoặc được quyền nhận lợi nhuận từ việc góp vốn.</t>
  </si>
  <si>
    <t>Tăng, giảm tài sản cố định hữu hình</t>
  </si>
  <si>
    <t>(Theo phương pháp trực tiếp)</t>
  </si>
  <si>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</si>
  <si>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 xml:space="preserve">Hàng tồn kho được hạch toán theo phương pháp kê khai thường xuyên. </t>
  </si>
  <si>
    <t>VICP SECURITIES INVESTMENT FUND MANAGEMENT CORPORATION</t>
  </si>
  <si>
    <t>NGUYEN XUAN TUNG</t>
  </si>
  <si>
    <t>DOAN THI NGOC HA</t>
  </si>
  <si>
    <t xml:space="preserve">We have conducted our audit in accordance with the Vietnamese Standards on Auditing. These Standards require us to plan and perform the audit to obtain a reasonable assurance whether the financial statements are free of material misstatement. An audit includes examining, on a test basis, evidence supporting the amounts and disclosures in the financial statements. The audit also includes assessing the applied accounting standards and system, accounting principles and practices used, estimates and judgments made by the Board of Management of the company, as well as evaluating the overall financial statement presentation. We believe that our audit provides a reasonable basis for our opinion. </t>
  </si>
  <si>
    <t>NGUYEN THI MY NGOC</t>
  </si>
  <si>
    <t>CPA No : 1091/KTV</t>
  </si>
  <si>
    <t>2. Consultancy receipts</t>
  </si>
  <si>
    <t>(*) Chi tiết các khoản đầu tư chứng khoán nhận ủy thác tại ngày 31/12/2011 như sau:</t>
  </si>
  <si>
    <r>
      <t xml:space="preserve">(*) Chi tiết khoản cầm cố, ký quỹ, ký cược ngắn hạn: </t>
    </r>
    <r>
      <rPr>
        <i/>
        <sz val="11"/>
        <rFont val="Times New Roman"/>
        <family val="1"/>
      </rPr>
      <t xml:space="preserve">Khoản ký quỹ tiền đặt cọc 03 tháng thuê văn phòng số 08 Nguyễn Huệ, Q.1 theo hợp đồng thuê văn giữa Công ty với Công ty CP Đầu Tư Vạn Thịnh Phát (khoản đặt cọc này tương đương </t>
    </r>
    <r>
      <rPr>
        <b/>
        <i/>
        <sz val="11"/>
        <rFont val="Times New Roman"/>
        <family val="1"/>
      </rPr>
      <t xml:space="preserve">6.384 </t>
    </r>
    <r>
      <rPr>
        <i/>
        <sz val="11"/>
        <rFont val="Times New Roman"/>
        <family val="1"/>
      </rPr>
      <t>USD).</t>
    </r>
  </si>
  <si>
    <r>
      <t>Đơn vị kiểm toán :</t>
    </r>
    <r>
      <rPr>
        <b/>
        <sz val="9"/>
        <color indexed="8"/>
        <rFont val="Times New Roman"/>
        <family val="1"/>
      </rPr>
      <t xml:space="preserve"> </t>
    </r>
  </si>
</sst>
</file>

<file path=xl/styles.xml><?xml version="1.0" encoding="utf-8"?>
<styleSheet xmlns="http://schemas.openxmlformats.org/spreadsheetml/2006/main">
  <numFmts count="8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quot;$&quot;#,##0;[Red]\-&quot;$&quot;#,##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_(* #,##0_);_(* \(#,##0\);_(* &quot;-&quot;??_);_(@_)"/>
    <numFmt numFmtId="174" formatCode="&quot;\&quot;#,##0;[Red]&quot;\&quot;\-#,##0"/>
    <numFmt numFmtId="175" formatCode="&quot;\&quot;#,##0.00;[Red]&quot;\&quot;\-#,##0.00"/>
    <numFmt numFmtId="176" formatCode="\$#,##0\ ;\(\$#,##0\)"/>
    <numFmt numFmtId="177" formatCode="_(* #,##0.0000_);_(* \(#,##0.0000\);_(* &quot;-&quot;??_);_(@_)"/>
    <numFmt numFmtId="178" formatCode="0.000"/>
    <numFmt numFmtId="179" formatCode="0,000.00"/>
    <numFmt numFmtId="180" formatCode="0.0"/>
    <numFmt numFmtId="181" formatCode="_(* #,##0.000000_);_(* \(#,##0.000000\);_(* &quot;-&quot;??_);_(@_)"/>
    <numFmt numFmtId="182" formatCode="_-* #,##0\ &quot;$&quot;_-;\-* #,##0\ &quot;$&quot;_-;_-* &quot;-&quot;\ &quot;$&quot;_-;_-@_-"/>
    <numFmt numFmtId="183" formatCode="_-* #,##0\ _$_-;\-* #,##0\ _$_-;_-* &quot;-&quot;\ _$_-;_-@_-"/>
    <numFmt numFmtId="184" formatCode="#,##0\ &quot;F&quot;;\-#,##0\ &quot;F&quot;"/>
    <numFmt numFmtId="185" formatCode="_-* #,##0.00\ _F_-;\-* #,##0.00\ _F_-;_-* &quot;-&quot;??\ _F_-;_-@_-"/>
    <numFmt numFmtId="186" formatCode="&quot;$&quot;\ #,##0.00;&quot;$&quot;\ \-#,##0.00"/>
    <numFmt numFmtId="187" formatCode="_-* #,##0\ _V_N_D_-;\-* #,##0\ _V_N_D_-;_-* &quot;-&quot;\ _V_N_D_-;_-@_-"/>
    <numFmt numFmtId="188" formatCode="_-* #,##0.00\ _V_N_D_-;\-* #,##0.00\ _V_N_D_-;_-* &quot;-&quot;??\ _V_N_D_-;_-@_-"/>
    <numFmt numFmtId="189" formatCode="_-* #,##0\ &quot;F&quot;_-;\-* #,##0\ &quot;F&quot;_-;_-* &quot;-&quot;\ &quot;F&quot;_-;_-@_-"/>
    <numFmt numFmtId="190" formatCode="_-* #,##0\ _F_-;\-* #,##0\ _F_-;_-* &quot;-&quot;\ _F_-;_-@_-"/>
    <numFmt numFmtId="191" formatCode="_-* #,##0.00\ &quot;F&quot;_-;\-* #,##0.00\ &quot;F&quot;_-;_-* &quot;-&quot;??\ &quot;F&quot;_-;_-@_-"/>
    <numFmt numFmtId="192" formatCode="_ * #,##0_ ;_ * \-#,##0_ ;_ * &quot;-&quot;_ ;_ @_ "/>
    <numFmt numFmtId="193" formatCode="_ * #,##0.00_ ;_ * \-#,##0.00_ ;_ * &quot;-&quot;??_ ;_ @_ "/>
    <numFmt numFmtId="194" formatCode="_ &quot;\&quot;* #,##0.00_ ;_ &quot;\&quot;* \-#,##0.00_ ;_ &quot;\&quot;* &quot;-&quot;??_ ;_ @_ "/>
    <numFmt numFmtId="195" formatCode="_(&quot;$&quot;\ * #,##0_);_(&quot;$&quot;\ * \(#,##0\);_(&quot;$&quot;\ * &quot;-&quot;_);_(@_)"/>
    <numFmt numFmtId="196" formatCode="_-* #,##0\ &quot;ñ&quot;_-;\-* #,##0\ &quot;ñ&quot;_-;_-* &quot;-&quot;\ &quot;ñ&quot;_-;_-@_-"/>
    <numFmt numFmtId="197" formatCode="_-* #,##0\ _ñ_-;\-* #,##0\ _ñ_-;_-* &quot;-&quot;\ _ñ_-;_-@_-"/>
    <numFmt numFmtId="198" formatCode="_-* #,##0.00\ _ñ_-;\-* #,##0.00\ _ñ_-;_-* &quot;-&quot;??\ _ñ_-;_-@_-"/>
    <numFmt numFmtId="199" formatCode="_-&quot;ñ&quot;* #,##0_-;\-&quot;ñ&quot;* #,##0_-;_-&quot;ñ&quot;* &quot;-&quot;_-;_-@_-"/>
    <numFmt numFmtId="200" formatCode="#,##0.00\ &quot;F&quot;;[Red]\-#,##0.00\ &quot;F&quot;"/>
    <numFmt numFmtId="201" formatCode="&quot;SFr.&quot;\ #,##0.00;&quot;SFr.&quot;\ \-#,##0.00"/>
    <numFmt numFmtId="202" formatCode="_-* #,##0&quot;$&quot;_-;\-* #,##0&quot;$&quot;_-;_-* &quot;-&quot;&quot;$&quot;_-;_-@_-"/>
    <numFmt numFmtId="203" formatCode="_-* #,##0_$_-;\-* #,##0_$_-;_-* &quot;-&quot;_$_-;_-@_-"/>
    <numFmt numFmtId="204" formatCode="_-* #,##0.00_$_-;\-* #,##0.00_$_-;_-* &quot;-&quot;??_$_-;_-@_-"/>
    <numFmt numFmtId="205" formatCode="_ * #,##0_)\ &quot;$&quot;_ ;_ * \(#,##0\)\ &quot;$&quot;_ ;_ * &quot;-&quot;_)\ &quot;$&quot;_ ;_ @_ "/>
    <numFmt numFmtId="206" formatCode="_ * #,##0_)\ _$_ ;_ * \(#,##0\)\ _$_ ;_ * &quot;-&quot;_)\ _$_ ;_ @_ "/>
    <numFmt numFmtId="207" formatCode="_ * #,##0.00_)\ _$_ ;_ * \(#,##0.00\)\ _$_ ;_ * &quot;-&quot;??_)\ _$_ ;_ @_ "/>
    <numFmt numFmtId="208" formatCode="#,##0.00&quot;VND&quot;;[Red]\-#,##0.00&quot;VND&quot;"/>
    <numFmt numFmtId="209" formatCode="_-* #,##0.00_V_N_D_-;\-* #,##0.00_V_N_D_-;_-* &quot;-&quot;??_V_N_D_-;_-@_-"/>
    <numFmt numFmtId="210" formatCode="#,##0&quot;VND&quot;_);\(#,##0&quot;VND&quot;\)"/>
    <numFmt numFmtId="211" formatCode="#,##0&quot;VND&quot;_);[Red]\(#,##0&quot;VND&quot;\)"/>
    <numFmt numFmtId="212" formatCode="_ * #,##0_)_V_N_D_ ;_ * \(#,##0\)_V_N_D_ ;_ * &quot;-&quot;_)_V_N_D_ ;_ @_ "/>
    <numFmt numFmtId="213" formatCode="_ * #,##0.00_)&quot;VND&quot;_ ;_ * \(#,##0.00\)&quot;VND&quot;_ ;_ * &quot;-&quot;??_)&quot;VND&quot;_ ;_ @_ "/>
    <numFmt numFmtId="214" formatCode="#,##0.00\ \ "/>
    <numFmt numFmtId="215" formatCode="_ * #,##0_ ;_ * \-#,##0_ ;_ * &quot;-&quot;??_ ;_ @_ "/>
    <numFmt numFmtId="216" formatCode="_-&quot;£&quot;* #,##0_-;\-&quot;£&quot;* #,##0_-;_-&quot;£&quot;* &quot;-&quot;_-;_-@_-"/>
    <numFmt numFmtId="217" formatCode="_(&quot;£¤&quot;* #,##0_);_(&quot;£¤&quot;* \(#,##0\);_(&quot;£¤&quot;* &quot;-&quot;_);_(@_)"/>
    <numFmt numFmtId="218" formatCode="_(&quot;£¤&quot;* #,##0.00_);_(&quot;£¤&quot;* \(#,##0.00\);_(&quot;£¤&quot;* &quot;-&quot;??_);_(@_)"/>
    <numFmt numFmtId="219" formatCode="General_)"/>
    <numFmt numFmtId="220" formatCode="0.0%"/>
    <numFmt numFmtId="221" formatCode="_-* #,##0\ _€_-;\-* #,##0\ _€_-;_-* &quot;-&quot;\ _€_-;_-@_-"/>
    <numFmt numFmtId="222" formatCode="_-* #,##0.00\ _€_-;\-* #,##0.00\ _€_-;_-* &quot;-&quot;??\ _€_-;_-@_-"/>
    <numFmt numFmtId="223" formatCode="&quot;SFr.&quot;\ #,##0.00;[Red]&quot;SFr.&quot;\ \-#,##0.00"/>
    <numFmt numFmtId="224" formatCode="_ &quot;SFr.&quot;\ * #,##0_ ;_ &quot;SFr.&quot;\ * \-#,##0_ ;_ &quot;SFr.&quot;\ * &quot;-&quot;_ ;_ @_ "/>
    <numFmt numFmtId="225" formatCode="\t0.00%"/>
    <numFmt numFmtId="226" formatCode="\t#\ ??/??"/>
    <numFmt numFmtId="227" formatCode="#,##0;\(#,##0\)"/>
    <numFmt numFmtId="228" formatCode="&quot;£&quot;#,##0;[Red]\-&quot;£&quot;#,##0"/>
    <numFmt numFmtId="229" formatCode="dd/mm/yy"/>
    <numFmt numFmtId="230" formatCode="#,##0.000_);\(#,##0.000\)"/>
    <numFmt numFmtId="231" formatCode="&quot;\&quot;#,##0;[Red]\-&quot;\&quot;#,##0"/>
    <numFmt numFmtId="232" formatCode="_-* #,##0.00\ _D_M_-;\-* #,##0.00\ _D_M_-;_-* &quot;-&quot;??\ _D_M_-;_-@_-"/>
    <numFmt numFmtId="233" formatCode="#,##0\ &quot;F&quot;;[Red]\-#,##0\ &quot;F&quot;"/>
    <numFmt numFmtId="234" formatCode="#,##0.0_);\(#,##0.0\)"/>
    <numFmt numFmtId="235" formatCode="0.0%;[Red]\(0.0%\)"/>
    <numFmt numFmtId="236" formatCode="_ * #,##0.00_)&quot;£&quot;_ ;_ * \(#,##0.00\)&quot;£&quot;_ ;_ * &quot;-&quot;??_)&quot;£&quot;_ ;_ @_ "/>
    <numFmt numFmtId="237" formatCode="0.0%;\(0.0%\)"/>
    <numFmt numFmtId="238" formatCode="_-[$€]* #,##0.00_-;\-[$€]* #,##0.00_-;_-[$€]* &quot;-&quot;??_-;_-@_-"/>
    <numFmt numFmtId="239" formatCode="\U\S\$#,##0.00;\(\U\S\$#,##0.00\)"/>
    <numFmt numFmtId="240" formatCode="_-* #,##0\ &quot;DM&quot;_-;\-* #,##0\ &quot;DM&quot;_-;_-* &quot;-&quot;\ &quot;DM&quot;_-;_-@_-"/>
    <numFmt numFmtId="241" formatCode="_-* #,##0\ _D_M_-;\-* #,##0\ _D_M_-;_-* &quot;-&quot;\ _D_M_-;_-@_-"/>
    <numFmt numFmtId="242" formatCode="_-* #,##0.00\ &quot;DM&quot;_-;\-* #,##0.00\ &quot;DM&quot;_-;_-* &quot;-&quot;??\ &quot;DM&quot;_-;_-@_-"/>
    <numFmt numFmtId="243" formatCode="0_);\(0\)"/>
  </numFmts>
  <fonts count="162">
    <font>
      <sz val="10"/>
      <name val="VNI-Times"/>
      <family val="0"/>
    </font>
    <font>
      <sz val="11"/>
      <color indexed="8"/>
      <name val="Times New Roman"/>
      <family val="2"/>
    </font>
    <font>
      <sz val="10"/>
      <name val="Arial"/>
      <family val="2"/>
    </font>
    <font>
      <b/>
      <sz val="11"/>
      <name val="Arial"/>
      <family val="2"/>
    </font>
    <font>
      <b/>
      <sz val="12"/>
      <name val="Arial"/>
      <family val="2"/>
    </font>
    <font>
      <b/>
      <sz val="18"/>
      <name val="Arial"/>
      <family val="2"/>
    </font>
    <font>
      <sz val="14"/>
      <name val="뼻뮝"/>
      <family val="3"/>
    </font>
    <font>
      <sz val="12"/>
      <name val="바탕체"/>
      <family val="3"/>
    </font>
    <font>
      <sz val="12"/>
      <name val="뼻뮝"/>
      <family val="1"/>
    </font>
    <font>
      <sz val="10"/>
      <name val="굴림체"/>
      <family val="3"/>
    </font>
    <font>
      <sz val="10"/>
      <name val="System"/>
      <family val="2"/>
    </font>
    <font>
      <sz val="9"/>
      <name val="Arial"/>
      <family val="2"/>
    </font>
    <font>
      <sz val="12"/>
      <name val="Arial"/>
      <family val="2"/>
    </font>
    <font>
      <sz val="11"/>
      <name val="VNI-Times"/>
      <family val="0"/>
    </font>
    <font>
      <sz val="10"/>
      <name val="Times New Roman"/>
      <family val="1"/>
    </font>
    <font>
      <b/>
      <sz val="10"/>
      <name val="Times New Roman"/>
      <family val="1"/>
    </font>
    <font>
      <sz val="12"/>
      <name val=".VnTime"/>
      <family val="2"/>
    </font>
    <font>
      <sz val="10"/>
      <name val=".VnArial"/>
      <family val="2"/>
    </font>
    <font>
      <sz val="12"/>
      <name val="VNI-Times"/>
      <family val="0"/>
    </font>
    <font>
      <sz val="12"/>
      <name val="¹ÙÅÁÃ¼"/>
      <family val="0"/>
    </font>
    <font>
      <sz val="12"/>
      <name val="¹UAAA¼"/>
      <family val="3"/>
    </font>
    <font>
      <sz val="11"/>
      <name val="µ¸¿ò"/>
      <family val="0"/>
    </font>
    <font>
      <b/>
      <sz val="10"/>
      <name val="Helv"/>
      <family val="0"/>
    </font>
    <font>
      <sz val="10"/>
      <name val="VNI-Aptima"/>
      <family val="0"/>
    </font>
    <font>
      <sz val="8"/>
      <name val="Arial"/>
      <family val="2"/>
    </font>
    <font>
      <b/>
      <sz val="12"/>
      <name val="Helv"/>
      <family val="0"/>
    </font>
    <font>
      <b/>
      <sz val="11"/>
      <name val="Helv"/>
      <family val="0"/>
    </font>
    <font>
      <sz val="9"/>
      <name val="VNI-Helve-Condense"/>
      <family val="0"/>
    </font>
    <font>
      <b/>
      <sz val="12"/>
      <name val="VN-NTime"/>
      <family val="0"/>
    </font>
    <font>
      <sz val="13"/>
      <name val=".VnTime"/>
      <family val="2"/>
    </font>
    <font>
      <b/>
      <sz val="12"/>
      <name val=".VnTime"/>
      <family val="2"/>
    </font>
    <font>
      <b/>
      <sz val="10"/>
      <name val=".VnTime"/>
      <family val="2"/>
    </font>
    <font>
      <sz val="10"/>
      <name val=".VnTime"/>
      <family val="2"/>
    </font>
    <font>
      <sz val="9"/>
      <name val=".VnTime"/>
      <family val="2"/>
    </font>
    <font>
      <sz val="12"/>
      <name val="???"/>
      <family val="1"/>
    </font>
    <font>
      <sz val="12"/>
      <name val="Courier"/>
      <family val="3"/>
    </font>
    <font>
      <b/>
      <u val="single"/>
      <sz val="14"/>
      <color indexed="8"/>
      <name val=".VnBook-AntiquaH"/>
      <family val="2"/>
    </font>
    <font>
      <sz val="12"/>
      <color indexed="8"/>
      <name val="¹ÙÅÁÃ¼"/>
      <family val="1"/>
    </font>
    <font>
      <i/>
      <sz val="12"/>
      <color indexed="8"/>
      <name val=".VnBook-AntiquaH"/>
      <family val="2"/>
    </font>
    <font>
      <b/>
      <sz val="12"/>
      <color indexed="8"/>
      <name val=".VnBook-Antiqua"/>
      <family val="2"/>
    </font>
    <font>
      <sz val="12"/>
      <name val="Times New Roman"/>
      <family val="1"/>
    </font>
    <font>
      <i/>
      <sz val="12"/>
      <color indexed="8"/>
      <name val=".VnBook-Antiqua"/>
      <family val="2"/>
    </font>
    <font>
      <sz val="10"/>
      <name val="±¼¸²A¼"/>
      <family val="3"/>
    </font>
    <font>
      <sz val="10"/>
      <name val="Geneva"/>
      <family val="0"/>
    </font>
    <font>
      <sz val="8"/>
      <color indexed="12"/>
      <name val="Helv"/>
      <family val="0"/>
    </font>
    <font>
      <sz val="10"/>
      <name val="MS Sans Serif"/>
      <family val="2"/>
    </font>
    <font>
      <sz val="7"/>
      <name val="Small Fonts"/>
      <family val="2"/>
    </font>
    <font>
      <b/>
      <sz val="10"/>
      <name val="MS Sans Serif"/>
      <family val="2"/>
    </font>
    <font>
      <sz val="10"/>
      <name val="Symbol"/>
      <family val="1"/>
    </font>
    <font>
      <sz val="14"/>
      <name val=".VnTime"/>
      <family val="2"/>
    </font>
    <font>
      <sz val="14"/>
      <name val=".Vn3DH"/>
      <family val="2"/>
    </font>
    <font>
      <sz val="14"/>
      <name val=".VnArial"/>
      <family val="2"/>
    </font>
    <font>
      <sz val="10"/>
      <name val=" "/>
      <family val="1"/>
    </font>
    <font>
      <sz val="8"/>
      <name val="VNI-Times"/>
      <family val="0"/>
    </font>
    <font>
      <sz val="11"/>
      <name val="Times New Roman"/>
      <family val="1"/>
    </font>
    <font>
      <b/>
      <sz val="12"/>
      <color indexed="8"/>
      <name val="Times New Roman"/>
      <family val="1"/>
    </font>
    <font>
      <b/>
      <sz val="11"/>
      <name val="Times New Roman"/>
      <family val="1"/>
    </font>
    <font>
      <b/>
      <sz val="14"/>
      <name val="Times New Roman"/>
      <family val="1"/>
    </font>
    <font>
      <b/>
      <i/>
      <sz val="11"/>
      <name val="Times New Roman"/>
      <family val="1"/>
    </font>
    <font>
      <i/>
      <sz val="11"/>
      <name val="Times New Roman"/>
      <family val="1"/>
    </font>
    <font>
      <sz val="11"/>
      <color indexed="12"/>
      <name val="Times New Roman"/>
      <family val="1"/>
    </font>
    <font>
      <sz val="11"/>
      <color indexed="10"/>
      <name val="Times New Roman"/>
      <family val="1"/>
    </font>
    <font>
      <b/>
      <i/>
      <u val="single"/>
      <sz val="11"/>
      <name val="Times New Roman"/>
      <family val="1"/>
    </font>
    <font>
      <b/>
      <sz val="16"/>
      <name val="Times New Roman"/>
      <family val="1"/>
    </font>
    <font>
      <b/>
      <i/>
      <sz val="12"/>
      <name val="Times New Roman"/>
      <family val="1"/>
    </font>
    <font>
      <b/>
      <sz val="11"/>
      <color indexed="10"/>
      <name val="Times New Roman"/>
      <family val="1"/>
    </font>
    <font>
      <b/>
      <u val="single"/>
      <sz val="11"/>
      <name val="Times New Roman"/>
      <family val="1"/>
    </font>
    <font>
      <sz val="16"/>
      <name val="Times New Roman"/>
      <family val="1"/>
    </font>
    <font>
      <sz val="11"/>
      <color indexed="9"/>
      <name val="Times New Roman"/>
      <family val="1"/>
    </font>
    <font>
      <b/>
      <sz val="12"/>
      <name val="Times New Roman"/>
      <family val="1"/>
    </font>
    <font>
      <b/>
      <sz val="13"/>
      <name val="Times New Roman"/>
      <family val="1"/>
    </font>
    <font>
      <sz val="13"/>
      <name val="Times New Roman"/>
      <family val="1"/>
    </font>
    <font>
      <sz val="8"/>
      <name val="Times New Roman"/>
      <family val="1"/>
    </font>
    <font>
      <sz val="9"/>
      <name val="Times New Roman"/>
      <family val="1"/>
    </font>
    <font>
      <i/>
      <sz val="10"/>
      <name val="Times New Roman"/>
      <family val="1"/>
    </font>
    <font>
      <sz val="10"/>
      <color indexed="8"/>
      <name val="Times New Roman"/>
      <family val="1"/>
    </font>
    <font>
      <b/>
      <sz val="10"/>
      <color indexed="8"/>
      <name val="Times New Roman"/>
      <family val="1"/>
    </font>
    <font>
      <sz val="10"/>
      <color indexed="10"/>
      <name val="Times New Roman"/>
      <family val="1"/>
    </font>
    <font>
      <i/>
      <sz val="11"/>
      <color indexed="10"/>
      <name val="Times New Roman"/>
      <family val="1"/>
    </font>
    <font>
      <b/>
      <sz val="10"/>
      <color indexed="10"/>
      <name val="Times New Roman"/>
      <family val="1"/>
    </font>
    <font>
      <sz val="11"/>
      <color indexed="56"/>
      <name val="Times New Roman"/>
      <family val="1"/>
    </font>
    <font>
      <b/>
      <sz val="11"/>
      <color indexed="12"/>
      <name val="Times New Roman"/>
      <family val="1"/>
    </font>
    <font>
      <u val="single"/>
      <sz val="11"/>
      <name val="Times New Roman"/>
      <family val="1"/>
    </font>
    <font>
      <i/>
      <u val="single"/>
      <sz val="11"/>
      <color indexed="17"/>
      <name val="Times New Roman"/>
      <family val="1"/>
    </font>
    <font>
      <b/>
      <sz val="18"/>
      <name val="Times New Roman"/>
      <family val="1"/>
    </font>
    <font>
      <sz val="11"/>
      <name val="VNI-Book"/>
      <family val="0"/>
    </font>
    <font>
      <b/>
      <i/>
      <vertAlign val="superscript"/>
      <sz val="11"/>
      <name val="Times New Roman"/>
      <family val="1"/>
    </font>
    <font>
      <b/>
      <u val="single"/>
      <sz val="12"/>
      <name val="Times New Roman"/>
      <family val="1"/>
    </font>
    <font>
      <b/>
      <sz val="11"/>
      <color indexed="8"/>
      <name val="Times New Roman"/>
      <family val="1"/>
    </font>
    <font>
      <sz val="14"/>
      <name val="Times New Roman"/>
      <family val="1"/>
    </font>
    <font>
      <sz val="9"/>
      <color indexed="10"/>
      <name val="Times New Roman"/>
      <family val="1"/>
    </font>
    <font>
      <b/>
      <sz val="9"/>
      <name val="Times New Roman"/>
      <family val="1"/>
    </font>
    <font>
      <vertAlign val="superscript"/>
      <sz val="12"/>
      <name val="Times New Roman"/>
      <family val="1"/>
    </font>
    <font>
      <sz val="12"/>
      <name val="VNtimes new roman"/>
      <family val="2"/>
    </font>
    <font>
      <sz val="12"/>
      <name val="????"/>
      <family val="1"/>
    </font>
    <font>
      <sz val="12"/>
      <name val="|??¢¥¢¬¨Ï"/>
      <family val="1"/>
    </font>
    <font>
      <sz val="11"/>
      <name val="돋움"/>
      <family val="0"/>
    </font>
    <font>
      <sz val="10"/>
      <name val="VnTimes"/>
      <family val="2"/>
    </font>
    <font>
      <sz val="10"/>
      <name val="Helv"/>
      <family val="0"/>
    </font>
    <font>
      <sz val="10"/>
      <color indexed="8"/>
      <name val="Arial"/>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2"/>
      <name val=".VnBook-AntiquaH"/>
      <family val="2"/>
    </font>
    <font>
      <b/>
      <sz val="14"/>
      <name val=".VnTimeH"/>
      <family val="2"/>
    </font>
    <font>
      <sz val="12"/>
      <color indexed="8"/>
      <name val="Times New Roman"/>
      <family val="1"/>
    </font>
    <font>
      <sz val="12"/>
      <name val="Helv"/>
      <family val="2"/>
    </font>
    <font>
      <sz val="12"/>
      <name val="VNTime"/>
      <family val="2"/>
    </font>
    <font>
      <sz val="10"/>
      <name val="VNtimes new roman"/>
      <family val="2"/>
    </font>
    <font>
      <b/>
      <sz val="8"/>
      <name val="VN Helvetica"/>
      <family val="0"/>
    </font>
    <font>
      <b/>
      <sz val="10"/>
      <name val="VN AvantGBook"/>
      <family val="0"/>
    </font>
    <font>
      <b/>
      <sz val="16"/>
      <name val=".VnTime"/>
      <family val="2"/>
    </font>
    <font>
      <sz val="16"/>
      <name val="AngsanaUPC"/>
      <family val="3"/>
    </font>
    <font>
      <vertAlign val="superscript"/>
      <sz val="11"/>
      <name val="Times New Roman"/>
      <family val="1"/>
    </font>
    <font>
      <b/>
      <sz val="3"/>
      <name val="Times New Roman"/>
      <family val="1"/>
    </font>
    <font>
      <sz val="3"/>
      <name val="Times New Roman"/>
      <family val="1"/>
    </font>
    <font>
      <b/>
      <sz val="3"/>
      <color indexed="12"/>
      <name val="Times New Roman"/>
      <family val="1"/>
    </font>
    <font>
      <i/>
      <sz val="11"/>
      <color indexed="9"/>
      <name val="Times New Roman"/>
      <family val="1"/>
    </font>
    <font>
      <b/>
      <sz val="11"/>
      <color indexed="9"/>
      <name val="Times New Roman"/>
      <family val="1"/>
    </font>
    <font>
      <b/>
      <sz val="10"/>
      <name val="Arial"/>
      <family val="2"/>
    </font>
    <font>
      <sz val="10"/>
      <color indexed="10"/>
      <name val="Arial"/>
      <family val="2"/>
    </font>
    <font>
      <sz val="12"/>
      <color indexed="10"/>
      <name val="Times New Roman"/>
      <family val="1"/>
    </font>
    <font>
      <sz val="10"/>
      <color indexed="9"/>
      <name val="Times New Roman"/>
      <family val="1"/>
    </font>
    <font>
      <b/>
      <sz val="9"/>
      <color indexed="8"/>
      <name val="Times New Roman"/>
      <family val="1"/>
    </font>
    <font>
      <sz val="11"/>
      <color indexed="20"/>
      <name val="Times New Roman"/>
      <family val="2"/>
    </font>
    <font>
      <b/>
      <sz val="11"/>
      <color indexed="52"/>
      <name val="Times New Roman"/>
      <family val="2"/>
    </font>
    <font>
      <i/>
      <sz val="11"/>
      <color indexed="23"/>
      <name val="Times New Roman"/>
      <family val="2"/>
    </font>
    <font>
      <u val="single"/>
      <sz val="10"/>
      <color indexed="20"/>
      <name val="VNI-Times"/>
      <family val="0"/>
    </font>
    <font>
      <sz val="11"/>
      <color indexed="17"/>
      <name val="Times New Roman"/>
      <family val="2"/>
    </font>
    <font>
      <b/>
      <sz val="11"/>
      <color indexed="56"/>
      <name val="Times New Roman"/>
      <family val="2"/>
    </font>
    <font>
      <u val="single"/>
      <sz val="10"/>
      <color indexed="12"/>
      <name val="VNI-Times"/>
      <family val="0"/>
    </font>
    <font>
      <sz val="11"/>
      <color indexed="52"/>
      <name val="Times New Roman"/>
      <family val="2"/>
    </font>
    <font>
      <sz val="11"/>
      <color indexed="60"/>
      <name val="Times New Roman"/>
      <family val="2"/>
    </font>
    <font>
      <b/>
      <sz val="11"/>
      <color indexed="63"/>
      <name val="Times New Roman"/>
      <family val="2"/>
    </font>
    <font>
      <b/>
      <sz val="18"/>
      <color indexed="56"/>
      <name val="Times New Roman"/>
      <family val="2"/>
    </font>
    <font>
      <b/>
      <u val="single"/>
      <sz val="9"/>
      <color indexed="8"/>
      <name val="Times New Roman"/>
      <family val="1"/>
    </font>
    <font>
      <sz val="9"/>
      <color indexed="8"/>
      <name val="Times New Roman"/>
      <family val="1"/>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0"/>
      <color theme="11"/>
      <name val="VNI-Times"/>
      <family val="0"/>
    </font>
    <font>
      <sz val="11"/>
      <color rgb="FF006100"/>
      <name val="Times New Roman"/>
      <family val="2"/>
    </font>
    <font>
      <b/>
      <sz val="11"/>
      <color theme="3"/>
      <name val="Times New Roman"/>
      <family val="2"/>
    </font>
    <font>
      <u val="single"/>
      <sz val="10"/>
      <color theme="10"/>
      <name val="VNI-Times"/>
      <family val="0"/>
    </font>
    <font>
      <sz val="11"/>
      <color rgb="FFFA7D00"/>
      <name val="Times New Roman"/>
      <family val="2"/>
    </font>
    <font>
      <sz val="11"/>
      <color rgb="FF9C6500"/>
      <name val="Times New Roman"/>
      <family val="2"/>
    </font>
    <font>
      <b/>
      <sz val="11"/>
      <color rgb="FF3F3F3F"/>
      <name val="Times New Roman"/>
      <family val="2"/>
    </font>
    <font>
      <b/>
      <sz val="18"/>
      <color theme="3"/>
      <name val="Times New Roman"/>
      <family val="2"/>
    </font>
    <font>
      <sz val="11"/>
      <color rgb="FFFF0000"/>
      <name val="Times New Roman"/>
      <family val="2"/>
    </font>
    <font>
      <sz val="11"/>
      <color theme="1" tint="0.04998999834060669"/>
      <name val="Times New Roman"/>
      <family val="1"/>
    </font>
    <font>
      <b/>
      <u val="single"/>
      <sz val="9"/>
      <color theme="1" tint="0.04998999834060669"/>
      <name val="Times New Roman"/>
      <family val="1"/>
    </font>
    <font>
      <b/>
      <sz val="9"/>
      <color theme="1" tint="0.04998999834060669"/>
      <name val="Times New Roman"/>
      <family val="1"/>
    </font>
    <font>
      <sz val="9"/>
      <color theme="1" tint="0.04998999834060669"/>
      <name val="Times New Roman"/>
      <family val="1"/>
    </font>
    <font>
      <sz val="10"/>
      <color theme="1" tint="0.04998999834060669"/>
      <name val="Times New Roman"/>
      <family val="1"/>
    </font>
    <font>
      <b/>
      <sz val="10"/>
      <color theme="1" tint="0.04998999834060669"/>
      <name val="Times New Roman"/>
      <family val="1"/>
    </font>
  </fonts>
  <fills count="42">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indexed="40"/>
        <bgColor indexed="64"/>
      </patternFill>
    </fill>
    <fill>
      <patternFill patternType="gray0625">
        <bgColor indexed="42"/>
      </patternFill>
    </fill>
    <fill>
      <patternFill patternType="solid">
        <fgColor rgb="FFFFEB9C"/>
        <bgColor indexed="64"/>
      </patternFill>
    </fill>
    <fill>
      <patternFill patternType="solid">
        <fgColor rgb="FFFFFFCC"/>
        <bgColor indexed="64"/>
      </patternFill>
    </fill>
    <fill>
      <patternFill patternType="mediumGray">
        <fgColor indexed="22"/>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6">
    <border>
      <left/>
      <right/>
      <top/>
      <bottom/>
      <diagonal/>
    </border>
    <border>
      <left style="thin"/>
      <right style="thin"/>
      <top style="double"/>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style="thin"/>
    </border>
    <border>
      <left/>
      <right/>
      <top style="double"/>
      <bottom style="double"/>
    </border>
    <border>
      <left/>
      <right/>
      <top style="medium"/>
      <bottom style="medium"/>
    </border>
    <border>
      <left/>
      <right/>
      <top style="thin"/>
      <bottom style="thin"/>
    </border>
    <border>
      <left>
        <color indexed="63"/>
      </left>
      <right>
        <color indexed="63"/>
      </right>
      <top>
        <color indexed="63"/>
      </top>
      <bottom style="medium">
        <color theme="4" tint="0.39998000860214233"/>
      </bottom>
    </border>
    <border>
      <left style="thin"/>
      <right style="thin"/>
      <top style="thin"/>
      <bottom style="thin"/>
    </border>
    <border>
      <left style="thick"/>
      <right style="thick"/>
      <top style="thick"/>
      <bottom/>
    </border>
    <border>
      <left>
        <color indexed="63"/>
      </left>
      <right>
        <color indexed="63"/>
      </right>
      <top>
        <color indexed="63"/>
      </top>
      <bottom style="double">
        <color rgb="FFFF8001"/>
      </bottom>
    </border>
    <border>
      <left/>
      <right/>
      <top/>
      <bottom style="medium"/>
    </border>
    <border>
      <left style="thin"/>
      <right style="thin"/>
      <top style="thin"/>
      <bottom style="hair"/>
    </border>
    <border>
      <left style="thin"/>
      <right style="thin"/>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hair"/>
      <bottom style="hair"/>
    </border>
    <border>
      <left style="thin"/>
      <right/>
      <top style="thin"/>
      <bottom style="thin"/>
    </border>
    <border>
      <left/>
      <right style="medium">
        <color indexed="63"/>
      </right>
      <top/>
      <bottom/>
    </border>
    <border>
      <left/>
      <right/>
      <top style="double"/>
      <bottom/>
    </border>
    <border>
      <left style="thin"/>
      <right style="thin"/>
      <top style="thin"/>
      <bottom/>
    </border>
    <border>
      <left style="thin"/>
      <right style="thin"/>
      <top/>
      <bottom/>
    </border>
    <border>
      <left/>
      <right/>
      <top/>
      <bottom style="thin"/>
    </border>
    <border>
      <left/>
      <right/>
      <top style="thin"/>
      <bottom style="double"/>
    </border>
    <border>
      <left style="thin"/>
      <right/>
      <top/>
      <bottom style="thin"/>
    </border>
    <border>
      <left/>
      <right style="thin"/>
      <top/>
      <bottom/>
    </border>
    <border>
      <left style="thin"/>
      <right style="thin"/>
      <top/>
      <bottom style="hair"/>
    </border>
    <border>
      <left/>
      <right/>
      <top/>
      <bottom style="hair"/>
    </border>
    <border>
      <left/>
      <right style="thin"/>
      <top style="thin"/>
      <bottom style="thin"/>
    </border>
    <border>
      <left style="thin"/>
      <right/>
      <top/>
      <bottom/>
    </border>
    <border>
      <left/>
      <right style="thin"/>
      <top/>
      <bottom style="thin"/>
    </border>
    <border>
      <left style="thin"/>
      <right/>
      <top style="thin"/>
      <bottom/>
    </border>
    <border>
      <left/>
      <right style="thin"/>
      <top style="thin"/>
      <bottom/>
    </border>
    <border>
      <left/>
      <right/>
      <top style="thin"/>
      <bottom/>
    </border>
    <border>
      <left style="thin"/>
      <right/>
      <top style="thin"/>
      <bottom style="hair"/>
    </border>
    <border>
      <left style="thin"/>
      <right/>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right/>
      <top style="thin"/>
      <bottom style="medium"/>
    </border>
    <border>
      <left/>
      <right style="thin"/>
      <top style="thin"/>
      <bottom style="hair"/>
    </border>
  </borders>
  <cellStyleXfs count="6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9" fontId="18" fillId="0" borderId="0" applyFont="0" applyFill="0" applyBorder="0" applyAlignment="0" applyProtection="0"/>
    <xf numFmtId="173" fontId="93" fillId="0" borderId="1" applyFont="0" applyBorder="0">
      <alignment/>
      <protection/>
    </xf>
    <xf numFmtId="189" fontId="0" fillId="0" borderId="0" applyFont="0" applyFill="0" applyBorder="0" applyAlignment="0" applyProtection="0"/>
    <xf numFmtId="190" fontId="0" fillId="0" borderId="0" applyFont="0" applyFill="0" applyBorder="0" applyAlignment="0" applyProtection="0"/>
    <xf numFmtId="208" fontId="2" fillId="0" borderId="0" applyFont="0" applyFill="0" applyBorder="0" applyAlignment="0" applyProtection="0"/>
    <xf numFmtId="0" fontId="2" fillId="0" borderId="0" applyNumberFormat="0" applyFill="0" applyBorder="0" applyAlignment="0" applyProtection="0"/>
    <xf numFmtId="193" fontId="17" fillId="0" borderId="0" applyFont="0" applyFill="0" applyBorder="0" applyAlignment="0" applyProtection="0"/>
    <xf numFmtId="192" fontId="17" fillId="0" borderId="0" applyFont="0" applyFill="0" applyBorder="0" applyAlignment="0" applyProtection="0"/>
    <xf numFmtId="170" fontId="94" fillId="0" borderId="0" applyFont="0" applyFill="0" applyBorder="0" applyAlignment="0" applyProtection="0"/>
    <xf numFmtId="172" fontId="94" fillId="0" borderId="0" applyFont="0" applyFill="0" applyBorder="0" applyAlignment="0" applyProtection="0"/>
    <xf numFmtId="42" fontId="35" fillId="0" borderId="0" applyFont="0" applyFill="0" applyBorder="0" applyAlignment="0" applyProtection="0"/>
    <xf numFmtId="0" fontId="3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95" fillId="0" borderId="0">
      <alignment/>
      <protection/>
    </xf>
    <xf numFmtId="0" fontId="2" fillId="0" borderId="0" applyNumberFormat="0" applyFill="0" applyBorder="0" applyAlignment="0" applyProtection="0"/>
    <xf numFmtId="189" fontId="18" fillId="0" borderId="0" applyFont="0" applyFill="0" applyBorder="0" applyAlignment="0" applyProtection="0"/>
    <xf numFmtId="169" fontId="0" fillId="0" borderId="0" applyFont="0" applyFill="0" applyBorder="0" applyAlignment="0" applyProtection="0"/>
    <xf numFmtId="205" fontId="0" fillId="0" borderId="0" applyFont="0" applyFill="0" applyBorder="0" applyAlignment="0" applyProtection="0"/>
    <xf numFmtId="182" fontId="0" fillId="0" borderId="0" applyFont="0" applyFill="0" applyBorder="0" applyAlignment="0" applyProtection="0"/>
    <xf numFmtId="202" fontId="0" fillId="0" borderId="0" applyFont="0" applyFill="0" applyBorder="0" applyAlignment="0" applyProtection="0"/>
    <xf numFmtId="205" fontId="0" fillId="0" borderId="0" applyFont="0" applyFill="0" applyBorder="0" applyAlignment="0" applyProtection="0"/>
    <xf numFmtId="42" fontId="0"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99" fontId="18" fillId="0" borderId="0" applyFont="0" applyFill="0" applyBorder="0" applyAlignment="0" applyProtection="0"/>
    <xf numFmtId="172" fontId="18" fillId="0" borderId="0" applyFont="0" applyFill="0" applyBorder="0" applyAlignment="0" applyProtection="0"/>
    <xf numFmtId="188" fontId="0" fillId="0" borderId="0" applyFont="0" applyFill="0" applyBorder="0" applyAlignment="0" applyProtection="0"/>
    <xf numFmtId="193"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3" fontId="0" fillId="0" borderId="0" applyFont="0" applyFill="0" applyBorder="0" applyAlignment="0" applyProtection="0"/>
    <xf numFmtId="207" fontId="0" fillId="0" borderId="0" applyFont="0" applyFill="0" applyBorder="0" applyAlignment="0" applyProtection="0"/>
    <xf numFmtId="0" fontId="0" fillId="0" borderId="0" applyFont="0" applyFill="0" applyBorder="0" applyAlignment="0" applyProtection="0"/>
    <xf numFmtId="172" fontId="0" fillId="0" borderId="0" applyFont="0" applyFill="0" applyBorder="0" applyAlignment="0" applyProtection="0"/>
    <xf numFmtId="204"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222"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204" fontId="0" fillId="0" borderId="0" applyFont="0" applyFill="0" applyBorder="0" applyAlignment="0" applyProtection="0"/>
    <xf numFmtId="222" fontId="0" fillId="0" borderId="0" applyFont="0" applyFill="0" applyBorder="0" applyAlignment="0" applyProtection="0"/>
    <xf numFmtId="170" fontId="18" fillId="0" borderId="0" applyFont="0" applyFill="0" applyBorder="0" applyAlignment="0" applyProtection="0"/>
    <xf numFmtId="42" fontId="0" fillId="0" borderId="0" applyFont="0" applyFill="0" applyBorder="0" applyAlignment="0" applyProtection="0"/>
    <xf numFmtId="189" fontId="18" fillId="0" borderId="0" applyFont="0" applyFill="0" applyBorder="0" applyAlignment="0" applyProtection="0"/>
    <xf numFmtId="169" fontId="0" fillId="0" borderId="0" applyFont="0" applyFill="0" applyBorder="0" applyAlignment="0" applyProtection="0"/>
    <xf numFmtId="205" fontId="0" fillId="0" borderId="0" applyFont="0" applyFill="0" applyBorder="0" applyAlignment="0" applyProtection="0"/>
    <xf numFmtId="182" fontId="0" fillId="0" borderId="0" applyFont="0" applyFill="0" applyBorder="0" applyAlignment="0" applyProtection="0"/>
    <xf numFmtId="202" fontId="0" fillId="0" borderId="0" applyFont="0" applyFill="0" applyBorder="0" applyAlignment="0" applyProtection="0"/>
    <xf numFmtId="205" fontId="0" fillId="0" borderId="0" applyFont="0" applyFill="0" applyBorder="0" applyAlignment="0" applyProtection="0"/>
    <xf numFmtId="42" fontId="0" fillId="0" borderId="0" applyFont="0" applyFill="0" applyBorder="0" applyAlignment="0" applyProtection="0"/>
    <xf numFmtId="189" fontId="0" fillId="0" borderId="0" applyFont="0" applyFill="0" applyBorder="0" applyAlignment="0" applyProtection="0"/>
    <xf numFmtId="189" fontId="18"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89" fontId="0" fillId="0" borderId="0" applyFont="0" applyFill="0" applyBorder="0" applyAlignment="0" applyProtection="0"/>
    <xf numFmtId="196" fontId="0" fillId="0" borderId="0" applyFont="0" applyFill="0" applyBorder="0" applyAlignment="0" applyProtection="0"/>
    <xf numFmtId="202" fontId="0" fillId="0" borderId="0" applyFont="0" applyFill="0" applyBorder="0" applyAlignment="0" applyProtection="0"/>
    <xf numFmtId="188" fontId="0" fillId="0" borderId="0" applyFont="0" applyFill="0" applyBorder="0" applyAlignment="0" applyProtection="0"/>
    <xf numFmtId="193"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3" fontId="0" fillId="0" borderId="0" applyFont="0" applyFill="0" applyBorder="0" applyAlignment="0" applyProtection="0"/>
    <xf numFmtId="207" fontId="0" fillId="0" borderId="0" applyFont="0" applyFill="0" applyBorder="0" applyAlignment="0" applyProtection="0"/>
    <xf numFmtId="0" fontId="0" fillId="0" borderId="0" applyFont="0" applyFill="0" applyBorder="0" applyAlignment="0" applyProtection="0"/>
    <xf numFmtId="172" fontId="0" fillId="0" borderId="0" applyFont="0" applyFill="0" applyBorder="0" applyAlignment="0" applyProtection="0"/>
    <xf numFmtId="204"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222"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98" fontId="0" fillId="0" borderId="0" applyFont="0" applyFill="0" applyBorder="0" applyAlignment="0" applyProtection="0"/>
    <xf numFmtId="172" fontId="18" fillId="0" borderId="0" applyFont="0" applyFill="0" applyBorder="0" applyAlignment="0" applyProtection="0"/>
    <xf numFmtId="43" fontId="0" fillId="0" borderId="0" applyFont="0" applyFill="0" applyBorder="0" applyAlignment="0" applyProtection="0"/>
    <xf numFmtId="204" fontId="0" fillId="0" borderId="0" applyFont="0" applyFill="0" applyBorder="0" applyAlignment="0" applyProtection="0"/>
    <xf numFmtId="222" fontId="0"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206" fontId="0" fillId="0" borderId="0" applyFont="0" applyFill="0" applyBorder="0" applyAlignment="0" applyProtection="0"/>
    <xf numFmtId="190" fontId="18" fillId="0" borderId="0" applyFont="0" applyFill="0" applyBorder="0" applyAlignment="0" applyProtection="0"/>
    <xf numFmtId="170" fontId="0" fillId="0" borderId="0" applyFont="0" applyFill="0" applyBorder="0" applyAlignment="0" applyProtection="0"/>
    <xf numFmtId="183" fontId="0" fillId="0" borderId="0" applyFont="0" applyFill="0" applyBorder="0" applyAlignment="0" applyProtection="0"/>
    <xf numFmtId="203" fontId="0" fillId="0" borderId="0" applyFont="0" applyFill="0" applyBorder="0" applyAlignment="0" applyProtection="0"/>
    <xf numFmtId="190" fontId="0" fillId="0" borderId="0" applyFont="0" applyFill="0" applyBorder="0" applyAlignment="0" applyProtection="0"/>
    <xf numFmtId="206"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22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97" fontId="0" fillId="0" borderId="0" applyFont="0" applyFill="0" applyBorder="0" applyAlignment="0" applyProtection="0"/>
    <xf numFmtId="41" fontId="0" fillId="0" borderId="0" applyFont="0" applyFill="0" applyBorder="0" applyAlignment="0" applyProtection="0"/>
    <xf numFmtId="203" fontId="0" fillId="0" borderId="0" applyFont="0" applyFill="0" applyBorder="0" applyAlignment="0" applyProtection="0"/>
    <xf numFmtId="221" fontId="0" fillId="0" borderId="0" applyFont="0" applyFill="0" applyBorder="0" applyAlignment="0" applyProtection="0"/>
    <xf numFmtId="189" fontId="18" fillId="0" borderId="0" applyFont="0" applyFill="0" applyBorder="0" applyAlignment="0" applyProtection="0"/>
    <xf numFmtId="169" fontId="0" fillId="0" borderId="0" applyFont="0" applyFill="0" applyBorder="0" applyAlignment="0" applyProtection="0"/>
    <xf numFmtId="205" fontId="0" fillId="0" borderId="0" applyFont="0" applyFill="0" applyBorder="0" applyAlignment="0" applyProtection="0"/>
    <xf numFmtId="182" fontId="0" fillId="0" borderId="0" applyFont="0" applyFill="0" applyBorder="0" applyAlignment="0" applyProtection="0"/>
    <xf numFmtId="202" fontId="0" fillId="0" borderId="0" applyFont="0" applyFill="0" applyBorder="0" applyAlignment="0" applyProtection="0"/>
    <xf numFmtId="205" fontId="0" fillId="0" borderId="0" applyFont="0" applyFill="0" applyBorder="0" applyAlignment="0" applyProtection="0"/>
    <xf numFmtId="42" fontId="0" fillId="0" borderId="0" applyFont="0" applyFill="0" applyBorder="0" applyAlignment="0" applyProtection="0"/>
    <xf numFmtId="189" fontId="0" fillId="0" borderId="0" applyFont="0" applyFill="0" applyBorder="0" applyAlignment="0" applyProtection="0"/>
    <xf numFmtId="189" fontId="18"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89" fontId="0" fillId="0" borderId="0" applyFont="0" applyFill="0" applyBorder="0" applyAlignment="0" applyProtection="0"/>
    <xf numFmtId="196" fontId="0" fillId="0" borderId="0" applyFont="0" applyFill="0" applyBorder="0" applyAlignment="0" applyProtection="0"/>
    <xf numFmtId="170" fontId="18" fillId="0" borderId="0" applyFont="0" applyFill="0" applyBorder="0" applyAlignment="0" applyProtection="0"/>
    <xf numFmtId="202" fontId="0" fillId="0" borderId="0" applyFont="0" applyFill="0" applyBorder="0" applyAlignment="0" applyProtection="0"/>
    <xf numFmtId="172" fontId="18"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206" fontId="0" fillId="0" borderId="0" applyFont="0" applyFill="0" applyBorder="0" applyAlignment="0" applyProtection="0"/>
    <xf numFmtId="190" fontId="18" fillId="0" borderId="0" applyFont="0" applyFill="0" applyBorder="0" applyAlignment="0" applyProtection="0"/>
    <xf numFmtId="170" fontId="0" fillId="0" borderId="0" applyFont="0" applyFill="0" applyBorder="0" applyAlignment="0" applyProtection="0"/>
    <xf numFmtId="183" fontId="0" fillId="0" borderId="0" applyFont="0" applyFill="0" applyBorder="0" applyAlignment="0" applyProtection="0"/>
    <xf numFmtId="203" fontId="0" fillId="0" borderId="0" applyFont="0" applyFill="0" applyBorder="0" applyAlignment="0" applyProtection="0"/>
    <xf numFmtId="190" fontId="0" fillId="0" borderId="0" applyFont="0" applyFill="0" applyBorder="0" applyAlignment="0" applyProtection="0"/>
    <xf numFmtId="206"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22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97" fontId="0" fillId="0" borderId="0" applyFont="0" applyFill="0" applyBorder="0" applyAlignment="0" applyProtection="0"/>
    <xf numFmtId="41" fontId="0" fillId="0" borderId="0" applyFont="0" applyFill="0" applyBorder="0" applyAlignment="0" applyProtection="0"/>
    <xf numFmtId="203" fontId="0" fillId="0" borderId="0" applyFont="0" applyFill="0" applyBorder="0" applyAlignment="0" applyProtection="0"/>
    <xf numFmtId="221" fontId="0" fillId="0" borderId="0" applyFont="0" applyFill="0" applyBorder="0" applyAlignment="0" applyProtection="0"/>
    <xf numFmtId="188" fontId="0" fillId="0" borderId="0" applyFont="0" applyFill="0" applyBorder="0" applyAlignment="0" applyProtection="0"/>
    <xf numFmtId="193"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3" fontId="0" fillId="0" borderId="0" applyFont="0" applyFill="0" applyBorder="0" applyAlignment="0" applyProtection="0"/>
    <xf numFmtId="207" fontId="0" fillId="0" borderId="0" applyFont="0" applyFill="0" applyBorder="0" applyAlignment="0" applyProtection="0"/>
    <xf numFmtId="0" fontId="0" fillId="0" borderId="0" applyFont="0" applyFill="0" applyBorder="0" applyAlignment="0" applyProtection="0"/>
    <xf numFmtId="172" fontId="0" fillId="0" borderId="0" applyFont="0" applyFill="0" applyBorder="0" applyAlignment="0" applyProtection="0"/>
    <xf numFmtId="204"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222"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204" fontId="0" fillId="0" borderId="0" applyFont="0" applyFill="0" applyBorder="0" applyAlignment="0" applyProtection="0"/>
    <xf numFmtId="222" fontId="0" fillId="0" borderId="0" applyFont="0" applyFill="0" applyBorder="0" applyAlignment="0" applyProtection="0"/>
    <xf numFmtId="170"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99" fontId="18" fillId="0" borderId="0" applyFont="0" applyFill="0" applyBorder="0" applyAlignment="0" applyProtection="0"/>
    <xf numFmtId="42" fontId="0" fillId="0" borderId="0" applyFont="0" applyFill="0" applyBorder="0" applyAlignment="0" applyProtection="0"/>
    <xf numFmtId="189" fontId="0" fillId="0" borderId="0" applyFont="0" applyFill="0" applyBorder="0" applyAlignment="0" applyProtection="0"/>
    <xf numFmtId="189" fontId="18"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89" fontId="0" fillId="0" borderId="0" applyFont="0" applyFill="0" applyBorder="0" applyAlignment="0" applyProtection="0"/>
    <xf numFmtId="196" fontId="0" fillId="0" borderId="0" applyFont="0" applyFill="0" applyBorder="0" applyAlignment="0" applyProtection="0"/>
    <xf numFmtId="170" fontId="18"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206" fontId="0" fillId="0" borderId="0" applyFont="0" applyFill="0" applyBorder="0" applyAlignment="0" applyProtection="0"/>
    <xf numFmtId="190" fontId="18" fillId="0" borderId="0" applyFont="0" applyFill="0" applyBorder="0" applyAlignment="0" applyProtection="0"/>
    <xf numFmtId="170" fontId="0" fillId="0" borderId="0" applyFont="0" applyFill="0" applyBorder="0" applyAlignment="0" applyProtection="0"/>
    <xf numFmtId="183" fontId="0" fillId="0" borderId="0" applyFont="0" applyFill="0" applyBorder="0" applyAlignment="0" applyProtection="0"/>
    <xf numFmtId="203" fontId="0" fillId="0" borderId="0" applyFont="0" applyFill="0" applyBorder="0" applyAlignment="0" applyProtection="0"/>
    <xf numFmtId="190" fontId="0" fillId="0" borderId="0" applyFont="0" applyFill="0" applyBorder="0" applyAlignment="0" applyProtection="0"/>
    <xf numFmtId="206"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22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97" fontId="0" fillId="0" borderId="0" applyFont="0" applyFill="0" applyBorder="0" applyAlignment="0" applyProtection="0"/>
    <xf numFmtId="41" fontId="0" fillId="0" borderId="0" applyFont="0" applyFill="0" applyBorder="0" applyAlignment="0" applyProtection="0"/>
    <xf numFmtId="203" fontId="0" fillId="0" borderId="0" applyFont="0" applyFill="0" applyBorder="0" applyAlignment="0" applyProtection="0"/>
    <xf numFmtId="221" fontId="0" fillId="0" borderId="0" applyFont="0" applyFill="0" applyBorder="0" applyAlignment="0" applyProtection="0"/>
    <xf numFmtId="188" fontId="0" fillId="0" borderId="0" applyFont="0" applyFill="0" applyBorder="0" applyAlignment="0" applyProtection="0"/>
    <xf numFmtId="193"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93" fontId="0" fillId="0" borderId="0" applyFont="0" applyFill="0" applyBorder="0" applyAlignment="0" applyProtection="0"/>
    <xf numFmtId="207" fontId="0" fillId="0" borderId="0" applyFont="0" applyFill="0" applyBorder="0" applyAlignment="0" applyProtection="0"/>
    <xf numFmtId="0" fontId="0" fillId="0" borderId="0" applyFont="0" applyFill="0" applyBorder="0" applyAlignment="0" applyProtection="0"/>
    <xf numFmtId="172" fontId="0" fillId="0" borderId="0" applyFont="0" applyFill="0" applyBorder="0" applyAlignment="0" applyProtection="0"/>
    <xf numFmtId="204"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222"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88" fontId="0" fillId="0" borderId="0" applyFont="0" applyFill="0" applyBorder="0" applyAlignment="0" applyProtection="0"/>
    <xf numFmtId="185" fontId="0" fillId="0" borderId="0" applyFont="0" applyFill="0" applyBorder="0" applyAlignment="0" applyProtection="0"/>
    <xf numFmtId="198" fontId="0" fillId="0" borderId="0" applyFont="0" applyFill="0" applyBorder="0" applyAlignment="0" applyProtection="0"/>
    <xf numFmtId="43" fontId="0" fillId="0" borderId="0" applyFont="0" applyFill="0" applyBorder="0" applyAlignment="0" applyProtection="0"/>
    <xf numFmtId="204" fontId="0" fillId="0" borderId="0" applyFont="0" applyFill="0" applyBorder="0" applyAlignment="0" applyProtection="0"/>
    <xf numFmtId="222" fontId="0"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99" fontId="18" fillId="0" borderId="0" applyFont="0" applyFill="0" applyBorder="0" applyAlignment="0" applyProtection="0"/>
    <xf numFmtId="172" fontId="18" fillId="0" borderId="0" applyFont="0" applyFill="0" applyBorder="0" applyAlignment="0" applyProtection="0"/>
    <xf numFmtId="202" fontId="0" fillId="0" borderId="0" applyFont="0" applyFill="0" applyBorder="0" applyAlignment="0" applyProtection="0"/>
    <xf numFmtId="169" fontId="18" fillId="0" borderId="0" applyFont="0" applyFill="0" applyBorder="0" applyAlignment="0" applyProtection="0"/>
    <xf numFmtId="219" fontId="35" fillId="0" borderId="0">
      <alignment/>
      <protection/>
    </xf>
    <xf numFmtId="0" fontId="2" fillId="0" borderId="0">
      <alignment/>
      <protection/>
    </xf>
    <xf numFmtId="0" fontId="96" fillId="0" borderId="0">
      <alignment/>
      <protection/>
    </xf>
    <xf numFmtId="0" fontId="36" fillId="2" borderId="0">
      <alignment/>
      <protection/>
    </xf>
    <xf numFmtId="0" fontId="97" fillId="0" borderId="0">
      <alignment/>
      <protection/>
    </xf>
    <xf numFmtId="9" fontId="37" fillId="0" borderId="0" applyBorder="0" applyAlignment="0" applyProtection="0"/>
    <xf numFmtId="0" fontId="38" fillId="2" borderId="0">
      <alignment/>
      <protection/>
    </xf>
    <xf numFmtId="0" fontId="16" fillId="0" borderId="0">
      <alignment/>
      <protection/>
    </xf>
    <xf numFmtId="0" fontId="141" fillId="3" borderId="0" applyNumberFormat="0" applyBorder="0" applyAlignment="0" applyProtection="0"/>
    <xf numFmtId="0" fontId="141" fillId="4" borderId="0" applyNumberFormat="0" applyBorder="0" applyAlignment="0" applyProtection="0"/>
    <xf numFmtId="0" fontId="141" fillId="5" borderId="0" applyNumberFormat="0" applyBorder="0" applyAlignment="0" applyProtection="0"/>
    <xf numFmtId="0" fontId="141" fillId="6" borderId="0" applyNumberFormat="0" applyBorder="0" applyAlignment="0" applyProtection="0"/>
    <xf numFmtId="0" fontId="141" fillId="7" borderId="0" applyNumberFormat="0" applyBorder="0" applyAlignment="0" applyProtection="0"/>
    <xf numFmtId="0" fontId="141" fillId="8" borderId="0" applyNumberFormat="0" applyBorder="0" applyAlignment="0" applyProtection="0"/>
    <xf numFmtId="0" fontId="39" fillId="2" borderId="0">
      <alignment/>
      <protection/>
    </xf>
    <xf numFmtId="217" fontId="40" fillId="0" borderId="0" applyFont="0" applyFill="0" applyBorder="0" applyAlignment="0" applyProtection="0"/>
    <xf numFmtId="218" fontId="40" fillId="0" borderId="0" applyFont="0" applyFill="0" applyBorder="0" applyAlignment="0" applyProtection="0"/>
    <xf numFmtId="0" fontId="41" fillId="0" borderId="0">
      <alignment wrapText="1"/>
      <protection/>
    </xf>
    <xf numFmtId="0" fontId="141" fillId="9" borderId="0" applyNumberFormat="0" applyBorder="0" applyAlignment="0" applyProtection="0"/>
    <xf numFmtId="0" fontId="141" fillId="10" borderId="0" applyNumberFormat="0" applyBorder="0" applyAlignment="0" applyProtection="0"/>
    <xf numFmtId="0" fontId="141" fillId="11" borderId="0" applyNumberFormat="0" applyBorder="0" applyAlignment="0" applyProtection="0"/>
    <xf numFmtId="0" fontId="141" fillId="12" borderId="0" applyNumberFormat="0" applyBorder="0" applyAlignment="0" applyProtection="0"/>
    <xf numFmtId="0" fontId="141" fillId="13" borderId="0" applyNumberFormat="0" applyBorder="0" applyAlignment="0" applyProtection="0"/>
    <xf numFmtId="0" fontId="141" fillId="14" borderId="0" applyNumberFormat="0" applyBorder="0" applyAlignment="0" applyProtection="0"/>
    <xf numFmtId="0" fontId="142" fillId="15" borderId="0" applyNumberFormat="0" applyBorder="0" applyAlignment="0" applyProtection="0"/>
    <xf numFmtId="0" fontId="142" fillId="16" borderId="0" applyNumberFormat="0" applyBorder="0" applyAlignment="0" applyProtection="0"/>
    <xf numFmtId="0" fontId="142" fillId="11"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9" borderId="0" applyNumberFormat="0" applyBorder="0" applyAlignment="0" applyProtection="0"/>
    <xf numFmtId="0" fontId="142" fillId="20" borderId="0" applyNumberFormat="0" applyBorder="0" applyAlignment="0" applyProtection="0"/>
    <xf numFmtId="0" fontId="142" fillId="21" borderId="0" applyNumberFormat="0" applyBorder="0" applyAlignment="0" applyProtection="0"/>
    <xf numFmtId="0" fontId="142" fillId="22" borderId="0" applyNumberFormat="0" applyBorder="0" applyAlignment="0" applyProtection="0"/>
    <xf numFmtId="0" fontId="142" fillId="23" borderId="0" applyNumberFormat="0" applyBorder="0" applyAlignment="0" applyProtection="0"/>
    <xf numFmtId="0" fontId="142" fillId="24" borderId="0" applyNumberFormat="0" applyBorder="0" applyAlignment="0" applyProtection="0"/>
    <xf numFmtId="0" fontId="142" fillId="25" borderId="0" applyNumberFormat="0" applyBorder="0" applyAlignment="0" applyProtection="0"/>
    <xf numFmtId="223" fontId="2" fillId="0" borderId="0" applyFont="0" applyFill="0" applyBorder="0" applyAlignment="0" applyProtection="0"/>
    <xf numFmtId="0" fontId="20" fillId="0" borderId="0" applyFont="0" applyFill="0" applyBorder="0" applyAlignment="0" applyProtection="0"/>
    <xf numFmtId="201" fontId="18" fillId="0" borderId="0" applyFont="0" applyFill="0" applyBorder="0" applyAlignment="0" applyProtection="0"/>
    <xf numFmtId="224" fontId="2" fillId="0" borderId="0" applyFont="0" applyFill="0" applyBorder="0" applyAlignment="0" applyProtection="0"/>
    <xf numFmtId="0" fontId="20" fillId="0" borderId="0" applyFont="0" applyFill="0" applyBorder="0" applyAlignment="0" applyProtection="0"/>
    <xf numFmtId="194" fontId="19" fillId="0" borderId="0" applyFont="0" applyFill="0" applyBorder="0" applyAlignment="0" applyProtection="0"/>
    <xf numFmtId="192" fontId="19" fillId="0" borderId="0" applyFont="0" applyFill="0" applyBorder="0" applyAlignment="0" applyProtection="0"/>
    <xf numFmtId="0" fontId="20"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0" fontId="20" fillId="0" borderId="0" applyFont="0" applyFill="0" applyBorder="0" applyAlignment="0" applyProtection="0"/>
    <xf numFmtId="193" fontId="19" fillId="0" borderId="0" applyFont="0" applyFill="0" applyBorder="0" applyAlignment="0" applyProtection="0"/>
    <xf numFmtId="169" fontId="18" fillId="0" borderId="0" applyFont="0" applyFill="0" applyBorder="0" applyAlignment="0" applyProtection="0"/>
    <xf numFmtId="0" fontId="143" fillId="26" borderId="0" applyNumberFormat="0" applyBorder="0" applyAlignment="0" applyProtection="0"/>
    <xf numFmtId="0" fontId="2" fillId="0" borderId="0" applyFont="0" applyFill="0" applyBorder="0" applyAlignment="0" applyProtection="0"/>
    <xf numFmtId="0" fontId="20" fillId="0" borderId="0">
      <alignment/>
      <protection/>
    </xf>
    <xf numFmtId="0" fontId="14" fillId="0" borderId="0">
      <alignment/>
      <protection/>
    </xf>
    <xf numFmtId="0" fontId="20" fillId="0" borderId="0">
      <alignment/>
      <protection/>
    </xf>
    <xf numFmtId="0" fontId="21" fillId="0" borderId="0">
      <alignment/>
      <protection/>
    </xf>
    <xf numFmtId="0" fontId="42" fillId="0" borderId="0">
      <alignment/>
      <protection/>
    </xf>
    <xf numFmtId="178" fontId="2" fillId="0" borderId="0" applyFill="0" applyBorder="0" applyAlignment="0">
      <protection/>
    </xf>
    <xf numFmtId="234" fontId="98" fillId="0" borderId="0" applyFill="0" applyBorder="0" applyAlignment="0">
      <protection/>
    </xf>
    <xf numFmtId="177" fontId="98" fillId="0" borderId="0" applyFill="0" applyBorder="0" applyAlignment="0">
      <protection/>
    </xf>
    <xf numFmtId="235" fontId="98" fillId="0" borderId="0" applyFill="0" applyBorder="0" applyAlignment="0">
      <protection/>
    </xf>
    <xf numFmtId="236" fontId="2" fillId="0" borderId="0" applyFill="0" applyBorder="0" applyAlignment="0">
      <protection/>
    </xf>
    <xf numFmtId="171" fontId="98" fillId="0" borderId="0" applyFill="0" applyBorder="0" applyAlignment="0">
      <protection/>
    </xf>
    <xf numFmtId="237" fontId="98" fillId="0" borderId="0" applyFill="0" applyBorder="0" applyAlignment="0">
      <protection/>
    </xf>
    <xf numFmtId="234" fontId="98" fillId="0" borderId="0" applyFill="0" applyBorder="0" applyAlignment="0">
      <protection/>
    </xf>
    <xf numFmtId="0" fontId="144" fillId="27" borderId="2" applyNumberFormat="0" applyAlignment="0" applyProtection="0"/>
    <xf numFmtId="0" fontId="22" fillId="0" borderId="0">
      <alignment/>
      <protection/>
    </xf>
    <xf numFmtId="191" fontId="0" fillId="0" borderId="0" applyFont="0" applyFill="0" applyBorder="0" applyAlignment="0" applyProtection="0"/>
    <xf numFmtId="0" fontId="145" fillId="28" borderId="3" applyNumberFormat="0" applyAlignment="0" applyProtection="0"/>
    <xf numFmtId="1" fontId="23" fillId="0" borderId="4" applyBorder="0">
      <alignment/>
      <protection/>
    </xf>
    <xf numFmtId="43" fontId="0" fillId="0" borderId="0" applyFont="0" applyFill="0" applyBorder="0" applyAlignment="0" applyProtection="0"/>
    <xf numFmtId="165" fontId="0" fillId="0" borderId="0" applyFont="0" applyFill="0" applyBorder="0" applyAlignment="0" applyProtection="0"/>
    <xf numFmtId="171" fontId="98" fillId="0" borderId="0" applyFont="0" applyFill="0" applyBorder="0" applyAlignment="0" applyProtection="0"/>
    <xf numFmtId="227" fontId="14" fillId="0" borderId="0">
      <alignment/>
      <protection/>
    </xf>
    <xf numFmtId="3" fontId="2" fillId="0" borderId="0" applyFont="0" applyFill="0" applyBorder="0" applyAlignment="0" applyProtection="0"/>
    <xf numFmtId="40" fontId="43" fillId="0" borderId="0" applyFont="0" applyFill="0" applyBorder="0" applyAlignment="0" applyProtection="0"/>
    <xf numFmtId="210" fontId="2"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211" fontId="2" fillId="0" borderId="0" applyFont="0" applyFill="0" applyBorder="0" applyAlignment="0" applyProtection="0"/>
    <xf numFmtId="234" fontId="98" fillId="0" borderId="0" applyFont="0" applyFill="0" applyBorder="0" applyAlignment="0" applyProtection="0"/>
    <xf numFmtId="209" fontId="2" fillId="0" borderId="0" applyFont="0" applyFill="0" applyBorder="0" applyAlignment="0" applyProtection="0"/>
    <xf numFmtId="176" fontId="2" fillId="0" borderId="0" applyFont="0" applyFill="0" applyBorder="0" applyAlignment="0" applyProtection="0"/>
    <xf numFmtId="225" fontId="2" fillId="0" borderId="0">
      <alignment/>
      <protection/>
    </xf>
    <xf numFmtId="0" fontId="2" fillId="0" borderId="0" applyFont="0" applyFill="0" applyBorder="0" applyAlignment="0" applyProtection="0"/>
    <xf numFmtId="14" fontId="99" fillId="0" borderId="0" applyFill="0" applyBorder="0" applyAlignment="0">
      <protection/>
    </xf>
    <xf numFmtId="0" fontId="12" fillId="0" borderId="0" applyProtection="0">
      <alignment/>
    </xf>
    <xf numFmtId="239" fontId="2" fillId="0" borderId="5">
      <alignment vertical="center"/>
      <protection/>
    </xf>
    <xf numFmtId="241" fontId="2" fillId="0" borderId="0" applyFont="0" applyFill="0" applyBorder="0" applyAlignment="0" applyProtection="0"/>
    <xf numFmtId="232" fontId="2" fillId="0" borderId="0" applyFont="0" applyFill="0" applyBorder="0" applyAlignment="0" applyProtection="0"/>
    <xf numFmtId="226" fontId="2" fillId="0" borderId="0">
      <alignment/>
      <protection/>
    </xf>
    <xf numFmtId="171" fontId="98" fillId="0" borderId="0" applyFill="0" applyBorder="0" applyAlignment="0">
      <protection/>
    </xf>
    <xf numFmtId="234" fontId="98" fillId="0" borderId="0" applyFill="0" applyBorder="0" applyAlignment="0">
      <protection/>
    </xf>
    <xf numFmtId="171" fontId="98" fillId="0" borderId="0" applyFill="0" applyBorder="0" applyAlignment="0">
      <protection/>
    </xf>
    <xf numFmtId="237" fontId="98" fillId="0" borderId="0" applyFill="0" applyBorder="0" applyAlignment="0">
      <protection/>
    </xf>
    <xf numFmtId="234" fontId="98" fillId="0" borderId="0" applyFill="0" applyBorder="0" applyAlignment="0">
      <protection/>
    </xf>
    <xf numFmtId="238" fontId="2" fillId="0" borderId="0" applyFont="0" applyFill="0" applyBorder="0" applyAlignment="0" applyProtection="0"/>
    <xf numFmtId="0" fontId="146" fillId="0" borderId="0" applyNumberFormat="0" applyFill="0" applyBorder="0" applyAlignment="0" applyProtection="0"/>
    <xf numFmtId="0" fontId="100" fillId="0" borderId="0" applyProtection="0">
      <alignment/>
    </xf>
    <xf numFmtId="0" fontId="101" fillId="0" borderId="0" applyProtection="0">
      <alignment/>
    </xf>
    <xf numFmtId="0" fontId="102" fillId="0" borderId="0" applyProtection="0">
      <alignment/>
    </xf>
    <xf numFmtId="0" fontId="103" fillId="0" borderId="0" applyProtection="0">
      <alignment/>
    </xf>
    <xf numFmtId="0" fontId="104" fillId="0" borderId="0" applyNumberFormat="0" applyFont="0" applyFill="0" applyBorder="0" applyAlignment="0" applyProtection="0"/>
    <xf numFmtId="0" fontId="105" fillId="0" borderId="0" applyProtection="0">
      <alignment/>
    </xf>
    <xf numFmtId="0" fontId="106" fillId="0" borderId="0" applyProtection="0">
      <alignment/>
    </xf>
    <xf numFmtId="2" fontId="2" fillId="0" borderId="0" applyFont="0" applyFill="0" applyBorder="0" applyAlignment="0" applyProtection="0"/>
    <xf numFmtId="0" fontId="147" fillId="0" borderId="0" applyNumberFormat="0" applyFill="0" applyBorder="0" applyAlignment="0" applyProtection="0"/>
    <xf numFmtId="0" fontId="148" fillId="29" borderId="0" applyNumberFormat="0" applyBorder="0" applyAlignment="0" applyProtection="0"/>
    <xf numFmtId="38" fontId="24" fillId="30" borderId="0" applyNumberFormat="0" applyBorder="0" applyAlignment="0" applyProtection="0"/>
    <xf numFmtId="0" fontId="107" fillId="0" borderId="0" applyNumberFormat="0" applyFont="0" applyBorder="0" applyAlignment="0">
      <protection/>
    </xf>
    <xf numFmtId="0" fontId="25" fillId="0" borderId="0">
      <alignment horizontal="left"/>
      <protection/>
    </xf>
    <xf numFmtId="0" fontId="4" fillId="0" borderId="6" applyNumberFormat="0" applyAlignment="0" applyProtection="0"/>
    <xf numFmtId="0" fontId="4" fillId="0" borderId="7">
      <alignment horizontal="left" vertical="center"/>
      <protection/>
    </xf>
    <xf numFmtId="0" fontId="5" fillId="0" borderId="0" applyNumberFormat="0" applyFill="0" applyBorder="0" applyAlignment="0" applyProtection="0"/>
    <xf numFmtId="0" fontId="4" fillId="0" borderId="0" applyNumberFormat="0" applyFill="0" applyBorder="0" applyAlignment="0" applyProtection="0"/>
    <xf numFmtId="0" fontId="149" fillId="0" borderId="8" applyNumberFormat="0" applyFill="0" applyAlignment="0" applyProtection="0"/>
    <xf numFmtId="0" fontId="149" fillId="0" borderId="0" applyNumberFormat="0" applyFill="0" applyBorder="0" applyAlignment="0" applyProtection="0"/>
    <xf numFmtId="181" fontId="18" fillId="0" borderId="0">
      <alignment/>
      <protection locked="0"/>
    </xf>
    <xf numFmtId="181" fontId="18" fillId="0" borderId="0">
      <alignment/>
      <protection locked="0"/>
    </xf>
    <xf numFmtId="5" fontId="31" fillId="31" borderId="9" applyNumberFormat="0" applyAlignment="0">
      <protection/>
    </xf>
    <xf numFmtId="3" fontId="0" fillId="32" borderId="10" applyNumberFormat="0" applyBorder="0" applyAlignment="0">
      <protection/>
    </xf>
    <xf numFmtId="49" fontId="108" fillId="0" borderId="9">
      <alignment vertical="center"/>
      <protection/>
    </xf>
    <xf numFmtId="0" fontId="150" fillId="0" borderId="0" applyNumberFormat="0" applyFill="0" applyBorder="0" applyAlignment="0" applyProtection="0"/>
    <xf numFmtId="203" fontId="0" fillId="0" borderId="0" applyFont="0" applyFill="0" applyBorder="0" applyAlignment="0" applyProtection="0"/>
    <xf numFmtId="0" fontId="44" fillId="0" borderId="0">
      <alignment/>
      <protection/>
    </xf>
    <xf numFmtId="10" fontId="24" fillId="30" borderId="9" applyNumberFormat="0" applyBorder="0" applyAlignment="0" applyProtection="0"/>
    <xf numFmtId="0" fontId="45" fillId="0" borderId="0">
      <alignment/>
      <protection/>
    </xf>
    <xf numFmtId="0" fontId="45" fillId="0" borderId="0">
      <alignment/>
      <protection/>
    </xf>
    <xf numFmtId="3" fontId="13" fillId="0" borderId="7">
      <alignment horizontal="centerContinuous"/>
      <protection/>
    </xf>
    <xf numFmtId="171" fontId="98" fillId="0" borderId="0" applyFill="0" applyBorder="0" applyAlignment="0">
      <protection/>
    </xf>
    <xf numFmtId="234" fontId="98" fillId="0" borderId="0" applyFill="0" applyBorder="0" applyAlignment="0">
      <protection/>
    </xf>
    <xf numFmtId="171" fontId="98" fillId="0" borderId="0" applyFill="0" applyBorder="0" applyAlignment="0">
      <protection/>
    </xf>
    <xf numFmtId="237" fontId="98" fillId="0" borderId="0" applyFill="0" applyBorder="0" applyAlignment="0">
      <protection/>
    </xf>
    <xf numFmtId="234" fontId="98" fillId="0" borderId="0" applyFill="0" applyBorder="0" applyAlignment="0">
      <protection/>
    </xf>
    <xf numFmtId="0" fontId="151" fillId="0" borderId="11" applyNumberFormat="0" applyFill="0" applyAlignment="0" applyProtection="0"/>
    <xf numFmtId="38" fontId="45" fillId="0" borderId="0" applyFont="0" applyFill="0" applyBorder="0" applyAlignment="0" applyProtection="0"/>
    <xf numFmtId="40" fontId="45" fillId="0" borderId="0" applyFont="0" applyFill="0" applyBorder="0" applyAlignment="0" applyProtection="0"/>
    <xf numFmtId="0" fontId="26" fillId="0" borderId="12">
      <alignment/>
      <protection/>
    </xf>
    <xf numFmtId="216" fontId="2" fillId="0" borderId="13">
      <alignment/>
      <protection/>
    </xf>
    <xf numFmtId="167" fontId="45" fillId="0" borderId="0" applyFont="0" applyFill="0" applyBorder="0" applyAlignment="0" applyProtection="0"/>
    <xf numFmtId="168" fontId="45" fillId="0" borderId="0" applyFont="0" applyFill="0" applyBorder="0" applyAlignment="0" applyProtection="0"/>
    <xf numFmtId="4" fontId="27" fillId="0" borderId="14" applyBorder="0">
      <alignment/>
      <protection/>
    </xf>
    <xf numFmtId="0" fontId="12" fillId="0" borderId="0" applyNumberFormat="0" applyFont="0" applyFill="0" applyAlignment="0">
      <protection/>
    </xf>
    <xf numFmtId="0" fontId="12" fillId="0" borderId="0" applyNumberFormat="0" applyFont="0" applyFill="0" applyAlignment="0">
      <protection/>
    </xf>
    <xf numFmtId="0" fontId="12" fillId="0" borderId="0" applyNumberFormat="0" applyFont="0" applyFill="0" applyAlignment="0">
      <protection/>
    </xf>
    <xf numFmtId="0" fontId="152" fillId="33" borderId="0" applyNumberFormat="0" applyBorder="0" applyAlignment="0" applyProtection="0"/>
    <xf numFmtId="0" fontId="14" fillId="0" borderId="0">
      <alignment/>
      <protection/>
    </xf>
    <xf numFmtId="37" fontId="46" fillId="0" borderId="0">
      <alignment/>
      <protection/>
    </xf>
    <xf numFmtId="0" fontId="28" fillId="0" borderId="9" applyNumberFormat="0" applyFont="0" applyFill="0" applyBorder="0" applyAlignment="0">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16" fillId="0" borderId="0">
      <alignment/>
      <protection/>
    </xf>
    <xf numFmtId="0" fontId="0" fillId="34" borderId="15" applyNumberFormat="0" applyFont="0" applyAlignment="0" applyProtection="0"/>
    <xf numFmtId="0" fontId="3" fillId="0" borderId="0" applyNumberFormat="0" applyFill="0" applyBorder="0" applyAlignment="0" applyProtection="0"/>
    <xf numFmtId="0" fontId="2" fillId="0" borderId="0" applyFont="0" applyFill="0" applyBorder="0" applyAlignment="0" applyProtection="0"/>
    <xf numFmtId="0" fontId="14" fillId="0" borderId="0">
      <alignment/>
      <protection/>
    </xf>
    <xf numFmtId="0" fontId="153" fillId="27" borderId="16" applyNumberFormat="0" applyAlignment="0" applyProtection="0"/>
    <xf numFmtId="0" fontId="109" fillId="30" borderId="0">
      <alignment/>
      <protection/>
    </xf>
    <xf numFmtId="0" fontId="13" fillId="0" borderId="0">
      <alignment/>
      <protection/>
    </xf>
    <xf numFmtId="9" fontId="0" fillId="0" borderId="0" applyFont="0" applyFill="0" applyBorder="0" applyAlignment="0" applyProtection="0"/>
    <xf numFmtId="220" fontId="2" fillId="0" borderId="0" applyFont="0" applyFill="0" applyBorder="0" applyAlignment="0" applyProtection="0"/>
    <xf numFmtId="236" fontId="2" fillId="0" borderId="0" applyFont="0" applyFill="0" applyBorder="0" applyAlignment="0" applyProtection="0"/>
    <xf numFmtId="230" fontId="2" fillId="0" borderId="0" applyFont="0" applyFill="0" applyBorder="0" applyAlignment="0" applyProtection="0"/>
    <xf numFmtId="10" fontId="2" fillId="0" borderId="0" applyFont="0" applyFill="0" applyBorder="0" applyAlignment="0" applyProtection="0"/>
    <xf numFmtId="9" fontId="45" fillId="0" borderId="17" applyNumberFormat="0" applyBorder="0">
      <alignment/>
      <protection/>
    </xf>
    <xf numFmtId="171" fontId="98" fillId="0" borderId="0" applyFill="0" applyBorder="0" applyAlignment="0">
      <protection/>
    </xf>
    <xf numFmtId="234" fontId="98" fillId="0" borderId="0" applyFill="0" applyBorder="0" applyAlignment="0">
      <protection/>
    </xf>
    <xf numFmtId="171" fontId="98" fillId="0" borderId="0" applyFill="0" applyBorder="0" applyAlignment="0">
      <protection/>
    </xf>
    <xf numFmtId="237" fontId="98" fillId="0" borderId="0" applyFill="0" applyBorder="0" applyAlignment="0">
      <protection/>
    </xf>
    <xf numFmtId="234" fontId="98" fillId="0" borderId="0" applyFill="0" applyBorder="0" applyAlignment="0">
      <protection/>
    </xf>
    <xf numFmtId="0" fontId="110" fillId="0" borderId="0">
      <alignment/>
      <protection/>
    </xf>
    <xf numFmtId="0" fontId="45" fillId="0" borderId="0" applyNumberFormat="0" applyFont="0" applyFill="0" applyBorder="0" applyAlignment="0" applyProtection="0"/>
    <xf numFmtId="15" fontId="45" fillId="0" borderId="0" applyFont="0" applyFill="0" applyBorder="0" applyAlignment="0" applyProtection="0"/>
    <xf numFmtId="4" fontId="45" fillId="0" borderId="0" applyFont="0" applyFill="0" applyBorder="0" applyAlignment="0" applyProtection="0"/>
    <xf numFmtId="0" fontId="47" fillId="0" borderId="12">
      <alignment horizontal="center"/>
      <protection/>
    </xf>
    <xf numFmtId="3" fontId="45" fillId="0" borderId="0" applyFont="0" applyFill="0" applyBorder="0" applyAlignment="0" applyProtection="0"/>
    <xf numFmtId="0" fontId="45" fillId="35" borderId="0" applyNumberFormat="0" applyFont="0" applyBorder="0" applyAlignment="0" applyProtection="0"/>
    <xf numFmtId="203" fontId="0" fillId="0" borderId="0" applyFont="0" applyFill="0" applyBorder="0" applyAlignment="0" applyProtection="0"/>
    <xf numFmtId="3" fontId="0" fillId="0" borderId="18">
      <alignment horizontal="right" wrapText="1"/>
      <protection/>
    </xf>
    <xf numFmtId="0" fontId="2" fillId="36" borderId="0">
      <alignment/>
      <protection/>
    </xf>
    <xf numFmtId="42" fontId="0" fillId="0" borderId="0" applyFont="0" applyFill="0" applyBorder="0" applyAlignment="0" applyProtection="0"/>
    <xf numFmtId="190" fontId="18" fillId="0" borderId="0" applyFont="0" applyFill="0" applyBorder="0" applyAlignment="0" applyProtection="0"/>
    <xf numFmtId="170" fontId="0" fillId="0" borderId="0" applyFont="0" applyFill="0" applyBorder="0" applyAlignment="0" applyProtection="0"/>
    <xf numFmtId="183" fontId="0" fillId="0" borderId="0" applyFont="0" applyFill="0" applyBorder="0" applyAlignment="0" applyProtection="0"/>
    <xf numFmtId="203" fontId="0" fillId="0" borderId="0" applyFont="0" applyFill="0" applyBorder="0" applyAlignment="0" applyProtection="0"/>
    <xf numFmtId="190" fontId="0" fillId="0" borderId="0" applyFont="0" applyFill="0" applyBorder="0" applyAlignment="0" applyProtection="0"/>
    <xf numFmtId="206"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22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97" fontId="0" fillId="0" borderId="0" applyFont="0" applyFill="0" applyBorder="0" applyAlignment="0" applyProtection="0"/>
    <xf numFmtId="41" fontId="0" fillId="0" borderId="0" applyFont="0" applyFill="0" applyBorder="0" applyAlignment="0" applyProtection="0"/>
    <xf numFmtId="203" fontId="0"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206" fontId="0" fillId="0" borderId="0" applyFont="0" applyFill="0" applyBorder="0" applyAlignment="0" applyProtection="0"/>
    <xf numFmtId="190" fontId="18" fillId="0" borderId="0" applyFont="0" applyFill="0" applyBorder="0" applyAlignment="0" applyProtection="0"/>
    <xf numFmtId="170" fontId="0" fillId="0" borderId="0" applyFont="0" applyFill="0" applyBorder="0" applyAlignment="0" applyProtection="0"/>
    <xf numFmtId="183" fontId="0" fillId="0" borderId="0" applyFont="0" applyFill="0" applyBorder="0" applyAlignment="0" applyProtection="0"/>
    <xf numFmtId="203"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206" fontId="0" fillId="0" borderId="0" applyFont="0" applyFill="0" applyBorder="0" applyAlignment="0" applyProtection="0"/>
    <xf numFmtId="190" fontId="0" fillId="0" borderId="0" applyFont="0" applyFill="0" applyBorder="0" applyAlignment="0" applyProtection="0"/>
    <xf numFmtId="190" fontId="0" fillId="0" borderId="0" applyFont="0" applyFill="0" applyBorder="0" applyAlignment="0" applyProtection="0"/>
    <xf numFmtId="221"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190" fontId="0" fillId="0" borderId="0" applyFont="0" applyFill="0" applyBorder="0" applyAlignment="0" applyProtection="0"/>
    <xf numFmtId="197" fontId="0" fillId="0" borderId="0" applyFont="0" applyFill="0" applyBorder="0" applyAlignment="0" applyProtection="0"/>
    <xf numFmtId="190" fontId="0" fillId="0" borderId="0" applyFont="0" applyFill="0" applyBorder="0" applyAlignment="0" applyProtection="0"/>
    <xf numFmtId="41" fontId="0" fillId="0" borderId="0" applyFont="0" applyFill="0" applyBorder="0" applyAlignment="0" applyProtection="0"/>
    <xf numFmtId="203" fontId="0" fillId="0" borderId="0" applyFont="0" applyFill="0" applyBorder="0" applyAlignment="0" applyProtection="0"/>
    <xf numFmtId="42" fontId="0" fillId="0" borderId="0" applyFont="0" applyFill="0" applyBorder="0" applyAlignment="0" applyProtection="0"/>
    <xf numFmtId="189" fontId="18" fillId="0" borderId="0" applyFont="0" applyFill="0" applyBorder="0" applyAlignment="0" applyProtection="0"/>
    <xf numFmtId="169" fontId="0" fillId="0" borderId="0" applyFont="0" applyFill="0" applyBorder="0" applyAlignment="0" applyProtection="0"/>
    <xf numFmtId="205" fontId="0" fillId="0" borderId="0" applyFont="0" applyFill="0" applyBorder="0" applyAlignment="0" applyProtection="0"/>
    <xf numFmtId="182" fontId="0" fillId="0" borderId="0" applyFont="0" applyFill="0" applyBorder="0" applyAlignment="0" applyProtection="0"/>
    <xf numFmtId="202" fontId="0" fillId="0" borderId="0" applyFont="0" applyFill="0" applyBorder="0" applyAlignment="0" applyProtection="0"/>
    <xf numFmtId="205" fontId="0" fillId="0" borderId="0" applyFont="0" applyFill="0" applyBorder="0" applyAlignment="0" applyProtection="0"/>
    <xf numFmtId="42" fontId="0" fillId="0" borderId="0" applyFon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189" fontId="18"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89" fontId="0" fillId="0" borderId="0" applyFont="0" applyFill="0" applyBorder="0" applyAlignment="0" applyProtection="0"/>
    <xf numFmtId="196" fontId="0" fillId="0" borderId="0" applyFont="0" applyFill="0" applyBorder="0" applyAlignment="0" applyProtection="0"/>
    <xf numFmtId="202" fontId="0" fillId="0" borderId="0" applyFont="0" applyFill="0" applyBorder="0" applyAlignment="0" applyProtection="0"/>
    <xf numFmtId="187" fontId="0" fillId="0" borderId="0" applyFont="0" applyFill="0" applyBorder="0" applyAlignment="0" applyProtection="0"/>
    <xf numFmtId="192" fontId="0" fillId="0" borderId="0" applyFont="0" applyFill="0" applyBorder="0" applyAlignment="0" applyProtection="0"/>
    <xf numFmtId="206" fontId="0" fillId="0" borderId="0" applyFont="0" applyFill="0" applyBorder="0" applyAlignment="0" applyProtection="0"/>
    <xf numFmtId="0" fontId="26" fillId="0" borderId="0">
      <alignment/>
      <protection/>
    </xf>
    <xf numFmtId="0" fontId="48" fillId="0" borderId="0">
      <alignment/>
      <protection/>
    </xf>
    <xf numFmtId="200" fontId="29" fillId="0" borderId="19">
      <alignment horizontal="right" vertical="center"/>
      <protection/>
    </xf>
    <xf numFmtId="231" fontId="16" fillId="0" borderId="19">
      <alignment horizontal="right" vertical="center"/>
      <protection/>
    </xf>
    <xf numFmtId="231" fontId="16" fillId="0" borderId="19">
      <alignment horizontal="right" vertical="center"/>
      <protection/>
    </xf>
    <xf numFmtId="212" fontId="2" fillId="0" borderId="19">
      <alignment horizontal="right" vertical="center"/>
      <protection/>
    </xf>
    <xf numFmtId="213" fontId="2" fillId="0" borderId="19">
      <alignment horizontal="right" vertical="center"/>
      <protection/>
    </xf>
    <xf numFmtId="212" fontId="2" fillId="0" borderId="19">
      <alignment horizontal="right" vertical="center"/>
      <protection/>
    </xf>
    <xf numFmtId="213" fontId="2" fillId="0" borderId="19">
      <alignment horizontal="right" vertical="center"/>
      <protection/>
    </xf>
    <xf numFmtId="212" fontId="2" fillId="0" borderId="19">
      <alignment horizontal="right" vertical="center"/>
      <protection/>
    </xf>
    <xf numFmtId="231" fontId="16" fillId="0" borderId="19">
      <alignment horizontal="right" vertical="center"/>
      <protection/>
    </xf>
    <xf numFmtId="231" fontId="16" fillId="0" borderId="19">
      <alignment horizontal="right" vertical="center"/>
      <protection/>
    </xf>
    <xf numFmtId="228" fontId="49" fillId="0" borderId="19">
      <alignment horizontal="right" vertical="center"/>
      <protection/>
    </xf>
    <xf numFmtId="212" fontId="2" fillId="0" borderId="19">
      <alignment horizontal="right" vertical="center"/>
      <protection/>
    </xf>
    <xf numFmtId="228" fontId="49" fillId="0" borderId="19">
      <alignment horizontal="right" vertical="center"/>
      <protection/>
    </xf>
    <xf numFmtId="213" fontId="2" fillId="0" borderId="19">
      <alignment horizontal="right" vertical="center"/>
      <protection/>
    </xf>
    <xf numFmtId="200" fontId="29" fillId="0" borderId="19">
      <alignment horizontal="right" vertical="center"/>
      <protection/>
    </xf>
    <xf numFmtId="200" fontId="29" fillId="0" borderId="19">
      <alignment horizontal="right" vertical="center"/>
      <protection/>
    </xf>
    <xf numFmtId="215" fontId="2" fillId="0" borderId="19">
      <alignment horizontal="right" vertical="center"/>
      <protection/>
    </xf>
    <xf numFmtId="200" fontId="29" fillId="0" borderId="19">
      <alignment horizontal="right" vertical="center"/>
      <protection/>
    </xf>
    <xf numFmtId="228" fontId="49" fillId="0" borderId="19">
      <alignment horizontal="right" vertical="center"/>
      <protection/>
    </xf>
    <xf numFmtId="200" fontId="29" fillId="0" borderId="19">
      <alignment horizontal="right" vertical="center"/>
      <protection/>
    </xf>
    <xf numFmtId="231" fontId="16" fillId="0" borderId="19">
      <alignment horizontal="right" vertical="center"/>
      <protection/>
    </xf>
    <xf numFmtId="231" fontId="16" fillId="0" borderId="19">
      <alignment horizontal="right" vertical="center"/>
      <protection/>
    </xf>
    <xf numFmtId="200" fontId="29" fillId="0" borderId="19">
      <alignment horizontal="right" vertical="center"/>
      <protection/>
    </xf>
    <xf numFmtId="200" fontId="29" fillId="0" borderId="19">
      <alignment horizontal="right" vertical="center"/>
      <protection/>
    </xf>
    <xf numFmtId="200" fontId="29" fillId="0" borderId="19">
      <alignment horizontal="right" vertical="center"/>
      <protection/>
    </xf>
    <xf numFmtId="200" fontId="29" fillId="0" borderId="19">
      <alignment horizontal="right" vertical="center"/>
      <protection/>
    </xf>
    <xf numFmtId="231" fontId="16" fillId="0" borderId="19">
      <alignment horizontal="right" vertical="center"/>
      <protection/>
    </xf>
    <xf numFmtId="200" fontId="29" fillId="0" borderId="19">
      <alignment horizontal="right" vertical="center"/>
      <protection/>
    </xf>
    <xf numFmtId="214" fontId="0" fillId="0" borderId="19">
      <alignment horizontal="right" vertical="center"/>
      <protection/>
    </xf>
    <xf numFmtId="231" fontId="16" fillId="0" borderId="19">
      <alignment horizontal="right" vertical="center"/>
      <protection/>
    </xf>
    <xf numFmtId="231" fontId="16" fillId="0" borderId="19">
      <alignment horizontal="right" vertical="center"/>
      <protection/>
    </xf>
    <xf numFmtId="200" fontId="29" fillId="0" borderId="19">
      <alignment horizontal="right" vertical="center"/>
      <protection/>
    </xf>
    <xf numFmtId="231" fontId="16" fillId="0" borderId="19">
      <alignment horizontal="right" vertical="center"/>
      <protection/>
    </xf>
    <xf numFmtId="200" fontId="29" fillId="0" borderId="19">
      <alignment horizontal="right" vertical="center"/>
      <protection/>
    </xf>
    <xf numFmtId="200" fontId="29" fillId="0" borderId="19">
      <alignment horizontal="right" vertical="center"/>
      <protection/>
    </xf>
    <xf numFmtId="49" fontId="99" fillId="0" borderId="0" applyFill="0" applyBorder="0" applyAlignment="0">
      <protection/>
    </xf>
    <xf numFmtId="184" fontId="2" fillId="0" borderId="0" applyFill="0" applyBorder="0" applyAlignment="0">
      <protection/>
    </xf>
    <xf numFmtId="233" fontId="2" fillId="0" borderId="0" applyFill="0" applyBorder="0" applyAlignment="0">
      <protection/>
    </xf>
    <xf numFmtId="184" fontId="0" fillId="0" borderId="9">
      <alignment horizontal="left"/>
      <protection/>
    </xf>
    <xf numFmtId="0" fontId="111" fillId="0" borderId="20">
      <alignment/>
      <protection/>
    </xf>
    <xf numFmtId="0" fontId="111" fillId="0" borderId="20">
      <alignment/>
      <protection/>
    </xf>
    <xf numFmtId="0" fontId="3" fillId="0" borderId="0" applyNumberFormat="0" applyFill="0" applyBorder="0" applyAlignment="0" applyProtection="0"/>
    <xf numFmtId="0" fontId="50" fillId="0" borderId="0" applyFont="0">
      <alignment horizontal="centerContinuous"/>
      <protection/>
    </xf>
    <xf numFmtId="0" fontId="154" fillId="0" borderId="0" applyNumberFormat="0" applyFill="0" applyBorder="0" applyAlignment="0" applyProtection="0"/>
    <xf numFmtId="0" fontId="2" fillId="0" borderId="21" applyNumberFormat="0" applyFont="0" applyFill="0" applyAlignment="0" applyProtection="0"/>
    <xf numFmtId="180" fontId="0" fillId="0" borderId="0">
      <alignment/>
      <protection/>
    </xf>
    <xf numFmtId="186" fontId="0" fillId="0" borderId="9">
      <alignment/>
      <protection/>
    </xf>
    <xf numFmtId="0" fontId="112" fillId="0" borderId="0">
      <alignment/>
      <protection/>
    </xf>
    <xf numFmtId="0" fontId="112" fillId="0" borderId="0">
      <alignment/>
      <protection/>
    </xf>
    <xf numFmtId="5" fontId="113" fillId="37" borderId="22">
      <alignment vertical="top"/>
      <protection/>
    </xf>
    <xf numFmtId="0" fontId="30" fillId="38" borderId="9">
      <alignment horizontal="left" vertical="center"/>
      <protection/>
    </xf>
    <xf numFmtId="6" fontId="114" fillId="39" borderId="22">
      <alignment/>
      <protection/>
    </xf>
    <xf numFmtId="5" fontId="31" fillId="0" borderId="22">
      <alignment horizontal="left" vertical="top"/>
      <protection/>
    </xf>
    <xf numFmtId="0" fontId="115" fillId="40" borderId="0">
      <alignment horizontal="left" vertical="center"/>
      <protection/>
    </xf>
    <xf numFmtId="5" fontId="32" fillId="0" borderId="23">
      <alignment horizontal="left" vertical="top"/>
      <protection/>
    </xf>
    <xf numFmtId="0" fontId="33" fillId="0" borderId="23">
      <alignment horizontal="left" vertical="center"/>
      <protection/>
    </xf>
    <xf numFmtId="0" fontId="2" fillId="0" borderId="0">
      <alignment/>
      <protection/>
    </xf>
    <xf numFmtId="240" fontId="2" fillId="0" borderId="0" applyFont="0" applyFill="0" applyBorder="0" applyAlignment="0" applyProtection="0"/>
    <xf numFmtId="242" fontId="2" fillId="0" borderId="0" applyFont="0" applyFill="0" applyBorder="0" applyAlignment="0" applyProtection="0"/>
    <xf numFmtId="0" fontId="155" fillId="0" borderId="0" applyNumberFormat="0" applyFill="0" applyBorder="0" applyAlignment="0" applyProtection="0"/>
    <xf numFmtId="0" fontId="51" fillId="0" borderId="0" applyNumberFormat="0" applyFill="0" applyBorder="0" applyAlignment="0" applyProtection="0"/>
    <xf numFmtId="42" fontId="116" fillId="0" borderId="0" applyFont="0" applyFill="0" applyBorder="0" applyAlignment="0" applyProtection="0"/>
    <xf numFmtId="44" fontId="116" fillId="0" borderId="0" applyFont="0" applyFill="0" applyBorder="0" applyAlignment="0" applyProtection="0"/>
    <xf numFmtId="0" fontId="116" fillId="0" borderId="0">
      <alignment/>
      <protection/>
    </xf>
    <xf numFmtId="40" fontId="6" fillId="0" borderId="0" applyFont="0" applyFill="0" applyBorder="0" applyAlignment="0" applyProtection="0"/>
    <xf numFmtId="3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9" fontId="7" fillId="0" borderId="0" applyFont="0" applyFill="0" applyBorder="0" applyAlignment="0" applyProtection="0"/>
    <xf numFmtId="0" fontId="8" fillId="0" borderId="0">
      <alignment/>
      <protection/>
    </xf>
    <xf numFmtId="0" fontId="12" fillId="0" borderId="0">
      <alignment/>
      <protection/>
    </xf>
    <xf numFmtId="170" fontId="11" fillId="0" borderId="0" applyFont="0" applyFill="0" applyBorder="0" applyAlignment="0" applyProtection="0"/>
    <xf numFmtId="172" fontId="11" fillId="0" borderId="0" applyFont="0" applyFill="0" applyBorder="0" applyAlignment="0" applyProtection="0"/>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7" fillId="0" borderId="0" applyFont="0" applyFill="0" applyBorder="0" applyAlignment="0" applyProtection="0"/>
    <xf numFmtId="0" fontId="7" fillId="0" borderId="0" applyFont="0" applyFill="0" applyBorder="0" applyAlignment="0" applyProtection="0"/>
    <xf numFmtId="175" fontId="7" fillId="0" borderId="0" applyFont="0" applyFill="0" applyBorder="0" applyAlignment="0" applyProtection="0"/>
    <xf numFmtId="174" fontId="7" fillId="0" borderId="0" applyFont="0" applyFill="0" applyBorder="0" applyAlignment="0" applyProtection="0"/>
    <xf numFmtId="0" fontId="9" fillId="0" borderId="0">
      <alignment/>
      <protection/>
    </xf>
    <xf numFmtId="193" fontId="17" fillId="0" borderId="0" applyFont="0" applyFill="0" applyBorder="0" applyAlignment="0" applyProtection="0"/>
    <xf numFmtId="192" fontId="17" fillId="0" borderId="0" applyFont="0" applyFill="0" applyBorder="0" applyAlignment="0" applyProtection="0"/>
    <xf numFmtId="0" fontId="10" fillId="0" borderId="0">
      <alignment/>
      <protection/>
    </xf>
    <xf numFmtId="169" fontId="11" fillId="0" borderId="0" applyFont="0" applyFill="0" applyBorder="0" applyAlignment="0" applyProtection="0"/>
    <xf numFmtId="6" fontId="35" fillId="0" borderId="0" applyFont="0" applyFill="0" applyBorder="0" applyAlignment="0" applyProtection="0"/>
    <xf numFmtId="171" fontId="11"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40" fillId="0" borderId="0">
      <alignment vertical="center"/>
      <protection/>
    </xf>
  </cellStyleXfs>
  <cellXfs count="1259">
    <xf numFmtId="0" fontId="0" fillId="0" borderId="0" xfId="0" applyAlignment="1">
      <alignment/>
    </xf>
    <xf numFmtId="0" fontId="15" fillId="0" borderId="0" xfId="0" applyFont="1" applyBorder="1" applyAlignment="1">
      <alignment horizontal="center" vertical="top" wrapText="1"/>
    </xf>
    <xf numFmtId="173" fontId="55" fillId="0" borderId="0" xfId="340" applyNumberFormat="1" applyFont="1" applyBorder="1" applyAlignment="1">
      <alignment/>
    </xf>
    <xf numFmtId="173" fontId="56" fillId="0" borderId="9" xfId="340" applyNumberFormat="1" applyFont="1" applyBorder="1" applyAlignment="1">
      <alignment horizontal="center" vertical="center" wrapText="1"/>
    </xf>
    <xf numFmtId="0" fontId="15" fillId="0" borderId="0" xfId="0" applyFont="1" applyAlignment="1">
      <alignment vertical="center"/>
    </xf>
    <xf numFmtId="0" fontId="14" fillId="0" borderId="0" xfId="0" applyFont="1" applyAlignment="1">
      <alignment vertical="center"/>
    </xf>
    <xf numFmtId="0" fontId="14" fillId="0" borderId="0" xfId="0" applyFont="1" applyFill="1" applyAlignment="1">
      <alignment vertical="center"/>
    </xf>
    <xf numFmtId="0" fontId="15" fillId="0" borderId="0" xfId="0" applyFont="1" applyAlignment="1">
      <alignment horizontal="right" vertical="center"/>
    </xf>
    <xf numFmtId="0" fontId="54" fillId="0" borderId="24" xfId="0" applyFont="1" applyFill="1" applyBorder="1" applyAlignment="1">
      <alignment vertical="center"/>
    </xf>
    <xf numFmtId="0" fontId="54" fillId="0" borderId="24" xfId="0" applyFont="1" applyFill="1" applyBorder="1" applyAlignment="1">
      <alignment horizontal="right" vertical="center"/>
    </xf>
    <xf numFmtId="0" fontId="54" fillId="0" borderId="0" xfId="0" applyFont="1" applyAlignment="1">
      <alignment vertical="center"/>
    </xf>
    <xf numFmtId="0" fontId="54" fillId="0" borderId="0" xfId="0" applyFont="1" applyFill="1" applyAlignment="1">
      <alignment vertical="center"/>
    </xf>
    <xf numFmtId="0" fontId="63" fillId="0" borderId="0" xfId="0" applyFont="1" applyAlignment="1">
      <alignment horizontal="centerContinuous" vertical="center"/>
    </xf>
    <xf numFmtId="0" fontId="54" fillId="0" borderId="0" xfId="0" applyFont="1" applyAlignment="1">
      <alignment horizontal="centerContinuous" vertical="center"/>
    </xf>
    <xf numFmtId="0" fontId="54" fillId="0" borderId="0" xfId="0" applyFont="1" applyFill="1" applyAlignment="1">
      <alignment horizontal="centerContinuous" vertical="center"/>
    </xf>
    <xf numFmtId="0" fontId="56" fillId="0" borderId="0" xfId="0" applyFont="1" applyAlignment="1">
      <alignment horizontal="center" vertical="center" wrapText="1"/>
    </xf>
    <xf numFmtId="0" fontId="54" fillId="0" borderId="0" xfId="0" applyFont="1" applyFill="1" applyAlignment="1">
      <alignment horizontal="center" vertical="center"/>
    </xf>
    <xf numFmtId="41" fontId="59" fillId="0" borderId="0" xfId="0" applyNumberFormat="1" applyFont="1" applyAlignment="1">
      <alignment horizontal="right" vertical="center"/>
    </xf>
    <xf numFmtId="0" fontId="56" fillId="0" borderId="0" xfId="0" applyFont="1" applyFill="1" applyAlignment="1">
      <alignment horizontal="center" vertical="center" wrapText="1"/>
    </xf>
    <xf numFmtId="0" fontId="56" fillId="0" borderId="0" xfId="0" applyFont="1" applyAlignment="1">
      <alignment vertical="center"/>
    </xf>
    <xf numFmtId="0" fontId="54" fillId="0" borderId="0" xfId="0" applyFont="1" applyAlignment="1">
      <alignment horizontal="center" vertical="center"/>
    </xf>
    <xf numFmtId="173" fontId="54" fillId="0" borderId="0" xfId="340" applyNumberFormat="1" applyFont="1" applyFill="1" applyAlignment="1">
      <alignment vertical="center"/>
    </xf>
    <xf numFmtId="173" fontId="54" fillId="0" borderId="0" xfId="340" applyNumberFormat="1" applyFont="1" applyAlignment="1">
      <alignment vertical="center"/>
    </xf>
    <xf numFmtId="0" fontId="54" fillId="0" borderId="0" xfId="0" applyFont="1" applyAlignment="1">
      <alignment horizontal="center" vertical="center" wrapText="1"/>
    </xf>
    <xf numFmtId="0" fontId="54" fillId="0" borderId="0" xfId="0" applyFont="1" applyAlignment="1" quotePrefix="1">
      <alignment vertical="center"/>
    </xf>
    <xf numFmtId="0" fontId="59" fillId="0" borderId="0" xfId="0" applyFont="1" applyAlignment="1">
      <alignment horizontal="center" vertical="center"/>
    </xf>
    <xf numFmtId="0" fontId="59" fillId="0" borderId="0" xfId="0" applyFont="1" applyAlignment="1">
      <alignment vertical="center"/>
    </xf>
    <xf numFmtId="0" fontId="54" fillId="0" borderId="0" xfId="0" applyFont="1" applyAlignment="1" quotePrefix="1">
      <alignment horizontal="center" vertical="center"/>
    </xf>
    <xf numFmtId="0" fontId="54" fillId="0" borderId="0" xfId="0" applyFont="1" applyAlignment="1" quotePrefix="1">
      <alignment horizontal="justify" vertical="center" wrapText="1"/>
    </xf>
    <xf numFmtId="0" fontId="54" fillId="0" borderId="0" xfId="0" applyFont="1" applyAlignment="1">
      <alignment horizontal="justify" vertical="center" wrapText="1"/>
    </xf>
    <xf numFmtId="173" fontId="54" fillId="0" borderId="0" xfId="0" applyNumberFormat="1" applyFont="1" applyAlignment="1">
      <alignment vertical="center"/>
    </xf>
    <xf numFmtId="0" fontId="56" fillId="0" borderId="0" xfId="0" applyFont="1" applyAlignment="1">
      <alignment horizontal="center" vertical="center"/>
    </xf>
    <xf numFmtId="0" fontId="56" fillId="0" borderId="0" xfId="0" applyFont="1" applyAlignment="1" quotePrefix="1">
      <alignment horizontal="center" vertical="center"/>
    </xf>
    <xf numFmtId="0" fontId="56" fillId="0" borderId="25" xfId="0" applyFont="1" applyBorder="1" applyAlignment="1">
      <alignment vertical="center"/>
    </xf>
    <xf numFmtId="0" fontId="54" fillId="0" borderId="25" xfId="0" applyFont="1" applyBorder="1" applyAlignment="1">
      <alignment vertical="center"/>
    </xf>
    <xf numFmtId="173" fontId="56" fillId="0" borderId="25" xfId="340" applyNumberFormat="1" applyFont="1" applyFill="1" applyBorder="1" applyAlignment="1">
      <alignment vertical="center"/>
    </xf>
    <xf numFmtId="0" fontId="56" fillId="0" borderId="0" xfId="0" applyFont="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vertical="center"/>
    </xf>
    <xf numFmtId="173" fontId="56" fillId="0" borderId="0" xfId="340" applyNumberFormat="1" applyFont="1" applyFill="1" applyBorder="1" applyAlignment="1">
      <alignment vertical="center"/>
    </xf>
    <xf numFmtId="0" fontId="56" fillId="0" borderId="0" xfId="0" applyFont="1" applyAlignment="1">
      <alignment horizontal="left" vertical="center"/>
    </xf>
    <xf numFmtId="41" fontId="54" fillId="0" borderId="0" xfId="0" applyNumberFormat="1" applyFont="1" applyAlignment="1">
      <alignment vertical="center"/>
    </xf>
    <xf numFmtId="0" fontId="54" fillId="0" borderId="24" xfId="0" applyFont="1" applyBorder="1" applyAlignment="1">
      <alignment vertical="center"/>
    </xf>
    <xf numFmtId="0" fontId="54" fillId="0" borderId="24" xfId="0" applyFont="1" applyBorder="1" applyAlignment="1">
      <alignment horizontal="center" vertical="center"/>
    </xf>
    <xf numFmtId="41" fontId="63" fillId="0" borderId="0" xfId="0" applyNumberFormat="1" applyFont="1" applyAlignment="1">
      <alignment horizontal="centerContinuous" vertical="center"/>
    </xf>
    <xf numFmtId="0" fontId="58" fillId="0" borderId="0" xfId="0" applyFont="1" applyAlignment="1">
      <alignment horizontal="centerContinuous" vertical="center"/>
    </xf>
    <xf numFmtId="41" fontId="54" fillId="0" borderId="0" xfId="0" applyNumberFormat="1" applyFont="1" applyAlignment="1">
      <alignment horizontal="centerContinuous" vertical="center"/>
    </xf>
    <xf numFmtId="0" fontId="61" fillId="0" borderId="0" xfId="0" applyFont="1" applyAlignment="1">
      <alignment vertical="center"/>
    </xf>
    <xf numFmtId="41" fontId="59" fillId="0" borderId="0" xfId="0" applyNumberFormat="1" applyFont="1" applyAlignment="1">
      <alignment vertical="center"/>
    </xf>
    <xf numFmtId="41" fontId="59" fillId="0" borderId="0" xfId="0" applyNumberFormat="1" applyFont="1" applyAlignment="1">
      <alignment horizontal="center" vertical="center"/>
    </xf>
    <xf numFmtId="0" fontId="56" fillId="0" borderId="0" xfId="0" applyFont="1" applyBorder="1" applyAlignment="1">
      <alignment horizontal="left" vertical="center"/>
    </xf>
    <xf numFmtId="41" fontId="54" fillId="0" borderId="0" xfId="0" applyNumberFormat="1" applyFont="1" applyBorder="1" applyAlignment="1">
      <alignment vertical="center"/>
    </xf>
    <xf numFmtId="0" fontId="54" fillId="0" borderId="0" xfId="0" applyFont="1" applyBorder="1" applyAlignment="1" quotePrefix="1">
      <alignment horizontal="left" vertical="center"/>
    </xf>
    <xf numFmtId="0" fontId="56" fillId="0" borderId="25" xfId="0" applyFont="1" applyBorder="1" applyAlignment="1">
      <alignment horizontal="center" vertical="center"/>
    </xf>
    <xf numFmtId="41" fontId="54" fillId="0" borderId="0" xfId="0" applyNumberFormat="1" applyFont="1" applyFill="1" applyAlignment="1">
      <alignment vertical="center"/>
    </xf>
    <xf numFmtId="41" fontId="56" fillId="0" borderId="0" xfId="0" applyNumberFormat="1" applyFont="1" applyAlignment="1">
      <alignment vertical="center"/>
    </xf>
    <xf numFmtId="41" fontId="61" fillId="0" borderId="0" xfId="0" applyNumberFormat="1" applyFont="1" applyBorder="1" applyAlignment="1">
      <alignment horizontal="center" vertical="center"/>
    </xf>
    <xf numFmtId="0" fontId="56" fillId="0" borderId="0" xfId="0" applyFont="1" applyFill="1" applyAlignment="1">
      <alignment vertical="center"/>
    </xf>
    <xf numFmtId="0" fontId="56" fillId="0" borderId="0" xfId="0" applyFont="1" applyFill="1" applyAlignment="1">
      <alignment horizontal="right" vertical="center"/>
    </xf>
    <xf numFmtId="0" fontId="63" fillId="0" borderId="0" xfId="0" applyFont="1" applyFill="1" applyAlignment="1">
      <alignment horizontal="centerContinuous" vertical="center"/>
    </xf>
    <xf numFmtId="0" fontId="56" fillId="0" borderId="0" xfId="0" applyFont="1" applyFill="1" applyAlignment="1">
      <alignment horizontal="center" vertical="center"/>
    </xf>
    <xf numFmtId="173" fontId="54" fillId="0" borderId="0" xfId="340" applyNumberFormat="1" applyFont="1" applyBorder="1" applyAlignment="1">
      <alignment vertical="center"/>
    </xf>
    <xf numFmtId="0" fontId="67" fillId="0" borderId="0" xfId="0" applyFont="1" applyAlignment="1">
      <alignment horizontal="centerContinuous" vertical="center"/>
    </xf>
    <xf numFmtId="173" fontId="56" fillId="0" borderId="0" xfId="340" applyNumberFormat="1" applyFont="1" applyAlignment="1">
      <alignment horizontal="center" vertical="center" wrapText="1"/>
    </xf>
    <xf numFmtId="173" fontId="56" fillId="0" borderId="0" xfId="340" applyNumberFormat="1" applyFont="1" applyAlignment="1">
      <alignment vertical="center"/>
    </xf>
    <xf numFmtId="41" fontId="68" fillId="0" borderId="0" xfId="0" applyNumberFormat="1" applyFont="1" applyAlignment="1">
      <alignment vertical="center"/>
    </xf>
    <xf numFmtId="0" fontId="56" fillId="0" borderId="0" xfId="0" applyFont="1" applyAlignment="1" quotePrefix="1">
      <alignment vertical="center"/>
    </xf>
    <xf numFmtId="0" fontId="14" fillId="0" borderId="0" xfId="0" applyFont="1" applyAlignment="1">
      <alignment/>
    </xf>
    <xf numFmtId="0" fontId="56" fillId="0" borderId="0" xfId="0" applyFont="1" applyAlignment="1">
      <alignment horizontal="right" vertical="center"/>
    </xf>
    <xf numFmtId="0" fontId="54" fillId="0" borderId="24" xfId="0" applyFont="1" applyBorder="1" applyAlignment="1">
      <alignment horizontal="right" vertical="center"/>
    </xf>
    <xf numFmtId="0" fontId="54" fillId="0" borderId="0" xfId="0" applyFont="1" applyAlignment="1">
      <alignment/>
    </xf>
    <xf numFmtId="0" fontId="15" fillId="0" borderId="0" xfId="0" applyFont="1" applyAlignment="1">
      <alignment/>
    </xf>
    <xf numFmtId="0" fontId="15" fillId="0" borderId="0" xfId="0" applyFont="1" applyAlignment="1">
      <alignment horizontal="right"/>
    </xf>
    <xf numFmtId="41" fontId="61" fillId="0" borderId="0" xfId="0" applyNumberFormat="1" applyFont="1" applyAlignment="1">
      <alignment vertical="center"/>
    </xf>
    <xf numFmtId="0" fontId="56" fillId="0" borderId="0" xfId="0" applyFont="1" applyAlignment="1">
      <alignment horizontal="centerContinuous"/>
    </xf>
    <xf numFmtId="0" fontId="54" fillId="0" borderId="0" xfId="0" applyFont="1" applyAlignment="1">
      <alignment horizontal="centerContinuous"/>
    </xf>
    <xf numFmtId="0" fontId="56" fillId="0" borderId="0" xfId="0" applyFont="1" applyAlignment="1">
      <alignment/>
    </xf>
    <xf numFmtId="0" fontId="14" fillId="0" borderId="0" xfId="0" applyFont="1" applyAlignment="1">
      <alignment horizontal="right" wrapText="1"/>
    </xf>
    <xf numFmtId="0" fontId="14" fillId="0" borderId="24" xfId="0" applyFont="1" applyBorder="1" applyAlignment="1">
      <alignment horizontal="left"/>
    </xf>
    <xf numFmtId="0" fontId="63" fillId="0" borderId="0" xfId="0" applyFont="1" applyAlignment="1">
      <alignment/>
    </xf>
    <xf numFmtId="0" fontId="69" fillId="0" borderId="24" xfId="0" applyFont="1" applyBorder="1" applyAlignment="1">
      <alignment/>
    </xf>
    <xf numFmtId="0" fontId="40" fillId="0" borderId="24" xfId="0" applyFont="1" applyBorder="1" applyAlignment="1">
      <alignment/>
    </xf>
    <xf numFmtId="0" fontId="70" fillId="0" borderId="24" xfId="0" applyFont="1" applyBorder="1" applyAlignment="1">
      <alignment horizontal="right"/>
    </xf>
    <xf numFmtId="0" fontId="40" fillId="0" borderId="0" xfId="0" applyFont="1" applyAlignment="1">
      <alignment/>
    </xf>
    <xf numFmtId="0" fontId="40" fillId="0" borderId="0" xfId="0" applyFont="1" applyAlignment="1">
      <alignment horizontal="right"/>
    </xf>
    <xf numFmtId="0" fontId="70" fillId="0" borderId="0" xfId="0" applyFont="1" applyAlignment="1">
      <alignment/>
    </xf>
    <xf numFmtId="0" fontId="71" fillId="0" borderId="0" xfId="0" applyFont="1" applyAlignment="1">
      <alignment/>
    </xf>
    <xf numFmtId="49" fontId="71" fillId="0" borderId="0" xfId="0" applyNumberFormat="1" applyFont="1" applyAlignment="1">
      <alignment horizontal="right"/>
    </xf>
    <xf numFmtId="49" fontId="70" fillId="0" borderId="0" xfId="0" applyNumberFormat="1" applyFont="1" applyAlignment="1">
      <alignment horizontal="right"/>
    </xf>
    <xf numFmtId="0" fontId="71" fillId="0" borderId="0" xfId="0" applyFont="1" applyAlignment="1" quotePrefix="1">
      <alignment horizontal="left" indent="1"/>
    </xf>
    <xf numFmtId="0" fontId="54" fillId="0" borderId="0" xfId="0" applyFont="1" applyAlignment="1">
      <alignment horizontal="right"/>
    </xf>
    <xf numFmtId="0" fontId="64" fillId="0" borderId="0" xfId="0" applyFont="1" applyAlignment="1">
      <alignment horizontal="right"/>
    </xf>
    <xf numFmtId="0" fontId="57" fillId="0" borderId="0" xfId="0" applyFont="1" applyFill="1" applyAlignment="1">
      <alignment horizontal="right" vertical="center"/>
    </xf>
    <xf numFmtId="0" fontId="14" fillId="0" borderId="0" xfId="0" applyFont="1" applyAlignment="1">
      <alignment horizontal="center" vertical="center"/>
    </xf>
    <xf numFmtId="173" fontId="54" fillId="0" borderId="0" xfId="340" applyNumberFormat="1" applyFont="1" applyBorder="1" applyAlignment="1">
      <alignment horizontal="left" vertical="center"/>
    </xf>
    <xf numFmtId="0" fontId="40" fillId="0" borderId="0" xfId="0" applyFont="1" applyFill="1" applyAlignment="1">
      <alignment/>
    </xf>
    <xf numFmtId="173" fontId="54" fillId="0" borderId="0" xfId="340" applyNumberFormat="1" applyFont="1" applyBorder="1" applyAlignment="1">
      <alignment horizontal="right" vertical="center"/>
    </xf>
    <xf numFmtId="173" fontId="61" fillId="0" borderId="0" xfId="340" applyNumberFormat="1" applyFont="1" applyAlignment="1">
      <alignment vertical="center"/>
    </xf>
    <xf numFmtId="173" fontId="54" fillId="0" borderId="24" xfId="340" applyNumberFormat="1" applyFont="1" applyBorder="1" applyAlignment="1">
      <alignment vertical="center"/>
    </xf>
    <xf numFmtId="173" fontId="54" fillId="0" borderId="24" xfId="340" applyNumberFormat="1" applyFont="1" applyBorder="1" applyAlignment="1">
      <alignment horizontal="right" vertical="center"/>
    </xf>
    <xf numFmtId="173" fontId="72" fillId="0" borderId="0" xfId="340" applyNumberFormat="1" applyFont="1" applyBorder="1" applyAlignment="1">
      <alignment vertical="center"/>
    </xf>
    <xf numFmtId="173" fontId="73" fillId="0" borderId="0" xfId="340" applyNumberFormat="1" applyFont="1" applyBorder="1" applyAlignment="1">
      <alignment horizontal="right" vertical="center"/>
    </xf>
    <xf numFmtId="173" fontId="59" fillId="0" borderId="0" xfId="340" applyNumberFormat="1" applyFont="1" applyBorder="1" applyAlignment="1">
      <alignment vertical="center"/>
    </xf>
    <xf numFmtId="173" fontId="54" fillId="0" borderId="0" xfId="340" applyNumberFormat="1" applyFont="1" applyBorder="1" applyAlignment="1" quotePrefix="1">
      <alignment vertical="center"/>
    </xf>
    <xf numFmtId="173" fontId="61" fillId="0" borderId="0" xfId="340" applyNumberFormat="1" applyFont="1" applyBorder="1" applyAlignment="1">
      <alignment horizontal="right" vertical="center"/>
    </xf>
    <xf numFmtId="173" fontId="65" fillId="0" borderId="0" xfId="340" applyNumberFormat="1" applyFont="1" applyAlignment="1">
      <alignment vertical="center"/>
    </xf>
    <xf numFmtId="173" fontId="54" fillId="0" borderId="9" xfId="340" applyNumberFormat="1" applyFont="1" applyBorder="1" applyAlignment="1">
      <alignment horizontal="center" vertical="center"/>
    </xf>
    <xf numFmtId="173" fontId="54" fillId="0" borderId="9" xfId="340" applyNumberFormat="1" applyFont="1" applyBorder="1" applyAlignment="1">
      <alignment vertical="center"/>
    </xf>
    <xf numFmtId="173" fontId="56" fillId="0" borderId="0" xfId="340" applyNumberFormat="1" applyFont="1" applyBorder="1" applyAlignment="1">
      <alignment vertical="center"/>
    </xf>
    <xf numFmtId="173" fontId="56" fillId="0" borderId="9" xfId="340" applyNumberFormat="1" applyFont="1" applyBorder="1" applyAlignment="1">
      <alignment vertical="center"/>
    </xf>
    <xf numFmtId="173" fontId="61" fillId="0" borderId="0" xfId="340" applyNumberFormat="1" applyFont="1" applyBorder="1" applyAlignment="1">
      <alignment vertical="center"/>
    </xf>
    <xf numFmtId="173" fontId="54" fillId="0" borderId="0" xfId="340" applyNumberFormat="1" applyFont="1" applyFill="1" applyBorder="1" applyAlignment="1">
      <alignment vertical="center"/>
    </xf>
    <xf numFmtId="173" fontId="65" fillId="0" borderId="0" xfId="340" applyNumberFormat="1" applyFont="1" applyBorder="1" applyAlignment="1">
      <alignment vertical="center"/>
    </xf>
    <xf numFmtId="229" fontId="54" fillId="0" borderId="24" xfId="0" applyNumberFormat="1" applyFont="1" applyBorder="1" applyAlignment="1">
      <alignment vertical="center"/>
    </xf>
    <xf numFmtId="229" fontId="54" fillId="0" borderId="0" xfId="0" applyNumberFormat="1" applyFont="1" applyBorder="1" applyAlignment="1">
      <alignment horizontal="centerContinuous" vertical="center"/>
    </xf>
    <xf numFmtId="229" fontId="54" fillId="0" borderId="0" xfId="0" applyNumberFormat="1" applyFont="1" applyBorder="1" applyAlignment="1">
      <alignment vertical="center"/>
    </xf>
    <xf numFmtId="0" fontId="54" fillId="0" borderId="0" xfId="0" applyFont="1" applyAlignment="1" quotePrefix="1">
      <alignment horizontal="left" vertical="center"/>
    </xf>
    <xf numFmtId="173" fontId="54" fillId="0" borderId="0" xfId="340" applyNumberFormat="1" applyFont="1" applyAlignment="1">
      <alignment horizontal="centerContinuous" vertical="center"/>
    </xf>
    <xf numFmtId="0" fontId="59" fillId="0" borderId="0" xfId="0" applyFont="1" applyAlignment="1">
      <alignment horizontal="left" vertical="center"/>
    </xf>
    <xf numFmtId="173" fontId="56" fillId="0" borderId="25" xfId="0" applyNumberFormat="1" applyFont="1" applyBorder="1" applyAlignment="1">
      <alignment horizontal="centerContinuous" vertical="center"/>
    </xf>
    <xf numFmtId="0" fontId="58" fillId="0" borderId="0" xfId="0" applyFont="1" applyAlignment="1" quotePrefix="1">
      <alignment horizontal="left" vertical="center"/>
    </xf>
    <xf numFmtId="0" fontId="15" fillId="0" borderId="7" xfId="0" applyFont="1" applyBorder="1" applyAlignment="1">
      <alignment horizontal="center" vertical="center"/>
    </xf>
    <xf numFmtId="0" fontId="15" fillId="0" borderId="7" xfId="0" applyFont="1" applyBorder="1" applyAlignment="1">
      <alignment horizontal="center" vertical="center" wrapText="1"/>
    </xf>
    <xf numFmtId="0" fontId="56" fillId="0" borderId="7" xfId="0" applyFont="1" applyBorder="1" applyAlignment="1">
      <alignment vertical="center"/>
    </xf>
    <xf numFmtId="0" fontId="54" fillId="0" borderId="7" xfId="0" applyFont="1" applyBorder="1" applyAlignment="1">
      <alignment vertical="center"/>
    </xf>
    <xf numFmtId="173" fontId="14" fillId="0" borderId="0" xfId="340" applyNumberFormat="1" applyFont="1" applyAlignment="1">
      <alignment vertical="center"/>
    </xf>
    <xf numFmtId="173" fontId="15" fillId="0" borderId="0" xfId="340" applyNumberFormat="1" applyFont="1" applyAlignment="1">
      <alignment vertical="center"/>
    </xf>
    <xf numFmtId="0" fontId="74" fillId="0" borderId="0" xfId="0" applyFont="1" applyAlignment="1">
      <alignment vertical="center"/>
    </xf>
    <xf numFmtId="0" fontId="14" fillId="0" borderId="0" xfId="0" applyFont="1" applyAlignment="1" quotePrefix="1">
      <alignment vertical="center"/>
    </xf>
    <xf numFmtId="0" fontId="15" fillId="0" borderId="7" xfId="0" applyFont="1" applyBorder="1" applyAlignment="1">
      <alignment vertical="center"/>
    </xf>
    <xf numFmtId="173" fontId="14" fillId="0" borderId="7" xfId="340" applyNumberFormat="1" applyFont="1" applyBorder="1" applyAlignment="1">
      <alignment vertical="center"/>
    </xf>
    <xf numFmtId="173" fontId="15" fillId="0" borderId="7" xfId="340" applyNumberFormat="1" applyFont="1" applyBorder="1" applyAlignment="1">
      <alignment vertical="center"/>
    </xf>
    <xf numFmtId="173" fontId="75" fillId="0" borderId="0" xfId="340" applyNumberFormat="1" applyFont="1" applyAlignment="1">
      <alignment vertical="center"/>
    </xf>
    <xf numFmtId="173" fontId="76" fillId="0" borderId="0" xfId="340" applyNumberFormat="1" applyFont="1" applyAlignment="1">
      <alignment vertical="center"/>
    </xf>
    <xf numFmtId="173" fontId="61" fillId="0" borderId="0" xfId="0" applyNumberFormat="1" applyFont="1" applyAlignment="1">
      <alignment vertical="center"/>
    </xf>
    <xf numFmtId="173" fontId="77" fillId="0" borderId="0" xfId="340" applyNumberFormat="1" applyFont="1" applyAlignment="1">
      <alignment vertical="center"/>
    </xf>
    <xf numFmtId="0" fontId="15" fillId="0" borderId="7" xfId="0" applyFont="1" applyBorder="1" applyAlignment="1">
      <alignment vertical="center" wrapText="1"/>
    </xf>
    <xf numFmtId="0" fontId="14" fillId="0" borderId="7" xfId="0" applyFont="1" applyBorder="1" applyAlignment="1">
      <alignment vertical="center"/>
    </xf>
    <xf numFmtId="173" fontId="14" fillId="0" borderId="0" xfId="0" applyNumberFormat="1" applyFont="1" applyAlignment="1">
      <alignment vertical="center"/>
    </xf>
    <xf numFmtId="173" fontId="75" fillId="0" borderId="0" xfId="0" applyNumberFormat="1" applyFont="1" applyAlignment="1">
      <alignment vertical="center"/>
    </xf>
    <xf numFmtId="0" fontId="54" fillId="0" borderId="0" xfId="0" applyFont="1" applyBorder="1" applyAlignment="1">
      <alignment horizontal="centerContinuous" vertical="center"/>
    </xf>
    <xf numFmtId="0" fontId="56" fillId="0" borderId="7" xfId="0" applyFont="1" applyBorder="1" applyAlignment="1">
      <alignment horizontal="center" vertical="center"/>
    </xf>
    <xf numFmtId="0" fontId="54" fillId="0" borderId="7" xfId="0" applyFont="1" applyBorder="1" applyAlignment="1">
      <alignment horizontal="center" vertical="center"/>
    </xf>
    <xf numFmtId="0" fontId="54" fillId="0" borderId="7" xfId="0" applyFont="1" applyBorder="1" applyAlignment="1">
      <alignment horizontal="centerContinuous" vertical="center"/>
    </xf>
    <xf numFmtId="229" fontId="54" fillId="0" borderId="0" xfId="0" applyNumberFormat="1" applyFont="1" applyBorder="1" applyAlignment="1">
      <alignment horizontal="center" vertical="center"/>
    </xf>
    <xf numFmtId="173" fontId="54" fillId="0" borderId="0" xfId="0" applyNumberFormat="1" applyFont="1" applyBorder="1" applyAlignment="1">
      <alignment vertical="center"/>
    </xf>
    <xf numFmtId="173" fontId="54" fillId="0" borderId="0" xfId="340" applyNumberFormat="1" applyFont="1" applyBorder="1" applyAlignment="1">
      <alignment horizontal="centerContinuous" vertical="center"/>
    </xf>
    <xf numFmtId="43" fontId="54" fillId="0" borderId="0" xfId="340" applyFont="1" applyBorder="1" applyAlignment="1">
      <alignment horizontal="centerContinuous" vertical="center"/>
    </xf>
    <xf numFmtId="43" fontId="54" fillId="0" borderId="25" xfId="340" applyFont="1" applyBorder="1" applyAlignment="1">
      <alignment vertical="center"/>
    </xf>
    <xf numFmtId="173" fontId="54" fillId="0" borderId="25" xfId="340" applyNumberFormat="1" applyFont="1" applyFill="1" applyBorder="1" applyAlignment="1">
      <alignment vertical="center"/>
    </xf>
    <xf numFmtId="43" fontId="54" fillId="0" borderId="0" xfId="340" applyFont="1" applyBorder="1" applyAlignment="1">
      <alignment vertical="center"/>
    </xf>
    <xf numFmtId="173" fontId="56" fillId="0" borderId="0" xfId="0" applyNumberFormat="1" applyFont="1" applyBorder="1" applyAlignment="1">
      <alignment vertical="center"/>
    </xf>
    <xf numFmtId="0" fontId="56" fillId="0" borderId="0" xfId="0" applyFont="1" applyFill="1" applyBorder="1" applyAlignment="1">
      <alignment vertical="center"/>
    </xf>
    <xf numFmtId="0" fontId="54" fillId="0" borderId="9" xfId="0" applyFont="1" applyBorder="1" applyAlignment="1">
      <alignment horizontal="center" vertical="center" wrapText="1"/>
    </xf>
    <xf numFmtId="173" fontId="59" fillId="0" borderId="9" xfId="340" applyNumberFormat="1" applyFont="1" applyBorder="1" applyAlignment="1">
      <alignment vertical="center"/>
    </xf>
    <xf numFmtId="0" fontId="59" fillId="0" borderId="9" xfId="0" applyFont="1" applyBorder="1" applyAlignment="1">
      <alignment vertical="center"/>
    </xf>
    <xf numFmtId="0" fontId="56" fillId="0" borderId="9" xfId="0" applyFont="1" applyBorder="1" applyAlignment="1">
      <alignment vertical="center"/>
    </xf>
    <xf numFmtId="173" fontId="54" fillId="0" borderId="9" xfId="340" applyNumberFormat="1" applyFont="1" applyFill="1" applyBorder="1" applyAlignment="1">
      <alignment vertical="center"/>
    </xf>
    <xf numFmtId="173" fontId="56" fillId="0" borderId="0" xfId="0" applyNumberFormat="1" applyFont="1" applyAlignment="1">
      <alignment vertical="center"/>
    </xf>
    <xf numFmtId="173" fontId="56" fillId="0" borderId="9" xfId="0" applyNumberFormat="1" applyFont="1" applyBorder="1" applyAlignment="1">
      <alignment vertical="center"/>
    </xf>
    <xf numFmtId="0" fontId="60" fillId="0" borderId="0" xfId="0" applyFont="1" applyBorder="1" applyAlignment="1">
      <alignment vertical="center"/>
    </xf>
    <xf numFmtId="173" fontId="68" fillId="0" borderId="0" xfId="0" applyNumberFormat="1" applyFont="1" applyBorder="1" applyAlignment="1">
      <alignment vertical="center"/>
    </xf>
    <xf numFmtId="173" fontId="56" fillId="0" borderId="0" xfId="340" applyNumberFormat="1" applyFont="1" applyBorder="1" applyAlignment="1">
      <alignment horizontal="right" vertical="center"/>
    </xf>
    <xf numFmtId="173" fontId="54" fillId="0" borderId="0" xfId="340" applyNumberFormat="1" applyFont="1" applyBorder="1" applyAlignment="1">
      <alignment horizontal="center" vertical="center"/>
    </xf>
    <xf numFmtId="173" fontId="54" fillId="0" borderId="9" xfId="340" applyNumberFormat="1" applyFont="1" applyBorder="1" applyAlignment="1" quotePrefix="1">
      <alignment vertical="center"/>
    </xf>
    <xf numFmtId="173" fontId="56" fillId="0" borderId="0" xfId="340" applyNumberFormat="1" applyFont="1" applyBorder="1" applyAlignment="1" quotePrefix="1">
      <alignment horizontal="left" vertical="center"/>
    </xf>
    <xf numFmtId="173" fontId="14" fillId="0" borderId="0" xfId="340" applyNumberFormat="1" applyFont="1" applyBorder="1" applyAlignment="1">
      <alignment vertical="center"/>
    </xf>
    <xf numFmtId="173" fontId="59" fillId="0" borderId="0" xfId="340" applyNumberFormat="1" applyFont="1" applyBorder="1" applyAlignment="1" quotePrefix="1">
      <alignment vertical="center"/>
    </xf>
    <xf numFmtId="173" fontId="78" fillId="0" borderId="0" xfId="340" applyNumberFormat="1" applyFont="1" applyBorder="1" applyAlignment="1">
      <alignment vertical="center"/>
    </xf>
    <xf numFmtId="173" fontId="56" fillId="0" borderId="0" xfId="340" applyNumberFormat="1" applyFont="1" applyFill="1" applyBorder="1" applyAlignment="1" quotePrefix="1">
      <alignment vertical="center"/>
    </xf>
    <xf numFmtId="173" fontId="61" fillId="0" borderId="0" xfId="340" applyNumberFormat="1" applyFont="1" applyFill="1" applyBorder="1" applyAlignment="1">
      <alignment vertical="center"/>
    </xf>
    <xf numFmtId="173" fontId="54" fillId="0" borderId="0" xfId="340" applyNumberFormat="1" applyFont="1" applyFill="1" applyBorder="1" applyAlignment="1">
      <alignment vertical="center" wrapText="1"/>
    </xf>
    <xf numFmtId="173" fontId="61" fillId="0" borderId="0" xfId="340" applyNumberFormat="1" applyFont="1" applyFill="1" applyBorder="1" applyAlignment="1">
      <alignment vertical="center" wrapText="1"/>
    </xf>
    <xf numFmtId="173" fontId="56" fillId="0" borderId="0" xfId="340" applyNumberFormat="1" applyFont="1" applyBorder="1" applyAlignment="1" quotePrefix="1">
      <alignment vertical="center"/>
    </xf>
    <xf numFmtId="173" fontId="58" fillId="0" borderId="0" xfId="340" applyNumberFormat="1" applyFont="1" applyBorder="1" applyAlignment="1">
      <alignment vertical="center"/>
    </xf>
    <xf numFmtId="173" fontId="62" fillId="0" borderId="0" xfId="340" applyNumberFormat="1" applyFont="1" applyBorder="1" applyAlignment="1">
      <alignment vertical="center" wrapText="1"/>
    </xf>
    <xf numFmtId="173" fontId="62" fillId="0" borderId="0" xfId="340" applyNumberFormat="1" applyFont="1" applyFill="1" applyBorder="1" applyAlignment="1">
      <alignment vertical="center" wrapText="1"/>
    </xf>
    <xf numFmtId="173" fontId="54" fillId="0" borderId="0" xfId="340" applyNumberFormat="1" applyFont="1" applyFill="1" applyBorder="1" applyAlignment="1">
      <alignment horizontal="right" vertical="center"/>
    </xf>
    <xf numFmtId="173" fontId="56" fillId="0" borderId="0" xfId="340" applyNumberFormat="1" applyFont="1" applyBorder="1" applyAlignment="1">
      <alignment horizontal="center" vertical="center"/>
    </xf>
    <xf numFmtId="0" fontId="54" fillId="0" borderId="24" xfId="0" applyFont="1" applyFill="1" applyBorder="1" applyAlignment="1">
      <alignment horizontal="left" vertical="center"/>
    </xf>
    <xf numFmtId="0" fontId="54" fillId="0" borderId="24" xfId="0" applyFont="1" applyFill="1" applyBorder="1" applyAlignment="1">
      <alignment horizontal="center" vertical="center"/>
    </xf>
    <xf numFmtId="0" fontId="56" fillId="0" borderId="0" xfId="0" applyFont="1" applyFill="1" applyBorder="1" applyAlignment="1">
      <alignment horizontal="left" vertical="center"/>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6" fillId="0" borderId="4"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Fill="1" applyBorder="1" applyAlignment="1">
      <alignment vertical="center"/>
    </xf>
    <xf numFmtId="0" fontId="56" fillId="0" borderId="9" xfId="0" applyFont="1" applyFill="1" applyBorder="1" applyAlignment="1" quotePrefix="1">
      <alignment horizontal="center" vertical="center"/>
    </xf>
    <xf numFmtId="173" fontId="56" fillId="0" borderId="9" xfId="340" applyNumberFormat="1" applyFont="1" applyFill="1" applyBorder="1" applyAlignment="1">
      <alignment vertical="center"/>
    </xf>
    <xf numFmtId="173" fontId="54" fillId="0" borderId="0" xfId="0" applyNumberFormat="1" applyFont="1" applyFill="1" applyBorder="1" applyAlignment="1">
      <alignment vertical="center"/>
    </xf>
    <xf numFmtId="173" fontId="61" fillId="0" borderId="0" xfId="0" applyNumberFormat="1" applyFont="1" applyFill="1" applyBorder="1" applyAlignment="1">
      <alignment vertical="center"/>
    </xf>
    <xf numFmtId="0" fontId="54" fillId="0" borderId="0" xfId="0" applyFont="1" applyFill="1" applyAlignment="1" quotePrefix="1">
      <alignment vertical="center"/>
    </xf>
    <xf numFmtId="0" fontId="56" fillId="0" borderId="0" xfId="0" applyFont="1" applyFill="1" applyAlignment="1" quotePrefix="1">
      <alignment vertical="center"/>
    </xf>
    <xf numFmtId="0" fontId="59" fillId="0" borderId="0" xfId="0" applyFont="1" applyFill="1" applyAlignment="1">
      <alignment vertical="center"/>
    </xf>
    <xf numFmtId="173" fontId="54" fillId="0" borderId="0" xfId="340" applyNumberFormat="1" applyFont="1" applyFill="1" applyAlignment="1" quotePrefix="1">
      <alignment vertical="center"/>
    </xf>
    <xf numFmtId="173" fontId="56" fillId="0" borderId="0" xfId="340" applyNumberFormat="1" applyFont="1" applyFill="1" applyAlignment="1" quotePrefix="1">
      <alignment vertical="center"/>
    </xf>
    <xf numFmtId="0" fontId="54" fillId="0" borderId="0" xfId="0" applyFont="1" applyBorder="1" applyAlignment="1">
      <alignment horizontal="right" vertical="center"/>
    </xf>
    <xf numFmtId="14" fontId="54" fillId="0" borderId="0" xfId="0" applyNumberFormat="1" applyFont="1" applyBorder="1" applyAlignment="1">
      <alignment horizontal="right" vertical="center"/>
    </xf>
    <xf numFmtId="173" fontId="61" fillId="0" borderId="0" xfId="340" applyNumberFormat="1" applyFont="1" applyFill="1" applyAlignment="1">
      <alignment horizontal="right" vertical="center"/>
    </xf>
    <xf numFmtId="173" fontId="54" fillId="0" borderId="0" xfId="340" applyNumberFormat="1" applyFont="1" applyFill="1" applyAlignment="1" quotePrefix="1">
      <alignment horizontal="right" vertical="center"/>
    </xf>
    <xf numFmtId="173" fontId="54" fillId="0" borderId="0" xfId="340" applyNumberFormat="1" applyFont="1" applyFill="1" applyAlignment="1">
      <alignment horizontal="right" vertical="center"/>
    </xf>
    <xf numFmtId="0" fontId="59" fillId="0" borderId="0" xfId="0" applyFont="1" applyFill="1" applyAlignment="1" quotePrefix="1">
      <alignment vertical="center"/>
    </xf>
    <xf numFmtId="173" fontId="78" fillId="0" borderId="0" xfId="340" applyNumberFormat="1" applyFont="1" applyFill="1" applyAlignment="1">
      <alignment horizontal="right" vertical="center"/>
    </xf>
    <xf numFmtId="173" fontId="59" fillId="0" borderId="0" xfId="340" applyNumberFormat="1" applyFont="1" applyFill="1" applyAlignment="1" quotePrefix="1">
      <alignment horizontal="right" vertical="center"/>
    </xf>
    <xf numFmtId="173" fontId="59" fillId="0" borderId="0" xfId="340" applyNumberFormat="1" applyFont="1" applyFill="1" applyAlignment="1">
      <alignment horizontal="right" vertical="center"/>
    </xf>
    <xf numFmtId="0" fontId="65" fillId="0" borderId="0" xfId="0" applyFont="1" applyFill="1" applyAlignment="1">
      <alignment vertical="center"/>
    </xf>
    <xf numFmtId="10" fontId="54" fillId="0" borderId="0" xfId="431" applyNumberFormat="1" applyFont="1" applyFill="1" applyAlignment="1" quotePrefix="1">
      <alignment vertical="center" wrapText="1"/>
    </xf>
    <xf numFmtId="0" fontId="54" fillId="0" borderId="0" xfId="431" applyNumberFormat="1" applyFont="1" applyFill="1" applyAlignment="1" quotePrefix="1">
      <alignment vertical="center" wrapText="1"/>
    </xf>
    <xf numFmtId="0" fontId="61" fillId="0" borderId="0" xfId="0" applyFont="1" applyFill="1" applyAlignment="1">
      <alignment vertical="center"/>
    </xf>
    <xf numFmtId="0" fontId="61" fillId="0" borderId="0" xfId="0" applyFont="1" applyFill="1" applyAlignment="1" quotePrefix="1">
      <alignment vertical="center"/>
    </xf>
    <xf numFmtId="173" fontId="79" fillId="0" borderId="0" xfId="340" applyNumberFormat="1" applyFont="1" applyAlignment="1">
      <alignment vertical="center"/>
    </xf>
    <xf numFmtId="173" fontId="15" fillId="0" borderId="0" xfId="340" applyNumberFormat="1" applyFont="1" applyBorder="1" applyAlignment="1">
      <alignment vertical="center"/>
    </xf>
    <xf numFmtId="173" fontId="77" fillId="0" borderId="0" xfId="340" applyNumberFormat="1" applyFont="1" applyBorder="1" applyAlignment="1">
      <alignment vertical="center"/>
    </xf>
    <xf numFmtId="173" fontId="15" fillId="0" borderId="0" xfId="340" applyNumberFormat="1" applyFont="1" applyBorder="1" applyAlignment="1">
      <alignment horizontal="right" vertical="center"/>
    </xf>
    <xf numFmtId="229" fontId="54" fillId="0" borderId="7" xfId="0" applyNumberFormat="1" applyFont="1" applyBorder="1" applyAlignment="1">
      <alignment horizontal="center" vertical="center"/>
    </xf>
    <xf numFmtId="173" fontId="54" fillId="0" borderId="0" xfId="0" applyNumberFormat="1" applyFont="1" applyAlignment="1">
      <alignment horizontal="centerContinuous" vertical="center"/>
    </xf>
    <xf numFmtId="229" fontId="54" fillId="0" borderId="24" xfId="0" applyNumberFormat="1" applyFont="1" applyBorder="1" applyAlignment="1">
      <alignment horizontal="right" vertical="center"/>
    </xf>
    <xf numFmtId="0" fontId="56" fillId="0" borderId="0" xfId="0" applyFont="1" applyAlignment="1">
      <alignment horizontal="right"/>
    </xf>
    <xf numFmtId="0" fontId="56" fillId="0" borderId="0" xfId="0" applyFont="1" applyBorder="1" applyAlignment="1">
      <alignment horizontal="center" vertical="top" wrapText="1"/>
    </xf>
    <xf numFmtId="0" fontId="56" fillId="0" borderId="0" xfId="0" applyFont="1" applyFill="1" applyBorder="1" applyAlignment="1">
      <alignment horizontal="center" vertical="top" wrapText="1"/>
    </xf>
    <xf numFmtId="0" fontId="58" fillId="0" borderId="0" xfId="0" applyFont="1" applyFill="1" applyAlignment="1">
      <alignment horizontal="justify" vertical="top"/>
    </xf>
    <xf numFmtId="0" fontId="60" fillId="0" borderId="0" xfId="0" applyFont="1" applyFill="1" applyAlignment="1">
      <alignment horizontal="justify" vertical="top"/>
    </xf>
    <xf numFmtId="0" fontId="61" fillId="0" borderId="0" xfId="0" applyFont="1" applyFill="1" applyAlignment="1">
      <alignment horizontal="justify" vertical="top" wrapText="1"/>
    </xf>
    <xf numFmtId="0" fontId="81" fillId="0" borderId="0" xfId="0" applyFont="1" applyFill="1" applyAlignment="1">
      <alignment horizontal="justify" vertical="top"/>
    </xf>
    <xf numFmtId="229" fontId="54" fillId="0" borderId="0" xfId="0" applyNumberFormat="1" applyFont="1" applyBorder="1" applyAlignment="1">
      <alignment horizontal="right" vertical="center"/>
    </xf>
    <xf numFmtId="173" fontId="56" fillId="0" borderId="0" xfId="0" applyNumberFormat="1" applyFont="1" applyBorder="1" applyAlignment="1">
      <alignment horizontal="centerContinuous" vertical="center"/>
    </xf>
    <xf numFmtId="0" fontId="56" fillId="0" borderId="0" xfId="0" applyFont="1" applyBorder="1" applyAlignment="1">
      <alignment horizontal="center" vertical="center"/>
    </xf>
    <xf numFmtId="41" fontId="56" fillId="0" borderId="0" xfId="0" applyNumberFormat="1" applyFont="1" applyBorder="1" applyAlignment="1">
      <alignment vertical="center"/>
    </xf>
    <xf numFmtId="0" fontId="56" fillId="0" borderId="0" xfId="0" applyFont="1" applyBorder="1" applyAlignment="1" quotePrefix="1">
      <alignment horizontal="left" vertical="center"/>
    </xf>
    <xf numFmtId="0" fontId="54" fillId="0" borderId="0" xfId="0" applyFont="1" applyBorder="1" applyAlignment="1">
      <alignment horizontal="left" vertical="center"/>
    </xf>
    <xf numFmtId="0" fontId="54" fillId="0" borderId="0" xfId="0" applyFont="1" applyBorder="1" applyAlignment="1" quotePrefix="1">
      <alignment horizontal="center" vertical="center"/>
    </xf>
    <xf numFmtId="0" fontId="59" fillId="0" borderId="0" xfId="0" applyFont="1" applyBorder="1" applyAlignment="1">
      <alignment horizontal="left" vertical="center"/>
    </xf>
    <xf numFmtId="0" fontId="59" fillId="0" borderId="0" xfId="0" applyFont="1" applyBorder="1" applyAlignment="1">
      <alignment vertical="center"/>
    </xf>
    <xf numFmtId="41" fontId="54" fillId="0" borderId="0" xfId="0" applyNumberFormat="1" applyFont="1" applyAlignment="1">
      <alignment horizontal="center" vertical="center"/>
    </xf>
    <xf numFmtId="0" fontId="65" fillId="0" borderId="0" xfId="0" applyFont="1" applyAlignment="1">
      <alignment horizontal="center" vertical="center"/>
    </xf>
    <xf numFmtId="0" fontId="66" fillId="0" borderId="0" xfId="0" applyFont="1" applyFill="1" applyAlignment="1">
      <alignment horizontal="center" vertical="center"/>
    </xf>
    <xf numFmtId="0" fontId="67" fillId="0" borderId="0" xfId="0" applyFont="1" applyFill="1" applyAlignment="1">
      <alignment horizontal="centerContinuous" vertical="center"/>
    </xf>
    <xf numFmtId="0" fontId="67" fillId="0" borderId="0" xfId="0" applyFont="1" applyAlignment="1">
      <alignment vertical="center"/>
    </xf>
    <xf numFmtId="0" fontId="54" fillId="0" borderId="0" xfId="0" applyFont="1" applyAlignment="1">
      <alignment horizontal="center" vertical="top" wrapText="1"/>
    </xf>
    <xf numFmtId="173" fontId="56" fillId="0" borderId="9" xfId="340" applyNumberFormat="1" applyFont="1" applyBorder="1" applyAlignment="1">
      <alignment horizontal="center" vertical="center"/>
    </xf>
    <xf numFmtId="173" fontId="54" fillId="0" borderId="0" xfId="340" applyNumberFormat="1" applyFont="1" applyAlignment="1">
      <alignment horizontal="center" vertical="center"/>
    </xf>
    <xf numFmtId="0" fontId="56" fillId="0" borderId="22" xfId="0" applyFont="1" applyBorder="1" applyAlignment="1">
      <alignment horizontal="center" vertical="center" wrapText="1"/>
    </xf>
    <xf numFmtId="0" fontId="54" fillId="0" borderId="0" xfId="0" applyFont="1" applyFill="1" applyAlignment="1">
      <alignment vertical="center" wrapText="1"/>
    </xf>
    <xf numFmtId="0" fontId="69" fillId="0" borderId="24" xfId="0" applyFont="1" applyBorder="1" applyAlignment="1">
      <alignment horizontal="right"/>
    </xf>
    <xf numFmtId="9" fontId="56" fillId="0" borderId="0" xfId="431" applyFont="1" applyAlignment="1">
      <alignment horizontal="centerContinuous" vertical="center"/>
    </xf>
    <xf numFmtId="0" fontId="54" fillId="0" borderId="0" xfId="0" applyFont="1" applyAlignment="1">
      <alignment vertical="top" wrapText="1"/>
    </xf>
    <xf numFmtId="0" fontId="65" fillId="0" borderId="0" xfId="0" applyFont="1" applyAlignment="1">
      <alignment vertical="center"/>
    </xf>
    <xf numFmtId="0" fontId="73" fillId="0" borderId="0" xfId="0" applyFont="1" applyAlignment="1">
      <alignment/>
    </xf>
    <xf numFmtId="0" fontId="69" fillId="0" borderId="0" xfId="0" applyFont="1" applyAlignment="1">
      <alignment horizontal="center" vertical="top"/>
    </xf>
    <xf numFmtId="0" fontId="56" fillId="0" borderId="0" xfId="0" applyFont="1" applyAlignment="1">
      <alignment horizontal="justify" vertical="top"/>
    </xf>
    <xf numFmtId="0" fontId="58" fillId="0" borderId="0" xfId="0" applyFont="1" applyAlignment="1">
      <alignment horizontal="justify" vertical="top"/>
    </xf>
    <xf numFmtId="0" fontId="59" fillId="0" borderId="0" xfId="0" applyFont="1" applyAlignment="1">
      <alignment horizontal="justify" vertical="top"/>
    </xf>
    <xf numFmtId="0" fontId="60" fillId="0" borderId="0" xfId="0" applyFont="1" applyAlignment="1">
      <alignment horizontal="justify" vertical="top"/>
    </xf>
    <xf numFmtId="0" fontId="54" fillId="0" borderId="0" xfId="0" applyFont="1" applyAlignment="1" quotePrefix="1">
      <alignment horizontal="justify" vertical="top"/>
    </xf>
    <xf numFmtId="49" fontId="59" fillId="0" borderId="0" xfId="0" applyNumberFormat="1" applyFont="1" applyAlignment="1">
      <alignment horizontal="justify" vertical="top"/>
    </xf>
    <xf numFmtId="49" fontId="54" fillId="0" borderId="0" xfId="0" applyNumberFormat="1" applyFont="1" applyAlignment="1">
      <alignment horizontal="justify" vertical="top"/>
    </xf>
    <xf numFmtId="49" fontId="58" fillId="0" borderId="0" xfId="0" applyNumberFormat="1" applyFont="1" applyAlignment="1">
      <alignment horizontal="justify" vertical="top"/>
    </xf>
    <xf numFmtId="49" fontId="56" fillId="0" borderId="0" xfId="0" applyNumberFormat="1" applyFont="1" applyAlignment="1">
      <alignment horizontal="justify" vertical="top"/>
    </xf>
    <xf numFmtId="173" fontId="56" fillId="0" borderId="0" xfId="340" applyNumberFormat="1" applyFont="1" applyAlignment="1">
      <alignment horizontal="left" vertical="center"/>
    </xf>
    <xf numFmtId="173" fontId="54" fillId="0" borderId="0" xfId="340" applyNumberFormat="1" applyFont="1" applyAlignment="1">
      <alignment horizontal="center" vertical="center" wrapText="1"/>
    </xf>
    <xf numFmtId="173" fontId="54" fillId="0" borderId="14" xfId="340" applyNumberFormat="1" applyFont="1" applyBorder="1" applyAlignment="1">
      <alignment horizontal="center" vertical="center" wrapText="1"/>
    </xf>
    <xf numFmtId="173" fontId="54" fillId="0" borderId="26" xfId="340" applyNumberFormat="1" applyFont="1" applyBorder="1" applyAlignment="1">
      <alignment horizontal="left" vertical="center" wrapText="1"/>
    </xf>
    <xf numFmtId="173" fontId="54" fillId="0" borderId="23" xfId="340" applyNumberFormat="1" applyFont="1" applyBorder="1" applyAlignment="1">
      <alignment horizontal="center" vertical="center" wrapText="1"/>
    </xf>
    <xf numFmtId="173" fontId="54" fillId="0" borderId="9" xfId="340" applyNumberFormat="1" applyFont="1" applyBorder="1" applyAlignment="1">
      <alignment horizontal="center" vertical="center" wrapText="1"/>
    </xf>
    <xf numFmtId="0" fontId="59" fillId="0" borderId="0" xfId="0" applyFont="1" applyAlignment="1">
      <alignment horizontal="left"/>
    </xf>
    <xf numFmtId="173" fontId="54" fillId="0" borderId="0" xfId="340" applyNumberFormat="1" applyFont="1" applyAlignment="1" quotePrefix="1">
      <alignment vertical="center"/>
    </xf>
    <xf numFmtId="173" fontId="56" fillId="0" borderId="25" xfId="340" applyNumberFormat="1" applyFont="1" applyBorder="1" applyAlignment="1">
      <alignment vertical="center"/>
    </xf>
    <xf numFmtId="173" fontId="54" fillId="0" borderId="0" xfId="340" applyNumberFormat="1" applyFont="1" applyBorder="1" applyAlignment="1" quotePrefix="1">
      <alignment horizontal="left" vertical="center"/>
    </xf>
    <xf numFmtId="173" fontId="54" fillId="0" borderId="0" xfId="340" applyNumberFormat="1" applyFont="1" applyBorder="1" applyAlignment="1" quotePrefix="1">
      <alignment horizontal="center" vertical="center"/>
    </xf>
    <xf numFmtId="173" fontId="65" fillId="0" borderId="0" xfId="340" applyNumberFormat="1" applyFont="1" applyBorder="1" applyAlignment="1">
      <alignment horizontal="right" vertical="center"/>
    </xf>
    <xf numFmtId="173" fontId="56" fillId="0" borderId="9" xfId="340" applyNumberFormat="1" applyFont="1" applyBorder="1" applyAlignment="1">
      <alignment horizontal="left" vertical="center"/>
    </xf>
    <xf numFmtId="173" fontId="54" fillId="0" borderId="14" xfId="340" applyNumberFormat="1" applyFont="1" applyBorder="1" applyAlignment="1" quotePrefix="1">
      <alignment horizontal="left" vertical="center"/>
    </xf>
    <xf numFmtId="173" fontId="56" fillId="0" borderId="14" xfId="340" applyNumberFormat="1" applyFont="1" applyBorder="1" applyAlignment="1">
      <alignment horizontal="center" vertical="center" wrapText="1"/>
    </xf>
    <xf numFmtId="173" fontId="54" fillId="0" borderId="4" xfId="340" applyNumberFormat="1" applyFont="1" applyBorder="1" applyAlignment="1">
      <alignment horizontal="center" vertical="center" wrapText="1"/>
    </xf>
    <xf numFmtId="173" fontId="54" fillId="0" borderId="0" xfId="340" applyNumberFormat="1" applyFont="1" applyAlignment="1">
      <alignment horizontal="left" vertical="center" indent="2"/>
    </xf>
    <xf numFmtId="173" fontId="56" fillId="0" borderId="9" xfId="340" applyNumberFormat="1" applyFont="1" applyBorder="1" applyAlignment="1">
      <alignment horizontal="left" vertical="center" indent="2"/>
    </xf>
    <xf numFmtId="173" fontId="56" fillId="0" borderId="0" xfId="340" applyNumberFormat="1" applyFont="1" applyBorder="1" applyAlignment="1">
      <alignment horizontal="center" vertical="center" wrapText="1"/>
    </xf>
    <xf numFmtId="173" fontId="54" fillId="0" borderId="9" xfId="340" applyNumberFormat="1" applyFont="1" applyBorder="1" applyAlignment="1">
      <alignment horizontal="left" vertical="center" indent="2"/>
    </xf>
    <xf numFmtId="173" fontId="54" fillId="0" borderId="9" xfId="340" applyNumberFormat="1" applyFont="1" applyBorder="1" applyAlignment="1">
      <alignment/>
    </xf>
    <xf numFmtId="173" fontId="54" fillId="0" borderId="0" xfId="340" applyNumberFormat="1" applyFont="1" applyBorder="1" applyAlignment="1">
      <alignment/>
    </xf>
    <xf numFmtId="173" fontId="54" fillId="0" borderId="27" xfId="340" applyNumberFormat="1" applyFont="1" applyBorder="1" applyAlignment="1">
      <alignment vertical="center"/>
    </xf>
    <xf numFmtId="173" fontId="56" fillId="0" borderId="0" xfId="340" applyNumberFormat="1" applyFont="1" applyBorder="1" applyAlignment="1">
      <alignment horizontal="left" vertical="center"/>
    </xf>
    <xf numFmtId="173" fontId="56" fillId="0" borderId="24" xfId="340" applyNumberFormat="1" applyFont="1" applyBorder="1" applyAlignment="1">
      <alignment horizontal="center" vertical="center"/>
    </xf>
    <xf numFmtId="173" fontId="56" fillId="0" borderId="24" xfId="340" applyNumberFormat="1" applyFont="1" applyBorder="1" applyAlignment="1">
      <alignment vertical="center"/>
    </xf>
    <xf numFmtId="173" fontId="65" fillId="0" borderId="0" xfId="340" applyNumberFormat="1" applyFont="1" applyBorder="1" applyAlignment="1">
      <alignment horizontal="center" vertical="center"/>
    </xf>
    <xf numFmtId="173" fontId="54" fillId="0" borderId="24" xfId="340" applyNumberFormat="1" applyFont="1" applyBorder="1" applyAlignment="1">
      <alignment horizontal="left" vertical="center"/>
    </xf>
    <xf numFmtId="173" fontId="56" fillId="0" borderId="25" xfId="340" applyNumberFormat="1" applyFont="1" applyBorder="1" applyAlignment="1">
      <alignment horizontal="center" vertical="center"/>
    </xf>
    <xf numFmtId="173" fontId="54" fillId="0" borderId="25" xfId="340" applyNumberFormat="1" applyFont="1" applyBorder="1" applyAlignment="1">
      <alignment vertical="center"/>
    </xf>
    <xf numFmtId="173" fontId="56" fillId="0" borderId="25" xfId="340" applyNumberFormat="1" applyFont="1" applyBorder="1" applyAlignment="1">
      <alignment horizontal="right" vertical="center"/>
    </xf>
    <xf numFmtId="173" fontId="54" fillId="0" borderId="25" xfId="340" applyNumberFormat="1" applyFont="1" applyBorder="1" applyAlignment="1">
      <alignment horizontal="right" vertical="center"/>
    </xf>
    <xf numFmtId="173" fontId="73" fillId="0" borderId="24" xfId="340" applyNumberFormat="1" applyFont="1" applyBorder="1" applyAlignment="1">
      <alignment vertical="center"/>
    </xf>
    <xf numFmtId="173" fontId="73" fillId="0" borderId="24" xfId="340" applyNumberFormat="1" applyFont="1" applyBorder="1" applyAlignment="1">
      <alignment horizontal="right" vertical="center"/>
    </xf>
    <xf numFmtId="173" fontId="90" fillId="0" borderId="0" xfId="340" applyNumberFormat="1" applyFont="1" applyAlignment="1">
      <alignment vertical="center"/>
    </xf>
    <xf numFmtId="173" fontId="73" fillId="0" borderId="0" xfId="340" applyNumberFormat="1" applyFont="1" applyAlignment="1">
      <alignment vertical="center"/>
    </xf>
    <xf numFmtId="173" fontId="54" fillId="0" borderId="14" xfId="340" applyNumberFormat="1" applyFont="1" applyBorder="1" applyAlignment="1">
      <alignment vertical="center"/>
    </xf>
    <xf numFmtId="173" fontId="54" fillId="0" borderId="4" xfId="340" applyNumberFormat="1" applyFont="1" applyBorder="1" applyAlignment="1">
      <alignment vertical="center"/>
    </xf>
    <xf numFmtId="0" fontId="56" fillId="0" borderId="0" xfId="0" applyFont="1" applyAlignment="1" quotePrefix="1">
      <alignment horizontal="left" vertical="center"/>
    </xf>
    <xf numFmtId="173" fontId="54" fillId="0" borderId="7" xfId="340" applyNumberFormat="1" applyFont="1" applyBorder="1" applyAlignment="1">
      <alignment vertical="center"/>
    </xf>
    <xf numFmtId="173" fontId="56" fillId="0" borderId="7" xfId="340" applyNumberFormat="1" applyFont="1" applyBorder="1" applyAlignment="1">
      <alignment vertical="center"/>
    </xf>
    <xf numFmtId="173" fontId="1" fillId="0" borderId="0" xfId="340" applyNumberFormat="1" applyFont="1" applyAlignment="1">
      <alignment vertical="center"/>
    </xf>
    <xf numFmtId="173" fontId="88" fillId="0" borderId="0" xfId="340" applyNumberFormat="1" applyFont="1" applyAlignment="1">
      <alignment vertical="center"/>
    </xf>
    <xf numFmtId="14" fontId="54" fillId="0" borderId="24" xfId="0" applyNumberFormat="1" applyFont="1" applyBorder="1" applyAlignment="1">
      <alignment horizontal="right" vertical="center"/>
    </xf>
    <xf numFmtId="173" fontId="56" fillId="0" borderId="25" xfId="0" applyNumberFormat="1" applyFont="1" applyBorder="1" applyAlignment="1">
      <alignment vertical="center"/>
    </xf>
    <xf numFmtId="0" fontId="56" fillId="0" borderId="0" xfId="0" applyFont="1" applyFill="1" applyBorder="1" applyAlignment="1">
      <alignment/>
    </xf>
    <xf numFmtId="0" fontId="54" fillId="0" borderId="0" xfId="0" applyFont="1" applyFill="1" applyBorder="1" applyAlignment="1" quotePrefix="1">
      <alignment/>
    </xf>
    <xf numFmtId="0" fontId="56" fillId="0" borderId="22" xfId="0" applyFont="1" applyBorder="1" applyAlignment="1">
      <alignment horizontal="center" vertical="center"/>
    </xf>
    <xf numFmtId="173" fontId="59" fillId="0" borderId="13" xfId="340" applyNumberFormat="1" applyFont="1" applyBorder="1" applyAlignment="1">
      <alignment vertical="center"/>
    </xf>
    <xf numFmtId="0" fontId="59" fillId="0" borderId="13" xfId="0" applyFont="1" applyBorder="1" applyAlignment="1">
      <alignment vertical="center"/>
    </xf>
    <xf numFmtId="0" fontId="56" fillId="0" borderId="28" xfId="0" applyFont="1" applyBorder="1" applyAlignment="1">
      <alignment vertical="center"/>
    </xf>
    <xf numFmtId="173" fontId="56" fillId="0" borderId="28" xfId="340" applyNumberFormat="1" applyFont="1" applyBorder="1" applyAlignment="1">
      <alignment vertical="center"/>
    </xf>
    <xf numFmtId="0" fontId="54" fillId="0" borderId="14" xfId="0" applyFont="1" applyBorder="1" applyAlignment="1">
      <alignment vertical="center"/>
    </xf>
    <xf numFmtId="173" fontId="54" fillId="0" borderId="14" xfId="0" applyNumberFormat="1" applyFont="1" applyBorder="1" applyAlignment="1">
      <alignment vertical="center"/>
    </xf>
    <xf numFmtId="0" fontId="56" fillId="0" borderId="14" xfId="0" applyFont="1" applyBorder="1" applyAlignment="1">
      <alignment vertical="center"/>
    </xf>
    <xf numFmtId="173" fontId="56" fillId="0" borderId="14" xfId="340" applyNumberFormat="1" applyFont="1" applyBorder="1" applyAlignment="1">
      <alignment vertical="center"/>
    </xf>
    <xf numFmtId="0" fontId="54" fillId="0" borderId="4" xfId="0" applyFont="1" applyBorder="1" applyAlignment="1">
      <alignment vertical="center"/>
    </xf>
    <xf numFmtId="173" fontId="54" fillId="0" borderId="4" xfId="0" applyNumberFormat="1" applyFont="1" applyBorder="1" applyAlignment="1">
      <alignment vertical="center"/>
    </xf>
    <xf numFmtId="0" fontId="54" fillId="0" borderId="29" xfId="0" applyFont="1" applyFill="1" applyBorder="1" applyAlignment="1">
      <alignment vertical="center"/>
    </xf>
    <xf numFmtId="0" fontId="56" fillId="0" borderId="28"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8" xfId="0" applyFont="1" applyFill="1" applyBorder="1" applyAlignment="1">
      <alignment vertical="center"/>
    </xf>
    <xf numFmtId="0" fontId="56" fillId="0" borderId="14" xfId="0" applyFont="1" applyFill="1" applyBorder="1" applyAlignment="1">
      <alignment vertical="center"/>
    </xf>
    <xf numFmtId="0" fontId="56" fillId="0" borderId="14" xfId="0" applyFont="1" applyFill="1" applyBorder="1" applyAlignment="1" quotePrefix="1">
      <alignment horizontal="center" vertical="center"/>
    </xf>
    <xf numFmtId="173" fontId="56" fillId="0" borderId="14" xfId="340" applyNumberFormat="1" applyFont="1" applyFill="1" applyBorder="1" applyAlignment="1">
      <alignment vertical="center"/>
    </xf>
    <xf numFmtId="0" fontId="54" fillId="0" borderId="18" xfId="0" applyFont="1" applyFill="1" applyBorder="1" applyAlignment="1">
      <alignment vertical="center"/>
    </xf>
    <xf numFmtId="0" fontId="54" fillId="0" borderId="14" xfId="0" applyFont="1" applyFill="1" applyBorder="1" applyAlignment="1">
      <alignment vertical="center"/>
    </xf>
    <xf numFmtId="0" fontId="54" fillId="0" borderId="14" xfId="0" applyFont="1" applyFill="1" applyBorder="1" applyAlignment="1" quotePrefix="1">
      <alignment horizontal="center" vertical="center"/>
    </xf>
    <xf numFmtId="173" fontId="54" fillId="0" borderId="14" xfId="340" applyNumberFormat="1" applyFont="1" applyFill="1" applyBorder="1" applyAlignment="1">
      <alignment vertical="center"/>
    </xf>
    <xf numFmtId="0" fontId="54" fillId="0" borderId="14" xfId="0" applyFont="1" applyFill="1" applyBorder="1" applyAlignment="1">
      <alignment horizontal="center" vertical="center"/>
    </xf>
    <xf numFmtId="0" fontId="54" fillId="0" borderId="4" xfId="0" applyFont="1" applyFill="1" applyBorder="1" applyAlignment="1">
      <alignment vertical="center"/>
    </xf>
    <xf numFmtId="0" fontId="54" fillId="0" borderId="4" xfId="0" applyFont="1" applyFill="1" applyBorder="1" applyAlignment="1" quotePrefix="1">
      <alignment horizontal="center" vertical="center"/>
    </xf>
    <xf numFmtId="0" fontId="56" fillId="0" borderId="9" xfId="0" applyFont="1" applyFill="1" applyBorder="1" applyAlignment="1">
      <alignment horizontal="center" vertical="center"/>
    </xf>
    <xf numFmtId="173" fontId="68" fillId="0" borderId="0" xfId="0" applyNumberFormat="1" applyFont="1" applyFill="1" applyBorder="1" applyAlignment="1">
      <alignment vertical="center"/>
    </xf>
    <xf numFmtId="0" fontId="73" fillId="0" borderId="24" xfId="0" applyFont="1" applyFill="1" applyBorder="1" applyAlignment="1">
      <alignment vertical="center"/>
    </xf>
    <xf numFmtId="0" fontId="73" fillId="0" borderId="24" xfId="0" applyFont="1" applyFill="1" applyBorder="1" applyAlignment="1">
      <alignment horizontal="left" vertical="center"/>
    </xf>
    <xf numFmtId="0" fontId="73" fillId="0" borderId="24" xfId="0" applyFont="1" applyFill="1" applyBorder="1" applyAlignment="1">
      <alignment horizontal="center" vertical="center"/>
    </xf>
    <xf numFmtId="0" fontId="73" fillId="0" borderId="24" xfId="0" applyFont="1" applyFill="1" applyBorder="1" applyAlignment="1">
      <alignment horizontal="right" vertical="center"/>
    </xf>
    <xf numFmtId="0" fontId="73" fillId="0" borderId="0" xfId="0" applyFont="1" applyFill="1" applyAlignment="1">
      <alignment vertical="center"/>
    </xf>
    <xf numFmtId="0" fontId="58" fillId="0" borderId="0" xfId="0" applyFont="1" applyFill="1" applyAlignment="1">
      <alignment vertical="center"/>
    </xf>
    <xf numFmtId="173" fontId="56" fillId="0" borderId="24" xfId="340" applyNumberFormat="1" applyFont="1" applyFill="1" applyBorder="1" applyAlignment="1">
      <alignment horizontal="center" vertical="center"/>
    </xf>
    <xf numFmtId="0" fontId="14" fillId="0" borderId="24" xfId="0" applyFont="1" applyBorder="1" applyAlignment="1">
      <alignment/>
    </xf>
    <xf numFmtId="0" fontId="54" fillId="0" borderId="0" xfId="0" applyFont="1" applyAlignment="1">
      <alignment horizontal="left" vertical="top" wrapText="1"/>
    </xf>
    <xf numFmtId="0" fontId="56" fillId="0" borderId="0" xfId="0" applyFont="1" applyFill="1" applyAlignment="1">
      <alignment horizontal="justify" vertical="top"/>
    </xf>
    <xf numFmtId="0" fontId="54" fillId="0" borderId="0" xfId="0" applyFont="1" applyFill="1" applyAlignment="1">
      <alignment horizontal="justify" vertical="top" wrapText="1"/>
    </xf>
    <xf numFmtId="0" fontId="54" fillId="0" borderId="0" xfId="0" applyFont="1" applyFill="1" applyAlignment="1">
      <alignment horizontal="justify" vertical="top"/>
    </xf>
    <xf numFmtId="0" fontId="56" fillId="0" borderId="0" xfId="0" applyFont="1" applyAlignment="1">
      <alignment horizontal="left" vertical="center" wrapText="1"/>
    </xf>
    <xf numFmtId="0" fontId="54" fillId="0" borderId="0" xfId="0" applyFont="1" applyAlignment="1">
      <alignment horizontal="left" vertical="center" wrapText="1"/>
    </xf>
    <xf numFmtId="0" fontId="56" fillId="0" borderId="19"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30" xfId="0" applyFont="1" applyBorder="1" applyAlignment="1">
      <alignment horizontal="center" vertical="center" wrapText="1"/>
    </xf>
    <xf numFmtId="0" fontId="54" fillId="0" borderId="0" xfId="0" applyFont="1" applyAlignment="1">
      <alignment horizontal="justify" vertical="top" wrapText="1"/>
    </xf>
    <xf numFmtId="0" fontId="54" fillId="0" borderId="0" xfId="0" applyFont="1" applyAlignment="1">
      <alignment horizontal="justify" vertical="top"/>
    </xf>
    <xf numFmtId="0" fontId="56" fillId="0" borderId="0" xfId="0" applyFont="1" applyAlignment="1">
      <alignment horizontal="justify" vertical="top" wrapText="1"/>
    </xf>
    <xf numFmtId="0" fontId="73" fillId="0" borderId="0" xfId="0" applyFont="1" applyAlignment="1">
      <alignment horizontal="centerContinuous"/>
    </xf>
    <xf numFmtId="0" fontId="91" fillId="0" borderId="0" xfId="0" applyFont="1" applyAlignment="1">
      <alignment/>
    </xf>
    <xf numFmtId="0" fontId="84" fillId="0" borderId="0" xfId="0" applyFont="1" applyFill="1" applyAlignment="1">
      <alignment vertical="center" wrapText="1"/>
    </xf>
    <xf numFmtId="0" fontId="14" fillId="0" borderId="0" xfId="0" applyFont="1" applyAlignment="1">
      <alignment wrapText="1"/>
    </xf>
    <xf numFmtId="0" fontId="14" fillId="0" borderId="24" xfId="0" applyFont="1" applyBorder="1" applyAlignment="1">
      <alignment horizontal="right"/>
    </xf>
    <xf numFmtId="0" fontId="69" fillId="0" borderId="24" xfId="0" applyFont="1" applyBorder="1" applyAlignment="1">
      <alignment/>
    </xf>
    <xf numFmtId="0" fontId="40" fillId="0" borderId="24" xfId="0" applyFont="1" applyBorder="1" applyAlignment="1">
      <alignment/>
    </xf>
    <xf numFmtId="0" fontId="40" fillId="0" borderId="0" xfId="0" applyFont="1" applyAlignment="1">
      <alignment/>
    </xf>
    <xf numFmtId="0" fontId="54" fillId="0" borderId="0" xfId="0" applyFont="1" applyAlignment="1">
      <alignment/>
    </xf>
    <xf numFmtId="0" fontId="40" fillId="0" borderId="0" xfId="0" applyFont="1" applyFill="1" applyAlignment="1">
      <alignment/>
    </xf>
    <xf numFmtId="0" fontId="14" fillId="0" borderId="24" xfId="0" applyFont="1" applyBorder="1" applyAlignment="1">
      <alignment vertical="center"/>
    </xf>
    <xf numFmtId="0" fontId="15" fillId="0" borderId="0" xfId="0" applyFont="1" applyAlignment="1">
      <alignment vertical="top"/>
    </xf>
    <xf numFmtId="0" fontId="15" fillId="0" borderId="0" xfId="0" applyFont="1" applyAlignment="1">
      <alignment horizontal="right" vertical="top"/>
    </xf>
    <xf numFmtId="0" fontId="14" fillId="0" borderId="24" xfId="0" applyFont="1" applyBorder="1" applyAlignment="1">
      <alignment vertical="top"/>
    </xf>
    <xf numFmtId="0" fontId="14" fillId="0" borderId="24" xfId="0" applyFont="1" applyBorder="1" applyAlignment="1">
      <alignment horizontal="right" vertical="top"/>
    </xf>
    <xf numFmtId="0" fontId="14" fillId="0" borderId="0" xfId="0" applyFont="1" applyAlignment="1">
      <alignment vertical="top"/>
    </xf>
    <xf numFmtId="0" fontId="54" fillId="0" borderId="0" xfId="0" applyFont="1" applyAlignment="1">
      <alignment vertical="top"/>
    </xf>
    <xf numFmtId="0" fontId="56" fillId="0" borderId="0" xfId="0" applyFont="1" applyAlignment="1">
      <alignment vertical="top"/>
    </xf>
    <xf numFmtId="0" fontId="56" fillId="0" borderId="0" xfId="422" applyFont="1" applyAlignment="1">
      <alignment horizontal="left" vertical="top"/>
      <protection/>
    </xf>
    <xf numFmtId="9" fontId="54" fillId="0" borderId="0" xfId="0" applyNumberFormat="1" applyFont="1" applyAlignment="1">
      <alignment vertical="top"/>
    </xf>
    <xf numFmtId="41" fontId="61" fillId="0" borderId="0" xfId="0" applyNumberFormat="1" applyFont="1" applyAlignment="1">
      <alignment vertical="top"/>
    </xf>
    <xf numFmtId="0" fontId="54" fillId="0" borderId="0" xfId="0" applyFont="1" applyFill="1" applyAlignment="1">
      <alignment vertical="top"/>
    </xf>
    <xf numFmtId="0" fontId="85" fillId="0" borderId="0" xfId="0" applyFont="1" applyAlignment="1">
      <alignment horizontal="center" vertical="top" wrapText="1"/>
    </xf>
    <xf numFmtId="0" fontId="54" fillId="0" borderId="0" xfId="0" applyFont="1" applyFill="1" applyAlignment="1">
      <alignment horizontal="left" vertical="top"/>
    </xf>
    <xf numFmtId="0" fontId="56" fillId="0" borderId="0" xfId="0" applyFont="1" applyAlignment="1">
      <alignment vertical="top" wrapText="1"/>
    </xf>
    <xf numFmtId="0" fontId="0" fillId="0" borderId="0" xfId="0" applyAlignment="1">
      <alignment horizontal="justify" vertical="top" wrapText="1"/>
    </xf>
    <xf numFmtId="0" fontId="56" fillId="0" borderId="0" xfId="0" applyFont="1" applyAlignment="1">
      <alignment vertical="top"/>
    </xf>
    <xf numFmtId="0" fontId="54" fillId="0" borderId="0" xfId="0" applyFont="1" applyAlignment="1">
      <alignment horizontal="right" vertical="top"/>
    </xf>
    <xf numFmtId="0" fontId="66" fillId="0" borderId="0" xfId="0" applyFont="1" applyAlignment="1">
      <alignment horizontal="left" vertical="top"/>
    </xf>
    <xf numFmtId="0" fontId="56" fillId="0" borderId="0" xfId="0" applyFont="1" applyAlignment="1" quotePrefix="1">
      <alignment vertical="top"/>
    </xf>
    <xf numFmtId="0" fontId="54" fillId="0" borderId="0" xfId="0" applyNumberFormat="1" applyFont="1" applyAlignment="1">
      <alignment horizontal="justify" vertical="top" wrapText="1"/>
    </xf>
    <xf numFmtId="0" fontId="14" fillId="0" borderId="0" xfId="0" applyFont="1" applyAlignment="1">
      <alignment horizontal="justify" vertical="top"/>
    </xf>
    <xf numFmtId="0" fontId="54" fillId="0" borderId="0" xfId="0" applyFont="1" applyBorder="1" applyAlignment="1">
      <alignment vertical="top"/>
    </xf>
    <xf numFmtId="0" fontId="56" fillId="0" borderId="0" xfId="0" applyFont="1" applyAlignment="1">
      <alignment horizontal="centerContinuous"/>
    </xf>
    <xf numFmtId="0" fontId="54" fillId="0" borderId="0" xfId="0" applyFont="1" applyAlignment="1">
      <alignment horizontal="centerContinuous"/>
    </xf>
    <xf numFmtId="41" fontId="14" fillId="0" borderId="0" xfId="0" applyNumberFormat="1" applyFont="1" applyAlignment="1">
      <alignment vertical="center"/>
    </xf>
    <xf numFmtId="41" fontId="15" fillId="0" borderId="0" xfId="0" applyNumberFormat="1" applyFont="1" applyAlignment="1">
      <alignment horizontal="right" vertical="center"/>
    </xf>
    <xf numFmtId="0" fontId="14" fillId="0" borderId="24" xfId="0" applyFont="1" applyBorder="1" applyAlignment="1">
      <alignment horizontal="center" vertical="center"/>
    </xf>
    <xf numFmtId="41" fontId="14" fillId="0" borderId="24" xfId="0" applyNumberFormat="1" applyFont="1" applyBorder="1" applyAlignment="1">
      <alignment vertical="center"/>
    </xf>
    <xf numFmtId="41" fontId="14" fillId="0" borderId="24" xfId="0" applyNumberFormat="1" applyFont="1" applyBorder="1" applyAlignment="1">
      <alignment horizontal="right" vertical="center"/>
    </xf>
    <xf numFmtId="0" fontId="56" fillId="0" borderId="31" xfId="0" applyFont="1" applyBorder="1" applyAlignment="1">
      <alignment horizontal="center" vertical="center" wrapText="1"/>
    </xf>
    <xf numFmtId="0" fontId="56" fillId="0" borderId="27" xfId="0" applyFont="1" applyBorder="1" applyAlignment="1">
      <alignment horizontal="center" vertical="center" wrapText="1"/>
    </xf>
    <xf numFmtId="0" fontId="54" fillId="0" borderId="31" xfId="0" applyFont="1" applyBorder="1" applyAlignment="1">
      <alignment vertical="center"/>
    </xf>
    <xf numFmtId="0" fontId="54" fillId="0" borderId="27" xfId="0" applyFont="1" applyBorder="1" applyAlignment="1">
      <alignment vertical="center"/>
    </xf>
    <xf numFmtId="0" fontId="56" fillId="0" borderId="31" xfId="0" applyFont="1" applyBorder="1" applyAlignment="1">
      <alignment vertical="center"/>
    </xf>
    <xf numFmtId="0" fontId="56" fillId="0" borderId="27" xfId="0" applyFont="1" applyBorder="1" applyAlignment="1">
      <alignment vertical="center"/>
    </xf>
    <xf numFmtId="0" fontId="54" fillId="0" borderId="31" xfId="0" applyFont="1" applyBorder="1" applyAlignment="1" quotePrefix="1">
      <alignment vertical="center"/>
    </xf>
    <xf numFmtId="0" fontId="54" fillId="0" borderId="27" xfId="0" applyFont="1" applyBorder="1" applyAlignment="1" quotePrefix="1">
      <alignment vertical="center"/>
    </xf>
    <xf numFmtId="0" fontId="56" fillId="0" borderId="19" xfId="0" applyFont="1" applyBorder="1" applyAlignment="1">
      <alignment vertical="center"/>
    </xf>
    <xf numFmtId="0" fontId="56" fillId="0" borderId="30" xfId="0" applyFont="1" applyBorder="1" applyAlignment="1">
      <alignment vertical="center"/>
    </xf>
    <xf numFmtId="0" fontId="56" fillId="0" borderId="23" xfId="0" applyFont="1" applyBorder="1" applyAlignment="1">
      <alignment horizontal="center" vertical="center" wrapText="1"/>
    </xf>
    <xf numFmtId="41" fontId="56" fillId="0" borderId="23" xfId="0" applyNumberFormat="1" applyFont="1" applyBorder="1" applyAlignment="1">
      <alignment horizontal="center" vertical="center" wrapText="1"/>
    </xf>
    <xf numFmtId="0" fontId="56" fillId="0" borderId="23" xfId="0" applyFont="1" applyBorder="1" applyAlignment="1">
      <alignment horizontal="center" vertical="center"/>
    </xf>
    <xf numFmtId="0" fontId="54" fillId="0" borderId="23" xfId="0" applyFont="1" applyBorder="1" applyAlignment="1">
      <alignment vertical="center"/>
    </xf>
    <xf numFmtId="41" fontId="56" fillId="0" borderId="23" xfId="0" applyNumberFormat="1" applyFont="1" applyBorder="1" applyAlignment="1">
      <alignment vertical="center"/>
    </xf>
    <xf numFmtId="0" fontId="54" fillId="0" borderId="23" xfId="0" applyFont="1" applyBorder="1" applyAlignment="1">
      <alignment horizontal="center" vertical="center"/>
    </xf>
    <xf numFmtId="41" fontId="54" fillId="0" borderId="23" xfId="0" applyNumberFormat="1" applyFont="1" applyBorder="1" applyAlignment="1">
      <alignment vertical="center"/>
    </xf>
    <xf numFmtId="173" fontId="54" fillId="0" borderId="23" xfId="340" applyNumberFormat="1" applyFont="1" applyBorder="1" applyAlignment="1">
      <alignment vertical="center"/>
    </xf>
    <xf numFmtId="0" fontId="56" fillId="0" borderId="23" xfId="0" applyFont="1" applyBorder="1" applyAlignment="1" quotePrefix="1">
      <alignment horizontal="center" vertical="center"/>
    </xf>
    <xf numFmtId="41" fontId="54" fillId="0" borderId="23" xfId="0" applyNumberFormat="1" applyFont="1" applyFill="1" applyBorder="1" applyAlignment="1">
      <alignment vertical="center"/>
    </xf>
    <xf numFmtId="0" fontId="56" fillId="0" borderId="9" xfId="0" applyFont="1" applyBorder="1" applyAlignment="1">
      <alignment horizontal="center" vertical="center"/>
    </xf>
    <xf numFmtId="41" fontId="56" fillId="0" borderId="9" xfId="0" applyNumberFormat="1" applyFont="1" applyBorder="1" applyAlignment="1">
      <alignment vertical="center"/>
    </xf>
    <xf numFmtId="0" fontId="54" fillId="0" borderId="23" xfId="0" applyFont="1" applyFill="1" applyBorder="1" applyAlignment="1">
      <alignment horizontal="center" vertical="center"/>
    </xf>
    <xf numFmtId="173" fontId="54" fillId="0" borderId="23" xfId="340" applyNumberFormat="1" applyFont="1" applyFill="1" applyBorder="1" applyAlignment="1">
      <alignment vertical="center"/>
    </xf>
    <xf numFmtId="0" fontId="54" fillId="0" borderId="31" xfId="0" applyFont="1" applyFill="1" applyBorder="1" applyAlignment="1">
      <alignment vertical="center"/>
    </xf>
    <xf numFmtId="0" fontId="54" fillId="0" borderId="27" xfId="0" applyFont="1" applyFill="1" applyBorder="1" applyAlignment="1">
      <alignment vertical="center"/>
    </xf>
    <xf numFmtId="0" fontId="56" fillId="0" borderId="31" xfId="0" applyFont="1" applyBorder="1" applyAlignment="1">
      <alignment horizontal="left" vertical="justify"/>
    </xf>
    <xf numFmtId="0" fontId="58" fillId="0" borderId="23" xfId="0" applyFont="1" applyBorder="1" applyAlignment="1">
      <alignment horizontal="center" vertical="center"/>
    </xf>
    <xf numFmtId="41" fontId="59" fillId="0" borderId="23" xfId="0" applyNumberFormat="1" applyFont="1" applyBorder="1" applyAlignment="1">
      <alignment vertical="center"/>
    </xf>
    <xf numFmtId="0" fontId="56" fillId="0" borderId="19" xfId="0"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4" fillId="0" borderId="31" xfId="0" applyFont="1" applyFill="1" applyBorder="1" applyAlignment="1" quotePrefix="1">
      <alignment horizontal="center" vertical="center"/>
    </xf>
    <xf numFmtId="0" fontId="54" fillId="0" borderId="27" xfId="0" applyFont="1" applyFill="1" applyBorder="1" applyAlignment="1" quotePrefix="1">
      <alignment horizontal="center" vertical="center"/>
    </xf>
    <xf numFmtId="0" fontId="54" fillId="0" borderId="26" xfId="0" applyFont="1" applyFill="1" applyBorder="1" applyAlignment="1">
      <alignment vertical="center"/>
    </xf>
    <xf numFmtId="0" fontId="54" fillId="0" borderId="32" xfId="0" applyFont="1" applyFill="1" applyBorder="1" applyAlignment="1">
      <alignment vertical="center"/>
    </xf>
    <xf numFmtId="0" fontId="56" fillId="0" borderId="9" xfId="0" applyFont="1" applyFill="1" applyBorder="1" applyAlignment="1">
      <alignment horizontal="center" vertical="center" wrapText="1"/>
    </xf>
    <xf numFmtId="0" fontId="54" fillId="0" borderId="23" xfId="0" applyFont="1" applyFill="1" applyBorder="1" applyAlignment="1">
      <alignment vertical="center"/>
    </xf>
    <xf numFmtId="0" fontId="56" fillId="0" borderId="23" xfId="0" applyFont="1" applyFill="1" applyBorder="1" applyAlignment="1">
      <alignment horizontal="center" vertical="center"/>
    </xf>
    <xf numFmtId="179" fontId="56" fillId="0" borderId="23" xfId="340" applyNumberFormat="1" applyFont="1" applyFill="1" applyBorder="1" applyAlignment="1">
      <alignment horizontal="center" vertical="center"/>
    </xf>
    <xf numFmtId="43" fontId="54" fillId="0" borderId="23" xfId="340" applyFont="1" applyFill="1" applyBorder="1" applyAlignment="1">
      <alignment vertical="center"/>
    </xf>
    <xf numFmtId="0" fontId="56" fillId="0" borderId="4" xfId="0" applyFont="1" applyFill="1" applyBorder="1" applyAlignment="1">
      <alignment horizontal="center" vertical="center"/>
    </xf>
    <xf numFmtId="0" fontId="15" fillId="0" borderId="0" xfId="0" applyFont="1" applyFill="1" applyAlignment="1">
      <alignment vertical="center"/>
    </xf>
    <xf numFmtId="0" fontId="15" fillId="0" borderId="0" xfId="0" applyFont="1" applyFill="1" applyAlignment="1">
      <alignment horizontal="right" vertical="center"/>
    </xf>
    <xf numFmtId="0" fontId="14" fillId="0" borderId="24" xfId="0" applyFont="1" applyFill="1" applyBorder="1" applyAlignment="1">
      <alignment vertical="center"/>
    </xf>
    <xf numFmtId="0" fontId="14" fillId="0" borderId="24" xfId="0" applyFont="1" applyFill="1" applyBorder="1" applyAlignment="1">
      <alignment horizontal="right" vertical="center"/>
    </xf>
    <xf numFmtId="0" fontId="54" fillId="0" borderId="27" xfId="0" applyFont="1" applyBorder="1" applyAlignment="1">
      <alignment horizontal="center" vertical="center"/>
    </xf>
    <xf numFmtId="0" fontId="56" fillId="0" borderId="31" xfId="0" applyFont="1" applyBorder="1" applyAlignment="1">
      <alignment horizontal="left" vertical="center"/>
    </xf>
    <xf numFmtId="0" fontId="56" fillId="0" borderId="27" xfId="0" applyFont="1" applyBorder="1" applyAlignment="1">
      <alignment horizontal="center" vertical="center"/>
    </xf>
    <xf numFmtId="0" fontId="56" fillId="0" borderId="31" xfId="0" applyFont="1" applyBorder="1" applyAlignment="1" quotePrefix="1">
      <alignment horizontal="left" vertical="center"/>
    </xf>
    <xf numFmtId="0" fontId="54" fillId="0" borderId="31" xfId="0" applyFont="1" applyBorder="1" applyAlignment="1">
      <alignment horizontal="left" vertical="center"/>
    </xf>
    <xf numFmtId="0" fontId="59" fillId="0" borderId="31" xfId="0" applyFont="1" applyBorder="1" applyAlignment="1">
      <alignment horizontal="left" vertical="center"/>
    </xf>
    <xf numFmtId="0" fontId="59" fillId="0" borderId="27" xfId="0" applyFont="1" applyBorder="1" applyAlignment="1">
      <alignment horizontal="center" vertical="center"/>
    </xf>
    <xf numFmtId="0" fontId="54" fillId="0" borderId="31" xfId="0" applyFont="1" applyBorder="1" applyAlignment="1" quotePrefix="1">
      <alignment horizontal="left" vertical="center"/>
    </xf>
    <xf numFmtId="41" fontId="56" fillId="0" borderId="9" xfId="0" applyNumberFormat="1" applyFont="1" applyBorder="1" applyAlignment="1">
      <alignment horizontal="center" vertical="center" wrapText="1"/>
    </xf>
    <xf numFmtId="0" fontId="54" fillId="0" borderId="23" xfId="0" applyFont="1" applyBorder="1" applyAlignment="1" quotePrefix="1">
      <alignment horizontal="center" vertical="center"/>
    </xf>
    <xf numFmtId="0" fontId="56" fillId="0" borderId="23" xfId="0" applyFont="1" applyBorder="1" applyAlignment="1">
      <alignment vertical="center"/>
    </xf>
    <xf numFmtId="0" fontId="59" fillId="0" borderId="23" xfId="0" applyFont="1" applyBorder="1" applyAlignment="1">
      <alignment horizontal="center" vertical="center"/>
    </xf>
    <xf numFmtId="0" fontId="56" fillId="0" borderId="4" xfId="0" applyFont="1" applyBorder="1" applyAlignment="1">
      <alignment horizontal="center" vertical="center"/>
    </xf>
    <xf numFmtId="41" fontId="54" fillId="0" borderId="4" xfId="0" applyNumberFormat="1" applyFont="1" applyBorder="1" applyAlignment="1">
      <alignment vertical="center"/>
    </xf>
    <xf numFmtId="0" fontId="54" fillId="0" borderId="26" xfId="0" applyFont="1" applyBorder="1" applyAlignment="1">
      <alignment horizontal="center" vertical="center"/>
    </xf>
    <xf numFmtId="0" fontId="54" fillId="0" borderId="32" xfId="0" applyFont="1" applyBorder="1" applyAlignment="1">
      <alignment horizontal="center" vertical="center"/>
    </xf>
    <xf numFmtId="0" fontId="14" fillId="0" borderId="0" xfId="0" applyFont="1" applyBorder="1" applyAlignment="1">
      <alignment vertical="center"/>
    </xf>
    <xf numFmtId="0" fontId="54" fillId="0" borderId="0" xfId="0" applyFont="1" applyFill="1" applyBorder="1" applyAlignment="1">
      <alignment horizontal="right" vertical="center"/>
    </xf>
    <xf numFmtId="0" fontId="14" fillId="0" borderId="0" xfId="0" applyFont="1" applyFill="1" applyAlignment="1">
      <alignment vertical="top"/>
    </xf>
    <xf numFmtId="0" fontId="15" fillId="0" borderId="0" xfId="0" applyFont="1" applyFill="1" applyAlignment="1">
      <alignment horizontal="left" vertical="top"/>
    </xf>
    <xf numFmtId="0" fontId="54" fillId="0" borderId="0" xfId="0" applyFont="1" applyFill="1" applyAlignment="1">
      <alignment horizontal="right" vertical="top"/>
    </xf>
    <xf numFmtId="173" fontId="54" fillId="0" borderId="0" xfId="340" applyNumberFormat="1" applyFont="1" applyAlignment="1">
      <alignment horizontal="center" vertical="top"/>
    </xf>
    <xf numFmtId="0" fontId="56" fillId="0" borderId="0" xfId="0" applyFont="1" applyFill="1" applyAlignment="1">
      <alignment horizontal="left" vertical="top"/>
    </xf>
    <xf numFmtId="0" fontId="58" fillId="0" borderId="0" xfId="0" applyFont="1" applyFill="1" applyAlignment="1">
      <alignment horizontal="left" vertical="top"/>
    </xf>
    <xf numFmtId="0" fontId="59" fillId="0" borderId="0" xfId="0" applyFont="1" applyFill="1" applyAlignment="1">
      <alignment horizontal="left" vertical="top"/>
    </xf>
    <xf numFmtId="0" fontId="60" fillId="0" borderId="0" xfId="0" applyFont="1" applyFill="1" applyAlignment="1">
      <alignment horizontal="left" vertical="top"/>
    </xf>
    <xf numFmtId="0" fontId="61" fillId="0" borderId="0" xfId="0" applyFont="1" applyFill="1" applyAlignment="1">
      <alignment horizontal="left" vertical="top"/>
    </xf>
    <xf numFmtId="0" fontId="81" fillId="0" borderId="0" xfId="0" applyFont="1" applyFill="1" applyAlignment="1">
      <alignment horizontal="left" vertical="top"/>
    </xf>
    <xf numFmtId="0" fontId="80" fillId="0" borderId="0" xfId="0" applyFont="1" applyFill="1" applyAlignment="1">
      <alignment horizontal="left" vertical="top"/>
    </xf>
    <xf numFmtId="0" fontId="14" fillId="0" borderId="24" xfId="0" applyFont="1" applyFill="1" applyBorder="1" applyAlignment="1">
      <alignment vertical="top"/>
    </xf>
    <xf numFmtId="0" fontId="14" fillId="0" borderId="24" xfId="0" applyFont="1" applyFill="1" applyBorder="1" applyAlignment="1">
      <alignment horizontal="right" vertical="top"/>
    </xf>
    <xf numFmtId="0" fontId="15" fillId="0" borderId="0" xfId="0" applyFont="1" applyFill="1" applyAlignment="1">
      <alignment horizontal="right" vertical="top"/>
    </xf>
    <xf numFmtId="173" fontId="14" fillId="0" borderId="24" xfId="340" applyNumberFormat="1" applyFont="1" applyBorder="1" applyAlignment="1">
      <alignment vertical="center"/>
    </xf>
    <xf numFmtId="173" fontId="14" fillId="0" borderId="24" xfId="340" applyNumberFormat="1" applyFont="1" applyBorder="1" applyAlignment="1">
      <alignment horizontal="right" vertical="center"/>
    </xf>
    <xf numFmtId="173" fontId="82" fillId="0" borderId="0" xfId="340" applyNumberFormat="1" applyFont="1" applyBorder="1" applyAlignment="1">
      <alignment vertical="center"/>
    </xf>
    <xf numFmtId="173" fontId="54" fillId="0" borderId="0" xfId="340" applyNumberFormat="1" applyFont="1" applyBorder="1" applyAlignment="1" quotePrefix="1">
      <alignment horizontal="left" vertical="center" wrapText="1"/>
    </xf>
    <xf numFmtId="173" fontId="56" fillId="0" borderId="22" xfId="340" applyNumberFormat="1" applyFont="1" applyBorder="1" applyAlignment="1">
      <alignment horizontal="center" vertical="center" wrapText="1"/>
    </xf>
    <xf numFmtId="173" fontId="56" fillId="0" borderId="23" xfId="340" applyNumberFormat="1" applyFont="1" applyBorder="1" applyAlignment="1">
      <alignment horizontal="center" vertical="center" wrapText="1"/>
    </xf>
    <xf numFmtId="173" fontId="54" fillId="0" borderId="23" xfId="340" applyNumberFormat="1" applyFont="1" applyBorder="1" applyAlignment="1" quotePrefix="1">
      <alignment horizontal="left" vertical="center"/>
    </xf>
    <xf numFmtId="173" fontId="59" fillId="0" borderId="0" xfId="340" applyNumberFormat="1" applyFont="1" applyAlignment="1">
      <alignment vertical="center"/>
    </xf>
    <xf numFmtId="173" fontId="56" fillId="0" borderId="9" xfId="340" applyNumberFormat="1" applyFont="1" applyBorder="1" applyAlignment="1">
      <alignment horizontal="center" vertical="center" wrapText="1"/>
    </xf>
    <xf numFmtId="14" fontId="54" fillId="0" borderId="24" xfId="340" applyNumberFormat="1" applyFont="1" applyBorder="1" applyAlignment="1">
      <alignment horizontal="center" vertical="center"/>
    </xf>
    <xf numFmtId="14" fontId="54" fillId="0" borderId="0" xfId="340" applyNumberFormat="1" applyFont="1" applyBorder="1" applyAlignment="1">
      <alignment horizontal="center" vertical="center"/>
    </xf>
    <xf numFmtId="173" fontId="58" fillId="0" borderId="0" xfId="340" applyNumberFormat="1" applyFont="1" applyBorder="1" applyAlignment="1">
      <alignment vertical="center"/>
    </xf>
    <xf numFmtId="173" fontId="58" fillId="0" borderId="0" xfId="340" applyNumberFormat="1" applyFont="1" applyBorder="1" applyAlignment="1" quotePrefix="1">
      <alignment vertical="center"/>
    </xf>
    <xf numFmtId="173" fontId="56" fillId="0" borderId="0" xfId="340" applyNumberFormat="1" applyFont="1" applyBorder="1" applyAlignment="1">
      <alignment vertical="center"/>
    </xf>
    <xf numFmtId="173" fontId="65" fillId="0" borderId="0" xfId="340" applyNumberFormat="1" applyFont="1" applyBorder="1" applyAlignment="1">
      <alignment vertical="center"/>
    </xf>
    <xf numFmtId="173" fontId="54" fillId="0" borderId="0" xfId="340" applyNumberFormat="1" applyFont="1" applyBorder="1" applyAlignment="1">
      <alignment vertical="center" wrapText="1"/>
    </xf>
    <xf numFmtId="173" fontId="54" fillId="0" borderId="33" xfId="340" applyNumberFormat="1" applyFont="1" applyBorder="1" applyAlignment="1">
      <alignment vertical="center" wrapText="1"/>
    </xf>
    <xf numFmtId="173" fontId="54" fillId="0" borderId="26" xfId="340" applyNumberFormat="1" applyFont="1" applyBorder="1" applyAlignment="1">
      <alignment vertical="center" wrapText="1"/>
    </xf>
    <xf numFmtId="173" fontId="56" fillId="0" borderId="19" xfId="340" applyNumberFormat="1" applyFont="1" applyBorder="1" applyAlignment="1">
      <alignment vertical="center" wrapText="1"/>
    </xf>
    <xf numFmtId="173" fontId="54" fillId="0" borderId="31" xfId="340" applyNumberFormat="1" applyFont="1" applyBorder="1" applyAlignment="1">
      <alignment vertical="center"/>
    </xf>
    <xf numFmtId="173" fontId="56" fillId="0" borderId="9" xfId="340" applyNumberFormat="1" applyFont="1" applyBorder="1" applyAlignment="1">
      <alignment vertical="center"/>
    </xf>
    <xf numFmtId="0" fontId="56" fillId="0" borderId="0" xfId="0" applyFont="1" applyFill="1" applyAlignment="1">
      <alignment horizontal="justify" vertical="top" wrapText="1"/>
    </xf>
    <xf numFmtId="0" fontId="56" fillId="0" borderId="0" xfId="0" applyFont="1" applyAlignment="1">
      <alignment horizontal="left" vertical="top" wrapText="1"/>
    </xf>
    <xf numFmtId="0" fontId="54" fillId="0" borderId="0" xfId="0" applyFont="1" applyAlignment="1">
      <alignment horizontal="center" vertical="top"/>
    </xf>
    <xf numFmtId="0" fontId="54" fillId="0" borderId="27" xfId="0" applyFont="1" applyBorder="1" applyAlignment="1">
      <alignment horizontal="left" vertical="center" wrapText="1"/>
    </xf>
    <xf numFmtId="0" fontId="14" fillId="0" borderId="0" xfId="0" applyFont="1" applyFill="1" applyAlignment="1">
      <alignment horizontal="justify" vertical="top"/>
    </xf>
    <xf numFmtId="0" fontId="54" fillId="0" borderId="0" xfId="0" applyFont="1" applyBorder="1" applyAlignment="1">
      <alignment horizontal="left" vertical="top" wrapText="1"/>
    </xf>
    <xf numFmtId="0" fontId="54" fillId="0" borderId="0" xfId="422" applyFont="1" applyAlignment="1">
      <alignment horizontal="left" vertical="top"/>
      <protection/>
    </xf>
    <xf numFmtId="0" fontId="14" fillId="0" borderId="0" xfId="422" applyFont="1" applyAlignment="1">
      <alignment vertical="top"/>
      <protection/>
    </xf>
    <xf numFmtId="173" fontId="56" fillId="0" borderId="30" xfId="340" applyNumberFormat="1" applyFont="1" applyBorder="1" applyAlignment="1">
      <alignment horizontal="center" vertical="center"/>
    </xf>
    <xf numFmtId="173" fontId="54" fillId="0" borderId="34" xfId="340" applyNumberFormat="1" applyFont="1" applyBorder="1" applyAlignment="1">
      <alignment horizontal="center" vertical="center"/>
    </xf>
    <xf numFmtId="0" fontId="14" fillId="0" borderId="24" xfId="0" applyFont="1" applyBorder="1" applyAlignment="1">
      <alignment horizontal="right" vertical="center"/>
    </xf>
    <xf numFmtId="0" fontId="56" fillId="0" borderId="0" xfId="0" applyFont="1" applyFill="1" applyAlignment="1">
      <alignment vertical="center"/>
    </xf>
    <xf numFmtId="0" fontId="54" fillId="0" borderId="0" xfId="0" applyFont="1" applyFill="1" applyAlignment="1">
      <alignment vertical="center"/>
    </xf>
    <xf numFmtId="0" fontId="56" fillId="0" borderId="0" xfId="0" applyFont="1" applyFill="1" applyAlignment="1">
      <alignment horizontal="right" vertical="center"/>
    </xf>
    <xf numFmtId="0" fontId="54" fillId="0" borderId="24" xfId="0" applyFont="1" applyFill="1" applyBorder="1" applyAlignment="1">
      <alignment vertical="center"/>
    </xf>
    <xf numFmtId="0" fontId="54" fillId="0" borderId="24" xfId="0" applyFont="1" applyFill="1" applyBorder="1" applyAlignment="1">
      <alignment horizontal="left" vertical="center"/>
    </xf>
    <xf numFmtId="0" fontId="54" fillId="0" borderId="24" xfId="0" applyFont="1" applyFill="1" applyBorder="1" applyAlignment="1">
      <alignment horizontal="right" vertical="center"/>
    </xf>
    <xf numFmtId="173" fontId="54" fillId="0" borderId="0" xfId="340" applyNumberFormat="1" applyFont="1" applyFill="1" applyAlignment="1">
      <alignment vertical="center"/>
    </xf>
    <xf numFmtId="0" fontId="56" fillId="0" borderId="0" xfId="0" applyFont="1" applyFill="1" applyAlignment="1" quotePrefix="1">
      <alignment horizontal="right" vertical="center"/>
    </xf>
    <xf numFmtId="0" fontId="56" fillId="0" borderId="0" xfId="0" applyFont="1" applyFill="1" applyAlignment="1" quotePrefix="1">
      <alignment vertical="center"/>
    </xf>
    <xf numFmtId="173" fontId="54" fillId="0" borderId="0" xfId="0" applyNumberFormat="1" applyFont="1" applyFill="1" applyAlignment="1">
      <alignment vertical="center"/>
    </xf>
    <xf numFmtId="0" fontId="59" fillId="0" borderId="0" xfId="0" applyFont="1" applyFill="1" applyAlignment="1">
      <alignment vertical="center"/>
    </xf>
    <xf numFmtId="0" fontId="54" fillId="0" borderId="0" xfId="0" applyFont="1" applyFill="1" applyAlignment="1" quotePrefix="1">
      <alignment vertical="center"/>
    </xf>
    <xf numFmtId="173" fontId="54" fillId="0" borderId="0" xfId="340" applyNumberFormat="1" applyFont="1" applyFill="1" applyAlignment="1" quotePrefix="1">
      <alignment vertical="center"/>
    </xf>
    <xf numFmtId="173" fontId="56" fillId="0" borderId="0" xfId="340" applyNumberFormat="1" applyFont="1" applyFill="1" applyAlignment="1" quotePrefix="1">
      <alignment vertical="center"/>
    </xf>
    <xf numFmtId="14" fontId="54" fillId="0" borderId="0" xfId="0" applyNumberFormat="1" applyFont="1" applyBorder="1" applyAlignment="1">
      <alignment horizontal="right" vertical="center"/>
    </xf>
    <xf numFmtId="173" fontId="54" fillId="0" borderId="0" xfId="340" applyNumberFormat="1" applyFont="1" applyFill="1" applyAlignment="1" quotePrefix="1">
      <alignment horizontal="right" vertical="center"/>
    </xf>
    <xf numFmtId="173" fontId="54" fillId="0" borderId="0" xfId="340" applyNumberFormat="1" applyFont="1" applyFill="1" applyAlignment="1">
      <alignment horizontal="right" vertical="center"/>
    </xf>
    <xf numFmtId="0" fontId="59" fillId="0" borderId="0" xfId="0" applyFont="1" applyFill="1" applyAlignment="1" quotePrefix="1">
      <alignment vertical="center"/>
    </xf>
    <xf numFmtId="0" fontId="0" fillId="0" borderId="0" xfId="0" applyFont="1" applyAlignment="1">
      <alignment horizontal="justify" vertical="top" wrapText="1"/>
    </xf>
    <xf numFmtId="0" fontId="58" fillId="0" borderId="0" xfId="0" applyFont="1" applyFill="1" applyAlignment="1" quotePrefix="1">
      <alignment vertical="center"/>
    </xf>
    <xf numFmtId="0" fontId="54" fillId="0" borderId="0" xfId="0" applyFont="1" applyFill="1" applyAlignment="1">
      <alignment horizontal="center" vertical="center"/>
    </xf>
    <xf numFmtId="10" fontId="54" fillId="0" borderId="0" xfId="431" applyNumberFormat="1" applyFont="1" applyFill="1" applyAlignment="1" quotePrefix="1">
      <alignment vertical="center" wrapText="1"/>
    </xf>
    <xf numFmtId="0" fontId="54" fillId="0" borderId="0" xfId="0" applyFont="1" applyFill="1" applyAlignment="1" quotePrefix="1">
      <alignment vertical="center" wrapText="1"/>
    </xf>
    <xf numFmtId="0" fontId="54" fillId="0" borderId="0" xfId="431" applyNumberFormat="1" applyFont="1" applyFill="1" applyAlignment="1" quotePrefix="1">
      <alignment vertical="center" wrapText="1"/>
    </xf>
    <xf numFmtId="0" fontId="61" fillId="0" borderId="0" xfId="0" applyFont="1" applyFill="1" applyAlignment="1">
      <alignment vertical="center"/>
    </xf>
    <xf numFmtId="0" fontId="61" fillId="0" borderId="0" xfId="0" applyFont="1" applyFill="1" applyAlignment="1" quotePrefix="1">
      <alignment vertical="center"/>
    </xf>
    <xf numFmtId="0" fontId="56" fillId="0" borderId="0" xfId="0" applyFont="1" applyFill="1" applyAlignment="1">
      <alignment horizontal="center" vertical="center"/>
    </xf>
    <xf numFmtId="0" fontId="56" fillId="0" borderId="0" xfId="0" applyFont="1" applyFill="1" applyAlignment="1">
      <alignment horizontal="center" vertical="center" wrapText="1"/>
    </xf>
    <xf numFmtId="41" fontId="40" fillId="0" borderId="0" xfId="0" applyNumberFormat="1" applyFont="1" applyBorder="1" applyAlignment="1">
      <alignment/>
    </xf>
    <xf numFmtId="173" fontId="54" fillId="0" borderId="13" xfId="340" applyNumberFormat="1" applyFont="1" applyBorder="1" applyAlignment="1">
      <alignment horizontal="center" vertical="center" wrapText="1"/>
    </xf>
    <xf numFmtId="173" fontId="54" fillId="0" borderId="4" xfId="340" applyNumberFormat="1" applyFont="1" applyBorder="1" applyAlignment="1">
      <alignment horizontal="center" vertical="center"/>
    </xf>
    <xf numFmtId="173" fontId="56" fillId="0" borderId="19" xfId="340" applyNumberFormat="1" applyFont="1" applyBorder="1" applyAlignment="1">
      <alignment horizontal="centerContinuous" vertical="center"/>
    </xf>
    <xf numFmtId="173" fontId="54" fillId="0" borderId="33" xfId="340" applyNumberFormat="1" applyFont="1" applyFill="1" applyBorder="1" applyAlignment="1">
      <alignment horizontal="centerContinuous" vertical="center"/>
    </xf>
    <xf numFmtId="173" fontId="54" fillId="0" borderId="35" xfId="340" applyNumberFormat="1" applyFont="1" applyBorder="1" applyAlignment="1">
      <alignment vertical="center" wrapText="1"/>
    </xf>
    <xf numFmtId="173" fontId="54" fillId="0" borderId="24" xfId="340" applyNumberFormat="1" applyFont="1" applyBorder="1" applyAlignment="1">
      <alignment vertical="center" wrapText="1"/>
    </xf>
    <xf numFmtId="173" fontId="56" fillId="0" borderId="7" xfId="340" applyNumberFormat="1" applyFont="1" applyBorder="1" applyAlignment="1">
      <alignment vertical="center" wrapText="1"/>
    </xf>
    <xf numFmtId="173" fontId="54" fillId="0" borderId="30" xfId="340" applyNumberFormat="1" applyFont="1" applyBorder="1" applyAlignment="1">
      <alignment horizontal="center" vertical="center" wrapText="1"/>
    </xf>
    <xf numFmtId="173" fontId="54" fillId="0" borderId="30" xfId="340" applyNumberFormat="1" applyFont="1" applyBorder="1" applyAlignment="1">
      <alignment vertical="center"/>
    </xf>
    <xf numFmtId="173" fontId="56" fillId="0" borderId="30" xfId="340" applyNumberFormat="1" applyFont="1" applyBorder="1" applyAlignment="1">
      <alignment vertical="center"/>
    </xf>
    <xf numFmtId="173" fontId="56" fillId="0" borderId="25" xfId="0" applyNumberFormat="1" applyFont="1" applyBorder="1" applyAlignment="1">
      <alignment horizontal="right" vertical="center"/>
    </xf>
    <xf numFmtId="0" fontId="15" fillId="0" borderId="0" xfId="0" applyFont="1" applyAlignment="1">
      <alignment horizontal="left" vertical="center"/>
    </xf>
    <xf numFmtId="0" fontId="15" fillId="0" borderId="0" xfId="0" applyFont="1" applyFill="1" applyAlignment="1">
      <alignment wrapText="1"/>
    </xf>
    <xf numFmtId="0" fontId="14" fillId="0" borderId="0" xfId="0" applyFont="1" applyFill="1" applyAlignment="1">
      <alignment horizontal="left" wrapText="1"/>
    </xf>
    <xf numFmtId="0" fontId="54" fillId="0" borderId="0" xfId="0" applyFont="1" applyAlignment="1">
      <alignment/>
    </xf>
    <xf numFmtId="0" fontId="54" fillId="0" borderId="0" xfId="0" applyFont="1" applyAlignment="1">
      <alignment horizontal="centerContinuous" vertical="top"/>
    </xf>
    <xf numFmtId="0" fontId="71" fillId="0" borderId="0" xfId="0" applyFont="1" applyAlignment="1">
      <alignment/>
    </xf>
    <xf numFmtId="0" fontId="15" fillId="0" borderId="0" xfId="0" applyFont="1" applyAlignment="1">
      <alignment horizontal="left" vertical="top"/>
    </xf>
    <xf numFmtId="0" fontId="59" fillId="0" borderId="0" xfId="0" applyFont="1" applyAlignment="1">
      <alignment vertical="top"/>
    </xf>
    <xf numFmtId="0" fontId="14" fillId="0" borderId="0" xfId="0" applyFont="1" applyAlignment="1">
      <alignment horizontal="center" vertical="top"/>
    </xf>
    <xf numFmtId="41" fontId="54" fillId="0" borderId="0" xfId="0" applyNumberFormat="1" applyFont="1" applyAlignment="1">
      <alignment vertical="top"/>
    </xf>
    <xf numFmtId="0" fontId="54" fillId="0" borderId="0" xfId="422" applyFont="1" applyAlignment="1">
      <alignment vertical="top"/>
      <protection/>
    </xf>
    <xf numFmtId="0" fontId="63" fillId="0" borderId="0" xfId="422" applyFont="1" applyAlignment="1">
      <alignment horizontal="centerContinuous" vertical="top"/>
      <protection/>
    </xf>
    <xf numFmtId="0" fontId="54" fillId="0" borderId="0" xfId="422" applyFont="1" applyAlignment="1">
      <alignment horizontal="centerContinuous" vertical="top"/>
      <protection/>
    </xf>
    <xf numFmtId="0" fontId="58" fillId="0" borderId="0" xfId="422" applyFont="1" applyAlignment="1">
      <alignment horizontal="centerContinuous" vertical="top" wrapText="1"/>
      <protection/>
    </xf>
    <xf numFmtId="0" fontId="87" fillId="0" borderId="0" xfId="422" applyFont="1" applyAlignment="1">
      <alignment horizontal="left" vertical="top"/>
      <protection/>
    </xf>
    <xf numFmtId="0" fontId="69" fillId="0" borderId="0" xfId="422" applyFont="1" applyAlignment="1">
      <alignment vertical="top"/>
      <protection/>
    </xf>
    <xf numFmtId="0" fontId="69" fillId="0" borderId="0" xfId="422" applyFont="1" applyAlignment="1">
      <alignment vertical="top" wrapText="1"/>
      <protection/>
    </xf>
    <xf numFmtId="0" fontId="40" fillId="0" borderId="0" xfId="422" applyFont="1" applyAlignment="1">
      <alignment vertical="top" wrapText="1"/>
      <protection/>
    </xf>
    <xf numFmtId="0" fontId="14" fillId="0" borderId="0" xfId="422" applyFont="1" applyAlignment="1">
      <alignment vertical="top" wrapText="1"/>
      <protection/>
    </xf>
    <xf numFmtId="0" fontId="56" fillId="0" borderId="0" xfId="422" applyFont="1" applyAlignment="1">
      <alignment vertical="top"/>
      <protection/>
    </xf>
    <xf numFmtId="0" fontId="58" fillId="0" borderId="0" xfId="422" applyFont="1" applyAlignment="1">
      <alignment vertical="top"/>
      <protection/>
    </xf>
    <xf numFmtId="0" fontId="59" fillId="0" borderId="0" xfId="422" applyFont="1" applyAlignment="1">
      <alignment horizontal="right" vertical="top"/>
      <protection/>
    </xf>
    <xf numFmtId="0" fontId="54" fillId="0" borderId="0" xfId="0" applyFont="1" applyAlignment="1">
      <alignment horizontal="left" vertical="center"/>
    </xf>
    <xf numFmtId="0" fontId="56" fillId="0" borderId="31" xfId="0" applyFont="1" applyBorder="1" applyAlignment="1">
      <alignment horizontal="center" vertical="center"/>
    </xf>
    <xf numFmtId="0" fontId="88" fillId="0" borderId="31" xfId="0" applyFont="1" applyBorder="1" applyAlignment="1">
      <alignment horizontal="left" vertical="top"/>
    </xf>
    <xf numFmtId="0" fontId="1" fillId="0" borderId="31" xfId="0" applyFont="1" applyBorder="1" applyAlignment="1">
      <alignment horizontal="left" vertical="top"/>
    </xf>
    <xf numFmtId="0" fontId="54" fillId="0" borderId="31" xfId="0" applyFont="1" applyBorder="1" applyAlignment="1">
      <alignment horizontal="left" vertical="top"/>
    </xf>
    <xf numFmtId="0" fontId="58" fillId="0" borderId="31" xfId="0" applyFont="1" applyBorder="1" applyAlignment="1">
      <alignment horizontal="left" vertical="center"/>
    </xf>
    <xf numFmtId="0" fontId="56" fillId="0" borderId="31" xfId="0" applyFont="1" applyFill="1" applyBorder="1" applyAlignment="1">
      <alignment horizontal="left" vertical="center"/>
    </xf>
    <xf numFmtId="0" fontId="14" fillId="0" borderId="24" xfId="0" applyFont="1" applyBorder="1" applyAlignment="1">
      <alignment horizontal="left" vertical="center"/>
    </xf>
    <xf numFmtId="0" fontId="54" fillId="0" borderId="27" xfId="0" applyFont="1" applyBorder="1" applyAlignment="1" quotePrefix="1">
      <alignment horizontal="center" vertical="center"/>
    </xf>
    <xf numFmtId="0" fontId="54" fillId="0" borderId="26" xfId="0" applyFont="1" applyBorder="1" applyAlignment="1">
      <alignment vertical="center"/>
    </xf>
    <xf numFmtId="0" fontId="54" fillId="0" borderId="32" xfId="0" applyFont="1" applyBorder="1" applyAlignment="1">
      <alignment vertical="center"/>
    </xf>
    <xf numFmtId="179" fontId="56" fillId="0" borderId="23" xfId="340" applyNumberFormat="1" applyFont="1" applyBorder="1" applyAlignment="1">
      <alignment horizontal="center" vertical="center"/>
    </xf>
    <xf numFmtId="14" fontId="56" fillId="0" borderId="9" xfId="0" applyNumberFormat="1" applyFont="1" applyBorder="1" applyAlignment="1">
      <alignment horizontal="center" vertical="center" wrapText="1"/>
    </xf>
    <xf numFmtId="0" fontId="56" fillId="0" borderId="0" xfId="0" applyFont="1" applyAlignment="1">
      <alignment horizontal="centerContinuous" vertical="center"/>
    </xf>
    <xf numFmtId="0" fontId="56" fillId="0" borderId="31" xfId="0" applyFont="1" applyBorder="1" applyAlignment="1">
      <alignment horizontal="right" vertical="center"/>
    </xf>
    <xf numFmtId="0" fontId="54" fillId="0" borderId="31" xfId="0" applyFont="1" applyBorder="1" applyAlignment="1">
      <alignment horizontal="right" vertical="center"/>
    </xf>
    <xf numFmtId="0" fontId="56" fillId="0" borderId="31" xfId="0" applyFont="1" applyBorder="1" applyAlignment="1" quotePrefix="1">
      <alignment horizontal="right" vertical="center"/>
    </xf>
    <xf numFmtId="49" fontId="56" fillId="0" borderId="9" xfId="0" applyNumberFormat="1" applyFont="1" applyBorder="1" applyAlignment="1">
      <alignment horizontal="center" vertical="center" wrapText="1"/>
    </xf>
    <xf numFmtId="0" fontId="54" fillId="0" borderId="4" xfId="0" applyFont="1" applyBorder="1" applyAlignment="1">
      <alignment horizontal="center" vertical="center"/>
    </xf>
    <xf numFmtId="0" fontId="56" fillId="0" borderId="0" xfId="421" applyFont="1" applyAlignment="1">
      <alignment vertical="top"/>
      <protection/>
    </xf>
    <xf numFmtId="0" fontId="54" fillId="0" borderId="0" xfId="421" applyFont="1" applyAlignment="1">
      <alignment vertical="top"/>
      <protection/>
    </xf>
    <xf numFmtId="0" fontId="54" fillId="0" borderId="0" xfId="421" applyFont="1" applyAlignment="1">
      <alignment horizontal="center" vertical="top"/>
      <protection/>
    </xf>
    <xf numFmtId="0" fontId="89" fillId="0" borderId="0" xfId="421" applyFont="1" applyAlignment="1">
      <alignment vertical="top"/>
      <protection/>
    </xf>
    <xf numFmtId="173" fontId="59" fillId="0" borderId="0" xfId="421" applyNumberFormat="1" applyFont="1" applyAlignment="1">
      <alignment horizontal="right" vertical="top"/>
      <protection/>
    </xf>
    <xf numFmtId="0" fontId="56" fillId="0" borderId="0" xfId="421" applyFont="1" applyAlignment="1">
      <alignment horizontal="center" vertical="top" wrapText="1"/>
      <protection/>
    </xf>
    <xf numFmtId="0" fontId="56" fillId="0" borderId="0" xfId="421" applyFont="1" applyAlignment="1">
      <alignment horizontal="center" vertical="top"/>
      <protection/>
    </xf>
    <xf numFmtId="173" fontId="59" fillId="0" borderId="0" xfId="340" applyNumberFormat="1" applyFont="1" applyAlignment="1">
      <alignment horizontal="right" vertical="top"/>
    </xf>
    <xf numFmtId="0" fontId="56" fillId="0" borderId="0" xfId="421" applyFont="1" applyAlignment="1">
      <alignment horizontal="left" vertical="top"/>
      <protection/>
    </xf>
    <xf numFmtId="0" fontId="56" fillId="0" borderId="0" xfId="421" applyFont="1" applyAlignment="1">
      <alignment horizontal="centerContinuous" vertical="top"/>
      <protection/>
    </xf>
    <xf numFmtId="0" fontId="54" fillId="0" borderId="0" xfId="421" applyFont="1" applyAlignment="1">
      <alignment horizontal="centerContinuous" vertical="top"/>
      <protection/>
    </xf>
    <xf numFmtId="173" fontId="54" fillId="0" borderId="0" xfId="421" applyNumberFormat="1" applyFont="1" applyAlignment="1">
      <alignment horizontal="centerContinuous" vertical="top"/>
      <protection/>
    </xf>
    <xf numFmtId="173" fontId="54" fillId="0" borderId="0" xfId="421" applyNumberFormat="1" applyFont="1" applyAlignment="1">
      <alignment vertical="top"/>
      <protection/>
    </xf>
    <xf numFmtId="0" fontId="15" fillId="0" borderId="0" xfId="421" applyFont="1" applyAlignment="1">
      <alignment vertical="top"/>
      <protection/>
    </xf>
    <xf numFmtId="0" fontId="14" fillId="0" borderId="0" xfId="421" applyFont="1" applyAlignment="1">
      <alignment vertical="top"/>
      <protection/>
    </xf>
    <xf numFmtId="0" fontId="14" fillId="0" borderId="0" xfId="421" applyFont="1" applyAlignment="1">
      <alignment horizontal="center" vertical="top"/>
      <protection/>
    </xf>
    <xf numFmtId="173" fontId="15" fillId="0" borderId="0" xfId="421" applyNumberFormat="1" applyFont="1" applyAlignment="1">
      <alignment horizontal="right" vertical="top"/>
      <protection/>
    </xf>
    <xf numFmtId="0" fontId="14" fillId="0" borderId="24" xfId="421" applyFont="1" applyBorder="1" applyAlignment="1">
      <alignment vertical="top"/>
      <protection/>
    </xf>
    <xf numFmtId="0" fontId="14" fillId="0" borderId="24" xfId="421" applyFont="1" applyFill="1" applyBorder="1" applyAlignment="1">
      <alignment vertical="top"/>
      <protection/>
    </xf>
    <xf numFmtId="0" fontId="14" fillId="0" borderId="24" xfId="421" applyFont="1" applyFill="1" applyBorder="1" applyAlignment="1">
      <alignment horizontal="center" vertical="top"/>
      <protection/>
    </xf>
    <xf numFmtId="173" fontId="14" fillId="0" borderId="24" xfId="421" applyNumberFormat="1" applyFont="1" applyBorder="1" applyAlignment="1">
      <alignment horizontal="right" vertical="top"/>
      <protection/>
    </xf>
    <xf numFmtId="0" fontId="56" fillId="0" borderId="31" xfId="421" applyFont="1" applyBorder="1" applyAlignment="1">
      <alignment horizontal="center" vertical="top" wrapText="1"/>
      <protection/>
    </xf>
    <xf numFmtId="0" fontId="56" fillId="0" borderId="0" xfId="421" applyFont="1" applyBorder="1" applyAlignment="1">
      <alignment horizontal="center" vertical="top" wrapText="1"/>
      <protection/>
    </xf>
    <xf numFmtId="0" fontId="56" fillId="0" borderId="27" xfId="421" applyFont="1" applyBorder="1" applyAlignment="1">
      <alignment horizontal="center" vertical="top" wrapText="1"/>
      <protection/>
    </xf>
    <xf numFmtId="0" fontId="56" fillId="0" borderId="31" xfId="421" applyFont="1" applyBorder="1" applyAlignment="1">
      <alignment horizontal="left" vertical="top" wrapText="1"/>
      <protection/>
    </xf>
    <xf numFmtId="0" fontId="56" fillId="0" borderId="0" xfId="421" applyFont="1" applyBorder="1" applyAlignment="1">
      <alignment horizontal="left" vertical="top" wrapText="1"/>
      <protection/>
    </xf>
    <xf numFmtId="0" fontId="56" fillId="0" borderId="27" xfId="421" applyFont="1" applyBorder="1" applyAlignment="1">
      <alignment horizontal="left" vertical="top" wrapText="1"/>
      <protection/>
    </xf>
    <xf numFmtId="0" fontId="54" fillId="0" borderId="31" xfId="421" applyFont="1" applyBorder="1" applyAlignment="1">
      <alignment vertical="top"/>
      <protection/>
    </xf>
    <xf numFmtId="0" fontId="54" fillId="0" borderId="0" xfId="421" applyFont="1" applyBorder="1" applyAlignment="1">
      <alignment vertical="top"/>
      <protection/>
    </xf>
    <xf numFmtId="0" fontId="54" fillId="0" borderId="27" xfId="421" applyFont="1" applyBorder="1" applyAlignment="1">
      <alignment vertical="top"/>
      <protection/>
    </xf>
    <xf numFmtId="0" fontId="56" fillId="0" borderId="31" xfId="421" applyFont="1" applyBorder="1" applyAlignment="1">
      <alignment vertical="top"/>
      <protection/>
    </xf>
    <xf numFmtId="0" fontId="56" fillId="0" borderId="0" xfId="421" applyFont="1" applyBorder="1" applyAlignment="1">
      <alignment vertical="top"/>
      <protection/>
    </xf>
    <xf numFmtId="0" fontId="54" fillId="0" borderId="26" xfId="421" applyFont="1" applyBorder="1" applyAlignment="1">
      <alignment vertical="top"/>
      <protection/>
    </xf>
    <xf numFmtId="0" fontId="54" fillId="0" borderId="24" xfId="421" applyFont="1" applyBorder="1" applyAlignment="1">
      <alignment vertical="top"/>
      <protection/>
    </xf>
    <xf numFmtId="0" fontId="54" fillId="0" borderId="32" xfId="421" applyFont="1" applyBorder="1" applyAlignment="1">
      <alignment vertical="top"/>
      <protection/>
    </xf>
    <xf numFmtId="0" fontId="56" fillId="0" borderId="9" xfId="421" applyFont="1" applyBorder="1" applyAlignment="1">
      <alignment horizontal="center" vertical="center" wrapText="1"/>
      <protection/>
    </xf>
    <xf numFmtId="41" fontId="56" fillId="0" borderId="9" xfId="421" applyNumberFormat="1" applyFont="1" applyBorder="1" applyAlignment="1">
      <alignment horizontal="center" vertical="center" wrapText="1"/>
      <protection/>
    </xf>
    <xf numFmtId="0" fontId="56" fillId="0" borderId="23" xfId="421" applyFont="1" applyBorder="1" applyAlignment="1">
      <alignment horizontal="center" vertical="top" wrapText="1"/>
      <protection/>
    </xf>
    <xf numFmtId="173" fontId="56" fillId="0" borderId="23" xfId="421" applyNumberFormat="1" applyFont="1" applyBorder="1" applyAlignment="1">
      <alignment horizontal="center" vertical="top" wrapText="1"/>
      <protection/>
    </xf>
    <xf numFmtId="0" fontId="54" fillId="0" borderId="23" xfId="421" applyFont="1" applyBorder="1" applyAlignment="1" quotePrefix="1">
      <alignment horizontal="center" vertical="top"/>
      <protection/>
    </xf>
    <xf numFmtId="0" fontId="54" fillId="0" borderId="23" xfId="421" applyFont="1" applyBorder="1" applyAlignment="1">
      <alignment vertical="top"/>
      <protection/>
    </xf>
    <xf numFmtId="173" fontId="54" fillId="0" borderId="23" xfId="340" applyNumberFormat="1" applyFont="1" applyBorder="1" applyAlignment="1">
      <alignment vertical="top"/>
    </xf>
    <xf numFmtId="0" fontId="54" fillId="0" borderId="23" xfId="421" applyFont="1" applyBorder="1" applyAlignment="1" quotePrefix="1">
      <alignment horizontal="center" vertical="top" wrapText="1"/>
      <protection/>
    </xf>
    <xf numFmtId="0" fontId="54" fillId="0" borderId="23" xfId="421" applyFont="1" applyBorder="1" applyAlignment="1">
      <alignment horizontal="justify" vertical="top" wrapText="1"/>
      <protection/>
    </xf>
    <xf numFmtId="0" fontId="56" fillId="0" borderId="23" xfId="421" applyFont="1" applyBorder="1" applyAlignment="1" quotePrefix="1">
      <alignment horizontal="center" vertical="top"/>
      <protection/>
    </xf>
    <xf numFmtId="173" fontId="56" fillId="0" borderId="23" xfId="340" applyNumberFormat="1" applyFont="1" applyBorder="1" applyAlignment="1">
      <alignment vertical="top"/>
    </xf>
    <xf numFmtId="0" fontId="54" fillId="0" borderId="23" xfId="421" applyFont="1" applyBorder="1" applyAlignment="1">
      <alignment horizontal="center" vertical="top"/>
      <protection/>
    </xf>
    <xf numFmtId="0" fontId="54" fillId="0" borderId="23" xfId="421" applyFont="1" applyBorder="1" applyAlignment="1">
      <alignment horizontal="center" vertical="top" wrapText="1"/>
      <protection/>
    </xf>
    <xf numFmtId="0" fontId="56" fillId="0" borderId="23" xfId="421" applyFont="1" applyBorder="1" applyAlignment="1">
      <alignment horizontal="center" vertical="top"/>
      <protection/>
    </xf>
    <xf numFmtId="0" fontId="58" fillId="0" borderId="23" xfId="421" applyFont="1" applyBorder="1" applyAlignment="1">
      <alignment horizontal="center" vertical="top"/>
      <protection/>
    </xf>
    <xf numFmtId="0" fontId="54" fillId="0" borderId="4" xfId="421" applyFont="1" applyBorder="1" applyAlignment="1">
      <alignment horizontal="center" vertical="top"/>
      <protection/>
    </xf>
    <xf numFmtId="0" fontId="54" fillId="0" borderId="4" xfId="421" applyFont="1" applyBorder="1" applyAlignment="1">
      <alignment vertical="top"/>
      <protection/>
    </xf>
    <xf numFmtId="173" fontId="54" fillId="0" borderId="4" xfId="340" applyNumberFormat="1" applyFont="1" applyBorder="1" applyAlignment="1">
      <alignment vertical="top"/>
    </xf>
    <xf numFmtId="173" fontId="54" fillId="0" borderId="0" xfId="340" applyNumberFormat="1" applyFont="1" applyBorder="1" applyAlignment="1">
      <alignment vertical="center"/>
    </xf>
    <xf numFmtId="173" fontId="54" fillId="0" borderId="0" xfId="340" applyNumberFormat="1" applyFont="1" applyAlignment="1">
      <alignment vertical="center"/>
    </xf>
    <xf numFmtId="173" fontId="61" fillId="0" borderId="0" xfId="340" applyNumberFormat="1" applyFont="1" applyAlignment="1">
      <alignment vertical="center"/>
    </xf>
    <xf numFmtId="173" fontId="54" fillId="0" borderId="0" xfId="340" applyNumberFormat="1" applyFont="1" applyBorder="1" applyAlignment="1">
      <alignment horizontal="right" vertical="center"/>
    </xf>
    <xf numFmtId="173" fontId="61" fillId="0" borderId="0" xfId="340" applyNumberFormat="1" applyFont="1" applyBorder="1" applyAlignment="1">
      <alignment vertical="center"/>
    </xf>
    <xf numFmtId="0" fontId="56" fillId="0" borderId="0" xfId="0" applyFont="1" applyFill="1" applyAlignment="1">
      <alignment/>
    </xf>
    <xf numFmtId="173" fontId="56" fillId="0" borderId="0" xfId="340" applyNumberFormat="1" applyFont="1" applyBorder="1" applyAlignment="1">
      <alignment horizontal="center" vertical="center"/>
    </xf>
    <xf numFmtId="0" fontId="56" fillId="0" borderId="0" xfId="0" applyFont="1" applyFill="1" applyAlignment="1">
      <alignment vertical="center"/>
    </xf>
    <xf numFmtId="173" fontId="56" fillId="0" borderId="0" xfId="340" applyNumberFormat="1" applyFont="1" applyAlignment="1">
      <alignment horizontal="center" vertical="center" wrapText="1"/>
    </xf>
    <xf numFmtId="173" fontId="54" fillId="0" borderId="0" xfId="340" applyNumberFormat="1" applyFont="1" applyBorder="1" applyAlignment="1">
      <alignment horizontal="center" vertical="center"/>
    </xf>
    <xf numFmtId="173" fontId="56" fillId="0" borderId="0" xfId="340" applyNumberFormat="1" applyFont="1" applyBorder="1" applyAlignment="1" quotePrefix="1">
      <alignment vertical="center"/>
    </xf>
    <xf numFmtId="173" fontId="54" fillId="0" borderId="0" xfId="340" applyNumberFormat="1" applyFont="1" applyBorder="1" applyAlignment="1" quotePrefix="1">
      <alignment vertical="center"/>
    </xf>
    <xf numFmtId="0" fontId="1" fillId="0" borderId="4" xfId="0" applyFont="1" applyBorder="1" applyAlignment="1">
      <alignment vertical="top" wrapText="1"/>
    </xf>
    <xf numFmtId="173" fontId="54" fillId="0" borderId="4" xfId="340" applyNumberFormat="1" applyFont="1" applyBorder="1" applyAlignment="1">
      <alignment vertical="center"/>
    </xf>
    <xf numFmtId="173" fontId="56" fillId="0" borderId="4" xfId="340" applyNumberFormat="1" applyFont="1" applyBorder="1" applyAlignment="1">
      <alignment vertical="center"/>
    </xf>
    <xf numFmtId="173" fontId="61" fillId="0" borderId="0" xfId="340" applyNumberFormat="1" applyFont="1" applyBorder="1" applyAlignment="1">
      <alignment horizontal="right" vertical="center"/>
    </xf>
    <xf numFmtId="173" fontId="56" fillId="0" borderId="9" xfId="340" applyNumberFormat="1" applyFont="1" applyBorder="1" applyAlignment="1">
      <alignment horizontal="center" vertical="center"/>
    </xf>
    <xf numFmtId="173" fontId="56" fillId="0" borderId="0" xfId="340" applyNumberFormat="1" applyFont="1" applyBorder="1" applyAlignment="1" quotePrefix="1">
      <alignment horizontal="left" vertical="center"/>
    </xf>
    <xf numFmtId="173" fontId="56" fillId="0" borderId="0" xfId="340" applyNumberFormat="1" applyFont="1" applyBorder="1" applyAlignment="1">
      <alignment horizontal="center" vertical="center" wrapText="1"/>
    </xf>
    <xf numFmtId="9" fontId="54" fillId="0" borderId="0" xfId="340" applyNumberFormat="1" applyFont="1" applyBorder="1" applyAlignment="1" quotePrefix="1">
      <alignment horizontal="center" vertical="center"/>
    </xf>
    <xf numFmtId="173" fontId="54" fillId="0" borderId="0" xfId="340" applyNumberFormat="1" applyFont="1" applyBorder="1" applyAlignment="1" quotePrefix="1">
      <alignment horizontal="center" vertical="center"/>
    </xf>
    <xf numFmtId="173" fontId="54" fillId="0" borderId="0" xfId="340" applyNumberFormat="1" applyFont="1" applyBorder="1" applyAlignment="1" quotePrefix="1">
      <alignment vertical="justify"/>
    </xf>
    <xf numFmtId="173" fontId="54" fillId="0" borderId="0" xfId="340" applyNumberFormat="1" applyFont="1" applyBorder="1" applyAlignment="1">
      <alignment vertical="justify"/>
    </xf>
    <xf numFmtId="173" fontId="59" fillId="0" borderId="0" xfId="340" applyNumberFormat="1" applyFont="1" applyBorder="1" applyAlignment="1" quotePrefix="1">
      <alignment vertical="center"/>
    </xf>
    <xf numFmtId="173" fontId="59" fillId="0" borderId="0" xfId="340" applyNumberFormat="1" applyFont="1" applyBorder="1" applyAlignment="1">
      <alignment vertical="center"/>
    </xf>
    <xf numFmtId="173" fontId="78" fillId="0" borderId="0" xfId="340" applyNumberFormat="1" applyFont="1" applyBorder="1" applyAlignment="1">
      <alignment vertical="center"/>
    </xf>
    <xf numFmtId="173" fontId="56" fillId="0" borderId="0" xfId="340" applyNumberFormat="1" applyFont="1" applyFill="1" applyBorder="1" applyAlignment="1" quotePrefix="1">
      <alignment vertical="center"/>
    </xf>
    <xf numFmtId="173" fontId="56" fillId="0" borderId="0" xfId="340" applyNumberFormat="1" applyFont="1" applyFill="1" applyBorder="1" applyAlignment="1">
      <alignment vertical="center"/>
    </xf>
    <xf numFmtId="173" fontId="54" fillId="0" borderId="0" xfId="340" applyNumberFormat="1" applyFont="1" applyFill="1" applyBorder="1" applyAlignment="1">
      <alignment vertical="center"/>
    </xf>
    <xf numFmtId="173" fontId="61" fillId="0" borderId="0" xfId="340" applyNumberFormat="1" applyFont="1" applyFill="1" applyBorder="1" applyAlignment="1">
      <alignment vertical="center"/>
    </xf>
    <xf numFmtId="173" fontId="54" fillId="0" borderId="0" xfId="340" applyNumberFormat="1" applyFont="1" applyFill="1" applyBorder="1" applyAlignment="1">
      <alignment vertical="center" wrapText="1"/>
    </xf>
    <xf numFmtId="173" fontId="61" fillId="0" borderId="0" xfId="340" applyNumberFormat="1" applyFont="1" applyFill="1" applyBorder="1" applyAlignment="1">
      <alignment vertical="center" wrapText="1"/>
    </xf>
    <xf numFmtId="173" fontId="62" fillId="0" borderId="0" xfId="340" applyNumberFormat="1" applyFont="1" applyBorder="1" applyAlignment="1">
      <alignment vertical="center" wrapText="1"/>
    </xf>
    <xf numFmtId="173" fontId="62" fillId="0" borderId="0" xfId="340" applyNumberFormat="1" applyFont="1" applyFill="1" applyBorder="1" applyAlignment="1">
      <alignment vertical="center" wrapText="1"/>
    </xf>
    <xf numFmtId="173" fontId="54" fillId="0" borderId="0" xfId="340" applyNumberFormat="1" applyFont="1" applyFill="1" applyBorder="1" applyAlignment="1">
      <alignment horizontal="right" vertical="center"/>
    </xf>
    <xf numFmtId="173" fontId="56" fillId="0" borderId="0" xfId="340" applyNumberFormat="1" applyFont="1" applyAlignment="1">
      <alignment vertical="center"/>
    </xf>
    <xf numFmtId="0" fontId="73" fillId="0" borderId="0" xfId="0" applyFont="1" applyAlignment="1">
      <alignment vertical="top"/>
    </xf>
    <xf numFmtId="0" fontId="54" fillId="0" borderId="0" xfId="0" applyFont="1" applyFill="1" applyAlignment="1">
      <alignment vertical="top" wrapText="1"/>
    </xf>
    <xf numFmtId="0" fontId="54" fillId="30" borderId="0" xfId="0" applyFont="1" applyFill="1" applyAlignment="1">
      <alignment horizontal="justify" vertical="top" wrapText="1"/>
    </xf>
    <xf numFmtId="0" fontId="118" fillId="0" borderId="0" xfId="0" applyFont="1" applyAlignment="1">
      <alignment horizontal="justify" vertical="top"/>
    </xf>
    <xf numFmtId="0" fontId="119" fillId="0" borderId="0" xfId="0" applyFont="1" applyAlignment="1">
      <alignment vertical="top"/>
    </xf>
    <xf numFmtId="0" fontId="119" fillId="0" borderId="0" xfId="0" applyFont="1" applyAlignment="1">
      <alignment horizontal="justify" vertical="top"/>
    </xf>
    <xf numFmtId="0" fontId="120" fillId="0" borderId="0" xfId="0" applyFont="1" applyAlignment="1">
      <alignment horizontal="justify" vertical="top"/>
    </xf>
    <xf numFmtId="49" fontId="59" fillId="0" borderId="0" xfId="0" applyNumberFormat="1" applyFont="1" applyFill="1" applyAlignment="1">
      <alignment horizontal="justify" vertical="top"/>
    </xf>
    <xf numFmtId="49" fontId="54" fillId="0" borderId="0" xfId="0" applyNumberFormat="1" applyFont="1" applyFill="1" applyAlignment="1">
      <alignment horizontal="justify" vertical="top"/>
    </xf>
    <xf numFmtId="173" fontId="56" fillId="0" borderId="19" xfId="340" applyNumberFormat="1" applyFont="1" applyBorder="1" applyAlignment="1">
      <alignment vertical="center"/>
    </xf>
    <xf numFmtId="14" fontId="54" fillId="0" borderId="0" xfId="340" applyNumberFormat="1" applyFont="1" applyBorder="1" applyAlignment="1">
      <alignment vertical="center"/>
    </xf>
    <xf numFmtId="14" fontId="54" fillId="0" borderId="24" xfId="340" applyNumberFormat="1" applyFont="1" applyBorder="1" applyAlignment="1">
      <alignment vertical="center"/>
    </xf>
    <xf numFmtId="14" fontId="82" fillId="0" borderId="0" xfId="340" applyNumberFormat="1" applyFont="1" applyBorder="1" applyAlignment="1">
      <alignment vertical="center"/>
    </xf>
    <xf numFmtId="173" fontId="61" fillId="0" borderId="0" xfId="340" applyNumberFormat="1" applyFont="1" applyBorder="1" applyAlignment="1" quotePrefix="1">
      <alignment vertical="center"/>
    </xf>
    <xf numFmtId="173" fontId="61" fillId="0" borderId="0" xfId="340" applyNumberFormat="1" applyFont="1" applyAlignment="1">
      <alignment vertical="center"/>
    </xf>
    <xf numFmtId="173" fontId="61" fillId="0" borderId="0" xfId="340" applyNumberFormat="1" applyFont="1" applyBorder="1" applyAlignment="1">
      <alignment vertical="center"/>
    </xf>
    <xf numFmtId="173" fontId="61" fillId="0" borderId="13" xfId="340" applyNumberFormat="1" applyFont="1" applyBorder="1" applyAlignment="1" quotePrefix="1">
      <alignment horizontal="left" vertical="center"/>
    </xf>
    <xf numFmtId="173" fontId="61" fillId="0" borderId="28" xfId="340" applyNumberFormat="1" applyFont="1" applyBorder="1" applyAlignment="1" quotePrefix="1">
      <alignment horizontal="left" vertical="center"/>
    </xf>
    <xf numFmtId="173" fontId="54" fillId="0" borderId="22" xfId="340" applyNumberFormat="1" applyFont="1" applyBorder="1" applyAlignment="1">
      <alignment horizontal="center" vertical="center"/>
    </xf>
    <xf numFmtId="173" fontId="54" fillId="0" borderId="22" xfId="340" applyNumberFormat="1" applyFont="1" applyBorder="1" applyAlignment="1">
      <alignment vertical="center"/>
    </xf>
    <xf numFmtId="173" fontId="54" fillId="0" borderId="33" xfId="340" applyNumberFormat="1" applyFont="1" applyBorder="1" applyAlignment="1">
      <alignment vertical="center"/>
    </xf>
    <xf numFmtId="173" fontId="54" fillId="0" borderId="26" xfId="340" applyNumberFormat="1" applyFont="1" applyBorder="1" applyAlignment="1">
      <alignment horizontal="center" vertical="center" wrapText="1"/>
    </xf>
    <xf numFmtId="0" fontId="56" fillId="0" borderId="0" xfId="0" applyFont="1" applyFill="1" applyAlignment="1">
      <alignment horizontal="centerContinuous" vertical="center"/>
    </xf>
    <xf numFmtId="0" fontId="69" fillId="0" borderId="0" xfId="0" applyFont="1" applyAlignment="1">
      <alignment horizontal="centerContinuous" vertical="top"/>
    </xf>
    <xf numFmtId="173" fontId="90" fillId="0" borderId="24" xfId="340" applyNumberFormat="1" applyFont="1" applyBorder="1" applyAlignment="1">
      <alignment vertical="center"/>
    </xf>
    <xf numFmtId="173" fontId="73" fillId="0" borderId="0" xfId="340" applyNumberFormat="1" applyFont="1" applyBorder="1" applyAlignment="1">
      <alignment vertical="center"/>
    </xf>
    <xf numFmtId="173" fontId="90" fillId="0" borderId="0" xfId="340" applyNumberFormat="1" applyFont="1" applyBorder="1" applyAlignment="1">
      <alignment vertical="center"/>
    </xf>
    <xf numFmtId="0" fontId="63" fillId="0" borderId="0" xfId="0" applyFont="1" applyFill="1" applyAlignment="1">
      <alignment horizontal="centerContinuous" vertical="center"/>
    </xf>
    <xf numFmtId="0" fontId="56" fillId="0" borderId="0" xfId="0" applyFont="1" applyFill="1" applyAlignment="1">
      <alignment horizontal="centerContinuous" vertical="center"/>
    </xf>
    <xf numFmtId="0" fontId="56" fillId="0" borderId="0" xfId="0" applyFont="1" applyFill="1" applyAlignment="1" quotePrefix="1">
      <alignment horizontal="centerContinuous" vertical="center"/>
    </xf>
    <xf numFmtId="173" fontId="56" fillId="0" borderId="0" xfId="340" applyNumberFormat="1" applyFont="1" applyFill="1" applyAlignment="1">
      <alignment horizontal="centerContinuous" vertical="center"/>
    </xf>
    <xf numFmtId="0" fontId="63" fillId="0" borderId="0" xfId="0" applyFont="1" applyFill="1" applyAlignment="1" quotePrefix="1">
      <alignment horizontal="centerContinuous" vertical="center"/>
    </xf>
    <xf numFmtId="173" fontId="63" fillId="0" borderId="0" xfId="340" applyNumberFormat="1" applyFont="1" applyFill="1" applyAlignment="1">
      <alignment horizontal="centerContinuous" vertical="center"/>
    </xf>
    <xf numFmtId="173" fontId="67" fillId="0" borderId="0" xfId="340" applyNumberFormat="1" applyFont="1" applyFill="1" applyAlignment="1">
      <alignment vertical="center"/>
    </xf>
    <xf numFmtId="0" fontId="67" fillId="0" borderId="0" xfId="0" applyFont="1" applyFill="1" applyAlignment="1">
      <alignment vertical="center"/>
    </xf>
    <xf numFmtId="173" fontId="63" fillId="0" borderId="0" xfId="340" applyNumberFormat="1" applyFont="1" applyBorder="1" applyAlignment="1">
      <alignment horizontal="centerContinuous" vertical="center"/>
    </xf>
    <xf numFmtId="173" fontId="56" fillId="0" borderId="0" xfId="340" applyNumberFormat="1" applyFont="1" applyBorder="1" applyAlignment="1">
      <alignment horizontal="centerContinuous" vertical="center"/>
    </xf>
    <xf numFmtId="0" fontId="63" fillId="0" borderId="0" xfId="0" applyFont="1" applyFill="1" applyAlignment="1">
      <alignment horizontal="centerContinuous" vertical="center"/>
    </xf>
    <xf numFmtId="173" fontId="63" fillId="0" borderId="0" xfId="340" applyNumberFormat="1" applyFont="1" applyFill="1" applyAlignment="1">
      <alignment horizontal="centerContinuous" vertical="center"/>
    </xf>
    <xf numFmtId="0" fontId="67" fillId="0" borderId="0" xfId="0" applyFont="1" applyFill="1" applyAlignment="1">
      <alignment vertical="center"/>
    </xf>
    <xf numFmtId="0" fontId="63" fillId="0" borderId="0" xfId="0" applyFont="1" applyAlignment="1">
      <alignment horizontal="center" vertical="top"/>
    </xf>
    <xf numFmtId="0" fontId="56" fillId="0" borderId="0" xfId="0" applyFont="1" applyFill="1" applyAlignment="1">
      <alignment horizontal="center" vertical="top"/>
    </xf>
    <xf numFmtId="173" fontId="56" fillId="0" borderId="30" xfId="340" applyNumberFormat="1" applyFont="1" applyBorder="1" applyAlignment="1">
      <alignment horizontal="center" vertical="center" wrapText="1"/>
    </xf>
    <xf numFmtId="173" fontId="54" fillId="0" borderId="31" xfId="340" applyNumberFormat="1" applyFont="1" applyBorder="1" applyAlignment="1">
      <alignment horizontal="left" vertical="center" wrapText="1"/>
    </xf>
    <xf numFmtId="173" fontId="54" fillId="0" borderId="31" xfId="340" applyNumberFormat="1" applyFont="1" applyBorder="1" applyAlignment="1">
      <alignment horizontal="center" vertical="center" wrapText="1"/>
    </xf>
    <xf numFmtId="173" fontId="54" fillId="0" borderId="27" xfId="340" applyNumberFormat="1" applyFont="1" applyBorder="1" applyAlignment="1">
      <alignment horizontal="center" vertical="center" wrapText="1"/>
    </xf>
    <xf numFmtId="173" fontId="54" fillId="0" borderId="0" xfId="340" applyNumberFormat="1" applyFont="1" applyBorder="1" applyAlignment="1">
      <alignment horizontal="left" vertical="center" wrapText="1"/>
    </xf>
    <xf numFmtId="173" fontId="54" fillId="0" borderId="19" xfId="340" applyNumberFormat="1" applyFont="1" applyBorder="1" applyAlignment="1">
      <alignment horizontal="center" vertical="center" wrapText="1"/>
    </xf>
    <xf numFmtId="173" fontId="56" fillId="0" borderId="19" xfId="340" applyNumberFormat="1" applyFont="1" applyBorder="1" applyAlignment="1">
      <alignment horizontal="center" vertical="center" wrapText="1"/>
    </xf>
    <xf numFmtId="173" fontId="56" fillId="0" borderId="19" xfId="340" applyNumberFormat="1" applyFont="1" applyBorder="1" applyAlignment="1">
      <alignment horizontal="center" vertical="center"/>
    </xf>
    <xf numFmtId="0" fontId="54" fillId="0" borderId="0" xfId="0" applyFont="1" applyFill="1" applyAlignment="1" quotePrefix="1">
      <alignment horizontal="left" vertical="center" wrapText="1"/>
    </xf>
    <xf numFmtId="0" fontId="56" fillId="0" borderId="0" xfId="0" applyFont="1" applyFill="1" applyAlignment="1" quotePrefix="1">
      <alignment horizontal="left" vertical="center" wrapText="1"/>
    </xf>
    <xf numFmtId="0" fontId="54" fillId="0" borderId="0" xfId="0" applyFont="1" applyBorder="1" applyAlignment="1">
      <alignment vertical="top" wrapText="1"/>
    </xf>
    <xf numFmtId="0" fontId="14" fillId="0" borderId="0" xfId="0" applyFont="1" applyBorder="1" applyAlignment="1">
      <alignment horizontal="center" vertical="center"/>
    </xf>
    <xf numFmtId="41" fontId="14" fillId="0" borderId="0" xfId="0" applyNumberFormat="1" applyFont="1" applyBorder="1" applyAlignment="1">
      <alignment vertical="center"/>
    </xf>
    <xf numFmtId="41" fontId="14" fillId="0" borderId="0" xfId="0" applyNumberFormat="1" applyFont="1" applyBorder="1" applyAlignment="1">
      <alignment horizontal="right" vertical="center"/>
    </xf>
    <xf numFmtId="0" fontId="63" fillId="0" borderId="0" xfId="0" applyFont="1" applyAlignment="1">
      <alignment horizontal="centerContinuous" vertical="top"/>
    </xf>
    <xf numFmtId="9" fontId="56" fillId="0" borderId="25" xfId="0" applyNumberFormat="1" applyFont="1" applyBorder="1" applyAlignment="1">
      <alignment vertical="top"/>
    </xf>
    <xf numFmtId="173" fontId="56" fillId="0" borderId="0" xfId="340" applyNumberFormat="1" applyFont="1" applyBorder="1" applyAlignment="1">
      <alignment horizontal="left" vertical="center" wrapText="1"/>
    </xf>
    <xf numFmtId="173" fontId="54" fillId="0" borderId="0" xfId="340" applyNumberFormat="1" applyFont="1" applyAlignment="1">
      <alignment vertical="top"/>
    </xf>
    <xf numFmtId="173" fontId="54" fillId="0" borderId="0" xfId="340" applyNumberFormat="1" applyFont="1" applyFill="1" applyAlignment="1">
      <alignment horizontal="justify" vertical="top"/>
    </xf>
    <xf numFmtId="173" fontId="54" fillId="0" borderId="0" xfId="340" applyNumberFormat="1" applyFont="1" applyFill="1" applyAlignment="1">
      <alignment vertical="top"/>
    </xf>
    <xf numFmtId="173" fontId="54" fillId="0" borderId="31" xfId="340" applyNumberFormat="1" applyFont="1" applyBorder="1" applyAlignment="1">
      <alignment vertical="center" wrapText="1"/>
    </xf>
    <xf numFmtId="173" fontId="54" fillId="0" borderId="27" xfId="340" applyNumberFormat="1" applyFont="1" applyBorder="1" applyAlignment="1">
      <alignment vertical="center" wrapText="1"/>
    </xf>
    <xf numFmtId="173" fontId="54" fillId="0" borderId="34" xfId="340" applyNumberFormat="1" applyFont="1" applyBorder="1" applyAlignment="1">
      <alignment vertical="center"/>
    </xf>
    <xf numFmtId="173" fontId="56" fillId="0" borderId="19" xfId="340" applyNumberFormat="1" applyFont="1" applyBorder="1" applyAlignment="1">
      <alignment vertical="center"/>
    </xf>
    <xf numFmtId="173" fontId="56" fillId="0" borderId="30" xfId="340" applyNumberFormat="1" applyFont="1" applyBorder="1" applyAlignment="1">
      <alignment vertical="center"/>
    </xf>
    <xf numFmtId="173" fontId="54" fillId="0" borderId="23" xfId="340" applyNumberFormat="1" applyFont="1" applyBorder="1" applyAlignment="1">
      <alignment vertical="center" wrapText="1"/>
    </xf>
    <xf numFmtId="173" fontId="56" fillId="0" borderId="30" xfId="340" applyNumberFormat="1" applyFont="1" applyBorder="1" applyAlignment="1">
      <alignment vertical="center" wrapText="1"/>
    </xf>
    <xf numFmtId="173" fontId="54" fillId="0" borderId="26" xfId="340" applyNumberFormat="1" applyFont="1" applyBorder="1" applyAlignment="1">
      <alignment horizontal="center" vertical="center"/>
    </xf>
    <xf numFmtId="173" fontId="54" fillId="0" borderId="0" xfId="340" applyNumberFormat="1" applyFont="1" applyBorder="1" applyAlignment="1">
      <alignment horizontal="center" vertical="center" wrapText="1"/>
    </xf>
    <xf numFmtId="173" fontId="54" fillId="0" borderId="27" xfId="340" applyNumberFormat="1" applyFont="1" applyBorder="1" applyAlignment="1">
      <alignment horizontal="left" vertical="center" wrapText="1"/>
    </xf>
    <xf numFmtId="173" fontId="54" fillId="0" borderId="22" xfId="340" applyNumberFormat="1" applyFont="1" applyBorder="1" applyAlignment="1">
      <alignment vertical="center"/>
    </xf>
    <xf numFmtId="173" fontId="54" fillId="0" borderId="22" xfId="340" applyNumberFormat="1" applyFont="1" applyBorder="1" applyAlignment="1">
      <alignment horizontal="center" vertical="center"/>
    </xf>
    <xf numFmtId="173" fontId="56" fillId="0" borderId="23" xfId="340" applyNumberFormat="1" applyFont="1" applyBorder="1" applyAlignment="1">
      <alignment/>
    </xf>
    <xf numFmtId="173" fontId="54" fillId="0" borderId="23" xfId="340" applyNumberFormat="1" applyFont="1" applyBorder="1" applyAlignment="1">
      <alignment/>
    </xf>
    <xf numFmtId="0" fontId="1" fillId="0" borderId="23" xfId="0" applyFont="1" applyBorder="1" applyAlignment="1">
      <alignment wrapText="1"/>
    </xf>
    <xf numFmtId="173" fontId="54" fillId="0" borderId="23" xfId="340" applyNumberFormat="1" applyFont="1" applyBorder="1" applyAlignment="1">
      <alignment horizontal="center"/>
    </xf>
    <xf numFmtId="173" fontId="54" fillId="0" borderId="23" xfId="340" applyNumberFormat="1" applyFont="1" applyBorder="1" applyAlignment="1" quotePrefix="1">
      <alignment/>
    </xf>
    <xf numFmtId="0" fontId="54" fillId="0" borderId="23" xfId="0" applyFont="1" applyBorder="1" applyAlignment="1">
      <alignment wrapText="1"/>
    </xf>
    <xf numFmtId="173" fontId="56" fillId="0" borderId="24" xfId="340" applyNumberFormat="1" applyFont="1" applyBorder="1" applyAlignment="1">
      <alignment horizontal="center" vertical="center" wrapText="1"/>
    </xf>
    <xf numFmtId="173" fontId="56" fillId="0" borderId="24" xfId="340" applyNumberFormat="1" applyFont="1" applyBorder="1" applyAlignment="1">
      <alignment vertical="center"/>
    </xf>
    <xf numFmtId="173" fontId="56" fillId="0" borderId="24" xfId="340" applyNumberFormat="1" applyFont="1" applyBorder="1" applyAlignment="1">
      <alignment horizontal="center" vertical="center"/>
    </xf>
    <xf numFmtId="0" fontId="56" fillId="0" borderId="0" xfId="0" applyFont="1" applyFill="1" applyAlignment="1" quotePrefix="1">
      <alignment horizontal="left" vertical="center"/>
    </xf>
    <xf numFmtId="173" fontId="54" fillId="0" borderId="0" xfId="340" applyNumberFormat="1" applyFont="1" applyFill="1" applyAlignment="1">
      <alignment horizontal="left" vertical="center"/>
    </xf>
    <xf numFmtId="0" fontId="54" fillId="0" borderId="0" xfId="0" applyFont="1" applyFill="1" applyAlignment="1">
      <alignment horizontal="left" vertical="center"/>
    </xf>
    <xf numFmtId="173" fontId="54" fillId="0" borderId="0" xfId="0" applyNumberFormat="1" applyFont="1" applyFill="1" applyAlignment="1">
      <alignment horizontal="left" vertical="center"/>
    </xf>
    <xf numFmtId="173" fontId="59" fillId="0" borderId="0" xfId="340" applyNumberFormat="1" applyFont="1" applyFill="1" applyAlignment="1">
      <alignment horizontal="left" vertical="center"/>
    </xf>
    <xf numFmtId="0" fontId="59" fillId="0" borderId="0" xfId="0" applyFont="1" applyFill="1" applyAlignment="1">
      <alignment horizontal="left" vertical="center"/>
    </xf>
    <xf numFmtId="0" fontId="54" fillId="0" borderId="0" xfId="0" applyFont="1" applyFill="1" applyAlignment="1" quotePrefix="1">
      <alignment horizontal="left" vertical="center"/>
    </xf>
    <xf numFmtId="173" fontId="54" fillId="0" borderId="0" xfId="340" applyNumberFormat="1" applyFont="1" applyFill="1" applyAlignment="1" quotePrefix="1">
      <alignment horizontal="left" vertical="center"/>
    </xf>
    <xf numFmtId="0" fontId="54" fillId="0" borderId="0" xfId="0" applyFont="1" applyAlignment="1">
      <alignment horizontal="left" vertical="justify"/>
    </xf>
    <xf numFmtId="0" fontId="54" fillId="41" borderId="0" xfId="0" applyFont="1" applyFill="1" applyAlignment="1" quotePrefix="1">
      <alignment horizontal="left" vertical="center" wrapText="1"/>
    </xf>
    <xf numFmtId="0" fontId="58" fillId="0" borderId="0" xfId="0" applyFont="1" applyFill="1" applyAlignment="1">
      <alignment vertical="center"/>
    </xf>
    <xf numFmtId="0" fontId="56" fillId="0" borderId="0" xfId="0" applyFont="1" applyFill="1" applyAlignment="1" quotePrefix="1">
      <alignment vertical="center"/>
    </xf>
    <xf numFmtId="0" fontId="54" fillId="0" borderId="0" xfId="0" applyFont="1" applyAlignment="1">
      <alignment vertical="top"/>
    </xf>
    <xf numFmtId="0" fontId="54" fillId="0" borderId="0" xfId="0" applyFont="1" applyFill="1" applyAlignment="1">
      <alignment horizontal="justify" vertical="top"/>
    </xf>
    <xf numFmtId="0" fontId="59" fillId="0" borderId="0" xfId="0" applyFont="1" applyFill="1" applyAlignment="1">
      <alignment vertical="center"/>
    </xf>
    <xf numFmtId="0" fontId="56" fillId="0" borderId="0" xfId="0" applyFont="1" applyFill="1" applyAlignment="1" quotePrefix="1">
      <alignment vertical="center" wrapText="1"/>
    </xf>
    <xf numFmtId="173" fontId="56" fillId="0" borderId="14" xfId="340" applyNumberFormat="1" applyFont="1" applyBorder="1" applyAlignment="1">
      <alignment horizontal="left" vertical="center" wrapText="1"/>
    </xf>
    <xf numFmtId="173" fontId="56" fillId="0" borderId="4" xfId="340" applyNumberFormat="1" applyFont="1" applyBorder="1" applyAlignment="1">
      <alignment horizontal="left" vertical="center" wrapText="1"/>
    </xf>
    <xf numFmtId="173" fontId="54" fillId="0" borderId="33" xfId="340" applyNumberFormat="1" applyFont="1" applyBorder="1" applyAlignment="1">
      <alignment horizontal="center" vertical="center"/>
    </xf>
    <xf numFmtId="173" fontId="54" fillId="0" borderId="36" xfId="340" applyNumberFormat="1" applyFont="1" applyBorder="1" applyAlignment="1">
      <alignment horizontal="center" vertical="center" wrapText="1"/>
    </xf>
    <xf numFmtId="173" fontId="54" fillId="0" borderId="37" xfId="340" applyNumberFormat="1" applyFont="1" applyBorder="1" applyAlignment="1">
      <alignment horizontal="center" vertical="center" wrapText="1"/>
    </xf>
    <xf numFmtId="173" fontId="56" fillId="0" borderId="37" xfId="340" applyNumberFormat="1" applyFont="1" applyBorder="1" applyAlignment="1">
      <alignment horizontal="center" vertical="center" wrapText="1"/>
    </xf>
    <xf numFmtId="173" fontId="54" fillId="0" borderId="19" xfId="340" applyNumberFormat="1" applyFont="1" applyBorder="1" applyAlignment="1">
      <alignment vertical="center"/>
    </xf>
    <xf numFmtId="0" fontId="54" fillId="0" borderId="0" xfId="0" applyFont="1" applyBorder="1" applyAlignment="1">
      <alignment horizontal="centerContinuous" vertical="top"/>
    </xf>
    <xf numFmtId="173" fontId="56" fillId="0" borderId="35" xfId="340" applyNumberFormat="1" applyFont="1" applyBorder="1" applyAlignment="1">
      <alignment vertical="center"/>
    </xf>
    <xf numFmtId="173" fontId="56" fillId="0" borderId="33" xfId="340" applyNumberFormat="1" applyFont="1" applyBorder="1" applyAlignment="1">
      <alignment horizontal="left" vertical="center"/>
    </xf>
    <xf numFmtId="173" fontId="56" fillId="0" borderId="34" xfId="340" applyNumberFormat="1" applyFont="1" applyBorder="1" applyAlignment="1">
      <alignment vertical="center"/>
    </xf>
    <xf numFmtId="173" fontId="61" fillId="0" borderId="31" xfId="340" applyNumberFormat="1" applyFont="1" applyBorder="1" applyAlignment="1" quotePrefix="1">
      <alignment horizontal="left" vertical="center"/>
    </xf>
    <xf numFmtId="173" fontId="54" fillId="0" borderId="31" xfId="340" applyNumberFormat="1" applyFont="1" applyBorder="1" applyAlignment="1" quotePrefix="1">
      <alignment horizontal="left" vertical="center"/>
    </xf>
    <xf numFmtId="173" fontId="56" fillId="0" borderId="27" xfId="340" applyNumberFormat="1" applyFont="1" applyBorder="1" applyAlignment="1">
      <alignment vertical="center"/>
    </xf>
    <xf numFmtId="173" fontId="56" fillId="0" borderId="31" xfId="340" applyNumberFormat="1" applyFont="1" applyBorder="1" applyAlignment="1">
      <alignment horizontal="left" vertical="center"/>
    </xf>
    <xf numFmtId="173" fontId="54" fillId="0" borderId="32" xfId="340" applyNumberFormat="1" applyFont="1" applyBorder="1" applyAlignment="1">
      <alignment vertical="center"/>
    </xf>
    <xf numFmtId="0" fontId="54" fillId="0" borderId="0" xfId="0" applyFont="1" applyAlignment="1" quotePrefix="1">
      <alignment horizontal="left"/>
    </xf>
    <xf numFmtId="0" fontId="54" fillId="0" borderId="0" xfId="0" applyFont="1" applyAlignment="1">
      <alignment/>
    </xf>
    <xf numFmtId="0" fontId="54" fillId="0" borderId="0" xfId="0" applyFont="1" applyAlignment="1" quotePrefix="1">
      <alignment horizontal="left" indent="1"/>
    </xf>
    <xf numFmtId="0" fontId="54" fillId="0" borderId="0" xfId="421" applyFont="1" applyBorder="1" applyAlignment="1">
      <alignment horizontal="center" vertical="top"/>
      <protection/>
    </xf>
    <xf numFmtId="173" fontId="54" fillId="0" borderId="0" xfId="340" applyNumberFormat="1" applyFont="1" applyBorder="1" applyAlignment="1">
      <alignment vertical="top"/>
    </xf>
    <xf numFmtId="0" fontId="68" fillId="0" borderId="0" xfId="0" applyFont="1" applyAlignment="1">
      <alignment vertical="center"/>
    </xf>
    <xf numFmtId="0" fontId="121" fillId="0" borderId="0" xfId="0" applyFont="1" applyAlignment="1">
      <alignment vertical="center"/>
    </xf>
    <xf numFmtId="173" fontId="68" fillId="0" borderId="0" xfId="0" applyNumberFormat="1" applyFont="1" applyAlignment="1">
      <alignment vertical="center"/>
    </xf>
    <xf numFmtId="173" fontId="122" fillId="0" borderId="9" xfId="340" applyNumberFormat="1" applyFont="1" applyBorder="1" applyAlignment="1">
      <alignment vertical="center"/>
    </xf>
    <xf numFmtId="0" fontId="56" fillId="0" borderId="7" xfId="0" applyFont="1" applyBorder="1" applyAlignment="1">
      <alignment horizontal="centerContinuous" vertical="center"/>
    </xf>
    <xf numFmtId="229" fontId="56" fillId="0" borderId="7" xfId="0" applyNumberFormat="1" applyFont="1" applyBorder="1" applyAlignment="1">
      <alignment horizontal="center" vertical="center"/>
    </xf>
    <xf numFmtId="0" fontId="54" fillId="0" borderId="0" xfId="0" applyFont="1" applyFill="1" applyAlignment="1">
      <alignment horizontal="justify" vertical="justify" wrapText="1"/>
    </xf>
    <xf numFmtId="0" fontId="56" fillId="0" borderId="0" xfId="0" applyFont="1" applyFill="1" applyAlignment="1">
      <alignment vertical="top"/>
    </xf>
    <xf numFmtId="0" fontId="124" fillId="0" borderId="0" xfId="0" applyFont="1" applyAlignment="1">
      <alignment/>
    </xf>
    <xf numFmtId="0" fontId="56" fillId="0" borderId="0" xfId="0" applyFont="1" applyFill="1" applyBorder="1" applyAlignment="1" quotePrefix="1">
      <alignment vertical="center"/>
    </xf>
    <xf numFmtId="0" fontId="123" fillId="0" borderId="0" xfId="0" applyFont="1" applyAlignment="1">
      <alignment wrapText="1"/>
    </xf>
    <xf numFmtId="0" fontId="2" fillId="0" borderId="0" xfId="0" applyFont="1" applyAlignment="1">
      <alignment wrapText="1"/>
    </xf>
    <xf numFmtId="41" fontId="68" fillId="0" borderId="23" xfId="0" applyNumberFormat="1" applyFont="1" applyBorder="1" applyAlignment="1">
      <alignment vertical="center"/>
    </xf>
    <xf numFmtId="41" fontId="122" fillId="0" borderId="23" xfId="0" applyNumberFormat="1" applyFont="1" applyBorder="1" applyAlignment="1">
      <alignment vertical="center"/>
    </xf>
    <xf numFmtId="41" fontId="54" fillId="0" borderId="0" xfId="0" applyNumberFormat="1" applyFont="1" applyAlignment="1">
      <alignment horizontal="right" vertical="center"/>
    </xf>
    <xf numFmtId="41" fontId="68" fillId="0" borderId="23" xfId="0" applyNumberFormat="1" applyFont="1" applyFill="1" applyBorder="1" applyAlignment="1">
      <alignment vertical="center"/>
    </xf>
    <xf numFmtId="0" fontId="58" fillId="0" borderId="23" xfId="0" applyFont="1" applyBorder="1" applyAlignment="1">
      <alignment horizontal="center" vertical="center"/>
    </xf>
    <xf numFmtId="0" fontId="56" fillId="0" borderId="23" xfId="0" applyFont="1" applyFill="1" applyBorder="1" applyAlignment="1">
      <alignment horizontal="center" vertical="center" wrapText="1"/>
    </xf>
    <xf numFmtId="0" fontId="54" fillId="0" borderId="27" xfId="0" applyFont="1" applyBorder="1" applyAlignment="1">
      <alignment vertical="center" wrapText="1"/>
    </xf>
    <xf numFmtId="0" fontId="54" fillId="0" borderId="23" xfId="0" applyFont="1" applyBorder="1" applyAlignment="1" quotePrefix="1">
      <alignment horizontal="center" vertical="center" wrapText="1"/>
    </xf>
    <xf numFmtId="0" fontId="54" fillId="0" borderId="27" xfId="0" applyFont="1" applyBorder="1" applyAlignment="1" quotePrefix="1">
      <alignment vertical="center" wrapText="1"/>
    </xf>
    <xf numFmtId="0" fontId="58" fillId="0" borderId="31" xfId="0" applyFont="1" applyBorder="1" applyAlignment="1">
      <alignment vertical="center"/>
    </xf>
    <xf numFmtId="0" fontId="58" fillId="0" borderId="27" xfId="0" applyFont="1" applyBorder="1" applyAlignment="1">
      <alignment vertical="center"/>
    </xf>
    <xf numFmtId="0" fontId="59" fillId="0" borderId="23" xfId="0" applyFont="1" applyBorder="1" applyAlignment="1" quotePrefix="1">
      <alignment horizontal="center" vertical="center"/>
    </xf>
    <xf numFmtId="0" fontId="59" fillId="0" borderId="23" xfId="0" applyFont="1" applyBorder="1" applyAlignment="1">
      <alignment vertical="center"/>
    </xf>
    <xf numFmtId="173" fontId="58" fillId="0" borderId="23" xfId="340" applyNumberFormat="1" applyFont="1" applyFill="1" applyBorder="1" applyAlignment="1">
      <alignment vertical="center"/>
    </xf>
    <xf numFmtId="0" fontId="54" fillId="0" borderId="27" xfId="0" applyFont="1" applyBorder="1" applyAlignment="1">
      <alignment horizontal="justify" vertical="center" wrapText="1"/>
    </xf>
    <xf numFmtId="0" fontId="54" fillId="0" borderId="23" xfId="0" applyFont="1" applyBorder="1" applyAlignment="1">
      <alignment horizontal="justify" vertical="center" wrapText="1"/>
    </xf>
    <xf numFmtId="0" fontId="58" fillId="0" borderId="23" xfId="0" applyFont="1" applyBorder="1" applyAlignment="1">
      <alignment vertical="center"/>
    </xf>
    <xf numFmtId="173" fontId="58" fillId="0" borderId="23" xfId="340" applyNumberFormat="1" applyFont="1" applyBorder="1" applyAlignment="1">
      <alignment vertical="center"/>
    </xf>
    <xf numFmtId="0" fontId="58" fillId="0" borderId="23" xfId="0" applyFont="1" applyBorder="1" applyAlignment="1" quotePrefix="1">
      <alignment horizontal="center" vertical="center"/>
    </xf>
    <xf numFmtId="173" fontId="56" fillId="0" borderId="23" xfId="340" applyNumberFormat="1" applyFont="1" applyFill="1" applyBorder="1" applyAlignment="1">
      <alignment vertical="center"/>
    </xf>
    <xf numFmtId="0" fontId="56" fillId="0" borderId="23" xfId="0" applyFont="1" applyBorder="1" applyAlignment="1" quotePrefix="1">
      <alignment horizontal="center" vertical="center" wrapText="1"/>
    </xf>
    <xf numFmtId="173" fontId="68" fillId="0" borderId="23" xfId="340" applyNumberFormat="1" applyFont="1" applyFill="1" applyBorder="1" applyAlignment="1">
      <alignment vertical="center"/>
    </xf>
    <xf numFmtId="0" fontId="56" fillId="0" borderId="24" xfId="0" applyFont="1" applyBorder="1" applyAlignment="1">
      <alignment vertical="center"/>
    </xf>
    <xf numFmtId="0" fontId="56" fillId="0" borderId="32" xfId="0" applyFont="1" applyBorder="1" applyAlignment="1">
      <alignment vertical="center"/>
    </xf>
    <xf numFmtId="0" fontId="56" fillId="0" borderId="4" xfId="0" applyFont="1" applyBorder="1" applyAlignment="1" quotePrefix="1">
      <alignment horizontal="center" vertical="center"/>
    </xf>
    <xf numFmtId="173" fontId="56" fillId="0" borderId="4" xfId="340" applyNumberFormat="1" applyFont="1" applyFill="1" applyBorder="1" applyAlignment="1">
      <alignment vertical="center"/>
    </xf>
    <xf numFmtId="0" fontId="56" fillId="0" borderId="0" xfId="0" applyFont="1" applyBorder="1" applyAlignment="1" quotePrefix="1">
      <alignment horizontal="center" vertical="center"/>
    </xf>
    <xf numFmtId="229" fontId="56" fillId="0" borderId="24" xfId="0" applyNumberFormat="1" applyFont="1" applyBorder="1" applyAlignment="1">
      <alignment horizontal="right" vertical="center"/>
    </xf>
    <xf numFmtId="41" fontId="56" fillId="0" borderId="0" xfId="0" applyNumberFormat="1" applyFont="1" applyFill="1" applyBorder="1" applyAlignment="1">
      <alignment vertical="center"/>
    </xf>
    <xf numFmtId="0" fontId="68" fillId="0" borderId="0" xfId="0" applyFont="1" applyFill="1" applyBorder="1" applyAlignment="1">
      <alignment vertical="center"/>
    </xf>
    <xf numFmtId="173" fontId="122" fillId="0" borderId="9" xfId="340" applyNumberFormat="1" applyFont="1" applyFill="1" applyBorder="1" applyAlignment="1">
      <alignment vertical="center"/>
    </xf>
    <xf numFmtId="0" fontId="122" fillId="0" borderId="0" xfId="0" applyFont="1" applyFill="1" applyBorder="1" applyAlignment="1">
      <alignment vertical="center"/>
    </xf>
    <xf numFmtId="173" fontId="122" fillId="0" borderId="9" xfId="0" applyNumberFormat="1" applyFont="1" applyBorder="1" applyAlignment="1">
      <alignment vertical="center"/>
    </xf>
    <xf numFmtId="173" fontId="68" fillId="0" borderId="9" xfId="340" applyNumberFormat="1" applyFont="1" applyBorder="1" applyAlignment="1">
      <alignment vertical="center"/>
    </xf>
    <xf numFmtId="9" fontId="54" fillId="0" borderId="0" xfId="0" applyNumberFormat="1" applyFont="1" applyAlignment="1">
      <alignment vertical="center"/>
    </xf>
    <xf numFmtId="9" fontId="56" fillId="0" borderId="0" xfId="0" applyNumberFormat="1" applyFont="1" applyAlignment="1">
      <alignment vertical="center"/>
    </xf>
    <xf numFmtId="173" fontId="122" fillId="0" borderId="0" xfId="340" applyNumberFormat="1" applyFont="1" applyBorder="1" applyAlignment="1">
      <alignment vertical="center"/>
    </xf>
    <xf numFmtId="173" fontId="68" fillId="0" borderId="0" xfId="340" applyNumberFormat="1" applyFont="1" applyBorder="1" applyAlignment="1">
      <alignment vertical="center"/>
    </xf>
    <xf numFmtId="0" fontId="125" fillId="0" borderId="0" xfId="0" applyFont="1" applyAlignment="1">
      <alignment/>
    </xf>
    <xf numFmtId="0" fontId="61" fillId="0" borderId="0" xfId="0" applyFont="1" applyFill="1" applyAlignment="1">
      <alignment vertical="center"/>
    </xf>
    <xf numFmtId="173" fontId="54" fillId="0" borderId="0" xfId="340" applyNumberFormat="1" applyFont="1" applyFill="1" applyBorder="1" applyAlignment="1" quotePrefix="1">
      <alignment vertical="center"/>
    </xf>
    <xf numFmtId="173" fontId="1" fillId="0" borderId="0" xfId="340" applyNumberFormat="1" applyFont="1" applyBorder="1" applyAlignment="1" quotePrefix="1">
      <alignment vertical="center"/>
    </xf>
    <xf numFmtId="173" fontId="1" fillId="0" borderId="0" xfId="340" applyNumberFormat="1" applyFont="1" applyBorder="1" applyAlignment="1">
      <alignment vertical="center"/>
    </xf>
    <xf numFmtId="173" fontId="1" fillId="0" borderId="0" xfId="340" applyNumberFormat="1" applyFont="1" applyAlignment="1">
      <alignment vertical="center"/>
    </xf>
    <xf numFmtId="173" fontId="122" fillId="0" borderId="14" xfId="340" applyNumberFormat="1" applyFont="1" applyFill="1" applyBorder="1" applyAlignment="1">
      <alignment vertical="center"/>
    </xf>
    <xf numFmtId="173" fontId="68" fillId="0" borderId="14" xfId="340" applyNumberFormat="1" applyFont="1" applyFill="1" applyBorder="1" applyAlignment="1">
      <alignment vertical="center"/>
    </xf>
    <xf numFmtId="173" fontId="68" fillId="0" borderId="4" xfId="340" applyNumberFormat="1" applyFont="1" applyFill="1" applyBorder="1" applyAlignment="1">
      <alignment vertical="center"/>
    </xf>
    <xf numFmtId="9" fontId="54" fillId="0" borderId="0" xfId="0" applyNumberFormat="1" applyFont="1" applyAlignment="1">
      <alignment horizontal="center" vertical="top"/>
    </xf>
    <xf numFmtId="173" fontId="54" fillId="0" borderId="24" xfId="340" applyNumberFormat="1" applyFont="1" applyBorder="1" applyAlignment="1">
      <alignment horizontal="center" vertical="center"/>
    </xf>
    <xf numFmtId="0" fontId="54" fillId="0" borderId="38" xfId="0" applyFont="1" applyBorder="1" applyAlignment="1">
      <alignment/>
    </xf>
    <xf numFmtId="0" fontId="54" fillId="0" borderId="17" xfId="0" applyFont="1" applyBorder="1" applyAlignment="1">
      <alignment/>
    </xf>
    <xf numFmtId="0" fontId="54" fillId="0" borderId="39" xfId="0" applyFont="1" applyBorder="1" applyAlignment="1">
      <alignment/>
    </xf>
    <xf numFmtId="0" fontId="14" fillId="0" borderId="40" xfId="0" applyFont="1" applyBorder="1" applyAlignment="1">
      <alignment/>
    </xf>
    <xf numFmtId="0" fontId="54" fillId="0" borderId="0" xfId="0" applyFont="1" applyBorder="1" applyAlignment="1">
      <alignment/>
    </xf>
    <xf numFmtId="0" fontId="56" fillId="0" borderId="0" xfId="0" applyFont="1" applyBorder="1" applyAlignment="1">
      <alignment horizontal="center"/>
    </xf>
    <xf numFmtId="0" fontId="54" fillId="0" borderId="41" xfId="0" applyFont="1" applyBorder="1" applyAlignment="1">
      <alignment/>
    </xf>
    <xf numFmtId="0" fontId="54" fillId="0" borderId="40" xfId="0" applyFont="1" applyBorder="1" applyAlignment="1">
      <alignment/>
    </xf>
    <xf numFmtId="0" fontId="58" fillId="0" borderId="0" xfId="0" applyFont="1" applyBorder="1" applyAlignment="1">
      <alignment/>
    </xf>
    <xf numFmtId="0" fontId="59" fillId="0" borderId="0" xfId="0" applyFont="1" applyBorder="1" applyAlignment="1">
      <alignment/>
    </xf>
    <xf numFmtId="0" fontId="59" fillId="0" borderId="41" xfId="0" applyFont="1" applyBorder="1" applyAlignment="1">
      <alignment/>
    </xf>
    <xf numFmtId="0" fontId="14" fillId="0" borderId="24" xfId="0" applyFont="1" applyFill="1" applyBorder="1" applyAlignment="1">
      <alignment horizontal="left" vertical="top"/>
    </xf>
    <xf numFmtId="0" fontId="54" fillId="0" borderId="22" xfId="0" applyFont="1" applyBorder="1" applyAlignment="1">
      <alignment vertical="center"/>
    </xf>
    <xf numFmtId="0" fontId="56" fillId="0" borderId="22" xfId="0" applyFont="1" applyBorder="1" applyAlignment="1">
      <alignment vertical="center"/>
    </xf>
    <xf numFmtId="173" fontId="54" fillId="0" borderId="23" xfId="340" applyNumberFormat="1" applyFont="1" applyBorder="1" applyAlignment="1">
      <alignment vertical="center"/>
    </xf>
    <xf numFmtId="173" fontId="68" fillId="0" borderId="22" xfId="340" applyNumberFormat="1" applyFont="1" applyBorder="1" applyAlignment="1">
      <alignment vertical="center"/>
    </xf>
    <xf numFmtId="173" fontId="56" fillId="0" borderId="23" xfId="340" applyNumberFormat="1" applyFont="1" applyBorder="1" applyAlignment="1">
      <alignment vertical="center"/>
    </xf>
    <xf numFmtId="173" fontId="56" fillId="0" borderId="23" xfId="340" applyNumberFormat="1" applyFont="1" applyBorder="1" applyAlignment="1">
      <alignment vertical="center"/>
    </xf>
    <xf numFmtId="173" fontId="54" fillId="0" borderId="23" xfId="0" applyNumberFormat="1" applyFont="1" applyBorder="1" applyAlignment="1">
      <alignment vertical="center"/>
    </xf>
    <xf numFmtId="173" fontId="68" fillId="0" borderId="23" xfId="340" applyNumberFormat="1" applyFont="1" applyBorder="1" applyAlignment="1">
      <alignment vertical="center"/>
    </xf>
    <xf numFmtId="173" fontId="59" fillId="0" borderId="23" xfId="340" applyNumberFormat="1" applyFont="1" applyBorder="1" applyAlignment="1">
      <alignment vertical="center"/>
    </xf>
    <xf numFmtId="173" fontId="61" fillId="0" borderId="23" xfId="0" applyNumberFormat="1" applyFont="1" applyBorder="1" applyAlignment="1">
      <alignment vertical="center"/>
    </xf>
    <xf numFmtId="0" fontId="61" fillId="0" borderId="23" xfId="0" applyFont="1" applyBorder="1" applyAlignment="1">
      <alignment vertical="center"/>
    </xf>
    <xf numFmtId="173" fontId="56" fillId="0" borderId="22" xfId="340" applyNumberFormat="1" applyFont="1" applyBorder="1" applyAlignment="1">
      <alignment vertical="center"/>
    </xf>
    <xf numFmtId="173" fontId="54" fillId="30" borderId="23" xfId="340" applyNumberFormat="1" applyFont="1" applyFill="1" applyBorder="1" applyAlignment="1">
      <alignment vertical="center"/>
    </xf>
    <xf numFmtId="173" fontId="54" fillId="30" borderId="23" xfId="340" applyNumberFormat="1" applyFont="1" applyFill="1" applyBorder="1" applyAlignment="1">
      <alignment horizontal="center" vertical="center"/>
    </xf>
    <xf numFmtId="173" fontId="122" fillId="30" borderId="23" xfId="340" applyNumberFormat="1" applyFont="1" applyFill="1" applyBorder="1" applyAlignment="1">
      <alignment vertical="center"/>
    </xf>
    <xf numFmtId="173" fontId="54" fillId="30" borderId="23" xfId="340" applyNumberFormat="1" applyFont="1" applyFill="1" applyBorder="1" applyAlignment="1" quotePrefix="1">
      <alignment vertical="center"/>
    </xf>
    <xf numFmtId="173" fontId="56" fillId="0" borderId="4" xfId="340" applyNumberFormat="1" applyFont="1" applyBorder="1" applyAlignment="1">
      <alignment vertical="center"/>
    </xf>
    <xf numFmtId="0" fontId="56" fillId="0" borderId="24" xfId="0" applyFont="1" applyBorder="1" applyAlignment="1">
      <alignment horizontal="left" vertical="center"/>
    </xf>
    <xf numFmtId="0" fontId="56" fillId="0" borderId="24" xfId="0" applyFont="1" applyBorder="1" applyAlignment="1">
      <alignment horizontal="center" vertical="center"/>
    </xf>
    <xf numFmtId="0" fontId="56" fillId="0" borderId="24" xfId="0" applyFont="1" applyBorder="1" applyAlignment="1">
      <alignment horizontal="center" vertical="center" wrapText="1"/>
    </xf>
    <xf numFmtId="0" fontId="54" fillId="0" borderId="22" xfId="0" applyFont="1" applyFill="1" applyBorder="1" applyAlignment="1">
      <alignment vertical="center"/>
    </xf>
    <xf numFmtId="0" fontId="54" fillId="0" borderId="22" xfId="0" applyFont="1" applyFill="1" applyBorder="1" applyAlignment="1" quotePrefix="1">
      <alignment horizontal="center" vertical="center"/>
    </xf>
    <xf numFmtId="173" fontId="68" fillId="0" borderId="22" xfId="340" applyNumberFormat="1" applyFont="1" applyFill="1" applyBorder="1" applyAlignment="1">
      <alignment vertical="center"/>
    </xf>
    <xf numFmtId="0" fontId="54" fillId="0" borderId="23" xfId="0" applyFont="1" applyFill="1" applyBorder="1" applyAlignment="1" quotePrefix="1">
      <alignment horizontal="center" vertical="center"/>
    </xf>
    <xf numFmtId="173" fontId="68" fillId="0" borderId="4" xfId="340" applyNumberFormat="1" applyFont="1" applyFill="1" applyBorder="1" applyAlignment="1">
      <alignment vertical="center"/>
    </xf>
    <xf numFmtId="0" fontId="56" fillId="0" borderId="24" xfId="0" applyFont="1" applyFill="1" applyBorder="1" applyAlignment="1">
      <alignment vertical="center"/>
    </xf>
    <xf numFmtId="0" fontId="56" fillId="0" borderId="24" xfId="0" applyFont="1" applyFill="1" applyBorder="1" applyAlignment="1" quotePrefix="1">
      <alignment vertical="center"/>
    </xf>
    <xf numFmtId="0" fontId="56" fillId="0" borderId="24" xfId="0" applyFont="1" applyFill="1" applyBorder="1" applyAlignment="1">
      <alignment horizontal="right" vertical="center"/>
    </xf>
    <xf numFmtId="0" fontId="56" fillId="0" borderId="0" xfId="0" applyFont="1" applyFill="1" applyAlignment="1">
      <alignment horizontal="right" vertical="center"/>
    </xf>
    <xf numFmtId="0" fontId="64" fillId="0" borderId="41" xfId="0" applyFont="1" applyBorder="1" applyAlignment="1">
      <alignment horizontal="right"/>
    </xf>
    <xf numFmtId="0" fontId="63" fillId="0" borderId="40" xfId="0" applyFont="1" applyBorder="1" applyAlignment="1">
      <alignment horizontal="centerContinuous" wrapText="1"/>
    </xf>
    <xf numFmtId="0" fontId="14" fillId="0" borderId="0" xfId="0" applyFont="1" applyBorder="1" applyAlignment="1">
      <alignment horizontal="centerContinuous" vertical="center"/>
    </xf>
    <xf numFmtId="0" fontId="70" fillId="0" borderId="0" xfId="0" applyFont="1" applyBorder="1" applyAlignment="1">
      <alignment horizontal="centerContinuous"/>
    </xf>
    <xf numFmtId="0" fontId="70" fillId="0" borderId="41" xfId="0" applyFont="1" applyBorder="1" applyAlignment="1">
      <alignment horizontal="centerContinuous"/>
    </xf>
    <xf numFmtId="0" fontId="69" fillId="0" borderId="40" xfId="0" applyFont="1" applyBorder="1" applyAlignment="1">
      <alignment horizontal="centerContinuous" vertical="top" wrapText="1"/>
    </xf>
    <xf numFmtId="0" fontId="69" fillId="0" borderId="0" xfId="0" applyFont="1" applyBorder="1" applyAlignment="1">
      <alignment horizontal="centerContinuous" vertical="top" wrapText="1"/>
    </xf>
    <xf numFmtId="0" fontId="69" fillId="0" borderId="41" xfId="0" applyFont="1" applyBorder="1" applyAlignment="1">
      <alignment horizontal="centerContinuous" vertical="top" wrapText="1"/>
    </xf>
    <xf numFmtId="0" fontId="54" fillId="0" borderId="40" xfId="0" applyFont="1" applyBorder="1" applyAlignment="1">
      <alignment horizontal="centerContinuous"/>
    </xf>
    <xf numFmtId="0" fontId="54" fillId="0" borderId="0" xfId="0" applyFont="1" applyBorder="1" applyAlignment="1">
      <alignment horizontal="centerContinuous"/>
    </xf>
    <xf numFmtId="0" fontId="54" fillId="0" borderId="41" xfId="0" applyFont="1" applyBorder="1" applyAlignment="1">
      <alignment horizontal="centerContinuous"/>
    </xf>
    <xf numFmtId="0" fontId="56" fillId="0" borderId="0" xfId="0" applyFont="1" applyBorder="1" applyAlignment="1">
      <alignment/>
    </xf>
    <xf numFmtId="0" fontId="15" fillId="0" borderId="0" xfId="0" applyFont="1" applyBorder="1" applyAlignment="1">
      <alignment/>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54" fillId="0" borderId="40" xfId="0" applyFont="1" applyBorder="1" applyAlignment="1">
      <alignment vertical="top"/>
    </xf>
    <xf numFmtId="0" fontId="54" fillId="0" borderId="41" xfId="0" applyFont="1" applyBorder="1" applyAlignment="1">
      <alignment vertical="top"/>
    </xf>
    <xf numFmtId="0" fontId="66" fillId="0" borderId="40" xfId="0" applyFont="1" applyBorder="1" applyAlignment="1">
      <alignment/>
    </xf>
    <xf numFmtId="0" fontId="15" fillId="0" borderId="40" xfId="0" applyFont="1" applyFill="1" applyBorder="1" applyAlignment="1">
      <alignment horizontal="centerContinuous" wrapText="1"/>
    </xf>
    <xf numFmtId="0" fontId="15" fillId="0" borderId="0" xfId="0" applyFont="1" applyFill="1" applyBorder="1" applyAlignment="1">
      <alignment horizontal="centerContinuous" wrapText="1"/>
    </xf>
    <xf numFmtId="0" fontId="15" fillId="0" borderId="41" xfId="0" applyFont="1" applyFill="1" applyBorder="1" applyAlignment="1">
      <alignment horizontal="centerContinuous" wrapText="1"/>
    </xf>
    <xf numFmtId="0" fontId="14" fillId="0" borderId="40" xfId="0" applyFont="1" applyFill="1" applyBorder="1" applyAlignment="1">
      <alignment horizontal="centerContinuous" wrapText="1"/>
    </xf>
    <xf numFmtId="0" fontId="54" fillId="0" borderId="0" xfId="0" applyFont="1" applyBorder="1" applyAlignment="1">
      <alignment horizontal="centerContinuous"/>
    </xf>
    <xf numFmtId="0" fontId="14" fillId="0" borderId="0" xfId="0" applyFont="1" applyFill="1" applyBorder="1" applyAlignment="1">
      <alignment horizontal="centerContinuous" wrapText="1"/>
    </xf>
    <xf numFmtId="0" fontId="14" fillId="0" borderId="41" xfId="0" applyFont="1" applyFill="1" applyBorder="1" applyAlignment="1">
      <alignment horizontal="centerContinuous" wrapText="1"/>
    </xf>
    <xf numFmtId="0" fontId="14" fillId="0" borderId="42" xfId="0" applyFont="1" applyBorder="1" applyAlignment="1">
      <alignment horizontal="centerContinuous"/>
    </xf>
    <xf numFmtId="0" fontId="54" fillId="0" borderId="12" xfId="0" applyFont="1" applyBorder="1" applyAlignment="1">
      <alignment horizontal="centerContinuous"/>
    </xf>
    <xf numFmtId="0" fontId="14" fillId="0" borderId="12" xfId="0" applyFont="1" applyBorder="1" applyAlignment="1">
      <alignment horizontal="centerContinuous"/>
    </xf>
    <xf numFmtId="0" fontId="14" fillId="0" borderId="43" xfId="0" applyFont="1" applyBorder="1" applyAlignment="1">
      <alignment horizontal="centerContinuous"/>
    </xf>
    <xf numFmtId="0" fontId="54" fillId="0" borderId="24" xfId="0" applyFont="1" applyBorder="1" applyAlignment="1">
      <alignment vertical="top"/>
    </xf>
    <xf numFmtId="0" fontId="56" fillId="0" borderId="24" xfId="0" applyFont="1" applyBorder="1" applyAlignment="1">
      <alignment vertical="top"/>
    </xf>
    <xf numFmtId="0" fontId="56" fillId="0" borderId="35" xfId="0" applyFont="1" applyBorder="1" applyAlignment="1">
      <alignment vertical="top"/>
    </xf>
    <xf numFmtId="173" fontId="56" fillId="0" borderId="35" xfId="0" applyNumberFormat="1" applyFont="1" applyBorder="1" applyAlignment="1">
      <alignment vertical="top"/>
    </xf>
    <xf numFmtId="0" fontId="54" fillId="0" borderId="0" xfId="0" applyFont="1" applyFill="1" applyAlignment="1">
      <alignment horizontal="left" vertical="top"/>
    </xf>
    <xf numFmtId="0" fontId="54" fillId="0" borderId="0" xfId="0" applyFont="1" applyAlignment="1">
      <alignment horizontal="left" vertical="top"/>
    </xf>
    <xf numFmtId="0" fontId="15" fillId="0" borderId="0" xfId="0" applyFont="1" applyBorder="1" applyAlignment="1">
      <alignment horizontal="left"/>
    </xf>
    <xf numFmtId="0" fontId="15" fillId="0" borderId="0" xfId="0" applyFont="1" applyBorder="1" applyAlignment="1">
      <alignment/>
    </xf>
    <xf numFmtId="0" fontId="77" fillId="0" borderId="0" xfId="0" applyFont="1" applyAlignment="1">
      <alignment/>
    </xf>
    <xf numFmtId="173" fontId="54" fillId="0" borderId="0" xfId="0" applyNumberFormat="1" applyFont="1" applyFill="1" applyAlignment="1" quotePrefix="1">
      <alignment vertical="center"/>
    </xf>
    <xf numFmtId="0" fontId="54" fillId="0" borderId="0" xfId="0" applyFont="1" applyFill="1" applyAlignment="1">
      <alignment horizontal="centerContinuous" vertical="center"/>
    </xf>
    <xf numFmtId="0" fontId="54" fillId="0" borderId="0" xfId="0" applyFont="1" applyFill="1" applyAlignment="1" quotePrefix="1">
      <alignment horizontal="centerContinuous" vertical="center"/>
    </xf>
    <xf numFmtId="0" fontId="15" fillId="0" borderId="24" xfId="0" applyFont="1" applyBorder="1" applyAlignment="1">
      <alignment horizontal="left"/>
    </xf>
    <xf numFmtId="0" fontId="15" fillId="0" borderId="24" xfId="0" applyFont="1" applyBorder="1" applyAlignment="1">
      <alignment/>
    </xf>
    <xf numFmtId="0" fontId="15" fillId="0" borderId="24" xfId="0" applyFont="1" applyBorder="1" applyAlignment="1">
      <alignment/>
    </xf>
    <xf numFmtId="0" fontId="56" fillId="0" borderId="24" xfId="0" applyFont="1" applyFill="1" applyBorder="1" applyAlignment="1" quotePrefix="1">
      <alignment vertical="center"/>
    </xf>
    <xf numFmtId="0" fontId="15" fillId="0" borderId="24" xfId="0" applyFont="1" applyBorder="1" applyAlignment="1">
      <alignment horizontal="right"/>
    </xf>
    <xf numFmtId="0" fontId="14" fillId="0" borderId="24" xfId="0" applyFont="1" applyFill="1" applyBorder="1" applyAlignment="1">
      <alignment horizontal="left" vertical="center"/>
    </xf>
    <xf numFmtId="0" fontId="14" fillId="0" borderId="0" xfId="0" applyFont="1" applyFill="1" applyBorder="1" applyAlignment="1">
      <alignment vertical="center"/>
    </xf>
    <xf numFmtId="0" fontId="54" fillId="0" borderId="0" xfId="0" applyFont="1" applyFill="1" applyAlignment="1">
      <alignment horizontal="right" vertical="center"/>
    </xf>
    <xf numFmtId="0" fontId="56" fillId="0" borderId="0" xfId="0" applyFont="1" applyAlignment="1">
      <alignment/>
    </xf>
    <xf numFmtId="173" fontId="56" fillId="0" borderId="25" xfId="340" applyNumberFormat="1" applyFont="1" applyBorder="1" applyAlignment="1">
      <alignment horizontal="center" vertical="center"/>
    </xf>
    <xf numFmtId="173" fontId="56" fillId="0" borderId="25" xfId="340" applyNumberFormat="1" applyFont="1" applyBorder="1" applyAlignment="1">
      <alignment vertical="center"/>
    </xf>
    <xf numFmtId="173" fontId="56" fillId="0" borderId="25" xfId="340" applyNumberFormat="1" applyFont="1" applyBorder="1" applyAlignment="1" quotePrefix="1">
      <alignment horizontal="center" vertical="center"/>
    </xf>
    <xf numFmtId="0" fontId="14" fillId="0" borderId="0" xfId="0" applyFont="1" applyAlignment="1">
      <alignment vertical="top" wrapText="1"/>
    </xf>
    <xf numFmtId="0" fontId="54" fillId="0" borderId="0" xfId="0" applyFont="1" applyFill="1" applyAlignment="1">
      <alignment horizontal="center" vertical="top"/>
    </xf>
    <xf numFmtId="173" fontId="54" fillId="0" borderId="23" xfId="340" applyNumberFormat="1" applyFont="1" applyBorder="1" applyAlignment="1">
      <alignment horizontal="center" vertical="center"/>
    </xf>
    <xf numFmtId="173" fontId="54" fillId="0" borderId="23" xfId="340" applyNumberFormat="1" applyFont="1" applyBorder="1" applyAlignment="1">
      <alignment horizontal="right" vertical="center"/>
    </xf>
    <xf numFmtId="41" fontId="65" fillId="0" borderId="0" xfId="0" applyNumberFormat="1" applyFont="1" applyAlignment="1">
      <alignment horizontal="center" vertical="center"/>
    </xf>
    <xf numFmtId="173" fontId="54" fillId="0" borderId="23" xfId="340" applyNumberFormat="1" applyFont="1" applyFill="1" applyBorder="1" applyAlignment="1">
      <alignment horizontal="center" vertical="center"/>
    </xf>
    <xf numFmtId="243" fontId="56" fillId="0" borderId="9" xfId="0" applyNumberFormat="1" applyFont="1" applyBorder="1" applyAlignment="1">
      <alignment horizontal="center" vertical="center" wrapText="1"/>
    </xf>
    <xf numFmtId="14" fontId="54" fillId="0" borderId="0" xfId="0" applyNumberFormat="1" applyFont="1" applyAlignment="1">
      <alignment/>
    </xf>
    <xf numFmtId="41" fontId="56" fillId="0" borderId="23" xfId="0" applyNumberFormat="1" applyFont="1" applyBorder="1" applyAlignment="1">
      <alignment horizontal="center" vertical="center"/>
    </xf>
    <xf numFmtId="14" fontId="56" fillId="0" borderId="24" xfId="0" applyNumberFormat="1" applyFont="1" applyBorder="1" applyAlignment="1" quotePrefix="1">
      <alignment horizontal="right" vertical="center"/>
    </xf>
    <xf numFmtId="0" fontId="59" fillId="0" borderId="4" xfId="0" applyFont="1" applyBorder="1" applyAlignment="1">
      <alignment vertical="center"/>
    </xf>
    <xf numFmtId="173" fontId="59" fillId="0" borderId="4" xfId="340" applyNumberFormat="1" applyFont="1" applyBorder="1" applyAlignment="1">
      <alignment vertical="center"/>
    </xf>
    <xf numFmtId="9" fontId="54" fillId="0" borderId="0" xfId="0" applyNumberFormat="1" applyFont="1" applyAlignment="1">
      <alignment horizontal="center" vertical="center"/>
    </xf>
    <xf numFmtId="9" fontId="56" fillId="0" borderId="25" xfId="0" applyNumberFormat="1" applyFont="1" applyBorder="1" applyAlignment="1">
      <alignment horizontal="center" vertical="center"/>
    </xf>
    <xf numFmtId="173" fontId="1" fillId="0" borderId="4" xfId="340" applyNumberFormat="1" applyFont="1" applyBorder="1" applyAlignment="1">
      <alignment vertical="center"/>
    </xf>
    <xf numFmtId="173" fontId="54" fillId="0" borderId="4" xfId="340" applyNumberFormat="1" applyFont="1" applyFill="1" applyBorder="1" applyAlignment="1">
      <alignment vertical="center"/>
    </xf>
    <xf numFmtId="173" fontId="54" fillId="0" borderId="0" xfId="340" applyNumberFormat="1" applyFont="1" applyFill="1" applyAlignment="1">
      <alignment horizontal="center" vertical="top"/>
    </xf>
    <xf numFmtId="0" fontId="54" fillId="0" borderId="0" xfId="0" applyFont="1" applyFill="1" applyAlignment="1" quotePrefix="1">
      <alignment horizontal="left" vertical="center" wrapText="1"/>
    </xf>
    <xf numFmtId="173" fontId="54" fillId="0" borderId="0" xfId="340" applyNumberFormat="1" applyFont="1" applyFill="1" applyAlignment="1">
      <alignment horizontal="left" vertical="center"/>
    </xf>
    <xf numFmtId="0" fontId="56" fillId="0" borderId="0" xfId="0" applyFont="1" applyBorder="1" applyAlignment="1">
      <alignment horizontal="center"/>
    </xf>
    <xf numFmtId="0" fontId="0" fillId="0" borderId="0" xfId="0" applyAlignment="1">
      <alignment/>
    </xf>
    <xf numFmtId="0" fontId="54" fillId="0" borderId="0" xfId="0" applyFont="1" applyAlignment="1">
      <alignment horizontal="left"/>
    </xf>
    <xf numFmtId="41" fontId="56" fillId="0" borderId="0" xfId="0" applyNumberFormat="1" applyFont="1" applyAlignment="1">
      <alignment horizontal="right" vertical="center"/>
    </xf>
    <xf numFmtId="0" fontId="69" fillId="0" borderId="0" xfId="0" applyFont="1" applyAlignment="1">
      <alignment horizontal="centerContinuous" vertical="center" wrapText="1"/>
    </xf>
    <xf numFmtId="0" fontId="40" fillId="0" borderId="0" xfId="0" applyFont="1" applyAlignment="1">
      <alignment horizontal="centerContinuous" vertical="center"/>
    </xf>
    <xf numFmtId="0" fontId="40" fillId="0" borderId="0" xfId="0" applyFont="1" applyAlignment="1">
      <alignment vertical="center"/>
    </xf>
    <xf numFmtId="0" fontId="40" fillId="0" borderId="0" xfId="0" applyFont="1" applyFill="1" applyAlignment="1">
      <alignment horizontal="centerContinuous" vertical="center"/>
    </xf>
    <xf numFmtId="0" fontId="69" fillId="0" borderId="0" xfId="0" applyFont="1" applyAlignment="1">
      <alignment horizontal="centerContinuous" vertical="center"/>
    </xf>
    <xf numFmtId="43" fontId="122" fillId="0" borderId="23" xfId="340" applyFont="1" applyBorder="1" applyAlignment="1">
      <alignment horizontal="center" vertical="center"/>
    </xf>
    <xf numFmtId="0" fontId="126" fillId="0" borderId="0" xfId="0" applyFont="1" applyAlignment="1">
      <alignment vertical="center"/>
    </xf>
    <xf numFmtId="0" fontId="122" fillId="0" borderId="0" xfId="0" applyFont="1" applyAlignment="1">
      <alignment horizontal="center" vertical="center" wrapText="1"/>
    </xf>
    <xf numFmtId="41" fontId="68" fillId="0" borderId="0" xfId="0" applyNumberFormat="1" applyFont="1" applyAlignment="1">
      <alignment vertical="center"/>
    </xf>
    <xf numFmtId="0" fontId="68" fillId="0" borderId="0" xfId="0" applyFont="1" applyAlignment="1">
      <alignment vertical="center"/>
    </xf>
    <xf numFmtId="0" fontId="122" fillId="0" borderId="0" xfId="0" applyFont="1" applyAlignment="1">
      <alignment vertical="center"/>
    </xf>
    <xf numFmtId="0" fontId="68" fillId="0" borderId="0" xfId="0" applyFont="1" applyFill="1" applyAlignment="1">
      <alignment vertical="center"/>
    </xf>
    <xf numFmtId="0" fontId="61" fillId="0" borderId="0" xfId="0" applyFont="1" applyFill="1" applyAlignment="1">
      <alignment vertical="center"/>
    </xf>
    <xf numFmtId="0" fontId="61" fillId="0" borderId="0" xfId="0" applyFont="1" applyFill="1" applyAlignment="1" quotePrefix="1">
      <alignment vertical="center"/>
    </xf>
    <xf numFmtId="14" fontId="61" fillId="0" borderId="0" xfId="0" applyNumberFormat="1" applyFont="1" applyBorder="1" applyAlignment="1">
      <alignment horizontal="right" vertical="center"/>
    </xf>
    <xf numFmtId="173" fontId="61" fillId="0" borderId="0" xfId="340" applyNumberFormat="1" applyFont="1" applyFill="1" applyAlignment="1" quotePrefix="1">
      <alignment vertical="center"/>
    </xf>
    <xf numFmtId="0" fontId="65" fillId="0" borderId="0" xfId="0" applyFont="1" applyFill="1" applyAlignment="1" quotePrefix="1">
      <alignment vertical="center"/>
    </xf>
    <xf numFmtId="0" fontId="61" fillId="0" borderId="0" xfId="0" applyFont="1" applyFill="1" applyAlignment="1" quotePrefix="1">
      <alignment vertical="center" wrapText="1"/>
    </xf>
    <xf numFmtId="0" fontId="61" fillId="0" borderId="0" xfId="0" applyFont="1" applyFill="1" applyAlignment="1" quotePrefix="1">
      <alignment vertical="center" wrapText="1"/>
    </xf>
    <xf numFmtId="0" fontId="69" fillId="0" borderId="0" xfId="0" applyFont="1" applyFill="1" applyAlignment="1">
      <alignment horizontal="centerContinuous" vertical="center"/>
    </xf>
    <xf numFmtId="173" fontId="69" fillId="0" borderId="0" xfId="340" applyNumberFormat="1" applyFont="1" applyFill="1" applyAlignment="1">
      <alignment horizontal="centerContinuous" vertical="center"/>
    </xf>
    <xf numFmtId="0" fontId="40" fillId="0" borderId="0" xfId="0" applyFont="1" applyFill="1" applyAlignment="1">
      <alignment vertical="center"/>
    </xf>
    <xf numFmtId="0" fontId="61" fillId="0" borderId="0" xfId="0" applyFont="1" applyFill="1" applyAlignment="1">
      <alignment horizontal="left" vertical="center" wrapText="1"/>
    </xf>
    <xf numFmtId="0" fontId="56" fillId="0" borderId="0" xfId="0" applyFont="1" applyFill="1" applyAlignment="1" quotePrefix="1">
      <alignment horizontal="left" vertical="center"/>
    </xf>
    <xf numFmtId="0" fontId="54" fillId="0" borderId="0" xfId="0" applyFont="1" applyFill="1" applyAlignment="1" quotePrefix="1">
      <alignment vertical="center"/>
    </xf>
    <xf numFmtId="173" fontId="54" fillId="0" borderId="0" xfId="340" applyNumberFormat="1" applyFont="1" applyFill="1" applyAlignment="1">
      <alignment horizontal="right" vertical="center"/>
    </xf>
    <xf numFmtId="173" fontId="54" fillId="0" borderId="0" xfId="340" applyNumberFormat="1" applyFont="1" applyFill="1" applyAlignment="1" quotePrefix="1">
      <alignment horizontal="right" vertical="center"/>
    </xf>
    <xf numFmtId="0" fontId="54" fillId="0" borderId="0" xfId="0" applyFont="1" applyFill="1" applyAlignment="1">
      <alignment vertical="center"/>
    </xf>
    <xf numFmtId="0" fontId="56" fillId="0" borderId="0" xfId="0" applyFont="1" applyFill="1" applyAlignment="1" quotePrefix="1">
      <alignment horizontal="left" vertical="center"/>
    </xf>
    <xf numFmtId="0" fontId="59" fillId="0" borderId="0" xfId="0" applyFont="1" applyFill="1" applyAlignment="1" quotePrefix="1">
      <alignment vertical="center"/>
    </xf>
    <xf numFmtId="173" fontId="59" fillId="0" borderId="0" xfId="340" applyNumberFormat="1" applyFont="1" applyFill="1" applyAlignment="1">
      <alignment horizontal="right" vertical="center"/>
    </xf>
    <xf numFmtId="173" fontId="59" fillId="0" borderId="0" xfId="340" applyNumberFormat="1" applyFont="1" applyFill="1" applyAlignment="1" quotePrefix="1">
      <alignment horizontal="right" vertical="center"/>
    </xf>
    <xf numFmtId="3" fontId="54" fillId="0" borderId="0" xfId="0" applyNumberFormat="1" applyFont="1" applyFill="1" applyAlignment="1" quotePrefix="1">
      <alignment vertical="center" wrapText="1"/>
    </xf>
    <xf numFmtId="173" fontId="59" fillId="0" borderId="0" xfId="340" applyNumberFormat="1" applyFont="1" applyFill="1" applyAlignment="1">
      <alignment horizontal="left" vertical="center"/>
    </xf>
    <xf numFmtId="0" fontId="77" fillId="0" borderId="0" xfId="0" applyFont="1" applyBorder="1" applyAlignment="1">
      <alignment vertical="center"/>
    </xf>
    <xf numFmtId="0" fontId="77" fillId="0" borderId="27" xfId="0" applyFont="1" applyBorder="1" applyAlignment="1">
      <alignment vertical="center"/>
    </xf>
    <xf numFmtId="0" fontId="61" fillId="0" borderId="0" xfId="0" applyFont="1" applyBorder="1" applyAlignment="1">
      <alignment vertical="center"/>
    </xf>
    <xf numFmtId="0" fontId="61" fillId="0" borderId="27" xfId="0" applyFont="1" applyBorder="1" applyAlignment="1">
      <alignment vertical="center"/>
    </xf>
    <xf numFmtId="173" fontId="65" fillId="0" borderId="31" xfId="340" applyNumberFormat="1" applyFont="1" applyBorder="1" applyAlignment="1">
      <alignment horizontal="center" vertical="center" wrapText="1"/>
    </xf>
    <xf numFmtId="0" fontId="65" fillId="0" borderId="0" xfId="0" applyFont="1" applyBorder="1" applyAlignment="1">
      <alignment horizontal="center" vertical="center" wrapText="1"/>
    </xf>
    <xf numFmtId="0" fontId="65" fillId="0" borderId="27" xfId="0" applyFont="1" applyBorder="1" applyAlignment="1">
      <alignment horizontal="center" vertical="center" wrapText="1"/>
    </xf>
    <xf numFmtId="173" fontId="65" fillId="0" borderId="0" xfId="340" applyNumberFormat="1" applyFont="1" applyBorder="1" applyAlignment="1">
      <alignment horizontal="center" vertical="center" wrapText="1"/>
    </xf>
    <xf numFmtId="41" fontId="65" fillId="0" borderId="31" xfId="0" applyNumberFormat="1" applyFont="1" applyBorder="1" applyAlignment="1">
      <alignment vertical="center"/>
    </xf>
    <xf numFmtId="41" fontId="65" fillId="0" borderId="0" xfId="0" applyNumberFormat="1" applyFont="1" applyBorder="1" applyAlignment="1">
      <alignment vertical="center"/>
    </xf>
    <xf numFmtId="41" fontId="65" fillId="0" borderId="27" xfId="0" applyNumberFormat="1" applyFont="1" applyBorder="1" applyAlignment="1">
      <alignment vertical="center"/>
    </xf>
    <xf numFmtId="41" fontId="61" fillId="0" borderId="31" xfId="0" applyNumberFormat="1" applyFont="1" applyBorder="1" applyAlignment="1">
      <alignment vertical="center"/>
    </xf>
    <xf numFmtId="41" fontId="61" fillId="0" borderId="0" xfId="0" applyNumberFormat="1" applyFont="1" applyBorder="1" applyAlignment="1">
      <alignment vertical="center"/>
    </xf>
    <xf numFmtId="0" fontId="65" fillId="0" borderId="27" xfId="0" applyFont="1" applyBorder="1" applyAlignment="1">
      <alignment vertical="center"/>
    </xf>
    <xf numFmtId="41" fontId="65" fillId="0" borderId="31" xfId="0" applyNumberFormat="1" applyFont="1" applyBorder="1" applyAlignment="1">
      <alignment vertical="center"/>
    </xf>
    <xf numFmtId="41" fontId="65" fillId="0" borderId="0" xfId="0" applyNumberFormat="1" applyFont="1" applyBorder="1" applyAlignment="1">
      <alignment vertical="center"/>
    </xf>
    <xf numFmtId="41" fontId="65" fillId="0" borderId="27" xfId="0" applyNumberFormat="1" applyFont="1" applyBorder="1" applyAlignment="1">
      <alignment vertical="center"/>
    </xf>
    <xf numFmtId="173" fontId="61" fillId="0" borderId="0" xfId="0" applyNumberFormat="1" applyFont="1" applyBorder="1" applyAlignment="1">
      <alignment vertical="center"/>
    </xf>
    <xf numFmtId="41" fontId="61" fillId="0" borderId="27" xfId="0" applyNumberFormat="1" applyFont="1" applyBorder="1" applyAlignment="1">
      <alignment vertical="center"/>
    </xf>
    <xf numFmtId="41" fontId="61" fillId="0" borderId="27" xfId="0" applyNumberFormat="1" applyFont="1" applyBorder="1" applyAlignment="1">
      <alignment vertical="center"/>
    </xf>
    <xf numFmtId="0" fontId="61" fillId="0" borderId="0" xfId="0" applyFont="1" applyBorder="1" applyAlignment="1">
      <alignment vertical="center"/>
    </xf>
    <xf numFmtId="0" fontId="61" fillId="0" borderId="27" xfId="0" applyFont="1" applyBorder="1" applyAlignment="1">
      <alignment vertical="center"/>
    </xf>
    <xf numFmtId="0" fontId="65" fillId="0" borderId="27" xfId="0" applyFont="1" applyBorder="1" applyAlignment="1">
      <alignment vertical="center"/>
    </xf>
    <xf numFmtId="0" fontId="61" fillId="0" borderId="0" xfId="0" applyFont="1" applyFill="1" applyBorder="1" applyAlignment="1">
      <alignment vertical="center"/>
    </xf>
    <xf numFmtId="43" fontId="65" fillId="0" borderId="31" xfId="340" applyFont="1" applyBorder="1" applyAlignment="1">
      <alignment horizontal="center" vertical="center"/>
    </xf>
    <xf numFmtId="43" fontId="65" fillId="0" borderId="0" xfId="340" applyFont="1" applyBorder="1" applyAlignment="1">
      <alignment horizontal="center" vertical="center"/>
    </xf>
    <xf numFmtId="41" fontId="61" fillId="0" borderId="0" xfId="0" applyNumberFormat="1" applyFont="1" applyBorder="1" applyAlignment="1">
      <alignment vertical="center"/>
    </xf>
    <xf numFmtId="0" fontId="40" fillId="0" borderId="0" xfId="0" applyFont="1" applyFill="1" applyAlignment="1">
      <alignment vertical="top"/>
    </xf>
    <xf numFmtId="0" fontId="54" fillId="0" borderId="0" xfId="0" applyFont="1" applyBorder="1" applyAlignment="1">
      <alignment horizontal="center" vertical="center" wrapText="1"/>
    </xf>
    <xf numFmtId="173" fontId="65" fillId="0" borderId="0" xfId="0" applyNumberFormat="1" applyFont="1" applyBorder="1" applyAlignment="1">
      <alignment vertical="center"/>
    </xf>
    <xf numFmtId="173" fontId="56" fillId="0" borderId="31" xfId="340" applyNumberFormat="1" applyFont="1" applyBorder="1" applyAlignment="1">
      <alignment vertical="center"/>
    </xf>
    <xf numFmtId="173" fontId="61" fillId="0" borderId="0" xfId="0" applyNumberFormat="1" applyFont="1" applyBorder="1" applyAlignment="1">
      <alignment vertical="center"/>
    </xf>
    <xf numFmtId="41" fontId="155" fillId="0" borderId="0" xfId="0" applyNumberFormat="1" applyFont="1" applyAlignment="1">
      <alignment vertical="center"/>
    </xf>
    <xf numFmtId="173" fontId="59" fillId="0" borderId="23" xfId="340" applyNumberFormat="1" applyFont="1" applyFill="1" applyBorder="1" applyAlignment="1">
      <alignment vertical="center"/>
    </xf>
    <xf numFmtId="0" fontId="156" fillId="0" borderId="40" xfId="0" applyFont="1" applyBorder="1" applyAlignment="1">
      <alignment/>
    </xf>
    <xf numFmtId="0" fontId="156" fillId="0" borderId="0" xfId="0" applyFont="1" applyBorder="1" applyAlignment="1">
      <alignment/>
    </xf>
    <xf numFmtId="0" fontId="156" fillId="0" borderId="41" xfId="0" applyFont="1" applyBorder="1" applyAlignment="1">
      <alignment/>
    </xf>
    <xf numFmtId="0" fontId="157" fillId="0" borderId="40" xfId="0" applyFont="1" applyBorder="1" applyAlignment="1">
      <alignment/>
    </xf>
    <xf numFmtId="0" fontId="158" fillId="0" borderId="0" xfId="0" applyFont="1" applyBorder="1" applyAlignment="1">
      <alignment/>
    </xf>
    <xf numFmtId="0" fontId="159" fillId="0" borderId="0" xfId="0" applyFont="1" applyBorder="1" applyAlignment="1">
      <alignment/>
    </xf>
    <xf numFmtId="0" fontId="159" fillId="0" borderId="41" xfId="0" applyFont="1" applyBorder="1" applyAlignment="1">
      <alignment/>
    </xf>
    <xf numFmtId="173" fontId="56" fillId="0" borderId="4" xfId="340" applyNumberFormat="1" applyFont="1" applyBorder="1" applyAlignment="1">
      <alignment horizontal="center" vertical="center" wrapText="1"/>
    </xf>
    <xf numFmtId="0" fontId="56" fillId="0" borderId="0" xfId="0" applyFont="1" applyFill="1" applyBorder="1" applyAlignment="1">
      <alignment vertical="center"/>
    </xf>
    <xf numFmtId="0" fontId="56" fillId="0" borderId="0" xfId="0" applyFont="1" applyFill="1" applyBorder="1" applyAlignment="1" quotePrefix="1">
      <alignment vertical="center"/>
    </xf>
    <xf numFmtId="0" fontId="56" fillId="0" borderId="0" xfId="0" applyFont="1" applyFill="1" applyBorder="1" applyAlignment="1">
      <alignment horizontal="right" vertical="center"/>
    </xf>
    <xf numFmtId="41" fontId="14" fillId="0" borderId="0" xfId="0" applyNumberFormat="1" applyFont="1" applyFill="1" applyAlignment="1">
      <alignment vertical="center"/>
    </xf>
    <xf numFmtId="41" fontId="14" fillId="0" borderId="24" xfId="0" applyNumberFormat="1" applyFont="1" applyFill="1" applyBorder="1" applyAlignment="1">
      <alignment vertical="center"/>
    </xf>
    <xf numFmtId="243" fontId="56" fillId="0" borderId="9" xfId="0" applyNumberFormat="1" applyFont="1" applyFill="1" applyBorder="1" applyAlignment="1">
      <alignment horizontal="center" vertical="center" wrapText="1"/>
    </xf>
    <xf numFmtId="41" fontId="56" fillId="0" borderId="23" xfId="0" applyNumberFormat="1" applyFont="1" applyFill="1" applyBorder="1" applyAlignment="1">
      <alignment vertical="center"/>
    </xf>
    <xf numFmtId="0" fontId="56" fillId="0" borderId="23" xfId="0" applyFont="1" applyFill="1" applyBorder="1" applyAlignment="1">
      <alignment vertical="center"/>
    </xf>
    <xf numFmtId="41" fontId="54" fillId="0" borderId="4" xfId="0" applyNumberFormat="1" applyFont="1" applyFill="1" applyBorder="1" applyAlignment="1">
      <alignment vertical="center"/>
    </xf>
    <xf numFmtId="41" fontId="54" fillId="0" borderId="0" xfId="0" applyNumberFormat="1" applyFont="1" applyFill="1" applyBorder="1" applyAlignment="1">
      <alignment vertical="center"/>
    </xf>
    <xf numFmtId="41" fontId="56" fillId="0" borderId="0" xfId="0" applyNumberFormat="1" applyFont="1" applyFill="1" applyAlignment="1">
      <alignment vertical="center"/>
    </xf>
    <xf numFmtId="41" fontId="59" fillId="0" borderId="0" xfId="0" applyNumberFormat="1" applyFont="1" applyFill="1" applyBorder="1" applyAlignment="1">
      <alignment vertical="center"/>
    </xf>
    <xf numFmtId="173" fontId="56" fillId="0" borderId="0" xfId="340" applyNumberFormat="1" applyFont="1" applyFill="1" applyAlignment="1" quotePrefix="1">
      <alignment vertical="center"/>
    </xf>
    <xf numFmtId="0" fontId="54" fillId="0" borderId="0" xfId="0" applyFont="1" applyFill="1" applyBorder="1" applyAlignment="1">
      <alignment horizontal="left" vertical="center"/>
    </xf>
    <xf numFmtId="173" fontId="56" fillId="0" borderId="24" xfId="340" applyNumberFormat="1" applyFont="1" applyFill="1" applyBorder="1" applyAlignment="1">
      <alignment horizontal="center" vertical="center"/>
    </xf>
    <xf numFmtId="0" fontId="54" fillId="0" borderId="0" xfId="0" applyFont="1" applyFill="1" applyAlignment="1">
      <alignment horizontal="justify" vertical="justify" wrapText="1"/>
    </xf>
    <xf numFmtId="0" fontId="56" fillId="0" borderId="0" xfId="0" applyFont="1" applyFill="1" applyBorder="1" applyAlignment="1" quotePrefix="1">
      <alignment vertical="center"/>
    </xf>
    <xf numFmtId="0" fontId="56" fillId="0" borderId="0" xfId="0" applyFont="1" applyFill="1" applyAlignment="1">
      <alignment horizontal="center" vertical="center" wrapText="1"/>
    </xf>
    <xf numFmtId="0" fontId="160" fillId="0" borderId="42" xfId="0" applyFont="1" applyBorder="1" applyAlignment="1">
      <alignment horizontal="center"/>
    </xf>
    <xf numFmtId="0" fontId="160" fillId="0" borderId="12" xfId="0" applyFont="1" applyBorder="1" applyAlignment="1">
      <alignment horizontal="center"/>
    </xf>
    <xf numFmtId="0" fontId="160" fillId="0" borderId="43" xfId="0" applyFont="1" applyBorder="1" applyAlignment="1">
      <alignment horizontal="center"/>
    </xf>
    <xf numFmtId="0" fontId="84" fillId="0" borderId="40" xfId="0" applyFont="1" applyFill="1" applyBorder="1" applyAlignment="1">
      <alignment horizontal="center" vertical="center" wrapText="1"/>
    </xf>
    <xf numFmtId="0" fontId="84" fillId="0" borderId="0" xfId="0" applyFont="1" applyFill="1" applyBorder="1" applyAlignment="1">
      <alignment horizontal="center" vertical="center" wrapText="1"/>
    </xf>
    <xf numFmtId="0" fontId="84" fillId="0" borderId="41" xfId="0" applyFont="1" applyFill="1" applyBorder="1" applyAlignment="1">
      <alignment horizontal="center" vertical="center" wrapText="1"/>
    </xf>
    <xf numFmtId="0" fontId="69" fillId="0" borderId="40"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41" xfId="0" applyFont="1" applyBorder="1" applyAlignment="1">
      <alignment horizontal="center" vertical="center" wrapText="1"/>
    </xf>
    <xf numFmtId="0" fontId="161" fillId="0" borderId="40" xfId="0" applyFont="1" applyBorder="1" applyAlignment="1">
      <alignment horizontal="center"/>
    </xf>
    <xf numFmtId="0" fontId="161" fillId="0" borderId="0" xfId="0" applyFont="1" applyBorder="1" applyAlignment="1">
      <alignment horizontal="center"/>
    </xf>
    <xf numFmtId="0" fontId="161" fillId="0" borderId="41" xfId="0" applyFont="1" applyBorder="1" applyAlignment="1">
      <alignment horizontal="center"/>
    </xf>
    <xf numFmtId="0" fontId="160" fillId="0" borderId="40" xfId="0" applyFont="1" applyBorder="1" applyAlignment="1">
      <alignment horizontal="center"/>
    </xf>
    <xf numFmtId="0" fontId="160" fillId="0" borderId="0" xfId="0" applyFont="1" applyBorder="1" applyAlignment="1">
      <alignment horizontal="center"/>
    </xf>
    <xf numFmtId="0" fontId="160" fillId="0" borderId="41" xfId="0" applyFont="1" applyBorder="1" applyAlignment="1">
      <alignment horizontal="center"/>
    </xf>
    <xf numFmtId="173" fontId="54" fillId="0" borderId="0" xfId="340" applyNumberFormat="1" applyFont="1" applyAlignment="1">
      <alignment horizontal="center" vertical="top"/>
    </xf>
    <xf numFmtId="0" fontId="56" fillId="0" borderId="0" xfId="0" applyFont="1" applyBorder="1" applyAlignment="1">
      <alignment horizontal="left" vertical="top" wrapText="1"/>
    </xf>
    <xf numFmtId="0" fontId="54" fillId="0" borderId="0" xfId="0" applyFont="1" applyAlignment="1">
      <alignment horizontal="left" vertical="top" wrapText="1"/>
    </xf>
    <xf numFmtId="0" fontId="56" fillId="0" borderId="0" xfId="0" applyFont="1" applyFill="1" applyAlignment="1">
      <alignment horizontal="left" vertical="top" wrapText="1"/>
    </xf>
    <xf numFmtId="0" fontId="56" fillId="0" borderId="0" xfId="0" applyFont="1" applyAlignment="1">
      <alignment horizontal="left" vertical="center" wrapText="1"/>
    </xf>
    <xf numFmtId="0" fontId="63" fillId="0" borderId="0" xfId="0" applyFont="1" applyAlignment="1">
      <alignment horizontal="center" vertical="top"/>
    </xf>
    <xf numFmtId="0" fontId="54" fillId="0" borderId="0" xfId="0" applyFont="1" applyAlignment="1">
      <alignment horizontal="justify" vertical="top"/>
    </xf>
    <xf numFmtId="0" fontId="54" fillId="0" borderId="0" xfId="0" applyFont="1" applyFill="1" applyAlignment="1">
      <alignment horizontal="justify" vertical="top" wrapText="1"/>
    </xf>
    <xf numFmtId="0" fontId="56" fillId="0" borderId="0" xfId="0" applyFont="1" applyAlignment="1">
      <alignment horizontal="center" vertical="center" wrapText="1"/>
    </xf>
    <xf numFmtId="0" fontId="54" fillId="0" borderId="0" xfId="0" applyFont="1" applyFill="1" applyAlignment="1">
      <alignment horizontal="justify" vertical="justify" wrapText="1"/>
    </xf>
    <xf numFmtId="173" fontId="56" fillId="0" borderId="44" xfId="340" applyNumberFormat="1" applyFont="1" applyBorder="1" applyAlignment="1">
      <alignment horizontal="center" vertical="top"/>
    </xf>
    <xf numFmtId="0" fontId="54" fillId="0" borderId="0" xfId="0" applyFont="1" applyAlignment="1">
      <alignment horizontal="justify" vertical="top" wrapText="1"/>
    </xf>
    <xf numFmtId="0" fontId="54" fillId="0" borderId="0" xfId="0" applyFont="1" applyAlignment="1">
      <alignment vertical="top"/>
    </xf>
    <xf numFmtId="0" fontId="56" fillId="0" borderId="0" xfId="0" applyFont="1" applyFill="1" applyAlignment="1">
      <alignment horizontal="justify" vertical="top" wrapText="1"/>
    </xf>
    <xf numFmtId="0" fontId="56" fillId="0" borderId="0" xfId="0" applyFont="1" applyFill="1" applyAlignment="1">
      <alignment horizontal="justify" vertical="top"/>
    </xf>
    <xf numFmtId="0" fontId="56" fillId="0" borderId="0" xfId="0" applyFont="1" applyAlignment="1">
      <alignment horizontal="justify" vertical="top" wrapText="1"/>
    </xf>
    <xf numFmtId="0" fontId="0" fillId="0" borderId="0" xfId="0" applyAlignment="1">
      <alignment horizontal="justify" vertical="top" wrapText="1"/>
    </xf>
    <xf numFmtId="173" fontId="54" fillId="0" borderId="0" xfId="340" applyNumberFormat="1" applyFont="1" applyFill="1" applyAlignment="1">
      <alignment horizontal="center" vertical="top"/>
    </xf>
    <xf numFmtId="0" fontId="56" fillId="0" borderId="0" xfId="0" applyFont="1" applyAlignment="1">
      <alignment horizontal="left" vertical="top" wrapText="1"/>
    </xf>
    <xf numFmtId="0" fontId="54" fillId="0" borderId="0" xfId="0" applyNumberFormat="1" applyFont="1" applyAlignment="1">
      <alignment horizontal="justify" vertical="top" wrapText="1"/>
    </xf>
    <xf numFmtId="0" fontId="14" fillId="0" borderId="0" xfId="0" applyFont="1" applyAlignment="1">
      <alignment horizontal="justify" vertical="top"/>
    </xf>
    <xf numFmtId="0" fontId="56" fillId="0" borderId="0" xfId="0" applyFont="1" applyAlignment="1">
      <alignment horizontal="center" vertical="top"/>
    </xf>
    <xf numFmtId="0" fontId="54" fillId="0" borderId="0" xfId="0" applyNumberFormat="1" applyFont="1" applyFill="1" applyAlignment="1">
      <alignment horizontal="justify" vertical="top" wrapText="1"/>
    </xf>
    <xf numFmtId="0" fontId="14" fillId="0" borderId="0" xfId="0" applyFont="1" applyFill="1" applyAlignment="1">
      <alignment horizontal="justify" vertical="top"/>
    </xf>
    <xf numFmtId="0" fontId="56" fillId="0" borderId="0" xfId="0" applyFont="1" applyAlignment="1">
      <alignment horizontal="center" vertical="top" wrapText="1"/>
    </xf>
    <xf numFmtId="0" fontId="61" fillId="0" borderId="0" xfId="0" applyFont="1" applyAlignment="1">
      <alignment horizontal="left" vertical="top" wrapText="1"/>
    </xf>
    <xf numFmtId="0" fontId="54" fillId="0" borderId="0" xfId="0" applyFont="1" applyAlignment="1">
      <alignment horizontal="center" vertical="top"/>
    </xf>
    <xf numFmtId="0" fontId="56" fillId="0" borderId="0" xfId="0" applyFont="1" applyBorder="1" applyAlignment="1">
      <alignment horizontal="center" vertical="top"/>
    </xf>
    <xf numFmtId="0" fontId="56" fillId="0" borderId="0" xfId="0" applyFont="1" applyAlignment="1">
      <alignment horizontal="center"/>
    </xf>
    <xf numFmtId="0" fontId="56" fillId="0" borderId="19" xfId="0" applyFont="1" applyBorder="1" applyAlignment="1">
      <alignment horizontal="center" vertical="center" wrapText="1"/>
    </xf>
    <xf numFmtId="0" fontId="56" fillId="0" borderId="30" xfId="0" applyFont="1" applyBorder="1" applyAlignment="1">
      <alignment horizontal="center" vertical="center" wrapText="1"/>
    </xf>
    <xf numFmtId="0" fontId="69" fillId="0" borderId="0" xfId="0" applyFont="1" applyAlignment="1">
      <alignment horizontal="center" vertical="center"/>
    </xf>
    <xf numFmtId="0" fontId="63" fillId="0" borderId="0" xfId="0" applyFont="1" applyAlignment="1">
      <alignment horizontal="center" vertical="center"/>
    </xf>
    <xf numFmtId="0" fontId="56" fillId="0" borderId="31" xfId="0" applyFont="1" applyBorder="1" applyAlignment="1">
      <alignment horizontal="left" vertical="justify"/>
    </xf>
    <xf numFmtId="0" fontId="56" fillId="0" borderId="27" xfId="0" applyFont="1" applyBorder="1" applyAlignment="1">
      <alignment horizontal="left" vertical="justify"/>
    </xf>
    <xf numFmtId="0" fontId="56" fillId="0" borderId="31" xfId="0" applyFont="1" applyBorder="1" applyAlignment="1">
      <alignment horizontal="left" vertical="center"/>
    </xf>
    <xf numFmtId="0" fontId="56" fillId="0" borderId="27" xfId="0" applyFont="1" applyBorder="1" applyAlignment="1">
      <alignment horizontal="left" vertical="center"/>
    </xf>
    <xf numFmtId="0" fontId="56" fillId="0" borderId="31" xfId="0" applyFont="1" applyBorder="1" applyAlignment="1">
      <alignment horizontal="left" vertical="justify" wrapText="1"/>
    </xf>
    <xf numFmtId="0" fontId="56" fillId="0" borderId="27" xfId="0" applyFont="1" applyBorder="1" applyAlignment="1">
      <alignment horizontal="left" vertical="justify" wrapText="1"/>
    </xf>
    <xf numFmtId="0" fontId="54" fillId="0" borderId="31" xfId="0" applyFont="1" applyBorder="1" applyAlignment="1">
      <alignment horizontal="left" vertical="center" wrapText="1"/>
    </xf>
    <xf numFmtId="0" fontId="54" fillId="0" borderId="27" xfId="0" applyFont="1" applyBorder="1" applyAlignment="1">
      <alignment horizontal="left" vertical="center" wrapText="1"/>
    </xf>
    <xf numFmtId="0" fontId="56" fillId="0" borderId="31" xfId="0" applyFont="1" applyBorder="1" applyAlignment="1">
      <alignment horizontal="justify" vertical="top" wrapText="1"/>
    </xf>
    <xf numFmtId="0" fontId="56" fillId="0" borderId="27" xfId="0" applyFont="1" applyBorder="1" applyAlignment="1">
      <alignment horizontal="justify" vertical="top" wrapText="1"/>
    </xf>
    <xf numFmtId="0" fontId="56" fillId="0" borderId="0" xfId="0" applyFont="1" applyFill="1" applyAlignment="1">
      <alignment horizontal="center" vertical="center"/>
    </xf>
    <xf numFmtId="0" fontId="56" fillId="0" borderId="0" xfId="0" applyFont="1" applyAlignment="1">
      <alignment horizontal="center" vertical="center"/>
    </xf>
    <xf numFmtId="0" fontId="0" fillId="0" borderId="0" xfId="0" applyBorder="1" applyAlignment="1">
      <alignment horizontal="justify" vertical="top" wrapText="1"/>
    </xf>
    <xf numFmtId="0" fontId="0" fillId="0" borderId="27" xfId="0" applyBorder="1" applyAlignment="1">
      <alignment horizontal="justify" vertical="top" wrapText="1"/>
    </xf>
    <xf numFmtId="0" fontId="56" fillId="0" borderId="19" xfId="0" applyFont="1" applyBorder="1" applyAlignment="1">
      <alignment horizontal="center" vertical="center"/>
    </xf>
    <xf numFmtId="0" fontId="56" fillId="0" borderId="7" xfId="0" applyFont="1" applyBorder="1" applyAlignment="1">
      <alignment horizontal="center" vertical="center"/>
    </xf>
    <xf numFmtId="0" fontId="56" fillId="0" borderId="30" xfId="0" applyFont="1" applyBorder="1" applyAlignment="1">
      <alignment horizontal="center" vertical="center"/>
    </xf>
    <xf numFmtId="0" fontId="54" fillId="0" borderId="31" xfId="0" applyFont="1" applyBorder="1" applyAlignment="1" quotePrefix="1">
      <alignment horizontal="justify" vertical="center" wrapText="1"/>
    </xf>
    <xf numFmtId="0" fontId="0" fillId="0" borderId="0" xfId="0" applyAlignment="1">
      <alignment horizontal="justify" vertical="center" wrapText="1"/>
    </xf>
    <xf numFmtId="0" fontId="0" fillId="0" borderId="27" xfId="0" applyBorder="1" applyAlignment="1">
      <alignment horizontal="justify" vertical="center" wrapText="1"/>
    </xf>
    <xf numFmtId="0" fontId="54" fillId="0" borderId="31" xfId="0" applyFont="1" applyBorder="1" applyAlignment="1" quotePrefix="1">
      <alignment horizontal="justify" vertical="top" wrapText="1"/>
    </xf>
    <xf numFmtId="0" fontId="54" fillId="0" borderId="31" xfId="0" applyFont="1" applyBorder="1" applyAlignment="1">
      <alignment horizontal="justify" vertical="center" wrapText="1"/>
    </xf>
    <xf numFmtId="0" fontId="0" fillId="0" borderId="0" xfId="0" applyFont="1" applyAlignment="1">
      <alignment horizontal="justify" vertical="top" wrapText="1"/>
    </xf>
    <xf numFmtId="0" fontId="63" fillId="0" borderId="0" xfId="0" applyFont="1" applyFill="1" applyAlignment="1">
      <alignment horizontal="center" vertical="top"/>
    </xf>
    <xf numFmtId="0" fontId="56" fillId="0" borderId="0" xfId="0" applyFont="1" applyFill="1" applyAlignment="1">
      <alignment horizontal="center" vertical="top"/>
    </xf>
    <xf numFmtId="0" fontId="60" fillId="0" borderId="0" xfId="0" applyFont="1" applyFill="1" applyAlignment="1">
      <alignment horizontal="justify" vertical="top" wrapText="1"/>
    </xf>
    <xf numFmtId="0" fontId="54" fillId="0" borderId="0" xfId="0" applyFont="1" applyFill="1" applyAlignment="1">
      <alignment horizontal="left" vertical="top"/>
    </xf>
    <xf numFmtId="0" fontId="0" fillId="0" borderId="0" xfId="0" applyAlignment="1">
      <alignment horizontal="left" vertical="top"/>
    </xf>
    <xf numFmtId="0" fontId="54" fillId="0" borderId="0" xfId="0" applyFont="1" applyFill="1" applyAlignment="1" quotePrefix="1">
      <alignment horizontal="justify" vertical="top" wrapText="1"/>
    </xf>
    <xf numFmtId="0" fontId="80" fillId="0" borderId="0" xfId="0" applyFont="1" applyFill="1" applyAlignment="1">
      <alignment horizontal="justify" vertical="top" wrapText="1"/>
    </xf>
    <xf numFmtId="0" fontId="0" fillId="0" borderId="0" xfId="0" applyFill="1" applyAlignment="1">
      <alignment horizontal="justify" vertical="top" wrapText="1"/>
    </xf>
    <xf numFmtId="0" fontId="58" fillId="0" borderId="0" xfId="0" applyFont="1" applyFill="1" applyAlignment="1">
      <alignment horizontal="justify" vertical="top" wrapText="1"/>
    </xf>
    <xf numFmtId="0" fontId="58" fillId="0" borderId="0" xfId="0" applyFont="1" applyFill="1" applyAlignment="1" quotePrefix="1">
      <alignment horizontal="left" vertical="center" wrapText="1"/>
    </xf>
    <xf numFmtId="173" fontId="54" fillId="0" borderId="23" xfId="340" applyNumberFormat="1" applyFont="1" applyFill="1" applyBorder="1" applyAlignment="1">
      <alignment vertical="center" wrapText="1"/>
    </xf>
    <xf numFmtId="0" fontId="54" fillId="0" borderId="23" xfId="0" applyFont="1" applyFill="1" applyBorder="1" applyAlignment="1">
      <alignment vertical="center" wrapText="1"/>
    </xf>
    <xf numFmtId="173" fontId="56" fillId="0" borderId="19" xfId="340" applyNumberFormat="1" applyFont="1" applyBorder="1" applyAlignment="1">
      <alignment horizontal="left" vertical="center" wrapText="1"/>
    </xf>
    <xf numFmtId="173" fontId="56" fillId="0" borderId="7" xfId="340" applyNumberFormat="1" applyFont="1" applyBorder="1" applyAlignment="1">
      <alignment horizontal="left" vertical="center" wrapText="1"/>
    </xf>
    <xf numFmtId="173" fontId="56" fillId="0" borderId="9" xfId="340" applyNumberFormat="1" applyFont="1" applyBorder="1" applyAlignment="1">
      <alignment horizontal="center" vertical="center" wrapText="1"/>
    </xf>
    <xf numFmtId="0" fontId="56" fillId="0" borderId="9" xfId="0" applyFont="1" applyBorder="1" applyAlignment="1">
      <alignment horizontal="center" vertical="center" wrapText="1"/>
    </xf>
    <xf numFmtId="173" fontId="56" fillId="0" borderId="22" xfId="340" applyNumberFormat="1" applyFont="1" applyBorder="1" applyAlignment="1">
      <alignment horizontal="left" vertical="center" wrapText="1"/>
    </xf>
    <xf numFmtId="0" fontId="56" fillId="0" borderId="22" xfId="0" applyFont="1" applyBorder="1" applyAlignment="1">
      <alignment horizontal="left" vertical="center" wrapText="1"/>
    </xf>
    <xf numFmtId="173" fontId="54" fillId="0" borderId="19" xfId="340" applyNumberFormat="1" applyFont="1" applyBorder="1" applyAlignment="1">
      <alignment horizontal="center" vertical="center" wrapText="1"/>
    </xf>
    <xf numFmtId="173" fontId="54" fillId="0" borderId="7" xfId="340" applyNumberFormat="1" applyFont="1" applyBorder="1" applyAlignment="1">
      <alignment horizontal="center" vertical="center" wrapText="1"/>
    </xf>
    <xf numFmtId="173" fontId="54" fillId="0" borderId="30" xfId="340" applyNumberFormat="1" applyFont="1" applyBorder="1" applyAlignment="1">
      <alignment horizontal="center" vertical="center" wrapText="1"/>
    </xf>
    <xf numFmtId="173" fontId="63" fillId="0" borderId="0" xfId="340" applyNumberFormat="1" applyFont="1" applyAlignment="1">
      <alignment horizontal="center" vertical="center"/>
    </xf>
    <xf numFmtId="173" fontId="56" fillId="0" borderId="0" xfId="340" applyNumberFormat="1" applyFont="1" applyAlignment="1">
      <alignment horizontal="center" vertical="center"/>
    </xf>
    <xf numFmtId="173" fontId="54" fillId="0" borderId="0" xfId="340" applyNumberFormat="1" applyFont="1" applyBorder="1" applyAlignment="1" quotePrefix="1">
      <alignment horizontal="left" vertical="center" wrapText="1"/>
    </xf>
    <xf numFmtId="0" fontId="54" fillId="0" borderId="0" xfId="0" applyFont="1" applyAlignment="1">
      <alignment horizontal="left" vertical="center" wrapText="1"/>
    </xf>
    <xf numFmtId="173" fontId="56" fillId="0" borderId="19" xfId="340" applyNumberFormat="1" applyFont="1" applyBorder="1" applyAlignment="1">
      <alignment horizontal="center" vertical="center" wrapText="1"/>
    </xf>
    <xf numFmtId="173" fontId="56" fillId="0" borderId="30" xfId="340" applyNumberFormat="1" applyFont="1" applyBorder="1" applyAlignment="1">
      <alignment horizontal="center" vertical="center" wrapText="1"/>
    </xf>
    <xf numFmtId="173" fontId="56" fillId="0" borderId="19" xfId="340" applyNumberFormat="1" applyFont="1" applyBorder="1" applyAlignment="1">
      <alignment horizontal="center" vertical="center" wrapText="1"/>
    </xf>
    <xf numFmtId="173" fontId="56" fillId="0" borderId="7" xfId="340" applyNumberFormat="1" applyFont="1" applyBorder="1" applyAlignment="1">
      <alignment horizontal="center" vertical="center" wrapText="1"/>
    </xf>
    <xf numFmtId="173" fontId="54" fillId="0" borderId="23" xfId="340" applyNumberFormat="1" applyFont="1" applyBorder="1" applyAlignment="1" quotePrefix="1">
      <alignment horizontal="left" vertical="center" wrapText="1"/>
    </xf>
    <xf numFmtId="0" fontId="54" fillId="0" borderId="23" xfId="0" applyFont="1" applyBorder="1" applyAlignment="1">
      <alignment horizontal="left" vertical="center" wrapText="1"/>
    </xf>
    <xf numFmtId="173" fontId="54" fillId="0" borderId="31" xfId="340" applyNumberFormat="1" applyFont="1" applyBorder="1" applyAlignment="1">
      <alignment horizontal="left" vertical="center" wrapText="1"/>
    </xf>
    <xf numFmtId="173" fontId="54" fillId="0" borderId="0" xfId="340" applyNumberFormat="1" applyFont="1" applyBorder="1" applyAlignment="1">
      <alignment horizontal="left" vertical="center" wrapText="1"/>
    </xf>
    <xf numFmtId="173" fontId="56" fillId="0" borderId="9" xfId="340" applyNumberFormat="1" applyFont="1" applyBorder="1" applyAlignment="1">
      <alignment horizontal="center" vertical="center"/>
    </xf>
    <xf numFmtId="0" fontId="58" fillId="0" borderId="0" xfId="0" applyFont="1" applyAlignment="1" quotePrefix="1">
      <alignment horizontal="left" vertical="center" wrapText="1"/>
    </xf>
    <xf numFmtId="0" fontId="14" fillId="0" borderId="0" xfId="0" applyFont="1" applyAlignment="1">
      <alignment vertical="center" wrapText="1"/>
    </xf>
    <xf numFmtId="0" fontId="54" fillId="0" borderId="9" xfId="0" applyFont="1" applyBorder="1" applyAlignment="1">
      <alignment horizontal="center" vertical="center" wrapText="1"/>
    </xf>
    <xf numFmtId="0" fontId="69" fillId="0" borderId="0" xfId="0" applyFont="1" applyFill="1" applyAlignment="1">
      <alignment horizontal="center" vertical="top"/>
    </xf>
    <xf numFmtId="0" fontId="59" fillId="0" borderId="19" xfId="0" applyFont="1" applyBorder="1" applyAlignment="1">
      <alignment horizontal="center" vertical="center"/>
    </xf>
    <xf numFmtId="0" fontId="59" fillId="0" borderId="30" xfId="0" applyFont="1" applyBorder="1" applyAlignment="1">
      <alignment horizontal="center" vertical="center"/>
    </xf>
    <xf numFmtId="173" fontId="54" fillId="0" borderId="0" xfId="340" applyNumberFormat="1" applyFont="1" applyFill="1" applyBorder="1" applyAlignment="1">
      <alignment horizontal="left" vertical="center" wrapText="1"/>
    </xf>
    <xf numFmtId="173" fontId="54" fillId="0" borderId="0" xfId="340" applyNumberFormat="1" applyFont="1" applyBorder="1" applyAlignment="1">
      <alignment horizontal="left" vertical="center"/>
    </xf>
    <xf numFmtId="173" fontId="54" fillId="0" borderId="0" xfId="340" applyNumberFormat="1" applyFont="1" applyBorder="1" applyAlignment="1">
      <alignment horizontal="justify" vertical="center"/>
    </xf>
    <xf numFmtId="173" fontId="56" fillId="0" borderId="0" xfId="340" applyNumberFormat="1" applyFont="1" applyBorder="1" applyAlignment="1">
      <alignment horizontal="center" vertical="center"/>
    </xf>
    <xf numFmtId="0" fontId="56"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7" xfId="0" applyFont="1" applyBorder="1" applyAlignment="1">
      <alignment horizontal="center" vertical="center" wrapText="1"/>
    </xf>
    <xf numFmtId="0" fontId="54" fillId="0" borderId="0" xfId="0" applyFont="1" applyFill="1" applyAlignment="1" quotePrefix="1">
      <alignment horizontal="left" vertical="center" wrapText="1"/>
    </xf>
    <xf numFmtId="0" fontId="56" fillId="0" borderId="0" xfId="0" applyFont="1" applyFill="1" applyAlignment="1" quotePrefix="1">
      <alignment horizontal="left" vertical="center" wrapText="1"/>
    </xf>
    <xf numFmtId="0" fontId="54" fillId="0" borderId="0" xfId="0" applyFont="1" applyFill="1" applyAlignment="1">
      <alignment horizontal="left" vertical="center" wrapText="1"/>
    </xf>
    <xf numFmtId="0" fontId="54" fillId="0" borderId="0" xfId="0" applyFont="1" applyFill="1" applyAlignment="1" quotePrefix="1">
      <alignment horizontal="left" vertical="center" wrapText="1"/>
    </xf>
    <xf numFmtId="0" fontId="56" fillId="0" borderId="0" xfId="0" applyFont="1" applyFill="1" applyAlignment="1" quotePrefix="1">
      <alignment horizontal="left" vertical="center" wrapText="1"/>
    </xf>
    <xf numFmtId="0" fontId="56" fillId="0" borderId="0" xfId="0" applyFont="1" applyFill="1" applyAlignment="1">
      <alignment horizontal="center" vertical="center"/>
    </xf>
    <xf numFmtId="0" fontId="54" fillId="0" borderId="0" xfId="0" applyFont="1" applyFill="1" applyAlignment="1">
      <alignment horizontal="left" vertical="top" wrapText="1"/>
    </xf>
    <xf numFmtId="0" fontId="56" fillId="0" borderId="0" xfId="0" applyFont="1" applyFill="1" applyAlignment="1">
      <alignment horizontal="center" vertical="center"/>
    </xf>
    <xf numFmtId="0" fontId="54" fillId="0" borderId="0" xfId="0" applyFont="1" applyFill="1" applyAlignment="1" quotePrefix="1">
      <alignment horizontal="justify" vertical="top" wrapText="1"/>
    </xf>
    <xf numFmtId="0" fontId="14" fillId="0" borderId="0" xfId="0" applyFont="1" applyAlignment="1">
      <alignment horizontal="justify" vertical="top" wrapText="1"/>
    </xf>
    <xf numFmtId="173" fontId="54" fillId="0" borderId="0" xfId="340" applyNumberFormat="1" applyFont="1" applyFill="1" applyAlignment="1" quotePrefix="1">
      <alignment horizontal="center" vertical="center"/>
    </xf>
    <xf numFmtId="173" fontId="54" fillId="0" borderId="35" xfId="340" applyNumberFormat="1" applyFont="1" applyFill="1" applyBorder="1" applyAlignment="1" quotePrefix="1">
      <alignment horizontal="center" vertical="center"/>
    </xf>
    <xf numFmtId="9" fontId="54" fillId="0" borderId="0" xfId="0" applyNumberFormat="1" applyFont="1" applyAlignment="1">
      <alignment horizontal="center" vertical="top"/>
    </xf>
    <xf numFmtId="0" fontId="54" fillId="0" borderId="0" xfId="0" applyFont="1" applyFill="1" applyAlignment="1">
      <alignment horizontal="justify" vertical="top"/>
    </xf>
    <xf numFmtId="0" fontId="56" fillId="0" borderId="24" xfId="0" applyFont="1" applyBorder="1" applyAlignment="1">
      <alignment horizontal="center" vertical="top"/>
    </xf>
    <xf numFmtId="0" fontId="54" fillId="0" borderId="0" xfId="0" applyFont="1" applyBorder="1" applyAlignment="1">
      <alignment horizontal="left" vertical="top" wrapText="1"/>
    </xf>
    <xf numFmtId="0" fontId="14" fillId="0" borderId="0" xfId="0" applyFont="1" applyAlignment="1">
      <alignment vertical="top"/>
    </xf>
    <xf numFmtId="0" fontId="0" fillId="0" borderId="0" xfId="0" applyFont="1" applyAlignment="1">
      <alignment horizontal="justify" vertical="top" wrapText="1"/>
    </xf>
    <xf numFmtId="0" fontId="56" fillId="0" borderId="35" xfId="0" applyFont="1" applyBorder="1" applyAlignment="1">
      <alignment horizontal="center" vertical="top"/>
    </xf>
    <xf numFmtId="173" fontId="56" fillId="0" borderId="35" xfId="0" applyNumberFormat="1" applyFont="1" applyBorder="1" applyAlignment="1">
      <alignment horizontal="center" vertical="top"/>
    </xf>
    <xf numFmtId="9" fontId="56" fillId="0" borderId="35" xfId="0" applyNumberFormat="1" applyFont="1" applyBorder="1" applyAlignment="1">
      <alignment horizontal="center" vertical="top"/>
    </xf>
    <xf numFmtId="0" fontId="56" fillId="0" borderId="0" xfId="0" applyFont="1" applyAlignment="1">
      <alignment horizontal="left" vertical="top" wrapText="1"/>
    </xf>
    <xf numFmtId="0" fontId="58" fillId="0" borderId="0" xfId="422" applyFont="1" applyAlignment="1">
      <alignment horizontal="center" vertical="top" wrapText="1"/>
      <protection/>
    </xf>
    <xf numFmtId="0" fontId="54" fillId="0" borderId="0" xfId="422" applyNumberFormat="1" applyFont="1" applyAlignment="1">
      <alignment horizontal="justify" vertical="top" wrapText="1"/>
      <protection/>
    </xf>
    <xf numFmtId="0" fontId="14" fillId="0" borderId="0" xfId="422" applyFont="1" applyAlignment="1">
      <alignment horizontal="justify" vertical="top" wrapText="1"/>
      <protection/>
    </xf>
    <xf numFmtId="0" fontId="14" fillId="0" borderId="0" xfId="422" applyFont="1" applyAlignment="1">
      <alignment vertical="top"/>
      <protection/>
    </xf>
    <xf numFmtId="0" fontId="56" fillId="0" borderId="0" xfId="422" applyFont="1" applyFill="1" applyAlignment="1">
      <alignment horizontal="left" vertical="top"/>
      <protection/>
    </xf>
    <xf numFmtId="0" fontId="54" fillId="0" borderId="0" xfId="422" applyFont="1" applyAlignment="1" quotePrefix="1">
      <alignment horizontal="left" vertical="top" wrapText="1"/>
      <protection/>
    </xf>
    <xf numFmtId="0" fontId="58" fillId="0" borderId="0" xfId="422" applyFont="1" applyAlignment="1">
      <alignment horizontal="left" vertical="top"/>
      <protection/>
    </xf>
    <xf numFmtId="0" fontId="54" fillId="0" borderId="0" xfId="422" applyFont="1" applyAlignment="1">
      <alignment horizontal="left" vertical="top" wrapText="1"/>
      <protection/>
    </xf>
    <xf numFmtId="0" fontId="54" fillId="0" borderId="0" xfId="422" applyFont="1" applyAlignment="1">
      <alignment horizontal="left" vertical="top"/>
      <protection/>
    </xf>
    <xf numFmtId="0" fontId="54" fillId="0" borderId="0" xfId="422" applyNumberFormat="1" applyFont="1" applyAlignment="1">
      <alignment horizontal="justify" vertical="top"/>
      <protection/>
    </xf>
    <xf numFmtId="0" fontId="14" fillId="0" borderId="0" xfId="422" applyFont="1" applyAlignment="1">
      <alignment horizontal="justify" vertical="top"/>
      <protection/>
    </xf>
    <xf numFmtId="0" fontId="56" fillId="0" borderId="0" xfId="422" applyFont="1" applyAlignment="1">
      <alignment horizontal="left" vertical="top"/>
      <protection/>
    </xf>
    <xf numFmtId="0" fontId="59" fillId="0" borderId="0" xfId="0" applyFont="1" applyAlignment="1">
      <alignment horizontal="center" vertical="center"/>
    </xf>
    <xf numFmtId="41" fontId="59" fillId="0" borderId="0" xfId="0" applyNumberFormat="1" applyFont="1" applyAlignment="1">
      <alignment horizontal="center" vertical="center"/>
    </xf>
    <xf numFmtId="0" fontId="54" fillId="0" borderId="31" xfId="421" applyFont="1" applyBorder="1" applyAlignment="1">
      <alignment horizontal="justify" vertical="top" wrapText="1"/>
      <protection/>
    </xf>
    <xf numFmtId="0" fontId="54" fillId="0" borderId="0" xfId="421" applyFont="1" applyBorder="1" applyAlignment="1">
      <alignment horizontal="justify" vertical="top" wrapText="1"/>
      <protection/>
    </xf>
    <xf numFmtId="0" fontId="54" fillId="0" borderId="27" xfId="421" applyFont="1" applyBorder="1" applyAlignment="1">
      <alignment horizontal="justify" vertical="top" wrapText="1"/>
      <protection/>
    </xf>
    <xf numFmtId="0" fontId="54" fillId="0" borderId="31" xfId="421" applyFont="1" applyBorder="1" applyAlignment="1">
      <alignment horizontal="left" vertical="top" wrapText="1"/>
      <protection/>
    </xf>
    <xf numFmtId="0" fontId="54" fillId="0" borderId="0" xfId="421" applyFont="1" applyBorder="1" applyAlignment="1">
      <alignment horizontal="left" vertical="top" wrapText="1"/>
      <protection/>
    </xf>
    <xf numFmtId="0" fontId="54" fillId="0" borderId="27" xfId="421" applyFont="1" applyBorder="1" applyAlignment="1">
      <alignment horizontal="left" vertical="top" wrapText="1"/>
      <protection/>
    </xf>
    <xf numFmtId="0" fontId="63" fillId="0" borderId="0" xfId="421" applyFont="1" applyAlignment="1">
      <alignment horizontal="center" vertical="top"/>
      <protection/>
    </xf>
    <xf numFmtId="0" fontId="56" fillId="0" borderId="0" xfId="421" applyFont="1" applyAlignment="1">
      <alignment horizontal="center" vertical="top"/>
      <protection/>
    </xf>
    <xf numFmtId="0" fontId="58" fillId="0" borderId="0" xfId="421" applyFont="1" applyAlignment="1">
      <alignment horizontal="center" vertical="top"/>
      <protection/>
    </xf>
    <xf numFmtId="0" fontId="56" fillId="0" borderId="31" xfId="421" applyFont="1" applyBorder="1" applyAlignment="1">
      <alignment horizontal="left" vertical="top" wrapText="1"/>
      <protection/>
    </xf>
    <xf numFmtId="0" fontId="56" fillId="0" borderId="0" xfId="421" applyFont="1" applyBorder="1" applyAlignment="1">
      <alignment horizontal="left" vertical="top" wrapText="1"/>
      <protection/>
    </xf>
    <xf numFmtId="0" fontId="56" fillId="0" borderId="27" xfId="421" applyFont="1" applyBorder="1" applyAlignment="1">
      <alignment horizontal="left" vertical="top" wrapText="1"/>
      <protection/>
    </xf>
    <xf numFmtId="0" fontId="56" fillId="0" borderId="19" xfId="421" applyFont="1" applyBorder="1" applyAlignment="1">
      <alignment horizontal="center" vertical="center" wrapText="1"/>
      <protection/>
    </xf>
    <xf numFmtId="0" fontId="56" fillId="0" borderId="7" xfId="421" applyFont="1" applyBorder="1" applyAlignment="1">
      <alignment horizontal="center" vertical="center" wrapText="1"/>
      <protection/>
    </xf>
    <xf numFmtId="0" fontId="56" fillId="0" borderId="30" xfId="421" applyFont="1" applyBorder="1" applyAlignment="1">
      <alignment horizontal="center" vertical="center" wrapText="1"/>
      <protection/>
    </xf>
    <xf numFmtId="0" fontId="69" fillId="0" borderId="0" xfId="0" applyFont="1" applyAlignment="1">
      <alignment horizontal="center" vertical="top"/>
    </xf>
    <xf numFmtId="173" fontId="56" fillId="0" borderId="22" xfId="340" applyNumberFormat="1" applyFont="1" applyBorder="1" applyAlignment="1">
      <alignment horizontal="center" vertical="center"/>
    </xf>
    <xf numFmtId="173" fontId="56" fillId="0" borderId="4" xfId="340" applyNumberFormat="1" applyFont="1" applyBorder="1" applyAlignment="1">
      <alignment horizontal="center" vertical="center"/>
    </xf>
    <xf numFmtId="173" fontId="54" fillId="0" borderId="0" xfId="340" applyNumberFormat="1" applyFont="1" applyBorder="1" applyAlignment="1">
      <alignment horizontal="center" vertical="center"/>
    </xf>
    <xf numFmtId="173" fontId="54" fillId="0" borderId="0" xfId="340" applyNumberFormat="1" applyFont="1" applyBorder="1" applyAlignment="1">
      <alignment horizontal="left" wrapText="1"/>
    </xf>
    <xf numFmtId="173" fontId="54" fillId="0" borderId="24" xfId="340" applyNumberFormat="1" applyFont="1" applyBorder="1" applyAlignment="1">
      <alignment horizontal="center" vertical="center"/>
    </xf>
    <xf numFmtId="173" fontId="56" fillId="0" borderId="24" xfId="340" applyNumberFormat="1" applyFont="1" applyBorder="1" applyAlignment="1">
      <alignment horizontal="center" vertical="center"/>
    </xf>
    <xf numFmtId="173" fontId="54" fillId="0" borderId="35" xfId="340" applyNumberFormat="1" applyFont="1" applyBorder="1" applyAlignment="1">
      <alignment horizontal="center" vertical="center"/>
    </xf>
    <xf numFmtId="173" fontId="56" fillId="0" borderId="33" xfId="340" applyNumberFormat="1" applyFont="1" applyBorder="1" applyAlignment="1">
      <alignment horizontal="center" vertical="center"/>
    </xf>
    <xf numFmtId="173" fontId="56" fillId="0" borderId="35" xfId="340" applyNumberFormat="1" applyFont="1" applyBorder="1" applyAlignment="1">
      <alignment horizontal="center" vertical="center"/>
    </xf>
    <xf numFmtId="173" fontId="56" fillId="0" borderId="34" xfId="340" applyNumberFormat="1" applyFont="1" applyBorder="1" applyAlignment="1">
      <alignment horizontal="center" vertical="center"/>
    </xf>
    <xf numFmtId="173" fontId="56" fillId="0" borderId="26" xfId="340" applyNumberFormat="1" applyFont="1" applyBorder="1" applyAlignment="1">
      <alignment horizontal="center" vertical="center"/>
    </xf>
    <xf numFmtId="173" fontId="56" fillId="0" borderId="32" xfId="340" applyNumberFormat="1" applyFont="1" applyBorder="1" applyAlignment="1">
      <alignment horizontal="center" vertical="center"/>
    </xf>
    <xf numFmtId="0" fontId="59" fillId="0" borderId="36" xfId="0" applyFont="1" applyBorder="1" applyAlignment="1">
      <alignment horizontal="center" vertical="center"/>
    </xf>
    <xf numFmtId="0" fontId="59" fillId="0" borderId="45" xfId="0" applyFont="1" applyBorder="1" applyAlignment="1">
      <alignment horizontal="center" vertical="center"/>
    </xf>
    <xf numFmtId="173" fontId="56" fillId="0" borderId="0" xfId="340" applyNumberFormat="1" applyFont="1" applyBorder="1" applyAlignment="1">
      <alignment horizontal="center" vertical="center"/>
    </xf>
    <xf numFmtId="173" fontId="54" fillId="0" borderId="0" xfId="340" applyNumberFormat="1" applyFont="1" applyBorder="1" applyAlignment="1">
      <alignment horizontal="justify" vertical="center"/>
    </xf>
    <xf numFmtId="173" fontId="54" fillId="0" borderId="0" xfId="340" applyNumberFormat="1" applyFont="1" applyBorder="1" applyAlignment="1">
      <alignment horizontal="left" vertical="center" wrapText="1"/>
    </xf>
    <xf numFmtId="173" fontId="54" fillId="0" borderId="0" xfId="340" applyNumberFormat="1" applyFont="1" applyFill="1" applyBorder="1" applyAlignment="1">
      <alignment horizontal="left" vertical="center" wrapText="1"/>
    </xf>
    <xf numFmtId="173" fontId="54" fillId="0" borderId="0" xfId="340" applyNumberFormat="1" applyFont="1" applyBorder="1" applyAlignment="1">
      <alignment horizontal="left" vertical="center"/>
    </xf>
    <xf numFmtId="173" fontId="56" fillId="0" borderId="24" xfId="340" applyNumberFormat="1" applyFont="1" applyBorder="1" applyAlignment="1">
      <alignment horizontal="center" vertical="center" wrapText="1"/>
    </xf>
    <xf numFmtId="0" fontId="54" fillId="0" borderId="0" xfId="0" applyFont="1" applyAlignment="1">
      <alignment horizontal="justify" vertical="justify" wrapText="1"/>
    </xf>
    <xf numFmtId="173" fontId="54" fillId="0" borderId="0" xfId="340" applyNumberFormat="1" applyFont="1" applyFill="1" applyAlignment="1">
      <alignment horizontal="left" vertical="center"/>
    </xf>
    <xf numFmtId="173" fontId="54" fillId="0" borderId="0" xfId="340" applyNumberFormat="1" applyFont="1" applyFill="1" applyAlignment="1" quotePrefix="1">
      <alignment horizontal="left" vertical="center"/>
    </xf>
    <xf numFmtId="0" fontId="14" fillId="0" borderId="0" xfId="0" applyFont="1" applyAlignment="1">
      <alignment horizontal="left" wrapText="1"/>
    </xf>
    <xf numFmtId="0" fontId="54" fillId="0" borderId="0" xfId="0" applyFont="1" applyFill="1" applyAlignment="1">
      <alignment horizontal="justify" vertical="top"/>
    </xf>
    <xf numFmtId="0" fontId="54" fillId="0" borderId="0" xfId="0" applyFont="1" applyFill="1" applyAlignment="1" quotePrefix="1">
      <alignment horizontal="left" vertical="center" wrapText="1"/>
    </xf>
  </cellXfs>
  <cellStyles count="603">
    <cellStyle name="Normal" xfId="0"/>
    <cellStyle name="_x0001_" xfId="15"/>
    <cellStyle name="." xfId="16"/>
    <cellStyle name="??" xfId="17"/>
    <cellStyle name="?? [0.00]_List-dwg" xfId="18"/>
    <cellStyle name="?? [0]" xfId="19"/>
    <cellStyle name="?_x001D_??%U©÷u&amp;H©÷9_x0008_? s&#10;_x0007__x0001__x0001_" xfId="20"/>
    <cellStyle name="???? [0.00]_List-dwg" xfId="21"/>
    <cellStyle name="????_List-dwg" xfId="22"/>
    <cellStyle name="???[0]_?? DI" xfId="23"/>
    <cellStyle name="???_?? DI" xfId="24"/>
    <cellStyle name="??[0]_MATL COST ANALYSIS" xfId="25"/>
    <cellStyle name="??_ ??? ???? " xfId="26"/>
    <cellStyle name="??A? [0]_laroux_1_¢¬???¢â? " xfId="27"/>
    <cellStyle name="??A?_laroux_1_¢¬???¢â? " xfId="28"/>
    <cellStyle name="?¡±¢¥?_?¨ù??¢´¢¥_¢¬???¢â? " xfId="29"/>
    <cellStyle name="?ðÇ%U?&amp;H?_x0008_?s&#10;_x0007__x0001__x0001_" xfId="30"/>
    <cellStyle name="_Book1" xfId="31"/>
    <cellStyle name="_Book1_1" xfId="32"/>
    <cellStyle name="_Book1_2" xfId="33"/>
    <cellStyle name="_Book1_BC-QT-WB-dthao" xfId="34"/>
    <cellStyle name="_Book1_Book1" xfId="35"/>
    <cellStyle name="_Book1_TKHC-THOIQUAN-05-04-2004" xfId="36"/>
    <cellStyle name="_KT (2)" xfId="37"/>
    <cellStyle name="_KT (2)_1" xfId="38"/>
    <cellStyle name="_KT (2)_1_Lora-tungchau" xfId="39"/>
    <cellStyle name="_KT (2)_1_Qt-HT3PQ1(CauKho)" xfId="40"/>
    <cellStyle name="_KT (2)_2" xfId="41"/>
    <cellStyle name="_KT (2)_2_TG-TH" xfId="42"/>
    <cellStyle name="_KT (2)_2_TG-TH_BAO CAO KLCT PT2000" xfId="43"/>
    <cellStyle name="_KT (2)_2_TG-TH_BAO CAO PT2000" xfId="44"/>
    <cellStyle name="_KT (2)_2_TG-TH_BAO CAO PT2000_Book1" xfId="45"/>
    <cellStyle name="_KT (2)_2_TG-TH_Bao cao XDCB 2001 - T11 KH dieu chinh 20-11-THAI" xfId="46"/>
    <cellStyle name="_KT (2)_2_TG-TH_Book1" xfId="47"/>
    <cellStyle name="_KT (2)_2_TG-TH_Book1_1" xfId="48"/>
    <cellStyle name="_KT (2)_2_TG-TH_Book1_1_Book1" xfId="49"/>
    <cellStyle name="_KT (2)_2_TG-TH_Book1_2" xfId="50"/>
    <cellStyle name="_KT (2)_2_TG-TH_Book1_3" xfId="51"/>
    <cellStyle name="_KT (2)_2_TG-TH_Book1_Book1" xfId="52"/>
    <cellStyle name="_KT (2)_2_TG-TH_Book1_TH KE" xfId="53"/>
    <cellStyle name="_KT (2)_2_TG-TH_Book1_TKHC-THOIQUAN-05-04-2004" xfId="54"/>
    <cellStyle name="_KT (2)_2_TG-TH_DTCDT MR.2N110.HOCMON.TDTOAN.CCUNG" xfId="55"/>
    <cellStyle name="_KT (2)_2_TG-TH_Lora-tungchau" xfId="56"/>
    <cellStyle name="_KT (2)_2_TG-TH_Mau bcao-aascs" xfId="57"/>
    <cellStyle name="_KT (2)_2_TG-TH_PGIA-phieu tham tra Kho bac" xfId="58"/>
    <cellStyle name="_KT (2)_2_TG-TH_PT02-02" xfId="59"/>
    <cellStyle name="_KT (2)_2_TG-TH_PT02-02_Book1" xfId="60"/>
    <cellStyle name="_KT (2)_2_TG-TH_PT02-03" xfId="61"/>
    <cellStyle name="_KT (2)_2_TG-TH_PT02-03_Book1" xfId="62"/>
    <cellStyle name="_KT (2)_2_TG-TH_Qt-HT3PQ1(CauKho)" xfId="63"/>
    <cellStyle name="_KT (2)_2_TG-TH_TH KE" xfId="64"/>
    <cellStyle name="_KT (2)_2_TG-TH_TKHC-THOIQUAN-05-04-2004" xfId="65"/>
    <cellStyle name="_KT (2)_2_TG-TH_Vang DL 2009" xfId="66"/>
    <cellStyle name="_KT (2)_3" xfId="67"/>
    <cellStyle name="_KT (2)_3_TG-TH" xfId="68"/>
    <cellStyle name="_KT (2)_3_TG-TH_Book1" xfId="69"/>
    <cellStyle name="_KT (2)_3_TG-TH_Book1_1" xfId="70"/>
    <cellStyle name="_KT (2)_3_TG-TH_Book1_2" xfId="71"/>
    <cellStyle name="_KT (2)_3_TG-TH_Book1_BC-QT-WB-dthao" xfId="72"/>
    <cellStyle name="_KT (2)_3_TG-TH_Book1_Book1" xfId="73"/>
    <cellStyle name="_KT (2)_3_TG-TH_Book1_TKHC-THOIQUAN-05-04-2004" xfId="74"/>
    <cellStyle name="_KT (2)_3_TG-TH_Lora-tungchau" xfId="75"/>
    <cellStyle name="_KT (2)_3_TG-TH_PERSONAL" xfId="76"/>
    <cellStyle name="_KT (2)_3_TG-TH_PERSONAL_Book1" xfId="77"/>
    <cellStyle name="_KT (2)_3_TG-TH_PERSONAL_HTQ.8 GD1" xfId="78"/>
    <cellStyle name="_KT (2)_3_TG-TH_PERSONAL_TH KE" xfId="79"/>
    <cellStyle name="_KT (2)_3_TG-TH_PERSONAL_Tong hop KHCB 2001" xfId="80"/>
    <cellStyle name="_KT (2)_3_TG-TH_Qt-HT3PQ1(CauKho)" xfId="81"/>
    <cellStyle name="_KT (2)_3_TG-TH_TKHC-THOIQUAN-05-04-2004" xfId="82"/>
    <cellStyle name="_KT (2)_4" xfId="83"/>
    <cellStyle name="_KT (2)_4_BAO CAO KLCT PT2000" xfId="84"/>
    <cellStyle name="_KT (2)_4_BAO CAO PT2000" xfId="85"/>
    <cellStyle name="_KT (2)_4_BAO CAO PT2000_Book1" xfId="86"/>
    <cellStyle name="_KT (2)_4_Bao cao XDCB 2001 - T11 KH dieu chinh 20-11-THAI" xfId="87"/>
    <cellStyle name="_KT (2)_4_Book1" xfId="88"/>
    <cellStyle name="_KT (2)_4_Book1_1" xfId="89"/>
    <cellStyle name="_KT (2)_4_Book1_1_Book1" xfId="90"/>
    <cellStyle name="_KT (2)_4_Book1_2" xfId="91"/>
    <cellStyle name="_KT (2)_4_Book1_3" xfId="92"/>
    <cellStyle name="_KT (2)_4_Book1_Book1" xfId="93"/>
    <cellStyle name="_KT (2)_4_Book1_TH KE" xfId="94"/>
    <cellStyle name="_KT (2)_4_Book1_TKHC-THOIQUAN-05-04-2004" xfId="95"/>
    <cellStyle name="_KT (2)_4_DTCDT MR.2N110.HOCMON.TDTOAN.CCUNG" xfId="96"/>
    <cellStyle name="_KT (2)_4_Lora-tungchau" xfId="97"/>
    <cellStyle name="_KT (2)_4_Mau bcao-aascs" xfId="98"/>
    <cellStyle name="_KT (2)_4_PGIA-phieu tham tra Kho bac" xfId="99"/>
    <cellStyle name="_KT (2)_4_PT02-02" xfId="100"/>
    <cellStyle name="_KT (2)_4_PT02-02_Book1" xfId="101"/>
    <cellStyle name="_KT (2)_4_PT02-03" xfId="102"/>
    <cellStyle name="_KT (2)_4_PT02-03_Book1" xfId="103"/>
    <cellStyle name="_KT (2)_4_Qt-HT3PQ1(CauKho)" xfId="104"/>
    <cellStyle name="_KT (2)_4_TG-TH" xfId="105"/>
    <cellStyle name="_KT (2)_4_TH KE" xfId="106"/>
    <cellStyle name="_KT (2)_4_TKHC-THOIQUAN-05-04-2004" xfId="107"/>
    <cellStyle name="_KT (2)_4_Vang DL 2009" xfId="108"/>
    <cellStyle name="_KT (2)_5" xfId="109"/>
    <cellStyle name="_KT (2)_5_BAO CAO KLCT PT2000" xfId="110"/>
    <cellStyle name="_KT (2)_5_BAO CAO PT2000" xfId="111"/>
    <cellStyle name="_KT (2)_5_BAO CAO PT2000_Book1" xfId="112"/>
    <cellStyle name="_KT (2)_5_Bao cao XDCB 2001 - T11 KH dieu chinh 20-11-THAI" xfId="113"/>
    <cellStyle name="_KT (2)_5_Book1" xfId="114"/>
    <cellStyle name="_KT (2)_5_Book1_1" xfId="115"/>
    <cellStyle name="_KT (2)_5_Book1_1_Book1" xfId="116"/>
    <cellStyle name="_KT (2)_5_Book1_2" xfId="117"/>
    <cellStyle name="_KT (2)_5_Book1_3" xfId="118"/>
    <cellStyle name="_KT (2)_5_Book1_BC-QT-WB-dthao" xfId="119"/>
    <cellStyle name="_KT (2)_5_Book1_Book1" xfId="120"/>
    <cellStyle name="_KT (2)_5_Book1_TH KE" xfId="121"/>
    <cellStyle name="_KT (2)_5_Book1_TKHC-THOIQUAN-05-04-2004" xfId="122"/>
    <cellStyle name="_KT (2)_5_DTCDT MR.2N110.HOCMON.TDTOAN.CCUNG" xfId="123"/>
    <cellStyle name="_KT (2)_5_Lora-tungchau" xfId="124"/>
    <cellStyle name="_KT (2)_5_Mau bcao-aascs" xfId="125"/>
    <cellStyle name="_KT (2)_5_PGIA-phieu tham tra Kho bac" xfId="126"/>
    <cellStyle name="_KT (2)_5_PT02-02" xfId="127"/>
    <cellStyle name="_KT (2)_5_PT02-02_Book1" xfId="128"/>
    <cellStyle name="_KT (2)_5_PT02-03" xfId="129"/>
    <cellStyle name="_KT (2)_5_PT02-03_Book1" xfId="130"/>
    <cellStyle name="_KT (2)_5_Qt-HT3PQ1(CauKho)" xfId="131"/>
    <cellStyle name="_KT (2)_5_TH KE" xfId="132"/>
    <cellStyle name="_KT (2)_5_TKHC-THOIQUAN-05-04-2004" xfId="133"/>
    <cellStyle name="_KT (2)_5_Vang DL 2009" xfId="134"/>
    <cellStyle name="_KT (2)_Book1" xfId="135"/>
    <cellStyle name="_KT (2)_Book1_1" xfId="136"/>
    <cellStyle name="_KT (2)_Book1_2" xfId="137"/>
    <cellStyle name="_KT (2)_Book1_BC-QT-WB-dthao" xfId="138"/>
    <cellStyle name="_KT (2)_Book1_Book1" xfId="139"/>
    <cellStyle name="_KT (2)_Book1_TKHC-THOIQUAN-05-04-2004" xfId="140"/>
    <cellStyle name="_KT (2)_Lora-tungchau" xfId="141"/>
    <cellStyle name="_KT (2)_PERSONAL" xfId="142"/>
    <cellStyle name="_KT (2)_PERSONAL_Book1" xfId="143"/>
    <cellStyle name="_KT (2)_PERSONAL_HTQ.8 GD1" xfId="144"/>
    <cellStyle name="_KT (2)_PERSONAL_TH KE" xfId="145"/>
    <cellStyle name="_KT (2)_PERSONAL_Tong hop KHCB 2001" xfId="146"/>
    <cellStyle name="_KT (2)_Qt-HT3PQ1(CauKho)" xfId="147"/>
    <cellStyle name="_KT (2)_TG-TH" xfId="148"/>
    <cellStyle name="_KT (2)_TKHC-THOIQUAN-05-04-2004" xfId="149"/>
    <cellStyle name="_KT_TG" xfId="150"/>
    <cellStyle name="_KT_TG_1" xfId="151"/>
    <cellStyle name="_KT_TG_1_BAO CAO KLCT PT2000" xfId="152"/>
    <cellStyle name="_KT_TG_1_BAO CAO PT2000" xfId="153"/>
    <cellStyle name="_KT_TG_1_BAO CAO PT2000_Book1" xfId="154"/>
    <cellStyle name="_KT_TG_1_Bao cao XDCB 2001 - T11 KH dieu chinh 20-11-THAI" xfId="155"/>
    <cellStyle name="_KT_TG_1_Book1" xfId="156"/>
    <cellStyle name="_KT_TG_1_Book1_1" xfId="157"/>
    <cellStyle name="_KT_TG_1_Book1_1_Book1" xfId="158"/>
    <cellStyle name="_KT_TG_1_Book1_2" xfId="159"/>
    <cellStyle name="_KT_TG_1_Book1_3" xfId="160"/>
    <cellStyle name="_KT_TG_1_Book1_BC-QT-WB-dthao" xfId="161"/>
    <cellStyle name="_KT_TG_1_Book1_Book1" xfId="162"/>
    <cellStyle name="_KT_TG_1_Book1_TH KE" xfId="163"/>
    <cellStyle name="_KT_TG_1_Book1_TKHC-THOIQUAN-05-04-2004" xfId="164"/>
    <cellStyle name="_KT_TG_1_DTCDT MR.2N110.HOCMON.TDTOAN.CCUNG" xfId="165"/>
    <cellStyle name="_KT_TG_1_Lora-tungchau" xfId="166"/>
    <cellStyle name="_KT_TG_1_Mau bcao-aascs" xfId="167"/>
    <cellStyle name="_KT_TG_1_PGIA-phieu tham tra Kho bac" xfId="168"/>
    <cellStyle name="_KT_TG_1_PT02-02" xfId="169"/>
    <cellStyle name="_KT_TG_1_PT02-02_Book1" xfId="170"/>
    <cellStyle name="_KT_TG_1_PT02-03" xfId="171"/>
    <cellStyle name="_KT_TG_1_PT02-03_Book1" xfId="172"/>
    <cellStyle name="_KT_TG_1_Qt-HT3PQ1(CauKho)" xfId="173"/>
    <cellStyle name="_KT_TG_1_TH KE" xfId="174"/>
    <cellStyle name="_KT_TG_1_TKHC-THOIQUAN-05-04-2004" xfId="175"/>
    <cellStyle name="_KT_TG_1_Vang DL 2009" xfId="176"/>
    <cellStyle name="_KT_TG_2" xfId="177"/>
    <cellStyle name="_KT_TG_2_BAO CAO KLCT PT2000" xfId="178"/>
    <cellStyle name="_KT_TG_2_BAO CAO PT2000" xfId="179"/>
    <cellStyle name="_KT_TG_2_BAO CAO PT2000_Book1" xfId="180"/>
    <cellStyle name="_KT_TG_2_Bao cao XDCB 2001 - T11 KH dieu chinh 20-11-THAI" xfId="181"/>
    <cellStyle name="_KT_TG_2_Book1" xfId="182"/>
    <cellStyle name="_KT_TG_2_Book1_1" xfId="183"/>
    <cellStyle name="_KT_TG_2_Book1_1_Book1" xfId="184"/>
    <cellStyle name="_KT_TG_2_Book1_2" xfId="185"/>
    <cellStyle name="_KT_TG_2_Book1_3" xfId="186"/>
    <cellStyle name="_KT_TG_2_Book1_Book1" xfId="187"/>
    <cellStyle name="_KT_TG_2_Book1_TH KE" xfId="188"/>
    <cellStyle name="_KT_TG_2_Book1_TKHC-THOIQUAN-05-04-2004" xfId="189"/>
    <cellStyle name="_KT_TG_2_DTCDT MR.2N110.HOCMON.TDTOAN.CCUNG" xfId="190"/>
    <cellStyle name="_KT_TG_2_Lora-tungchau" xfId="191"/>
    <cellStyle name="_KT_TG_2_Mau bcao-aascs" xfId="192"/>
    <cellStyle name="_KT_TG_2_PGIA-phieu tham tra Kho bac" xfId="193"/>
    <cellStyle name="_KT_TG_2_PT02-02" xfId="194"/>
    <cellStyle name="_KT_TG_2_PT02-02_Book1" xfId="195"/>
    <cellStyle name="_KT_TG_2_PT02-03" xfId="196"/>
    <cellStyle name="_KT_TG_2_PT02-03_Book1" xfId="197"/>
    <cellStyle name="_KT_TG_2_Qt-HT3PQ1(CauKho)" xfId="198"/>
    <cellStyle name="_KT_TG_2_TH KE" xfId="199"/>
    <cellStyle name="_KT_TG_2_TKHC-THOIQUAN-05-04-2004" xfId="200"/>
    <cellStyle name="_KT_TG_2_Vang DL 2009" xfId="201"/>
    <cellStyle name="_KT_TG_3" xfId="202"/>
    <cellStyle name="_KT_TG_4" xfId="203"/>
    <cellStyle name="_KT_TG_4_Lora-tungchau" xfId="204"/>
    <cellStyle name="_KT_TG_4_Qt-HT3PQ1(CauKho)" xfId="205"/>
    <cellStyle name="_Lora-tungchau" xfId="206"/>
    <cellStyle name="_PERSONAL" xfId="207"/>
    <cellStyle name="_PERSONAL_Book1" xfId="208"/>
    <cellStyle name="_PERSONAL_HTQ.8 GD1" xfId="209"/>
    <cellStyle name="_PERSONAL_TH KE" xfId="210"/>
    <cellStyle name="_PERSONAL_Tong hop KHCB 2001" xfId="211"/>
    <cellStyle name="_Qt-HT3PQ1(CauKho)" xfId="212"/>
    <cellStyle name="_TG-TH" xfId="213"/>
    <cellStyle name="_TG-TH_1" xfId="214"/>
    <cellStyle name="_TG-TH_1_BAO CAO KLCT PT2000" xfId="215"/>
    <cellStyle name="_TG-TH_1_BAO CAO PT2000" xfId="216"/>
    <cellStyle name="_TG-TH_1_BAO CAO PT2000_Book1" xfId="217"/>
    <cellStyle name="_TG-TH_1_Bao cao XDCB 2001 - T11 KH dieu chinh 20-11-THAI" xfId="218"/>
    <cellStyle name="_TG-TH_1_Book1" xfId="219"/>
    <cellStyle name="_TG-TH_1_Book1_1" xfId="220"/>
    <cellStyle name="_TG-TH_1_Book1_1_Book1" xfId="221"/>
    <cellStyle name="_TG-TH_1_Book1_2" xfId="222"/>
    <cellStyle name="_TG-TH_1_Book1_3" xfId="223"/>
    <cellStyle name="_TG-TH_1_Book1_BC-QT-WB-dthao" xfId="224"/>
    <cellStyle name="_TG-TH_1_Book1_Book1" xfId="225"/>
    <cellStyle name="_TG-TH_1_Book1_TH KE" xfId="226"/>
    <cellStyle name="_TG-TH_1_Book1_TKHC-THOIQUAN-05-04-2004" xfId="227"/>
    <cellStyle name="_TG-TH_1_DTCDT MR.2N110.HOCMON.TDTOAN.CCUNG" xfId="228"/>
    <cellStyle name="_TG-TH_1_Lora-tungchau" xfId="229"/>
    <cellStyle name="_TG-TH_1_Mau bcao-aascs" xfId="230"/>
    <cellStyle name="_TG-TH_1_PGIA-phieu tham tra Kho bac" xfId="231"/>
    <cellStyle name="_TG-TH_1_PT02-02" xfId="232"/>
    <cellStyle name="_TG-TH_1_PT02-02_Book1" xfId="233"/>
    <cellStyle name="_TG-TH_1_PT02-03" xfId="234"/>
    <cellStyle name="_TG-TH_1_PT02-03_Book1" xfId="235"/>
    <cellStyle name="_TG-TH_1_Qt-HT3PQ1(CauKho)" xfId="236"/>
    <cellStyle name="_TG-TH_1_TH KE" xfId="237"/>
    <cellStyle name="_TG-TH_1_TKHC-THOIQUAN-05-04-2004" xfId="238"/>
    <cellStyle name="_TG-TH_1_Vang DL 2009" xfId="239"/>
    <cellStyle name="_TG-TH_2" xfId="240"/>
    <cellStyle name="_TG-TH_2_BAO CAO KLCT PT2000" xfId="241"/>
    <cellStyle name="_TG-TH_2_BAO CAO PT2000" xfId="242"/>
    <cellStyle name="_TG-TH_2_BAO CAO PT2000_Book1" xfId="243"/>
    <cellStyle name="_TG-TH_2_Bao cao XDCB 2001 - T11 KH dieu chinh 20-11-THAI" xfId="244"/>
    <cellStyle name="_TG-TH_2_Book1" xfId="245"/>
    <cellStyle name="_TG-TH_2_Book1_1" xfId="246"/>
    <cellStyle name="_TG-TH_2_Book1_1_Book1" xfId="247"/>
    <cellStyle name="_TG-TH_2_Book1_2" xfId="248"/>
    <cellStyle name="_TG-TH_2_Book1_3" xfId="249"/>
    <cellStyle name="_TG-TH_2_Book1_Book1" xfId="250"/>
    <cellStyle name="_TG-TH_2_Book1_TH KE" xfId="251"/>
    <cellStyle name="_TG-TH_2_Book1_TKHC-THOIQUAN-05-04-2004" xfId="252"/>
    <cellStyle name="_TG-TH_2_DTCDT MR.2N110.HOCMON.TDTOAN.CCUNG" xfId="253"/>
    <cellStyle name="_TG-TH_2_Lora-tungchau" xfId="254"/>
    <cellStyle name="_TG-TH_2_Mau bcao-aascs" xfId="255"/>
    <cellStyle name="_TG-TH_2_PGIA-phieu tham tra Kho bac" xfId="256"/>
    <cellStyle name="_TG-TH_2_PT02-02" xfId="257"/>
    <cellStyle name="_TG-TH_2_PT02-02_Book1" xfId="258"/>
    <cellStyle name="_TG-TH_2_PT02-03" xfId="259"/>
    <cellStyle name="_TG-TH_2_PT02-03_Book1" xfId="260"/>
    <cellStyle name="_TG-TH_2_Qt-HT3PQ1(CauKho)" xfId="261"/>
    <cellStyle name="_TG-TH_2_TH KE" xfId="262"/>
    <cellStyle name="_TG-TH_2_TKHC-THOIQUAN-05-04-2004" xfId="263"/>
    <cellStyle name="_TG-TH_2_Vang DL 2009" xfId="264"/>
    <cellStyle name="_TG-TH_3" xfId="265"/>
    <cellStyle name="_TG-TH_3_Lora-tungchau" xfId="266"/>
    <cellStyle name="_TG-TH_3_Qt-HT3PQ1(CauKho)" xfId="267"/>
    <cellStyle name="_TG-TH_4" xfId="268"/>
    <cellStyle name="_TKHC-THOIQUAN-05-04-2004" xfId="269"/>
    <cellStyle name="_x0001__Vang DL 2009" xfId="270"/>
    <cellStyle name="¤@¯ë_01" xfId="271"/>
    <cellStyle name="•W€_STDFOR" xfId="272"/>
    <cellStyle name="0,0&#13;&#10;NA&#13;&#10;" xfId="273"/>
    <cellStyle name="1" xfId="274"/>
    <cellStyle name="15" xfId="275"/>
    <cellStyle name="¹éºÐÀ²_      " xfId="276"/>
    <cellStyle name="2" xfId="277"/>
    <cellStyle name="20" xfId="278"/>
    <cellStyle name="20% - Accent1" xfId="279"/>
    <cellStyle name="20% - Accent2" xfId="280"/>
    <cellStyle name="20% - Accent3" xfId="281"/>
    <cellStyle name="20% - Accent4" xfId="282"/>
    <cellStyle name="20% - Accent5" xfId="283"/>
    <cellStyle name="20% - Accent6" xfId="284"/>
    <cellStyle name="3" xfId="285"/>
    <cellStyle name="³f¹ô[0]_ÿÿÿÿÿÿ" xfId="286"/>
    <cellStyle name="³f¹ô_ÿÿÿÿÿÿ" xfId="287"/>
    <cellStyle name="4" xfId="288"/>
    <cellStyle name="40% - Accent1" xfId="289"/>
    <cellStyle name="40% - Accent2" xfId="290"/>
    <cellStyle name="40% - Accent3" xfId="291"/>
    <cellStyle name="40% - Accent4" xfId="292"/>
    <cellStyle name="40% - Accent5" xfId="293"/>
    <cellStyle name="40% - Accent6" xfId="294"/>
    <cellStyle name="60% - Accent1" xfId="295"/>
    <cellStyle name="60% - Accent2" xfId="296"/>
    <cellStyle name="60% - Accent3" xfId="297"/>
    <cellStyle name="60% - Accent4" xfId="298"/>
    <cellStyle name="60% - Accent5" xfId="299"/>
    <cellStyle name="60% - Accent6" xfId="300"/>
    <cellStyle name="Accent1" xfId="301"/>
    <cellStyle name="Accent2" xfId="302"/>
    <cellStyle name="Accent3" xfId="303"/>
    <cellStyle name="Accent4" xfId="304"/>
    <cellStyle name="Accent5" xfId="305"/>
    <cellStyle name="Accent6" xfId="306"/>
    <cellStyle name="ÅëÈ­ [0]_      " xfId="307"/>
    <cellStyle name="AeE­ [0]_INQUIRY ¿?¾÷AßAø " xfId="308"/>
    <cellStyle name="ÅëÈ­ [0]_L601CPT" xfId="309"/>
    <cellStyle name="ÅëÈ­_      " xfId="310"/>
    <cellStyle name="AeE­_INQUIRY ¿?¾÷AßAø " xfId="311"/>
    <cellStyle name="ÅëÈ­_L601CPT" xfId="312"/>
    <cellStyle name="ÄÞ¸¶ [0]_      " xfId="313"/>
    <cellStyle name="AÞ¸¶ [0]_INQUIRY ¿?¾÷AßAø " xfId="314"/>
    <cellStyle name="ÄÞ¸¶ [0]_L601CPT" xfId="315"/>
    <cellStyle name="ÄÞ¸¶_      " xfId="316"/>
    <cellStyle name="AÞ¸¶_INQUIRY ¿?¾÷AßAø " xfId="317"/>
    <cellStyle name="ÄÞ¸¶_L601CPT" xfId="318"/>
    <cellStyle name="AutoFormat Options" xfId="319"/>
    <cellStyle name="Bad" xfId="320"/>
    <cellStyle name="blank" xfId="321"/>
    <cellStyle name="C?AØ_¿?¾÷CoE² " xfId="322"/>
    <cellStyle name="Ç¥ÁØ_      " xfId="323"/>
    <cellStyle name="C￥AØ_¿μ¾÷CoE² " xfId="324"/>
    <cellStyle name="Ç¥ÁØ_±¸¹Ì´ëÃ¥" xfId="325"/>
    <cellStyle name="C￥AØ_Sheet1_¿μ¾÷CoE² " xfId="326"/>
    <cellStyle name="Calc Currency (0)" xfId="327"/>
    <cellStyle name="Calc Currency (2)" xfId="328"/>
    <cellStyle name="Calc Percent (0)" xfId="329"/>
    <cellStyle name="Calc Percent (1)" xfId="330"/>
    <cellStyle name="Calc Percent (2)" xfId="331"/>
    <cellStyle name="Calc Units (0)" xfId="332"/>
    <cellStyle name="Calc Units (1)" xfId="333"/>
    <cellStyle name="Calc Units (2)" xfId="334"/>
    <cellStyle name="Calculation" xfId="335"/>
    <cellStyle name="category" xfId="336"/>
    <cellStyle name="Cerrency_Sheet2_XANGDAU" xfId="337"/>
    <cellStyle name="Check Cell" xfId="338"/>
    <cellStyle name="CHUONG" xfId="339"/>
    <cellStyle name="Comma" xfId="340"/>
    <cellStyle name="Comma [0]" xfId="341"/>
    <cellStyle name="Comma [00]" xfId="342"/>
    <cellStyle name="comma zerodec" xfId="343"/>
    <cellStyle name="Comma0" xfId="344"/>
    <cellStyle name="Commaɟpldt_6" xfId="345"/>
    <cellStyle name="Curråncy [0]_FCST_RESULTS" xfId="346"/>
    <cellStyle name="Currency" xfId="347"/>
    <cellStyle name="Currency [0]" xfId="348"/>
    <cellStyle name="Currency [0]ßmud plant bolted_RESULTS" xfId="349"/>
    <cellStyle name="Currency [00]" xfId="350"/>
    <cellStyle name="Currency![0]_FCSt (2)" xfId="351"/>
    <cellStyle name="Currency0" xfId="352"/>
    <cellStyle name="Currency1" xfId="353"/>
    <cellStyle name="Date" xfId="354"/>
    <cellStyle name="Date Short" xfId="355"/>
    <cellStyle name="Date_Bao Cao Kiem Tra  trung bay Ke milk-yomilk CK 2" xfId="356"/>
    <cellStyle name="DELTA" xfId="357"/>
    <cellStyle name="Dezimal [0]_68574_Materialbedarfsliste" xfId="358"/>
    <cellStyle name="Dezimal_68574_Materialbedarfsliste" xfId="359"/>
    <cellStyle name="Dollar (zero dec)" xfId="360"/>
    <cellStyle name="Enter Currency (0)" xfId="361"/>
    <cellStyle name="Enter Currency (2)" xfId="362"/>
    <cellStyle name="Enter Units (0)" xfId="363"/>
    <cellStyle name="Enter Units (1)" xfId="364"/>
    <cellStyle name="Enter Units (2)" xfId="365"/>
    <cellStyle name="Euro" xfId="366"/>
    <cellStyle name="Explanatory Text" xfId="367"/>
    <cellStyle name="F2" xfId="368"/>
    <cellStyle name="F3" xfId="369"/>
    <cellStyle name="F4" xfId="370"/>
    <cellStyle name="F5" xfId="371"/>
    <cellStyle name="F6" xfId="372"/>
    <cellStyle name="F7" xfId="373"/>
    <cellStyle name="F8" xfId="374"/>
    <cellStyle name="Fixed" xfId="375"/>
    <cellStyle name="Followed Hyperlink" xfId="376"/>
    <cellStyle name="Good" xfId="377"/>
    <cellStyle name="Grey" xfId="378"/>
    <cellStyle name="ha" xfId="379"/>
    <cellStyle name="HEADER" xfId="380"/>
    <cellStyle name="Header1" xfId="381"/>
    <cellStyle name="Header2" xfId="382"/>
    <cellStyle name="Heading 1" xfId="383"/>
    <cellStyle name="Heading 2" xfId="384"/>
    <cellStyle name="Heading 3" xfId="385"/>
    <cellStyle name="Heading 4" xfId="386"/>
    <cellStyle name="Heading1" xfId="387"/>
    <cellStyle name="Heading2" xfId="388"/>
    <cellStyle name="headoption" xfId="389"/>
    <cellStyle name="hiep1" xfId="390"/>
    <cellStyle name="Hoa-Scholl" xfId="391"/>
    <cellStyle name="Hyperlink" xfId="392"/>
    <cellStyle name="i·0" xfId="393"/>
    <cellStyle name="Input" xfId="394"/>
    <cellStyle name="Input [yellow]" xfId="395"/>
    <cellStyle name="Ledger 17 x 11 in" xfId="396"/>
    <cellStyle name="Line" xfId="397"/>
    <cellStyle name="linh" xfId="398"/>
    <cellStyle name="Link Currency (0)" xfId="399"/>
    <cellStyle name="Link Currency (2)" xfId="400"/>
    <cellStyle name="Link Units (0)" xfId="401"/>
    <cellStyle name="Link Units (1)" xfId="402"/>
    <cellStyle name="Link Units (2)" xfId="403"/>
    <cellStyle name="Linked Cell" xfId="404"/>
    <cellStyle name="Milliers [0]_AR1194" xfId="405"/>
    <cellStyle name="Milliers_AR1194" xfId="406"/>
    <cellStyle name="Model" xfId="407"/>
    <cellStyle name="moi" xfId="408"/>
    <cellStyle name="Monétaire [0]_AR1194" xfId="409"/>
    <cellStyle name="Monétaire_AR1194" xfId="410"/>
    <cellStyle name="N" xfId="411"/>
    <cellStyle name="n_Book1" xfId="412"/>
    <cellStyle name="n_Mau bcao-aascs" xfId="413"/>
    <cellStyle name="n_Vang DL 2009" xfId="414"/>
    <cellStyle name="Neutral" xfId="415"/>
    <cellStyle name="New Times Roman" xfId="416"/>
    <cellStyle name="no dec" xfId="417"/>
    <cellStyle name="ÑONVÒ" xfId="418"/>
    <cellStyle name="Normal - Style1" xfId="419"/>
    <cellStyle name="Normal - 유형1" xfId="420"/>
    <cellStyle name="Normal_BCKT2007-D.NET" xfId="421"/>
    <cellStyle name="Normal_Mau bcao-aascs" xfId="422"/>
    <cellStyle name="Normal1" xfId="423"/>
    <cellStyle name="Note" xfId="424"/>
    <cellStyle name="oft Excel]&#13;&#10;Comment=open=/f ‚ðw’è‚·‚é‚ÆAƒ†[ƒU[’è‹`ŠÖ”‚ðŠÖ”“\‚è•t‚¯‚Ìˆê——‚É“o˜^‚·‚é‚±‚Æ‚ª‚Å‚«‚Ü‚·B&#13;&#10;Maximized" xfId="425"/>
    <cellStyle name="omma [0]_Mktg Prog" xfId="426"/>
    <cellStyle name="ormal_Sheet1_1" xfId="427"/>
    <cellStyle name="Output" xfId="428"/>
    <cellStyle name="paint" xfId="429"/>
    <cellStyle name="Pattern" xfId="430"/>
    <cellStyle name="Percent" xfId="431"/>
    <cellStyle name="Percent (0)" xfId="432"/>
    <cellStyle name="Percent [0]" xfId="433"/>
    <cellStyle name="Percent [00]" xfId="434"/>
    <cellStyle name="Percent [2]" xfId="435"/>
    <cellStyle name="PERCENTAGE" xfId="436"/>
    <cellStyle name="PrePop Currency (0)" xfId="437"/>
    <cellStyle name="PrePop Currency (2)" xfId="438"/>
    <cellStyle name="PrePop Units (0)" xfId="439"/>
    <cellStyle name="PrePop Units (1)" xfId="440"/>
    <cellStyle name="PrePop Units (2)" xfId="441"/>
    <cellStyle name="pricing" xfId="442"/>
    <cellStyle name="PSChar" xfId="443"/>
    <cellStyle name="PSDate" xfId="444"/>
    <cellStyle name="PSDec" xfId="445"/>
    <cellStyle name="PSHeading" xfId="446"/>
    <cellStyle name="PSInt" xfId="447"/>
    <cellStyle name="PSSpacer" xfId="448"/>
    <cellStyle name="S—_x0008_" xfId="449"/>
    <cellStyle name="s1" xfId="450"/>
    <cellStyle name="Standard_Anpassen der Amortisation" xfId="451"/>
    <cellStyle name="Style 1" xfId="452"/>
    <cellStyle name="Style 10" xfId="453"/>
    <cellStyle name="Style 11" xfId="454"/>
    <cellStyle name="Style 12" xfId="455"/>
    <cellStyle name="Style 13" xfId="456"/>
    <cellStyle name="Style 14" xfId="457"/>
    <cellStyle name="Style 15" xfId="458"/>
    <cellStyle name="Style 16" xfId="459"/>
    <cellStyle name="Style 17" xfId="460"/>
    <cellStyle name="Style 18" xfId="461"/>
    <cellStyle name="Style 19" xfId="462"/>
    <cellStyle name="Style 2" xfId="463"/>
    <cellStyle name="Style 20" xfId="464"/>
    <cellStyle name="Style 21" xfId="465"/>
    <cellStyle name="Style 22" xfId="466"/>
    <cellStyle name="Style 23" xfId="467"/>
    <cellStyle name="Style 24" xfId="468"/>
    <cellStyle name="Style 25" xfId="469"/>
    <cellStyle name="Style 26" xfId="470"/>
    <cellStyle name="Style 27" xfId="471"/>
    <cellStyle name="Style 28" xfId="472"/>
    <cellStyle name="Style 29" xfId="473"/>
    <cellStyle name="Style 3" xfId="474"/>
    <cellStyle name="Style 30" xfId="475"/>
    <cellStyle name="Style 31" xfId="476"/>
    <cellStyle name="Style 32" xfId="477"/>
    <cellStyle name="Style 33" xfId="478"/>
    <cellStyle name="Style 34" xfId="479"/>
    <cellStyle name="Style 35" xfId="480"/>
    <cellStyle name="Style 36" xfId="481"/>
    <cellStyle name="Style 37" xfId="482"/>
    <cellStyle name="Style 38" xfId="483"/>
    <cellStyle name="Style 39" xfId="484"/>
    <cellStyle name="Style 4" xfId="485"/>
    <cellStyle name="Style 40" xfId="486"/>
    <cellStyle name="Style 41" xfId="487"/>
    <cellStyle name="Style 42" xfId="488"/>
    <cellStyle name="Style 43" xfId="489"/>
    <cellStyle name="Style 44" xfId="490"/>
    <cellStyle name="Style 45" xfId="491"/>
    <cellStyle name="Style 46" xfId="492"/>
    <cellStyle name="Style 47" xfId="493"/>
    <cellStyle name="Style 48" xfId="494"/>
    <cellStyle name="Style 49" xfId="495"/>
    <cellStyle name="Style 5" xfId="496"/>
    <cellStyle name="Style 50" xfId="497"/>
    <cellStyle name="Style 51" xfId="498"/>
    <cellStyle name="Style 52" xfId="499"/>
    <cellStyle name="Style 53" xfId="500"/>
    <cellStyle name="Style 54" xfId="501"/>
    <cellStyle name="Style 55" xfId="502"/>
    <cellStyle name="Style 56" xfId="503"/>
    <cellStyle name="Style 57" xfId="504"/>
    <cellStyle name="Style 58" xfId="505"/>
    <cellStyle name="Style 59" xfId="506"/>
    <cellStyle name="Style 6" xfId="507"/>
    <cellStyle name="Style 60" xfId="508"/>
    <cellStyle name="Style 61" xfId="509"/>
    <cellStyle name="Style 62" xfId="510"/>
    <cellStyle name="Style 63" xfId="511"/>
    <cellStyle name="Style 64" xfId="512"/>
    <cellStyle name="Style 65" xfId="513"/>
    <cellStyle name="Style 66" xfId="514"/>
    <cellStyle name="Style 7" xfId="515"/>
    <cellStyle name="Style 8" xfId="516"/>
    <cellStyle name="Style 9" xfId="517"/>
    <cellStyle name="subhead" xfId="518"/>
    <cellStyle name="symbol" xfId="519"/>
    <cellStyle name="T" xfId="520"/>
    <cellStyle name="T_Bao cao kttb milk yomilkYAO-mien bac" xfId="521"/>
    <cellStyle name="T_bc_km_ngay" xfId="522"/>
    <cellStyle name="T_Book1" xfId="523"/>
    <cellStyle name="T_Book1_1" xfId="524"/>
    <cellStyle name="T_Book1_1_BCKT 2007" xfId="525"/>
    <cellStyle name="T_Book1_1_BCKT ANPHUC-2007" xfId="526"/>
    <cellStyle name="T_Book1_1_BCKT-ANPHUC-Eng" xfId="527"/>
    <cellStyle name="T_Book1_1_Vang DL 2009" xfId="528"/>
    <cellStyle name="T_Book1_2" xfId="529"/>
    <cellStyle name="T_Book1_BCKT 2007" xfId="530"/>
    <cellStyle name="T_Book1_BCKT ANPHUC-2007" xfId="531"/>
    <cellStyle name="T_Book1_BCKT-ANPHUC-Eng" xfId="532"/>
    <cellStyle name="T_Book1_Book1" xfId="533"/>
    <cellStyle name="T_Book1_Book1_1" xfId="534"/>
    <cellStyle name="T_Book1_Book1_Vang DL 2009" xfId="535"/>
    <cellStyle name="T_Book1_DTTrT DKH 9 XA HUYEN MY XUYEN - SOC TRANG - GOI 1 (BQLDCNST-8-04)" xfId="536"/>
    <cellStyle name="T_Book1_LuuNgay14-03-2010LADOFOOS SOCAI09" xfId="537"/>
    <cellStyle name="T_Book1_Vang DL 2009" xfId="538"/>
    <cellStyle name="T_Cac bao cao TB  Milk-Yomilk-co Ke- CK 1-Vinh Thang" xfId="539"/>
    <cellStyle name="T_cham diem Milk chu ky2-ANH MINH" xfId="540"/>
    <cellStyle name="T_cham trung bay ck 1 m.Bac milk co ke 2" xfId="541"/>
    <cellStyle name="T_cham trung bay yao smart milk ck 2 mien Bac" xfId="542"/>
    <cellStyle name="T_danh sach chua nop bcao trung bay sua chua  tinh den 1-3-06" xfId="543"/>
    <cellStyle name="T_Danh sach KH TB MilkYomilk Yao  Smart chu ky 2-Vinh Thang" xfId="544"/>
    <cellStyle name="T_Danh sach KH trung bay MilkYomilk co ke chu ky 2-Vinh Thang" xfId="545"/>
    <cellStyle name="T_DSACH MILK YO MILK CK 2 M.BAC" xfId="546"/>
    <cellStyle name="T_DSKH Tbay Milk , Yomilk CK 2 Vu Thi Hanh" xfId="547"/>
    <cellStyle name="T_DTTrT DKH 9 XA HUYEN MY XUYEN - SOC TRANG - GOI 1 (BQLDCNST-8-04)" xfId="548"/>
    <cellStyle name="T_form ton kho CK 2 tuan 8" xfId="549"/>
    <cellStyle name="T_LuuNgay14-03-2010LADOFOOS SOCAI09" xfId="550"/>
    <cellStyle name="T_NPP Khanh Vinh Thai Nguyen - BC KTTB_CTrinh_TB__20_loc__Milk_Yomilk_CK1" xfId="551"/>
    <cellStyle name="T_Sheet1" xfId="552"/>
    <cellStyle name="T_sua chua cham trung bay  mien Bac" xfId="553"/>
    <cellStyle name="T_Vang DL 2009" xfId="554"/>
    <cellStyle name="Text Indent A" xfId="555"/>
    <cellStyle name="Text Indent B" xfId="556"/>
    <cellStyle name="Text Indent C" xfId="557"/>
    <cellStyle name="th" xfId="558"/>
    <cellStyle name="þ_x001D_ð¤_x000C_¯þ_x0014_&#13;¨þU_x0001_À_x0004_ _x0015__x000F__x0001_" xfId="559"/>
    <cellStyle name="þ_x001D_ð¤_x000C_¯þ_x0014_&#13;¨þU_x0001_À_x0004_ _x0015__x000F__x0001__x0001_" xfId="560"/>
    <cellStyle name="þ_x001D_ðK_x000C_Fý_x001B_&#13;9ýU_x0001_Ð_x0008_¦)_x0007__x0001__x0001_" xfId="561"/>
    <cellStyle name="thvt" xfId="562"/>
    <cellStyle name="Title" xfId="563"/>
    <cellStyle name="Total" xfId="564"/>
    <cellStyle name="viet" xfId="565"/>
    <cellStyle name="viet2" xfId="566"/>
    <cellStyle name="VN new romanNormal" xfId="567"/>
    <cellStyle name="VN time new roman" xfId="568"/>
    <cellStyle name="vnbo" xfId="569"/>
    <cellStyle name="vnhead1" xfId="570"/>
    <cellStyle name="vnhead2" xfId="571"/>
    <cellStyle name="vnhead3" xfId="572"/>
    <cellStyle name="vnhead4" xfId="573"/>
    <cellStyle name="vntxt1" xfId="574"/>
    <cellStyle name="vntxt2" xfId="575"/>
    <cellStyle name="W_STDFOR" xfId="576"/>
    <cellStyle name="Währung [0]_68574_Materialbedarfsliste" xfId="577"/>
    <cellStyle name="Währung_68574_Materialbedarfsliste" xfId="578"/>
    <cellStyle name="Warning Text" xfId="579"/>
    <cellStyle name="xuan" xfId="580"/>
    <cellStyle name="เครื่องหมายสกุลเงิน [0]_FTC_OFFER" xfId="581"/>
    <cellStyle name="เครื่องหมายสกุลเงิน_FTC_OFFER" xfId="582"/>
    <cellStyle name="ปกติ_FTC_OFFER" xfId="583"/>
    <cellStyle name="똿뗦먛귟 [0.00]_PRODUCT DETAIL Q1" xfId="584"/>
    <cellStyle name="똿뗦먛귟_PRODUCT DETAIL Q1" xfId="585"/>
    <cellStyle name="믅됞 [0.00]_PRODUCT DETAIL Q1" xfId="586"/>
    <cellStyle name="믅됞_PRODUCT DETAIL Q1" xfId="587"/>
    <cellStyle name="백분율_95" xfId="588"/>
    <cellStyle name="뷭?_BOOKSHIP" xfId="589"/>
    <cellStyle name="一般_00Q3902REV.1" xfId="590"/>
    <cellStyle name="千分位[0]_00Q3902REV.1" xfId="591"/>
    <cellStyle name="千分位_00Q3902REV.1" xfId="592"/>
    <cellStyle name="콤마 [ - 유형1" xfId="593"/>
    <cellStyle name="콤마 [ - 유형2" xfId="594"/>
    <cellStyle name="콤마 [ - 유형3" xfId="595"/>
    <cellStyle name="콤마 [ - 유형4" xfId="596"/>
    <cellStyle name="콤마 [ - 유형5" xfId="597"/>
    <cellStyle name="콤마 [ - 유형6" xfId="598"/>
    <cellStyle name="콤마 [ - 유형7" xfId="599"/>
    <cellStyle name="콤마 [ - 유형8" xfId="600"/>
    <cellStyle name="콤마 [0]_ 비목별 월별기술 " xfId="601"/>
    <cellStyle name="콤마_ 비목별 월별기술 " xfId="602"/>
    <cellStyle name="통화 [0]_1202" xfId="603"/>
    <cellStyle name="통화_1202" xfId="604"/>
    <cellStyle name="표준_(정보부문)월별인원계획" xfId="605"/>
    <cellStyle name="桁区切り [0.00]_List-dwg瑩畳䵜楡" xfId="606"/>
    <cellStyle name="桁区切り_List-dwgist-" xfId="607"/>
    <cellStyle name="標準_CAP_P001" xfId="608"/>
    <cellStyle name="貨幣 [0]_00Q3902REV.1" xfId="609"/>
    <cellStyle name="貨幣[0]_BRE" xfId="610"/>
    <cellStyle name="貨幣_00Q3902REV.1" xfId="611"/>
    <cellStyle name="通貨 [0.00]_List-dwgwg" xfId="612"/>
    <cellStyle name="通貨_List-dwgis" xfId="613"/>
    <cellStyle name=" [0.00]_ Att. 1- Cover" xfId="614"/>
    <cellStyle name="_ Att. 1- Cover" xfId="615"/>
    <cellStyle name="?_ Att. 1- Cover" xfId="616"/>
  </cellStyles>
  <dxfs count="10">
    <dxf>
      <font>
        <color indexed="9"/>
      </font>
    </dxf>
    <dxf>
      <font>
        <color indexed="9"/>
      </font>
    </dxf>
    <dxf>
      <font>
        <color indexed="9"/>
      </font>
    </dxf>
    <dxf>
      <font>
        <color indexed="9"/>
      </font>
    </dxf>
    <dxf>
      <font>
        <color indexed="9"/>
      </font>
    </dxf>
    <dxf>
      <font>
        <color indexed="9"/>
      </font>
    </dxf>
    <dxf>
      <font>
        <color indexed="9"/>
      </font>
    </dxf>
    <dxf>
      <font>
        <color rgb="FFFF0000"/>
      </font>
      <fill>
        <patternFill>
          <bgColor rgb="FFFFFF00"/>
        </patternFill>
      </fill>
    </dxf>
    <dxf>
      <font>
        <color rgb="FFFF0000"/>
      </font>
      <fill>
        <patternFill>
          <bgColor rgb="FFFFFF00"/>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1</xdr:row>
      <xdr:rowOff>190500</xdr:rowOff>
    </xdr:from>
    <xdr:to>
      <xdr:col>2</xdr:col>
      <xdr:colOff>200025</xdr:colOff>
      <xdr:row>26</xdr:row>
      <xdr:rowOff>171450</xdr:rowOff>
    </xdr:to>
    <xdr:pic>
      <xdr:nvPicPr>
        <xdr:cNvPr id="1" name="Picture 3" descr="LOGO AASCS"/>
        <xdr:cNvPicPr preferRelativeResize="1">
          <a:picLocks noChangeAspect="1"/>
        </xdr:cNvPicPr>
      </xdr:nvPicPr>
      <xdr:blipFill>
        <a:blip r:embed="rId1"/>
        <a:stretch>
          <a:fillRect/>
        </a:stretch>
      </xdr:blipFill>
      <xdr:spPr>
        <a:xfrm>
          <a:off x="438150" y="381000"/>
          <a:ext cx="1266825"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190500</xdr:rowOff>
    </xdr:from>
    <xdr:to>
      <xdr:col>2</xdr:col>
      <xdr:colOff>85725</xdr:colOff>
      <xdr:row>277</xdr:row>
      <xdr:rowOff>76200</xdr:rowOff>
    </xdr:to>
    <xdr:pic>
      <xdr:nvPicPr>
        <xdr:cNvPr id="1" name="Picture 1" descr="LOGO AASCS"/>
        <xdr:cNvPicPr preferRelativeResize="1">
          <a:picLocks noChangeAspect="1"/>
        </xdr:cNvPicPr>
      </xdr:nvPicPr>
      <xdr:blipFill>
        <a:blip r:embed="rId1"/>
        <a:stretch>
          <a:fillRect/>
        </a:stretch>
      </xdr:blipFill>
      <xdr:spPr>
        <a:xfrm>
          <a:off x="323850" y="190500"/>
          <a:ext cx="11144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H13"/>
  <sheetViews>
    <sheetView zoomScalePageLayoutView="0" workbookViewId="0" topLeftCell="A1">
      <selection activeCell="H5" sqref="H5"/>
    </sheetView>
  </sheetViews>
  <sheetFormatPr defaultColWidth="9.00390625" defaultRowHeight="12.75"/>
  <cols>
    <col min="1" max="1" width="17.75390625" style="359" bestFit="1" customWidth="1"/>
    <col min="2" max="2" width="17.125" style="359" customWidth="1"/>
    <col min="3" max="3" width="10.125" style="359" bestFit="1" customWidth="1"/>
    <col min="4" max="16384" width="9.125" style="359" customWidth="1"/>
  </cols>
  <sheetData>
    <row r="2" spans="1:6" ht="15.75">
      <c r="A2" s="357" t="s">
        <v>414</v>
      </c>
      <c r="B2" s="358"/>
      <c r="C2" s="358"/>
      <c r="D2" s="358"/>
      <c r="E2" s="358"/>
      <c r="F2" s="358"/>
    </row>
    <row r="4" spans="1:2" ht="27.75" customHeight="1">
      <c r="A4" s="359" t="s">
        <v>423</v>
      </c>
      <c r="B4" s="359" t="s">
        <v>71</v>
      </c>
    </row>
    <row r="5" spans="1:8" ht="27.75" customHeight="1">
      <c r="A5" s="359" t="s">
        <v>412</v>
      </c>
      <c r="B5" s="361" t="s">
        <v>878</v>
      </c>
      <c r="H5" s="841"/>
    </row>
    <row r="6" spans="1:2" ht="27.75" customHeight="1">
      <c r="A6" s="359" t="s">
        <v>416</v>
      </c>
      <c r="B6" s="359" t="s">
        <v>200</v>
      </c>
    </row>
    <row r="7" spans="1:3" ht="27.75" customHeight="1">
      <c r="A7" s="359" t="s">
        <v>413</v>
      </c>
      <c r="B7" s="359" t="s">
        <v>752</v>
      </c>
      <c r="C7" s="953" t="s">
        <v>751</v>
      </c>
    </row>
    <row r="8" spans="1:2" ht="27.75" customHeight="1">
      <c r="A8" s="359" t="s">
        <v>820</v>
      </c>
      <c r="B8" s="359" t="s">
        <v>936</v>
      </c>
    </row>
    <row r="9" spans="1:2" ht="27.75" customHeight="1">
      <c r="A9" s="359" t="s">
        <v>882</v>
      </c>
      <c r="B9" s="359" t="s">
        <v>937</v>
      </c>
    </row>
    <row r="10" spans="1:2" ht="27.75" customHeight="1">
      <c r="A10" s="359" t="s">
        <v>101</v>
      </c>
      <c r="B10" s="361" t="s">
        <v>201</v>
      </c>
    </row>
    <row r="13" spans="1:6" ht="15.75">
      <c r="A13" s="357" t="s">
        <v>415</v>
      </c>
      <c r="B13" s="358"/>
      <c r="C13" s="358"/>
      <c r="D13" s="358"/>
      <c r="E13" s="358"/>
      <c r="F13" s="358"/>
    </row>
  </sheetData>
  <sheetProtection/>
  <printOptions horizontalCentered="1"/>
  <pageMargins left="0.7874015748031497" right="0.3937007874015748" top="0.5905511811023623" bottom="0.5905511811023623" header="0.1968503937007874" footer="0.196850393700787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H194"/>
  <sheetViews>
    <sheetView zoomScalePageLayoutView="0" workbookViewId="0" topLeftCell="A1">
      <selection activeCell="A121" sqref="A121:H121"/>
    </sheetView>
  </sheetViews>
  <sheetFormatPr defaultColWidth="9.00390625" defaultRowHeight="12.75"/>
  <cols>
    <col min="1" max="1" width="11.125" style="343" customWidth="1"/>
    <col min="2" max="5" width="11.125" style="373" customWidth="1"/>
    <col min="6" max="6" width="9.375" style="373" customWidth="1"/>
    <col min="7" max="7" width="15.375" style="373" customWidth="1"/>
    <col min="8" max="8" width="20.125" style="373" customWidth="1"/>
    <col min="9" max="16384" width="9.125" style="373" customWidth="1"/>
  </cols>
  <sheetData>
    <row r="1" spans="1:8" s="455" customFormat="1" ht="12.75">
      <c r="A1" s="456" t="s">
        <v>71</v>
      </c>
      <c r="H1" s="468" t="str">
        <f>CTNB!F1</f>
        <v>Báo cáo tài chính cho năm tài chính</v>
      </c>
    </row>
    <row r="2" spans="1:8" s="455" customFormat="1" ht="12.75">
      <c r="A2" s="863" t="s">
        <v>159</v>
      </c>
      <c r="B2" s="466"/>
      <c r="C2" s="466"/>
      <c r="D2" s="466"/>
      <c r="E2" s="466"/>
      <c r="F2" s="466"/>
      <c r="G2" s="466"/>
      <c r="H2" s="467" t="str">
        <f>'TTC&amp;KS'!B7&amp;" "&amp;'TTC&amp;KS'!C7</f>
        <v>kết thúc tại ngày 31/12/2011</v>
      </c>
    </row>
    <row r="3" ht="9" customHeight="1"/>
    <row r="4" spans="1:8" ht="20.25">
      <c r="A4" s="1134" t="s">
        <v>1223</v>
      </c>
      <c r="B4" s="1134"/>
      <c r="C4" s="1134"/>
      <c r="D4" s="1134"/>
      <c r="E4" s="1134"/>
      <c r="F4" s="1134"/>
      <c r="G4" s="1134"/>
      <c r="H4" s="1134"/>
    </row>
    <row r="5" spans="1:8" ht="15">
      <c r="A5" s="1135" t="s">
        <v>740</v>
      </c>
      <c r="B5" s="1135"/>
      <c r="C5" s="1135"/>
      <c r="D5" s="1135"/>
      <c r="E5" s="1135"/>
      <c r="F5" s="1135"/>
      <c r="G5" s="1135"/>
      <c r="H5" s="1135"/>
    </row>
    <row r="6" ht="9" customHeight="1"/>
    <row r="7" ht="14.25" customHeight="1">
      <c r="A7" s="459" t="s">
        <v>677</v>
      </c>
    </row>
    <row r="8" ht="6" customHeight="1">
      <c r="A8" s="341"/>
    </row>
    <row r="9" spans="1:8" ht="44.25" customHeight="1">
      <c r="A9" s="1085" t="str">
        <f>BCBGD!A10</f>
        <v>Công ty Cổ Phần Quản lý Đầu tư VIPC được thành lập theo  Giấy phép 49/UBCK-GP do Chủ tịch Ủy Ban Chứng Khoán Nhà Nước cấp ngày 23 tháng 01 năm 2009 và giấy phép điều chỉnh số 58/UBCK-GPĐC do Chủ Tịch Ủy Ban Chứng Khoán Nhà Nước cấp ngày 12 tháng 01 năm 2010.</v>
      </c>
      <c r="B9" s="1094"/>
      <c r="C9" s="1094"/>
      <c r="D9" s="1094"/>
      <c r="E9" s="1094"/>
      <c r="F9" s="1094"/>
      <c r="G9" s="1094"/>
      <c r="H9" s="1094"/>
    </row>
    <row r="10" ht="6" customHeight="1"/>
    <row r="11" spans="1:8" ht="30.75" customHeight="1">
      <c r="A11" s="1085" t="str">
        <f>BCBGD!A12&amp;BCBGD!D12</f>
        <v>Hoạt động chính của Công ty: Quản lý quỹ đầu tư chứng khoán, công ty đầu tư chứng khoán; Quản lý danh mục đầu tư chứng khoán.</v>
      </c>
      <c r="B11" s="1094"/>
      <c r="C11" s="1094"/>
      <c r="D11" s="1094"/>
      <c r="E11" s="1094"/>
      <c r="F11" s="1094"/>
      <c r="G11" s="1094"/>
      <c r="H11" s="1094"/>
    </row>
    <row r="12" ht="6" customHeight="1"/>
    <row r="13" spans="1:8" ht="15">
      <c r="A13" s="1085" t="str">
        <f>BCBGD!A14&amp;BCBGD!D14</f>
        <v>Vốn điều lệ của Công ty : 33.000.000.000 VND (Ba mươi ba tỷ đồng chẵn)</v>
      </c>
      <c r="B13" s="1094"/>
      <c r="C13" s="1094"/>
      <c r="D13" s="1094"/>
      <c r="E13" s="1094"/>
      <c r="F13" s="1094"/>
      <c r="G13" s="1094"/>
      <c r="H13" s="1094"/>
    </row>
    <row r="14" ht="6" customHeight="1">
      <c r="A14" s="342"/>
    </row>
    <row r="15" spans="1:8" ht="15">
      <c r="A15" s="1085" t="str">
        <f>BCBGD!A16&amp;BCBGD!D16</f>
        <v>Trụ sở chính : 08 Nguyễn Huệ, P.Bến Nghé, Quận 1, TP.Hồ Chí Minh</v>
      </c>
      <c r="B15" s="1094"/>
      <c r="C15" s="1094"/>
      <c r="D15" s="1094"/>
      <c r="E15" s="1094"/>
      <c r="F15" s="1094"/>
      <c r="G15" s="1094"/>
      <c r="H15" s="1094"/>
    </row>
    <row r="16" ht="6" customHeight="1">
      <c r="A16" s="342"/>
    </row>
    <row r="17" s="375" customFormat="1" ht="15">
      <c r="A17" s="459" t="s">
        <v>0</v>
      </c>
    </row>
    <row r="18" s="375" customFormat="1" ht="15">
      <c r="A18" s="459" t="s">
        <v>1224</v>
      </c>
    </row>
    <row r="19" s="375" customFormat="1" ht="6" customHeight="1">
      <c r="A19" s="460"/>
    </row>
    <row r="20" spans="1:8" s="375" customFormat="1" ht="30" customHeight="1">
      <c r="A20" s="1085" t="s">
        <v>999</v>
      </c>
      <c r="B20" s="1094"/>
      <c r="C20" s="1094"/>
      <c r="D20" s="1094"/>
      <c r="E20" s="1094"/>
      <c r="F20" s="1094"/>
      <c r="G20" s="1094"/>
      <c r="H20" s="1094"/>
    </row>
    <row r="21" spans="1:8" s="375" customFormat="1" ht="15">
      <c r="A21" s="1137" t="s">
        <v>237</v>
      </c>
      <c r="B21" s="1138"/>
      <c r="C21" s="1138"/>
      <c r="D21" s="1138"/>
      <c r="E21" s="1138"/>
      <c r="F21" s="1138"/>
      <c r="G21" s="1138"/>
      <c r="H21" s="1138"/>
    </row>
    <row r="22" s="375" customFormat="1" ht="6" customHeight="1">
      <c r="A22" s="459"/>
    </row>
    <row r="23" s="375" customFormat="1" ht="15">
      <c r="A23" s="459" t="s">
        <v>559</v>
      </c>
    </row>
    <row r="24" s="375" customFormat="1" ht="6" customHeight="1">
      <c r="A24" s="460"/>
    </row>
    <row r="25" s="375" customFormat="1" ht="15">
      <c r="A25" s="461" t="s">
        <v>616</v>
      </c>
    </row>
    <row r="26" s="375" customFormat="1" ht="6" customHeight="1">
      <c r="A26" s="462"/>
    </row>
    <row r="27" spans="1:8" s="375" customFormat="1" ht="30" customHeight="1">
      <c r="A27" s="1136" t="s">
        <v>671</v>
      </c>
      <c r="B27" s="1094"/>
      <c r="C27" s="1094"/>
      <c r="D27" s="1094"/>
      <c r="E27" s="1094"/>
      <c r="F27" s="1094"/>
      <c r="G27" s="1094"/>
      <c r="H27" s="1094"/>
    </row>
    <row r="28" s="375" customFormat="1" ht="6" customHeight="1">
      <c r="A28" s="462"/>
    </row>
    <row r="29" s="375" customFormat="1" ht="15">
      <c r="A29" s="460" t="s">
        <v>672</v>
      </c>
    </row>
    <row r="30" s="375" customFormat="1" ht="6" customHeight="1"/>
    <row r="31" spans="1:8" s="375" customFormat="1" ht="45" customHeight="1">
      <c r="A31" s="1136" t="s">
        <v>673</v>
      </c>
      <c r="B31" s="1094"/>
      <c r="C31" s="1094"/>
      <c r="D31" s="1094"/>
      <c r="E31" s="1094"/>
      <c r="F31" s="1094"/>
      <c r="G31" s="1094"/>
      <c r="H31" s="1094"/>
    </row>
    <row r="32" s="375" customFormat="1" ht="6" customHeight="1">
      <c r="A32" s="462"/>
    </row>
    <row r="33" s="375" customFormat="1" ht="15">
      <c r="A33" s="461" t="s">
        <v>178</v>
      </c>
    </row>
    <row r="34" s="375" customFormat="1" ht="6" customHeight="1">
      <c r="A34" s="459"/>
    </row>
    <row r="35" s="375" customFormat="1" ht="15">
      <c r="A35" s="459" t="s">
        <v>169</v>
      </c>
    </row>
    <row r="36" s="375" customFormat="1" ht="6" customHeight="1"/>
    <row r="37" spans="1:8" s="375" customFormat="1" ht="45" customHeight="1">
      <c r="A37" s="1085" t="s">
        <v>958</v>
      </c>
      <c r="B37" s="1133"/>
      <c r="C37" s="1133"/>
      <c r="D37" s="1133"/>
      <c r="E37" s="1133"/>
      <c r="F37" s="1133"/>
      <c r="G37" s="1133"/>
      <c r="H37" s="1133"/>
    </row>
    <row r="38" s="375" customFormat="1" ht="6" customHeight="1"/>
    <row r="39" spans="1:8" s="375" customFormat="1" ht="54" customHeight="1">
      <c r="A39" s="1085" t="s">
        <v>487</v>
      </c>
      <c r="B39" s="1133"/>
      <c r="C39" s="1133"/>
      <c r="D39" s="1133"/>
      <c r="E39" s="1133"/>
      <c r="F39" s="1133"/>
      <c r="G39" s="1133"/>
      <c r="H39" s="1133"/>
    </row>
    <row r="40" spans="1:8" s="375" customFormat="1" ht="6" customHeight="1">
      <c r="A40" s="222"/>
      <c r="B40" s="377"/>
      <c r="C40" s="377"/>
      <c r="D40" s="377"/>
      <c r="E40" s="377"/>
      <c r="F40" s="377"/>
      <c r="G40" s="377"/>
      <c r="H40" s="377"/>
    </row>
    <row r="41" spans="1:8" s="375" customFormat="1" ht="30" customHeight="1">
      <c r="A41" s="1085" t="s">
        <v>617</v>
      </c>
      <c r="B41" s="1094"/>
      <c r="C41" s="1094"/>
      <c r="D41" s="1094"/>
      <c r="E41" s="1094"/>
      <c r="F41" s="1094"/>
      <c r="G41" s="1094"/>
      <c r="H41" s="1094"/>
    </row>
    <row r="42" s="375" customFormat="1" ht="6" customHeight="1"/>
    <row r="43" s="375" customFormat="1" ht="15">
      <c r="A43" s="459" t="s">
        <v>912</v>
      </c>
    </row>
    <row r="44" s="375" customFormat="1" ht="6" customHeight="1">
      <c r="A44" s="459"/>
    </row>
    <row r="45" spans="1:8" s="375" customFormat="1" ht="45" customHeight="1">
      <c r="A45" s="1085" t="s">
        <v>1228</v>
      </c>
      <c r="B45" s="1094"/>
      <c r="C45" s="1094"/>
      <c r="D45" s="1094"/>
      <c r="E45" s="1094"/>
      <c r="F45" s="1094"/>
      <c r="G45" s="1094"/>
      <c r="H45" s="1094"/>
    </row>
    <row r="46" spans="1:8" s="375" customFormat="1" ht="6" customHeight="1">
      <c r="A46" s="342"/>
      <c r="B46" s="377"/>
      <c r="C46" s="377"/>
      <c r="D46" s="377"/>
      <c r="E46" s="377"/>
      <c r="F46" s="377"/>
      <c r="G46" s="377"/>
      <c r="H46" s="377"/>
    </row>
    <row r="47" s="375" customFormat="1" ht="15">
      <c r="A47" s="375" t="s">
        <v>674</v>
      </c>
    </row>
    <row r="48" s="375" customFormat="1" ht="6" customHeight="1"/>
    <row r="49" s="375" customFormat="1" ht="15">
      <c r="A49" s="375" t="s">
        <v>1229</v>
      </c>
    </row>
    <row r="50" s="375" customFormat="1" ht="6" customHeight="1"/>
    <row r="51" spans="1:8" s="375" customFormat="1" ht="29.25" customHeight="1">
      <c r="A51" s="1085" t="s">
        <v>170</v>
      </c>
      <c r="B51" s="1094"/>
      <c r="C51" s="1094"/>
      <c r="D51" s="1094"/>
      <c r="E51" s="1094"/>
      <c r="F51" s="1094"/>
      <c r="G51" s="1094"/>
      <c r="H51" s="1094"/>
    </row>
    <row r="52" s="375" customFormat="1" ht="6" customHeight="1">
      <c r="A52" s="459"/>
    </row>
    <row r="53" s="375" customFormat="1" ht="15">
      <c r="A53" s="459" t="s">
        <v>913</v>
      </c>
    </row>
    <row r="54" spans="1:8" s="375" customFormat="1" ht="30" customHeight="1">
      <c r="A54" s="1085" t="s">
        <v>307</v>
      </c>
      <c r="B54" s="1094"/>
      <c r="C54" s="1094"/>
      <c r="D54" s="1094"/>
      <c r="E54" s="1094"/>
      <c r="F54" s="1094"/>
      <c r="G54" s="1094"/>
      <c r="H54" s="1094"/>
    </row>
    <row r="55" s="375" customFormat="1" ht="6" customHeight="1"/>
    <row r="56" spans="1:8" s="375" customFormat="1" ht="60" customHeight="1">
      <c r="A56" s="1085" t="s">
        <v>308</v>
      </c>
      <c r="B56" s="1094"/>
      <c r="C56" s="1094"/>
      <c r="D56" s="1094"/>
      <c r="E56" s="1094"/>
      <c r="F56" s="1094"/>
      <c r="G56" s="1094"/>
      <c r="H56" s="1094"/>
    </row>
    <row r="57" s="375" customFormat="1" ht="6" customHeight="1"/>
    <row r="58" spans="1:8" s="375" customFormat="1" ht="45" customHeight="1">
      <c r="A58" s="1085" t="s">
        <v>167</v>
      </c>
      <c r="B58" s="1094"/>
      <c r="C58" s="1094"/>
      <c r="D58" s="1094"/>
      <c r="E58" s="1094"/>
      <c r="F58" s="1094"/>
      <c r="G58" s="1094"/>
      <c r="H58" s="1094"/>
    </row>
    <row r="59" spans="1:2" s="375" customFormat="1" ht="15" hidden="1">
      <c r="A59" s="463" t="s">
        <v>455</v>
      </c>
      <c r="B59" s="462"/>
    </row>
    <row r="60" s="375" customFormat="1" ht="6" customHeight="1"/>
    <row r="61" spans="1:8" s="375" customFormat="1" ht="45" customHeight="1">
      <c r="A61" s="1085" t="s">
        <v>309</v>
      </c>
      <c r="B61" s="1094"/>
      <c r="C61" s="1094"/>
      <c r="D61" s="1094"/>
      <c r="E61" s="1094"/>
      <c r="F61" s="1094"/>
      <c r="G61" s="1094"/>
      <c r="H61" s="1094"/>
    </row>
    <row r="62" s="375" customFormat="1" ht="6" customHeight="1"/>
    <row r="63" s="375" customFormat="1" ht="15">
      <c r="A63" s="459" t="s">
        <v>914</v>
      </c>
    </row>
    <row r="64" s="375" customFormat="1" ht="6" customHeight="1">
      <c r="A64" s="459"/>
    </row>
    <row r="65" spans="1:8" s="375" customFormat="1" ht="30" customHeight="1">
      <c r="A65" s="1085" t="s">
        <v>1074</v>
      </c>
      <c r="B65" s="1094"/>
      <c r="C65" s="1094"/>
      <c r="D65" s="1094"/>
      <c r="E65" s="1094"/>
      <c r="F65" s="1094"/>
      <c r="G65" s="1094"/>
      <c r="H65" s="1094"/>
    </row>
    <row r="66" s="375" customFormat="1" ht="6" customHeight="1">
      <c r="A66" s="460"/>
    </row>
    <row r="67" s="375" customFormat="1" ht="15">
      <c r="A67" s="375" t="s">
        <v>675</v>
      </c>
    </row>
    <row r="68" s="375" customFormat="1" ht="6" customHeight="1"/>
    <row r="69" s="375" customFormat="1" ht="15">
      <c r="A69" s="459" t="s">
        <v>915</v>
      </c>
    </row>
    <row r="70" s="375" customFormat="1" ht="6" customHeight="1">
      <c r="A70" s="459"/>
    </row>
    <row r="71" spans="1:8" s="375" customFormat="1" ht="60" customHeight="1">
      <c r="A71" s="1085" t="s">
        <v>1075</v>
      </c>
      <c r="B71" s="1094"/>
      <c r="C71" s="1094"/>
      <c r="D71" s="1094"/>
      <c r="E71" s="1094"/>
      <c r="F71" s="1094"/>
      <c r="G71" s="1094"/>
      <c r="H71" s="1094"/>
    </row>
    <row r="72" s="375" customFormat="1" ht="6" customHeight="1">
      <c r="A72" s="460"/>
    </row>
    <row r="73" spans="1:8" s="375" customFormat="1" ht="59.25" customHeight="1">
      <c r="A73" s="1085" t="s">
        <v>993</v>
      </c>
      <c r="B73" s="1094"/>
      <c r="C73" s="1094"/>
      <c r="D73" s="1094"/>
      <c r="E73" s="1094"/>
      <c r="F73" s="1094"/>
      <c r="G73" s="1094"/>
      <c r="H73" s="1094"/>
    </row>
    <row r="74" s="375" customFormat="1" ht="6" customHeight="1"/>
    <row r="75" spans="1:8" s="375" customFormat="1" ht="30" customHeight="1">
      <c r="A75" s="1085" t="s">
        <v>156</v>
      </c>
      <c r="B75" s="1094"/>
      <c r="C75" s="1094"/>
      <c r="D75" s="1094"/>
      <c r="E75" s="1094"/>
      <c r="F75" s="1094"/>
      <c r="G75" s="1094"/>
      <c r="H75" s="1094"/>
    </row>
    <row r="76" spans="1:8" s="375" customFormat="1" ht="6" customHeight="1">
      <c r="A76" s="342"/>
      <c r="B76" s="377"/>
      <c r="C76" s="377"/>
      <c r="D76" s="377"/>
      <c r="E76" s="377"/>
      <c r="F76" s="377"/>
      <c r="G76" s="377"/>
      <c r="H76" s="377"/>
    </row>
    <row r="77" spans="1:8" s="375" customFormat="1" ht="30" customHeight="1">
      <c r="A77" s="1085" t="s">
        <v>1221</v>
      </c>
      <c r="B77" s="1094"/>
      <c r="C77" s="1094"/>
      <c r="D77" s="1094"/>
      <c r="E77" s="1094"/>
      <c r="F77" s="1094"/>
      <c r="G77" s="1094"/>
      <c r="H77" s="1094"/>
    </row>
    <row r="78" spans="1:8" s="375" customFormat="1" ht="6" customHeight="1">
      <c r="A78" s="342"/>
      <c r="B78" s="377"/>
      <c r="C78" s="377"/>
      <c r="D78" s="377"/>
      <c r="E78" s="377"/>
      <c r="F78" s="377"/>
      <c r="G78" s="377"/>
      <c r="H78" s="377"/>
    </row>
    <row r="79" spans="1:8" s="375" customFormat="1" ht="30.75" customHeight="1">
      <c r="A79" s="1085" t="s">
        <v>157</v>
      </c>
      <c r="B79" s="1094"/>
      <c r="C79" s="1094"/>
      <c r="D79" s="1094"/>
      <c r="E79" s="1094"/>
      <c r="F79" s="1094"/>
      <c r="G79" s="1094"/>
      <c r="H79" s="1094"/>
    </row>
    <row r="80" s="375" customFormat="1" ht="6" customHeight="1">
      <c r="A80" s="460"/>
    </row>
    <row r="81" s="375" customFormat="1" ht="15">
      <c r="A81" s="460" t="s">
        <v>158</v>
      </c>
    </row>
    <row r="82" s="375" customFormat="1" ht="6" customHeight="1">
      <c r="A82" s="460"/>
    </row>
    <row r="83" spans="1:8" s="375" customFormat="1" ht="26.25" customHeight="1">
      <c r="A83" s="1139" t="s">
        <v>179</v>
      </c>
      <c r="B83" s="1094"/>
      <c r="C83" s="1094"/>
      <c r="D83" s="1094"/>
      <c r="E83" s="1094"/>
      <c r="F83" s="1094"/>
      <c r="G83" s="1094"/>
      <c r="H83" s="1094"/>
    </row>
    <row r="84" spans="1:8" s="375" customFormat="1" ht="6" customHeight="1">
      <c r="A84" s="342"/>
      <c r="B84" s="377"/>
      <c r="C84" s="377"/>
      <c r="D84" s="377"/>
      <c r="E84" s="377"/>
      <c r="F84" s="377"/>
      <c r="G84" s="377"/>
      <c r="H84" s="377"/>
    </row>
    <row r="85" s="375" customFormat="1" ht="15">
      <c r="A85" s="375" t="s">
        <v>678</v>
      </c>
    </row>
    <row r="86" s="375" customFormat="1" ht="6" customHeight="1"/>
    <row r="87" s="375" customFormat="1" ht="15">
      <c r="A87" s="375" t="s">
        <v>679</v>
      </c>
    </row>
    <row r="88" s="375" customFormat="1" ht="6" customHeight="1"/>
    <row r="89" spans="1:8" s="375" customFormat="1" ht="30" customHeight="1">
      <c r="A89" s="1085" t="s">
        <v>680</v>
      </c>
      <c r="B89" s="1094"/>
      <c r="C89" s="1094"/>
      <c r="D89" s="1094"/>
      <c r="E89" s="1094"/>
      <c r="F89" s="1094"/>
      <c r="G89" s="1094"/>
      <c r="H89" s="1094"/>
    </row>
    <row r="90" s="375" customFormat="1" ht="6" customHeight="1">
      <c r="A90" s="459"/>
    </row>
    <row r="91" s="375" customFormat="1" ht="15">
      <c r="A91" s="459" t="s">
        <v>916</v>
      </c>
    </row>
    <row r="92" s="375" customFormat="1" ht="6" customHeight="1">
      <c r="A92" s="459"/>
    </row>
    <row r="93" spans="1:8" s="375" customFormat="1" ht="45" customHeight="1">
      <c r="A93" s="1085" t="s">
        <v>681</v>
      </c>
      <c r="B93" s="1094"/>
      <c r="C93" s="1094"/>
      <c r="D93" s="1094"/>
      <c r="E93" s="1094"/>
      <c r="F93" s="1094"/>
      <c r="G93" s="1094"/>
      <c r="H93" s="1094"/>
    </row>
    <row r="94" s="375" customFormat="1" ht="6" customHeight="1"/>
    <row r="95" spans="1:8" s="375" customFormat="1" ht="45" customHeight="1">
      <c r="A95" s="1085" t="s">
        <v>682</v>
      </c>
      <c r="B95" s="1094"/>
      <c r="C95" s="1094"/>
      <c r="D95" s="1094"/>
      <c r="E95" s="1094"/>
      <c r="F95" s="1094"/>
      <c r="G95" s="1094"/>
      <c r="H95" s="1094"/>
    </row>
    <row r="96" s="375" customFormat="1" ht="6" customHeight="1"/>
    <row r="97" s="375" customFormat="1" ht="15">
      <c r="A97" s="375" t="s">
        <v>456</v>
      </c>
    </row>
    <row r="98" s="375" customFormat="1" ht="6" customHeight="1"/>
    <row r="99" s="375" customFormat="1" ht="15">
      <c r="A99" s="459" t="s">
        <v>917</v>
      </c>
    </row>
    <row r="100" s="375" customFormat="1" ht="6" customHeight="1"/>
    <row r="101" spans="1:8" s="375" customFormat="1" ht="30" customHeight="1">
      <c r="A101" s="1085" t="s">
        <v>207</v>
      </c>
      <c r="B101" s="1094"/>
      <c r="C101" s="1094"/>
      <c r="D101" s="1094"/>
      <c r="E101" s="1094"/>
      <c r="F101" s="1094"/>
      <c r="G101" s="1094"/>
      <c r="H101" s="1094"/>
    </row>
    <row r="102" s="375" customFormat="1" ht="6" customHeight="1"/>
    <row r="103" spans="1:8" s="375" customFormat="1" ht="30" customHeight="1">
      <c r="A103" s="1085" t="s">
        <v>676</v>
      </c>
      <c r="B103" s="1094"/>
      <c r="C103" s="1094"/>
      <c r="D103" s="1094"/>
      <c r="E103" s="1094"/>
      <c r="F103" s="1094"/>
      <c r="G103" s="1094"/>
      <c r="H103" s="1094"/>
    </row>
    <row r="104" spans="1:8" s="375" customFormat="1" ht="6" customHeight="1">
      <c r="A104" s="342"/>
      <c r="B104" s="377"/>
      <c r="C104" s="377"/>
      <c r="D104" s="377"/>
      <c r="E104" s="377"/>
      <c r="F104" s="377"/>
      <c r="G104" s="377"/>
      <c r="H104" s="377"/>
    </row>
    <row r="105" s="375" customFormat="1" ht="15">
      <c r="A105" s="375" t="s">
        <v>171</v>
      </c>
    </row>
    <row r="106" s="375" customFormat="1" ht="15">
      <c r="A106" s="375" t="s">
        <v>172</v>
      </c>
    </row>
    <row r="107" s="375" customFormat="1" ht="15">
      <c r="A107" s="375" t="s">
        <v>173</v>
      </c>
    </row>
    <row r="108" s="375" customFormat="1" ht="15">
      <c r="A108" s="375" t="s">
        <v>174</v>
      </c>
    </row>
    <row r="109" s="375" customFormat="1" ht="15">
      <c r="A109" s="375" t="s">
        <v>175</v>
      </c>
    </row>
    <row r="110" s="375" customFormat="1" ht="15">
      <c r="A110" s="375" t="s">
        <v>176</v>
      </c>
    </row>
    <row r="111" s="375" customFormat="1" ht="15">
      <c r="A111" s="375" t="s">
        <v>177</v>
      </c>
    </row>
    <row r="112" s="375" customFormat="1" ht="6" customHeight="1"/>
    <row r="113" spans="1:8" s="375" customFormat="1" ht="45" customHeight="1">
      <c r="A113" s="1085" t="s">
        <v>432</v>
      </c>
      <c r="B113" s="1094"/>
      <c r="C113" s="1094"/>
      <c r="D113" s="1094"/>
      <c r="E113" s="1094"/>
      <c r="F113" s="1094"/>
      <c r="G113" s="1094"/>
      <c r="H113" s="1094"/>
    </row>
    <row r="114" s="375" customFormat="1" ht="6" customHeight="1">
      <c r="A114" s="459"/>
    </row>
    <row r="115" s="375" customFormat="1" ht="15">
      <c r="A115" s="459" t="s">
        <v>433</v>
      </c>
    </row>
    <row r="116" s="375" customFormat="1" ht="6" customHeight="1"/>
    <row r="117" spans="1:8" s="375" customFormat="1" ht="60" customHeight="1">
      <c r="A117" s="1085" t="s">
        <v>208</v>
      </c>
      <c r="B117" s="1094"/>
      <c r="C117" s="1094"/>
      <c r="D117" s="1094"/>
      <c r="E117" s="1094"/>
      <c r="F117" s="1094"/>
      <c r="G117" s="1094"/>
      <c r="H117" s="1094"/>
    </row>
    <row r="118" s="375" customFormat="1" ht="6" customHeight="1">
      <c r="A118" s="464"/>
    </row>
    <row r="119" s="375" customFormat="1" ht="15">
      <c r="A119" s="459" t="s">
        <v>434</v>
      </c>
    </row>
    <row r="120" s="375" customFormat="1" ht="6" customHeight="1">
      <c r="A120" s="459"/>
    </row>
    <row r="121" spans="1:8" s="375" customFormat="1" ht="39.75" customHeight="1">
      <c r="A121" s="1085" t="s">
        <v>209</v>
      </c>
      <c r="B121" s="1094"/>
      <c r="C121" s="1094"/>
      <c r="D121" s="1094"/>
      <c r="E121" s="1094"/>
      <c r="F121" s="1094"/>
      <c r="G121" s="1094"/>
      <c r="H121" s="1094"/>
    </row>
    <row r="122" s="375" customFormat="1" ht="6" customHeight="1"/>
    <row r="123" spans="1:8" s="375" customFormat="1" ht="30.75" customHeight="1">
      <c r="A123" s="1085" t="s">
        <v>210</v>
      </c>
      <c r="B123" s="1094"/>
      <c r="C123" s="1094"/>
      <c r="D123" s="1094"/>
      <c r="E123" s="1094"/>
      <c r="F123" s="1094"/>
      <c r="G123" s="1094"/>
      <c r="H123" s="1094"/>
    </row>
    <row r="124" s="375" customFormat="1" ht="6" customHeight="1"/>
    <row r="125" spans="1:8" s="375" customFormat="1" ht="54.75" customHeight="1">
      <c r="A125" s="1085" t="s">
        <v>211</v>
      </c>
      <c r="B125" s="1094"/>
      <c r="C125" s="1094"/>
      <c r="D125" s="1094"/>
      <c r="E125" s="1094"/>
      <c r="F125" s="1094"/>
      <c r="G125" s="1094"/>
      <c r="H125" s="1094"/>
    </row>
    <row r="126" s="375" customFormat="1" ht="6" customHeight="1">
      <c r="A126" s="459"/>
    </row>
    <row r="127" s="375" customFormat="1" ht="15">
      <c r="A127" s="459" t="s">
        <v>918</v>
      </c>
    </row>
    <row r="128" s="375" customFormat="1" ht="6" customHeight="1">
      <c r="A128" s="459"/>
    </row>
    <row r="129" s="375" customFormat="1" ht="15">
      <c r="A129" s="375" t="s">
        <v>212</v>
      </c>
    </row>
    <row r="130" s="375" customFormat="1" ht="6" customHeight="1">
      <c r="A130" s="460"/>
    </row>
    <row r="131" spans="1:8" s="375" customFormat="1" ht="29.25" customHeight="1">
      <c r="A131" s="1085" t="s">
        <v>1000</v>
      </c>
      <c r="B131" s="1094"/>
      <c r="C131" s="1094"/>
      <c r="D131" s="1094"/>
      <c r="E131" s="1094"/>
      <c r="F131" s="1094"/>
      <c r="G131" s="1094"/>
      <c r="H131" s="1094"/>
    </row>
    <row r="132" s="375" customFormat="1" ht="6" customHeight="1">
      <c r="A132" s="460"/>
    </row>
    <row r="133" spans="1:8" s="375" customFormat="1" ht="45" customHeight="1">
      <c r="A133" s="1085" t="s">
        <v>285</v>
      </c>
      <c r="B133" s="1094"/>
      <c r="C133" s="1094"/>
      <c r="D133" s="1094"/>
      <c r="E133" s="1094"/>
      <c r="F133" s="1094"/>
      <c r="G133" s="1094"/>
      <c r="H133" s="1094"/>
    </row>
    <row r="134" s="375" customFormat="1" ht="6" customHeight="1">
      <c r="A134" s="460"/>
    </row>
    <row r="135" spans="1:8" s="375" customFormat="1" ht="30" customHeight="1">
      <c r="A135" s="1085" t="s">
        <v>1001</v>
      </c>
      <c r="B135" s="1094"/>
      <c r="C135" s="1094"/>
      <c r="D135" s="1094"/>
      <c r="E135" s="1094"/>
      <c r="F135" s="1094"/>
      <c r="G135" s="1094"/>
      <c r="H135" s="1094"/>
    </row>
    <row r="136" s="375" customFormat="1" ht="6" customHeight="1"/>
    <row r="137" spans="1:8" s="375" customFormat="1" ht="29.25" customHeight="1">
      <c r="A137" s="1085" t="s">
        <v>1002</v>
      </c>
      <c r="B137" s="1094"/>
      <c r="C137" s="1094"/>
      <c r="D137" s="1094"/>
      <c r="E137" s="1094"/>
      <c r="F137" s="1094"/>
      <c r="G137" s="1094"/>
      <c r="H137" s="1094"/>
    </row>
    <row r="138" s="375" customFormat="1" ht="6" customHeight="1"/>
    <row r="139" spans="1:8" s="375" customFormat="1" ht="30" customHeight="1">
      <c r="A139" s="1085" t="s">
        <v>398</v>
      </c>
      <c r="B139" s="1094"/>
      <c r="C139" s="1094"/>
      <c r="D139" s="1094"/>
      <c r="E139" s="1094"/>
      <c r="F139" s="1094"/>
      <c r="G139" s="1094"/>
      <c r="H139" s="1094"/>
    </row>
    <row r="140" s="375" customFormat="1" ht="6" customHeight="1"/>
    <row r="141" spans="1:8" s="375" customFormat="1" ht="30" customHeight="1">
      <c r="A141" s="1142" t="s">
        <v>435</v>
      </c>
      <c r="B141" s="1094"/>
      <c r="C141" s="1094"/>
      <c r="D141" s="1094"/>
      <c r="E141" s="1094"/>
      <c r="F141" s="1094"/>
      <c r="G141" s="1094"/>
      <c r="H141" s="1094"/>
    </row>
    <row r="142" ht="6" customHeight="1">
      <c r="A142" s="220"/>
    </row>
    <row r="143" s="375" customFormat="1" ht="15">
      <c r="A143" s="459" t="s">
        <v>919</v>
      </c>
    </row>
    <row r="144" s="375" customFormat="1" ht="6" customHeight="1">
      <c r="A144" s="461"/>
    </row>
    <row r="145" s="375" customFormat="1" ht="15" hidden="1">
      <c r="A145" s="461" t="s">
        <v>399</v>
      </c>
    </row>
    <row r="146" s="375" customFormat="1" ht="9" customHeight="1" hidden="1">
      <c r="A146" s="460"/>
    </row>
    <row r="147" s="375" customFormat="1" ht="15" hidden="1">
      <c r="A147" s="375" t="s">
        <v>400</v>
      </c>
    </row>
    <row r="148" s="375" customFormat="1" ht="15" hidden="1">
      <c r="A148" s="375" t="s">
        <v>401</v>
      </c>
    </row>
    <row r="149" s="375" customFormat="1" ht="15" hidden="1">
      <c r="A149" s="375" t="s">
        <v>402</v>
      </c>
    </row>
    <row r="150" s="375" customFormat="1" ht="15" hidden="1">
      <c r="A150" s="375" t="s">
        <v>403</v>
      </c>
    </row>
    <row r="151" s="375" customFormat="1" ht="15" hidden="1">
      <c r="A151" s="375" t="s">
        <v>404</v>
      </c>
    </row>
    <row r="152" s="375" customFormat="1" ht="15" hidden="1">
      <c r="A152" s="375" t="s">
        <v>405</v>
      </c>
    </row>
    <row r="153" s="375" customFormat="1" ht="8.25" customHeight="1" hidden="1">
      <c r="A153" s="461"/>
    </row>
    <row r="154" s="375" customFormat="1" ht="15">
      <c r="A154" s="461" t="s">
        <v>819</v>
      </c>
    </row>
    <row r="155" s="375" customFormat="1" ht="6" customHeight="1"/>
    <row r="156" spans="1:8" s="375" customFormat="1" ht="59.25" customHeight="1">
      <c r="A156" s="1085" t="s">
        <v>52</v>
      </c>
      <c r="B156" s="1094"/>
      <c r="C156" s="1094"/>
      <c r="D156" s="1094"/>
      <c r="E156" s="1094"/>
      <c r="F156" s="1094"/>
      <c r="G156" s="1094"/>
      <c r="H156" s="1094"/>
    </row>
    <row r="157" s="375" customFormat="1" ht="15">
      <c r="A157" s="375" t="s">
        <v>403</v>
      </c>
    </row>
    <row r="158" s="375" customFormat="1" ht="15">
      <c r="A158" s="375" t="s">
        <v>53</v>
      </c>
    </row>
    <row r="159" s="375" customFormat="1" ht="15">
      <c r="A159" s="375" t="s">
        <v>54</v>
      </c>
    </row>
    <row r="160" s="375" customFormat="1" ht="15">
      <c r="A160" s="375" t="s">
        <v>55</v>
      </c>
    </row>
    <row r="161" s="375" customFormat="1" ht="6" customHeight="1"/>
    <row r="162" spans="1:8" s="375" customFormat="1" ht="15">
      <c r="A162" s="1085" t="s">
        <v>436</v>
      </c>
      <c r="B162" s="1094"/>
      <c r="C162" s="1094"/>
      <c r="D162" s="1094"/>
      <c r="E162" s="1094"/>
      <c r="F162" s="1094"/>
      <c r="G162" s="1094"/>
      <c r="H162" s="1094"/>
    </row>
    <row r="163" s="375" customFormat="1" ht="6" customHeight="1"/>
    <row r="164" s="375" customFormat="1" ht="15">
      <c r="A164" s="461" t="s">
        <v>56</v>
      </c>
    </row>
    <row r="165" s="375" customFormat="1" ht="6" customHeight="1"/>
    <row r="166" spans="1:8" s="375" customFormat="1" ht="30.75" customHeight="1">
      <c r="A166" s="1085" t="s">
        <v>57</v>
      </c>
      <c r="B166" s="1094"/>
      <c r="C166" s="1094"/>
      <c r="D166" s="1094"/>
      <c r="E166" s="1094"/>
      <c r="F166" s="1094"/>
      <c r="G166" s="1094"/>
      <c r="H166" s="1094"/>
    </row>
    <row r="167" s="375" customFormat="1" ht="15">
      <c r="A167" s="375" t="s">
        <v>58</v>
      </c>
    </row>
    <row r="168" s="375" customFormat="1" ht="15">
      <c r="A168" s="375" t="s">
        <v>59</v>
      </c>
    </row>
    <row r="169" s="375" customFormat="1" ht="6" customHeight="1"/>
    <row r="170" spans="1:8" s="375" customFormat="1" ht="30" customHeight="1">
      <c r="A170" s="1085" t="s">
        <v>1225</v>
      </c>
      <c r="B170" s="1094"/>
      <c r="C170" s="1094"/>
      <c r="D170" s="1094"/>
      <c r="E170" s="1094"/>
      <c r="F170" s="1094"/>
      <c r="G170" s="1094"/>
      <c r="H170" s="1094"/>
    </row>
    <row r="171" s="375" customFormat="1" ht="15" hidden="1">
      <c r="A171" s="461" t="s">
        <v>437</v>
      </c>
    </row>
    <row r="172" s="375" customFormat="1" ht="15" hidden="1">
      <c r="A172" s="459"/>
    </row>
    <row r="173" s="375" customFormat="1" ht="15" hidden="1">
      <c r="A173" s="375" t="s">
        <v>982</v>
      </c>
    </row>
    <row r="174" s="375" customFormat="1" ht="6" customHeight="1">
      <c r="A174" s="460"/>
    </row>
    <row r="175" s="375" customFormat="1" ht="15">
      <c r="A175" s="459" t="s">
        <v>60</v>
      </c>
    </row>
    <row r="176" s="375" customFormat="1" ht="6" customHeight="1">
      <c r="A176" s="459"/>
    </row>
    <row r="177" s="375" customFormat="1" ht="15">
      <c r="A177" s="465" t="s">
        <v>61</v>
      </c>
    </row>
    <row r="178" s="375" customFormat="1" ht="15">
      <c r="A178" s="465" t="s">
        <v>62</v>
      </c>
    </row>
    <row r="179" s="375" customFormat="1" ht="15">
      <c r="A179" s="465" t="s">
        <v>63</v>
      </c>
    </row>
    <row r="180" s="375" customFormat="1" ht="15">
      <c r="A180" s="465" t="s">
        <v>64</v>
      </c>
    </row>
    <row r="181" s="375" customFormat="1" ht="15">
      <c r="A181" s="465" t="s">
        <v>65</v>
      </c>
    </row>
    <row r="182" s="375" customFormat="1" ht="6" customHeight="1">
      <c r="A182" s="462"/>
    </row>
    <row r="183" spans="1:8" s="375" customFormat="1" ht="15">
      <c r="A183" s="1140" t="s">
        <v>66</v>
      </c>
      <c r="B183" s="1094"/>
      <c r="C183" s="1094"/>
      <c r="D183" s="1094"/>
      <c r="E183" s="1094"/>
      <c r="F183" s="1094"/>
      <c r="G183" s="1094"/>
      <c r="H183" s="1094"/>
    </row>
    <row r="184" s="375" customFormat="1" ht="6" customHeight="1">
      <c r="A184" s="459"/>
    </row>
    <row r="185" spans="1:8" s="375" customFormat="1" ht="30" customHeight="1">
      <c r="A185" s="1091" t="s">
        <v>67</v>
      </c>
      <c r="B185" s="1141"/>
      <c r="C185" s="1141"/>
      <c r="D185" s="1141"/>
      <c r="E185" s="1141"/>
      <c r="F185" s="1141"/>
      <c r="G185" s="1141"/>
      <c r="H185" s="1141"/>
    </row>
    <row r="186" s="375" customFormat="1" ht="7.5" customHeight="1">
      <c r="A186" s="459"/>
    </row>
    <row r="187" spans="1:8" s="375" customFormat="1" ht="30.75" customHeight="1">
      <c r="A187" s="1085" t="s">
        <v>165</v>
      </c>
      <c r="B187" s="1094"/>
      <c r="C187" s="1094"/>
      <c r="D187" s="1094"/>
      <c r="E187" s="1094"/>
      <c r="F187" s="1094"/>
      <c r="G187" s="1094"/>
      <c r="H187" s="1094"/>
    </row>
    <row r="188" spans="1:8" s="375" customFormat="1" ht="6" customHeight="1">
      <c r="A188" s="342"/>
      <c r="B188" s="377"/>
      <c r="C188" s="377"/>
      <c r="D188" s="377"/>
      <c r="E188" s="377"/>
      <c r="F188" s="377"/>
      <c r="G188" s="377"/>
      <c r="H188" s="377"/>
    </row>
    <row r="189" spans="1:8" s="375" customFormat="1" ht="37.5" customHeight="1">
      <c r="A189" s="1085" t="s">
        <v>68</v>
      </c>
      <c r="B189" s="1094"/>
      <c r="C189" s="1094"/>
      <c r="D189" s="1094"/>
      <c r="E189" s="1094"/>
      <c r="F189" s="1094"/>
      <c r="G189" s="1094"/>
      <c r="H189" s="1094"/>
    </row>
    <row r="190" ht="147" hidden="1">
      <c r="A190" s="223" t="s">
        <v>438</v>
      </c>
    </row>
    <row r="191" ht="15" hidden="1">
      <c r="A191" s="221"/>
    </row>
    <row r="192" ht="300" hidden="1">
      <c r="A192" s="221" t="s">
        <v>646</v>
      </c>
    </row>
    <row r="193" ht="15">
      <c r="A193" s="221"/>
    </row>
    <row r="194" ht="116.25" hidden="1">
      <c r="A194" s="223" t="s">
        <v>439</v>
      </c>
    </row>
  </sheetData>
  <sheetProtection/>
  <mergeCells count="50">
    <mergeCell ref="A141:H141"/>
    <mergeCell ref="A133:H133"/>
    <mergeCell ref="A135:H135"/>
    <mergeCell ref="A103:H103"/>
    <mergeCell ref="A125:H125"/>
    <mergeCell ref="A139:H139"/>
    <mergeCell ref="A113:H113"/>
    <mergeCell ref="A117:H117"/>
    <mergeCell ref="A121:H121"/>
    <mergeCell ref="A123:H123"/>
    <mergeCell ref="A95:H95"/>
    <mergeCell ref="A73:H73"/>
    <mergeCell ref="A187:H187"/>
    <mergeCell ref="A189:H189"/>
    <mergeCell ref="A156:H156"/>
    <mergeCell ref="A162:H162"/>
    <mergeCell ref="A166:H166"/>
    <mergeCell ref="A170:H170"/>
    <mergeCell ref="A183:H183"/>
    <mergeCell ref="A185:H185"/>
    <mergeCell ref="A56:H56"/>
    <mergeCell ref="A41:H41"/>
    <mergeCell ref="A101:H101"/>
    <mergeCell ref="A61:H61"/>
    <mergeCell ref="A65:H65"/>
    <mergeCell ref="A79:H79"/>
    <mergeCell ref="A83:H83"/>
    <mergeCell ref="A89:H89"/>
    <mergeCell ref="A93:H93"/>
    <mergeCell ref="A77:H77"/>
    <mergeCell ref="A20:H20"/>
    <mergeCell ref="A21:H21"/>
    <mergeCell ref="A137:H137"/>
    <mergeCell ref="A131:H131"/>
    <mergeCell ref="A39:H39"/>
    <mergeCell ref="A9:H9"/>
    <mergeCell ref="A11:H11"/>
    <mergeCell ref="A13:H13"/>
    <mergeCell ref="A75:H75"/>
    <mergeCell ref="A54:H54"/>
    <mergeCell ref="A37:H37"/>
    <mergeCell ref="A45:H45"/>
    <mergeCell ref="A51:H51"/>
    <mergeCell ref="A58:H58"/>
    <mergeCell ref="A71:H71"/>
    <mergeCell ref="A4:H4"/>
    <mergeCell ref="A5:H5"/>
    <mergeCell ref="A27:H27"/>
    <mergeCell ref="A31:H31"/>
    <mergeCell ref="A15:H15"/>
  </mergeCells>
  <printOptions horizontalCentered="1"/>
  <pageMargins left="0.7874015748031497" right="0.3937007874015748" top="0.5905511811023623" bottom="0.5905511811023623" header="0.1968503937007874" footer="0.1968503937007874"/>
  <pageSetup firstPageNumber="9"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N135"/>
  <sheetViews>
    <sheetView zoomScalePageLayoutView="0" workbookViewId="0" topLeftCell="A12">
      <selection activeCell="H116" sqref="H115:H116"/>
    </sheetView>
  </sheetViews>
  <sheetFormatPr defaultColWidth="9.00390625" defaultRowHeight="12.75"/>
  <cols>
    <col min="1" max="1" width="4.25390625" style="22" customWidth="1"/>
    <col min="2" max="2" width="20.00390625" style="22" customWidth="1"/>
    <col min="3" max="3" width="10.125" style="22" customWidth="1"/>
    <col min="4" max="4" width="15.375" style="22" bestFit="1" customWidth="1"/>
    <col min="5" max="5" width="16.625" style="22" bestFit="1" customWidth="1"/>
    <col min="6" max="6" width="16.875" style="22" bestFit="1" customWidth="1"/>
    <col min="7" max="8" width="16.875" style="22" customWidth="1"/>
    <col min="9" max="9" width="18.625" style="97" customWidth="1"/>
    <col min="10" max="10" width="18.375" style="22" customWidth="1"/>
    <col min="11" max="12" width="12.625" style="22" bestFit="1" customWidth="1"/>
    <col min="13" max="16384" width="9.125" style="22" customWidth="1"/>
  </cols>
  <sheetData>
    <row r="1" spans="1:9" s="126" customFormat="1" ht="12.75">
      <c r="A1" s="126" t="str">
        <f>'TTC&amp;KS'!B4</f>
        <v>CÔNG TY CỔ PHẦN QUẢN LÝ QUỸ ĐẦU TƯ VIPC</v>
      </c>
      <c r="E1" s="211"/>
      <c r="F1" s="211"/>
      <c r="G1" s="211"/>
      <c r="H1" s="213" t="str">
        <f>'TTC&amp;KS'!B6</f>
        <v>Báo cáo tài chính cho năm tài chính</v>
      </c>
      <c r="I1" s="210"/>
    </row>
    <row r="2" spans="1:9" s="125" customFormat="1" ht="12.75">
      <c r="A2" s="469" t="str">
        <f>'TTC&amp;KS'!B5</f>
        <v>08 Nguyễn Huệ, P.Bến Nghé, Q.1, TP.Hồ Chí Minh</v>
      </c>
      <c r="B2" s="469"/>
      <c r="C2" s="469"/>
      <c r="D2" s="469"/>
      <c r="E2" s="469"/>
      <c r="F2" s="469"/>
      <c r="G2" s="469"/>
      <c r="H2" s="470" t="str">
        <f>'TTC&amp;KS'!B7&amp;" "&amp;'TTC&amp;KS'!C7</f>
        <v>kết thúc tại ngày 31/12/2011</v>
      </c>
      <c r="I2" s="135"/>
    </row>
    <row r="3" spans="2:7" ht="9" customHeight="1">
      <c r="B3" s="100"/>
      <c r="C3" s="61"/>
      <c r="D3" s="61"/>
      <c r="E3" s="61"/>
      <c r="F3" s="101"/>
      <c r="G3" s="101"/>
    </row>
    <row r="4" spans="1:8" ht="20.25">
      <c r="A4" s="1155" t="str">
        <f>TM1!A4:H4</f>
        <v>BẢN THUYẾT MINH BÁO CÁO TÀI CHÍNH</v>
      </c>
      <c r="B4" s="1155"/>
      <c r="C4" s="1155"/>
      <c r="D4" s="1155"/>
      <c r="E4" s="1155"/>
      <c r="F4" s="1155"/>
      <c r="G4" s="1155"/>
      <c r="H4" s="1155"/>
    </row>
    <row r="5" spans="1:8" ht="15">
      <c r="A5" s="1156" t="str">
        <f>TM1!A5:H5</f>
        <v>Năm 2011</v>
      </c>
      <c r="B5" s="1156"/>
      <c r="C5" s="1156"/>
      <c r="D5" s="1156"/>
      <c r="E5" s="1156"/>
      <c r="F5" s="1156"/>
      <c r="G5" s="1156"/>
      <c r="H5" s="1156"/>
    </row>
    <row r="6" spans="2:7" ht="15">
      <c r="B6" s="61"/>
      <c r="C6" s="61"/>
      <c r="D6" s="61"/>
      <c r="E6" s="61"/>
      <c r="F6" s="96"/>
      <c r="G6" s="96"/>
    </row>
    <row r="7" spans="1:9" s="64" customFormat="1" ht="14.25">
      <c r="A7" s="64" t="s">
        <v>1</v>
      </c>
      <c r="I7" s="105"/>
    </row>
    <row r="9" spans="1:9" s="64" customFormat="1" ht="14.25">
      <c r="A9" s="258" t="s">
        <v>424</v>
      </c>
      <c r="B9" s="64" t="s">
        <v>482</v>
      </c>
      <c r="D9" s="162"/>
      <c r="E9" s="108"/>
      <c r="F9" s="162"/>
      <c r="G9" s="162"/>
      <c r="I9" s="105"/>
    </row>
    <row r="10" spans="4:7" ht="6" customHeight="1">
      <c r="D10" s="96"/>
      <c r="F10" s="96"/>
      <c r="G10" s="96"/>
    </row>
    <row r="11" spans="2:8" s="259" customFormat="1" ht="30" customHeight="1">
      <c r="B11" s="1161" t="s">
        <v>2</v>
      </c>
      <c r="C11" s="1162"/>
      <c r="D11" s="537"/>
      <c r="E11" s="477" t="s">
        <v>524</v>
      </c>
      <c r="F11" s="477" t="s">
        <v>481</v>
      </c>
      <c r="G11" s="477" t="s">
        <v>480</v>
      </c>
      <c r="H11" s="477" t="s">
        <v>3</v>
      </c>
    </row>
    <row r="12" spans="2:8" ht="24" customHeight="1">
      <c r="B12" s="485" t="s">
        <v>986</v>
      </c>
      <c r="C12" s="534"/>
      <c r="D12" s="280"/>
      <c r="E12" s="262">
        <v>11500000</v>
      </c>
      <c r="F12" s="409">
        <v>16660000000</v>
      </c>
      <c r="G12" s="409">
        <v>160111000</v>
      </c>
      <c r="H12" s="409">
        <f>E12+F12-G12</f>
        <v>16511389000</v>
      </c>
    </row>
    <row r="13" spans="2:8" ht="24" customHeight="1">
      <c r="B13" s="488" t="s">
        <v>629</v>
      </c>
      <c r="C13" s="484"/>
      <c r="D13" s="280"/>
      <c r="E13" s="262">
        <v>13807530</v>
      </c>
      <c r="F13" s="409">
        <v>2919045749</v>
      </c>
      <c r="G13" s="409">
        <v>2801279484</v>
      </c>
      <c r="H13" s="409">
        <f>E13+F13-G13</f>
        <v>131573795</v>
      </c>
    </row>
    <row r="14" spans="2:8" ht="24" customHeight="1">
      <c r="B14" s="486" t="s">
        <v>632</v>
      </c>
      <c r="C14" s="535"/>
      <c r="D14" s="280"/>
      <c r="E14" s="273">
        <v>0</v>
      </c>
      <c r="F14" s="295"/>
      <c r="G14" s="295"/>
      <c r="H14" s="295">
        <f>E14+F14-G14</f>
        <v>0</v>
      </c>
    </row>
    <row r="15" spans="2:9" ht="24" customHeight="1">
      <c r="B15" s="487" t="s">
        <v>647</v>
      </c>
      <c r="C15" s="536"/>
      <c r="D15" s="538"/>
      <c r="E15" s="3">
        <f>SUM(E12:E13)</f>
        <v>25307530</v>
      </c>
      <c r="F15" s="109">
        <f>SUM(F12:F14)</f>
        <v>19579045749</v>
      </c>
      <c r="G15" s="109">
        <f>SUM(G12:G14)</f>
        <v>2961390484</v>
      </c>
      <c r="H15" s="109">
        <f>SUM(H12:H14)</f>
        <v>16642962795</v>
      </c>
      <c r="I15" s="97">
        <f>H15-BCDKT!E11</f>
        <v>0</v>
      </c>
    </row>
    <row r="16" spans="2:8" ht="6" customHeight="1">
      <c r="B16" s="61"/>
      <c r="C16" s="61"/>
      <c r="D16" s="61"/>
      <c r="E16" s="61"/>
      <c r="H16" s="61"/>
    </row>
    <row r="17" spans="2:8" ht="15">
      <c r="B17" s="102" t="s">
        <v>483</v>
      </c>
      <c r="C17" s="61"/>
      <c r="D17" s="61"/>
      <c r="E17" s="61"/>
      <c r="H17" s="61"/>
    </row>
    <row r="18" spans="2:8" ht="15">
      <c r="B18" s="102"/>
      <c r="C18" s="61"/>
      <c r="D18" s="61"/>
      <c r="E18" s="61"/>
      <c r="G18" s="478" t="s">
        <v>751</v>
      </c>
      <c r="H18" s="478">
        <v>40544</v>
      </c>
    </row>
    <row r="19" spans="2:8" ht="6" customHeight="1">
      <c r="B19" s="102"/>
      <c r="C19" s="61"/>
      <c r="D19" s="61"/>
      <c r="E19" s="61"/>
      <c r="G19" s="479"/>
      <c r="H19" s="479"/>
    </row>
    <row r="20" spans="2:8" ht="15">
      <c r="B20" s="480" t="s">
        <v>485</v>
      </c>
      <c r="C20" s="61"/>
      <c r="D20" s="61"/>
      <c r="E20" s="61"/>
      <c r="G20" s="479"/>
      <c r="H20" s="479"/>
    </row>
    <row r="21" spans="2:8" ht="15">
      <c r="B21" s="843" t="s">
        <v>160</v>
      </c>
      <c r="C21" s="61"/>
      <c r="D21" s="61"/>
      <c r="E21" s="61"/>
      <c r="G21" s="22">
        <v>1594820</v>
      </c>
      <c r="H21" s="61">
        <v>1556520</v>
      </c>
    </row>
    <row r="22" spans="2:8" ht="15">
      <c r="B22" s="103" t="s">
        <v>631</v>
      </c>
      <c r="C22" s="61"/>
      <c r="D22" s="61"/>
      <c r="E22" s="61"/>
      <c r="G22" s="22">
        <v>1072820</v>
      </c>
      <c r="H22" s="61">
        <v>1047055</v>
      </c>
    </row>
    <row r="23" spans="2:8" ht="15">
      <c r="B23" s="103" t="s">
        <v>637</v>
      </c>
      <c r="C23" s="103"/>
      <c r="D23" s="103"/>
      <c r="E23" s="61"/>
      <c r="G23" s="22">
        <v>1420400</v>
      </c>
      <c r="H23" s="61">
        <v>1377900</v>
      </c>
    </row>
    <row r="24" spans="2:8" ht="15">
      <c r="B24" s="103" t="s">
        <v>633</v>
      </c>
      <c r="C24" s="61"/>
      <c r="D24" s="61"/>
      <c r="E24" s="61"/>
      <c r="G24" s="22">
        <v>120898764</v>
      </c>
      <c r="H24" s="61">
        <v>3130453</v>
      </c>
    </row>
    <row r="25" spans="2:8" ht="15">
      <c r="B25" s="103" t="s">
        <v>754</v>
      </c>
      <c r="C25" s="61"/>
      <c r="D25" s="61"/>
      <c r="E25" s="61"/>
      <c r="G25" s="22">
        <v>515500</v>
      </c>
      <c r="H25" s="61"/>
    </row>
    <row r="26" spans="2:8" ht="15">
      <c r="B26" s="481" t="s">
        <v>484</v>
      </c>
      <c r="C26" s="61"/>
      <c r="D26" s="61"/>
      <c r="E26" s="61"/>
      <c r="H26" s="61"/>
    </row>
    <row r="27" spans="2:8" ht="15">
      <c r="B27" s="103" t="s">
        <v>161</v>
      </c>
      <c r="C27" s="61"/>
      <c r="D27" s="61"/>
      <c r="E27" s="61"/>
      <c r="G27" s="22">
        <v>428390</v>
      </c>
      <c r="H27" s="61">
        <v>4766</v>
      </c>
    </row>
    <row r="28" spans="2:8" ht="15">
      <c r="B28" s="103" t="s">
        <v>198</v>
      </c>
      <c r="C28" s="61"/>
      <c r="D28" s="61"/>
      <c r="E28" s="61"/>
      <c r="H28" s="61">
        <v>190</v>
      </c>
    </row>
    <row r="29" spans="2:8" ht="15">
      <c r="B29" s="843" t="s">
        <v>160</v>
      </c>
      <c r="C29" s="61"/>
      <c r="D29" s="61"/>
      <c r="E29" s="61"/>
      <c r="G29" s="22">
        <v>5643101</v>
      </c>
      <c r="H29" s="61">
        <v>6690646</v>
      </c>
    </row>
    <row r="30" spans="2:8" ht="6" customHeight="1">
      <c r="B30" s="103"/>
      <c r="C30" s="61"/>
      <c r="D30" s="61"/>
      <c r="E30" s="61"/>
      <c r="H30" s="61"/>
    </row>
    <row r="31" spans="2:9" s="64" customFormat="1" ht="15" thickBot="1">
      <c r="B31" s="108" t="s">
        <v>630</v>
      </c>
      <c r="C31" s="108"/>
      <c r="D31" s="108"/>
      <c r="E31" s="108"/>
      <c r="G31" s="266">
        <f>SUM(G21:G29)</f>
        <v>131573795</v>
      </c>
      <c r="H31" s="266">
        <f>SUM(H21:H29)</f>
        <v>13807530</v>
      </c>
      <c r="I31" s="105"/>
    </row>
    <row r="32" spans="2:7" ht="15.75" thickTop="1">
      <c r="B32" s="61"/>
      <c r="C32" s="61"/>
      <c r="D32" s="61"/>
      <c r="E32" s="61"/>
      <c r="F32" s="61"/>
      <c r="G32" s="61"/>
    </row>
    <row r="33" spans="2:7" ht="15" hidden="1">
      <c r="B33" s="471" t="s">
        <v>479</v>
      </c>
      <c r="C33" s="61"/>
      <c r="D33" s="61"/>
      <c r="E33" s="61"/>
      <c r="F33" s="61"/>
      <c r="G33" s="61"/>
    </row>
    <row r="34" spans="2:8" ht="15" hidden="1">
      <c r="B34" s="1157" t="s">
        <v>448</v>
      </c>
      <c r="C34" s="1158"/>
      <c r="D34" s="1158"/>
      <c r="E34" s="1158"/>
      <c r="F34" s="1158"/>
      <c r="G34" s="1158"/>
      <c r="H34" s="1158"/>
    </row>
    <row r="35" spans="2:8" ht="15" customHeight="1" hidden="1">
      <c r="B35" s="472"/>
      <c r="C35" s="345"/>
      <c r="D35" s="345"/>
      <c r="E35" s="345"/>
      <c r="F35" s="345"/>
      <c r="G35" s="345"/>
      <c r="H35" s="345"/>
    </row>
    <row r="36" spans="2:8" ht="15" hidden="1">
      <c r="B36" s="1157" t="s">
        <v>449</v>
      </c>
      <c r="C36" s="1158"/>
      <c r="D36" s="1158"/>
      <c r="E36" s="1158"/>
      <c r="F36" s="1158"/>
      <c r="G36" s="1158"/>
      <c r="H36" s="1158"/>
    </row>
    <row r="37" spans="1:9" s="64" customFormat="1" ht="14.25">
      <c r="A37" s="258" t="s">
        <v>425</v>
      </c>
      <c r="B37" s="64" t="s">
        <v>461</v>
      </c>
      <c r="C37" s="344"/>
      <c r="D37" s="344"/>
      <c r="E37" s="344"/>
      <c r="F37" s="344"/>
      <c r="G37" s="344"/>
      <c r="H37" s="344"/>
      <c r="I37" s="105"/>
    </row>
    <row r="38" spans="1:9" s="64" customFormat="1" ht="6" customHeight="1">
      <c r="A38" s="258"/>
      <c r="C38" s="344"/>
      <c r="D38" s="344"/>
      <c r="E38" s="344"/>
      <c r="F38" s="344"/>
      <c r="G38" s="344"/>
      <c r="H38" s="344"/>
      <c r="I38" s="105"/>
    </row>
    <row r="39" spans="1:9" s="64" customFormat="1" ht="14.25">
      <c r="A39" s="108" t="s">
        <v>639</v>
      </c>
      <c r="B39" s="64" t="s">
        <v>640</v>
      </c>
      <c r="C39" s="108"/>
      <c r="D39" s="269"/>
      <c r="E39" s="108"/>
      <c r="F39" s="162"/>
      <c r="G39" s="162"/>
      <c r="I39" s="105"/>
    </row>
    <row r="40" spans="4:7" ht="6" customHeight="1">
      <c r="D40" s="96"/>
      <c r="F40" s="96"/>
      <c r="G40" s="96"/>
    </row>
    <row r="41" spans="1:9" s="64" customFormat="1" ht="14.25">
      <c r="A41" s="1167" t="s">
        <v>520</v>
      </c>
      <c r="B41" s="1167"/>
      <c r="C41" s="1148" t="s">
        <v>463</v>
      </c>
      <c r="D41" s="1148"/>
      <c r="E41" s="1148" t="s">
        <v>464</v>
      </c>
      <c r="F41" s="1148"/>
      <c r="G41" s="1159" t="s">
        <v>465</v>
      </c>
      <c r="H41" s="1160"/>
      <c r="I41" s="105"/>
    </row>
    <row r="42" spans="1:9" s="64" customFormat="1" ht="14.25">
      <c r="A42" s="1167"/>
      <c r="B42" s="1167"/>
      <c r="C42" s="3" t="s">
        <v>610</v>
      </c>
      <c r="D42" s="3" t="s">
        <v>236</v>
      </c>
      <c r="E42" s="3" t="s">
        <v>610</v>
      </c>
      <c r="F42" s="3" t="s">
        <v>236</v>
      </c>
      <c r="G42" s="3" t="s">
        <v>610</v>
      </c>
      <c r="H42" s="3" t="s">
        <v>236</v>
      </c>
      <c r="I42" s="105"/>
    </row>
    <row r="43" spans="1:9" s="64" customFormat="1" ht="30" customHeight="1">
      <c r="A43" s="1150" t="s">
        <v>450</v>
      </c>
      <c r="B43" s="1151"/>
      <c r="C43" s="473">
        <f aca="true" t="shared" si="0" ref="C43:H43">SUM(C44:C47)</f>
        <v>0</v>
      </c>
      <c r="D43" s="473">
        <f t="shared" si="0"/>
        <v>0</v>
      </c>
      <c r="E43" s="473">
        <f t="shared" si="0"/>
        <v>15000</v>
      </c>
      <c r="F43" s="473">
        <f t="shared" si="0"/>
        <v>192788755</v>
      </c>
      <c r="G43" s="473">
        <f t="shared" si="0"/>
        <v>2</v>
      </c>
      <c r="H43" s="473">
        <f t="shared" si="0"/>
        <v>143572</v>
      </c>
      <c r="I43" s="105"/>
    </row>
    <row r="44" spans="1:8" ht="17.25" customHeight="1">
      <c r="A44" s="475" t="s">
        <v>635</v>
      </c>
      <c r="B44" s="409"/>
      <c r="C44" s="262"/>
      <c r="D44" s="262"/>
      <c r="E44" s="262"/>
      <c r="F44" s="262"/>
      <c r="G44" s="262"/>
      <c r="H44" s="262"/>
    </row>
    <row r="45" spans="1:8" ht="17.25" customHeight="1">
      <c r="A45" s="475" t="s">
        <v>636</v>
      </c>
      <c r="B45" s="409"/>
      <c r="C45" s="262"/>
      <c r="D45" s="262"/>
      <c r="E45" s="262">
        <v>15000</v>
      </c>
      <c r="F45" s="262">
        <v>192788755</v>
      </c>
      <c r="G45" s="262">
        <v>2</v>
      </c>
      <c r="H45" s="262">
        <v>143572</v>
      </c>
    </row>
    <row r="46" spans="1:8" ht="17.25" customHeight="1">
      <c r="A46" s="475" t="s">
        <v>467</v>
      </c>
      <c r="B46" s="409"/>
      <c r="C46" s="262"/>
      <c r="D46" s="262"/>
      <c r="E46" s="262"/>
      <c r="F46" s="262"/>
      <c r="G46" s="262"/>
      <c r="H46" s="262"/>
    </row>
    <row r="47" spans="1:8" ht="17.25" customHeight="1">
      <c r="A47" s="1163" t="s">
        <v>908</v>
      </c>
      <c r="B47" s="1164"/>
      <c r="C47" s="262"/>
      <c r="D47" s="262"/>
      <c r="E47" s="262"/>
      <c r="F47" s="262"/>
      <c r="G47" s="262"/>
      <c r="H47" s="262"/>
    </row>
    <row r="48" spans="1:9" s="64" customFormat="1" ht="30" customHeight="1">
      <c r="A48" s="1150" t="s">
        <v>451</v>
      </c>
      <c r="B48" s="1151"/>
      <c r="C48" s="106"/>
      <c r="D48" s="106"/>
      <c r="E48" s="106"/>
      <c r="F48" s="106"/>
      <c r="G48" s="106"/>
      <c r="H48" s="106"/>
      <c r="I48" s="105"/>
    </row>
    <row r="49" spans="1:8" ht="15" hidden="1">
      <c r="A49" s="475" t="s">
        <v>466</v>
      </c>
      <c r="B49" s="409"/>
      <c r="C49" s="262"/>
      <c r="D49" s="262"/>
      <c r="E49" s="262"/>
      <c r="F49" s="262"/>
      <c r="G49" s="262"/>
      <c r="H49" s="262"/>
    </row>
    <row r="50" spans="1:8" ht="15" hidden="1">
      <c r="A50" s="475" t="s">
        <v>467</v>
      </c>
      <c r="B50" s="409"/>
      <c r="C50" s="262"/>
      <c r="D50" s="262"/>
      <c r="E50" s="262"/>
      <c r="F50" s="262"/>
      <c r="G50" s="262"/>
      <c r="H50" s="262"/>
    </row>
    <row r="51" spans="1:8" ht="15" hidden="1">
      <c r="A51" s="475" t="s">
        <v>908</v>
      </c>
      <c r="B51" s="409"/>
      <c r="C51" s="262"/>
      <c r="D51" s="262"/>
      <c r="E51" s="262"/>
      <c r="F51" s="262"/>
      <c r="G51" s="262"/>
      <c r="H51" s="262"/>
    </row>
    <row r="52" spans="1:9" s="64" customFormat="1" ht="30" customHeight="1">
      <c r="A52" s="1150" t="s">
        <v>452</v>
      </c>
      <c r="B52" s="1151"/>
      <c r="C52" s="1044"/>
      <c r="D52" s="1044"/>
      <c r="E52" s="1044"/>
      <c r="F52" s="1044"/>
      <c r="G52" s="1044"/>
      <c r="H52" s="1044"/>
      <c r="I52" s="105"/>
    </row>
    <row r="53" spans="1:14" s="64" customFormat="1" ht="23.25" customHeight="1">
      <c r="A53" s="109" t="s">
        <v>647</v>
      </c>
      <c r="B53" s="109"/>
      <c r="C53" s="3">
        <f aca="true" t="shared" si="1" ref="C53:H53">C43+C48+C52</f>
        <v>0</v>
      </c>
      <c r="D53" s="3">
        <f t="shared" si="1"/>
        <v>0</v>
      </c>
      <c r="E53" s="3">
        <f t="shared" si="1"/>
        <v>15000</v>
      </c>
      <c r="F53" s="3">
        <f t="shared" si="1"/>
        <v>192788755</v>
      </c>
      <c r="G53" s="3">
        <f t="shared" si="1"/>
        <v>2</v>
      </c>
      <c r="H53" s="3">
        <f t="shared" si="1"/>
        <v>143572</v>
      </c>
      <c r="I53" s="108"/>
      <c r="J53" s="108"/>
      <c r="K53" s="108"/>
      <c r="L53" s="108"/>
      <c r="M53" s="108"/>
      <c r="N53" s="108"/>
    </row>
    <row r="54" ht="15">
      <c r="H54" s="21"/>
    </row>
    <row r="55" ht="15">
      <c r="B55" s="476" t="s">
        <v>1237</v>
      </c>
    </row>
    <row r="56" ht="4.5" customHeight="1">
      <c r="B56" s="274"/>
    </row>
    <row r="57" spans="2:9" s="64" customFormat="1" ht="28.5">
      <c r="B57" s="1148" t="s">
        <v>641</v>
      </c>
      <c r="C57" s="1149"/>
      <c r="D57" s="1149"/>
      <c r="E57" s="1159" t="s">
        <v>486</v>
      </c>
      <c r="F57" s="1160"/>
      <c r="G57" s="3" t="s">
        <v>642</v>
      </c>
      <c r="H57" s="3" t="s">
        <v>643</v>
      </c>
      <c r="I57" s="105"/>
    </row>
    <row r="58" spans="2:8" ht="21" customHeight="1">
      <c r="B58" s="1144" t="s">
        <v>909</v>
      </c>
      <c r="C58" s="1145"/>
      <c r="D58" s="1145"/>
      <c r="E58" s="533">
        <v>2</v>
      </c>
      <c r="F58" s="499"/>
      <c r="G58" s="415">
        <v>71786</v>
      </c>
      <c r="H58" s="415">
        <v>143572</v>
      </c>
    </row>
    <row r="59" spans="2:9" s="64" customFormat="1" ht="15" customHeight="1">
      <c r="B59" s="1148" t="s">
        <v>647</v>
      </c>
      <c r="C59" s="1149"/>
      <c r="D59" s="1149"/>
      <c r="E59" s="532">
        <f>SUM(E58:E58)</f>
        <v>2</v>
      </c>
      <c r="F59" s="498"/>
      <c r="G59" s="109"/>
      <c r="H59" s="109">
        <f>SUM(H58:H58)</f>
        <v>143572</v>
      </c>
      <c r="I59" s="105"/>
    </row>
    <row r="60" spans="2:4" ht="15">
      <c r="B60" s="259"/>
      <c r="C60" s="23"/>
      <c r="D60" s="23"/>
    </row>
    <row r="61" spans="1:9" s="482" customFormat="1" ht="14.25">
      <c r="A61" s="482" t="s">
        <v>638</v>
      </c>
      <c r="B61" s="482" t="s">
        <v>644</v>
      </c>
      <c r="I61" s="483"/>
    </row>
    <row r="62" s="61" customFormat="1" ht="15">
      <c r="I62" s="110"/>
    </row>
    <row r="63" spans="2:9" s="61" customFormat="1" ht="30" customHeight="1">
      <c r="B63" s="1152" t="s">
        <v>2</v>
      </c>
      <c r="C63" s="1153"/>
      <c r="D63" s="1154"/>
      <c r="E63" s="263" t="s">
        <v>524</v>
      </c>
      <c r="F63" s="263" t="s">
        <v>481</v>
      </c>
      <c r="G63" s="263" t="s">
        <v>480</v>
      </c>
      <c r="H63" s="263" t="s">
        <v>3</v>
      </c>
      <c r="I63" s="110"/>
    </row>
    <row r="64" spans="2:9" s="61" customFormat="1" ht="28.5" customHeight="1">
      <c r="B64" s="1165" t="s">
        <v>645</v>
      </c>
      <c r="C64" s="1166"/>
      <c r="D64" s="280"/>
      <c r="E64" s="262">
        <v>10000000000</v>
      </c>
      <c r="F64" s="409"/>
      <c r="G64" s="409">
        <v>10000000000</v>
      </c>
      <c r="H64" s="409">
        <f>E64+F64-G64</f>
        <v>0</v>
      </c>
      <c r="I64" s="110"/>
    </row>
    <row r="65" spans="2:9" s="482" customFormat="1" ht="14.25">
      <c r="B65" s="1146" t="s">
        <v>647</v>
      </c>
      <c r="C65" s="1147"/>
      <c r="D65" s="539"/>
      <c r="E65" s="477">
        <f>SUM(E64:E64)</f>
        <v>10000000000</v>
      </c>
      <c r="F65" s="489">
        <f>SUM(F64:F64)</f>
        <v>0</v>
      </c>
      <c r="G65" s="489">
        <f>SUM(G64:G64)</f>
        <v>10000000000</v>
      </c>
      <c r="H65" s="109">
        <f>SUM(H64:H64)</f>
        <v>0</v>
      </c>
      <c r="I65" s="483"/>
    </row>
    <row r="66" spans="2:9" s="482" customFormat="1" ht="14.25">
      <c r="B66" s="729"/>
      <c r="C66" s="729"/>
      <c r="E66" s="653"/>
      <c r="I66" s="483"/>
    </row>
    <row r="67" spans="1:9" s="61" customFormat="1" ht="15">
      <c r="A67" s="19" t="s">
        <v>709</v>
      </c>
      <c r="B67" s="40" t="s">
        <v>286</v>
      </c>
      <c r="C67" s="13"/>
      <c r="D67" s="13"/>
      <c r="E67" s="13"/>
      <c r="F67" s="10"/>
      <c r="G67" s="10"/>
      <c r="H67" s="19"/>
      <c r="I67" s="110"/>
    </row>
    <row r="68" spans="1:9" s="61" customFormat="1" ht="15">
      <c r="A68" s="19"/>
      <c r="B68" s="40"/>
      <c r="C68" s="13"/>
      <c r="D68" s="13"/>
      <c r="E68" s="13"/>
      <c r="G68" s="830" t="s">
        <v>751</v>
      </c>
      <c r="H68" s="955">
        <v>40544</v>
      </c>
      <c r="I68" s="110"/>
    </row>
    <row r="69" spans="1:9" s="61" customFormat="1" ht="15">
      <c r="A69" s="19"/>
      <c r="B69" s="40"/>
      <c r="C69" s="13"/>
      <c r="D69" s="13"/>
      <c r="E69" s="13"/>
      <c r="G69" s="224"/>
      <c r="H69" s="115"/>
      <c r="I69" s="110"/>
    </row>
    <row r="70" spans="1:9" s="61" customFormat="1" ht="20.25" customHeight="1">
      <c r="A70" s="10"/>
      <c r="B70" s="116" t="s">
        <v>287</v>
      </c>
      <c r="C70" s="13"/>
      <c r="D70" s="13"/>
      <c r="E70" s="13"/>
      <c r="G70" s="22">
        <v>27000000</v>
      </c>
      <c r="H70" s="22">
        <v>149081431</v>
      </c>
      <c r="I70" s="110"/>
    </row>
    <row r="71" spans="1:9" s="61" customFormat="1" ht="20.25" customHeight="1">
      <c r="A71" s="10"/>
      <c r="B71" s="116" t="s">
        <v>926</v>
      </c>
      <c r="C71" s="13"/>
      <c r="D71" s="13"/>
      <c r="E71" s="13"/>
      <c r="G71" s="22">
        <v>132979000</v>
      </c>
      <c r="H71" s="22">
        <v>339990000</v>
      </c>
      <c r="I71" s="110"/>
    </row>
    <row r="72" spans="1:8" s="108" customFormat="1" ht="15">
      <c r="A72" s="10"/>
      <c r="B72" s="118"/>
      <c r="C72" s="13"/>
      <c r="D72" s="13"/>
      <c r="E72" s="13"/>
      <c r="G72" s="117"/>
      <c r="H72" s="19"/>
    </row>
    <row r="73" spans="1:10" s="108" customFormat="1" ht="15" customHeight="1" thickBot="1">
      <c r="A73" s="10"/>
      <c r="B73" s="40" t="s">
        <v>634</v>
      </c>
      <c r="C73" s="13"/>
      <c r="D73" s="13"/>
      <c r="E73" s="13"/>
      <c r="G73" s="540">
        <f>SUM(G70:G72)</f>
        <v>159979000</v>
      </c>
      <c r="H73" s="119">
        <f>SUM(H70:H72)</f>
        <v>489071431</v>
      </c>
      <c r="I73" s="108">
        <f>G73-BCDKT!E30</f>
        <v>0</v>
      </c>
      <c r="J73" s="108">
        <f>H73-BCDKT!F30</f>
        <v>0</v>
      </c>
    </row>
    <row r="74" spans="1:9" s="61" customFormat="1" ht="6" customHeight="1" thickTop="1">
      <c r="A74" s="10"/>
      <c r="B74" s="118"/>
      <c r="C74" s="13"/>
      <c r="D74" s="13"/>
      <c r="E74" s="13"/>
      <c r="F74" s="215"/>
      <c r="G74" s="215"/>
      <c r="H74" s="215"/>
      <c r="I74" s="110"/>
    </row>
    <row r="75" spans="1:9" s="61" customFormat="1" ht="52.5" customHeight="1">
      <c r="A75" s="10"/>
      <c r="B75" s="1143" t="s">
        <v>1238</v>
      </c>
      <c r="C75" s="1143"/>
      <c r="D75" s="1143"/>
      <c r="E75" s="1143"/>
      <c r="F75" s="1143"/>
      <c r="G75" s="1143"/>
      <c r="H75" s="1143"/>
      <c r="I75" s="110"/>
    </row>
    <row r="76" spans="1:9" s="61" customFormat="1" ht="15">
      <c r="A76" s="10"/>
      <c r="B76" s="120"/>
      <c r="C76" s="13"/>
      <c r="D76" s="13"/>
      <c r="E76" s="13"/>
      <c r="F76" s="13"/>
      <c r="G76" s="13"/>
      <c r="H76" s="19"/>
      <c r="I76" s="110"/>
    </row>
    <row r="77" spans="1:9" s="61" customFormat="1" ht="15" hidden="1">
      <c r="A77" s="40" t="s">
        <v>427</v>
      </c>
      <c r="B77" s="40" t="s">
        <v>1226</v>
      </c>
      <c r="C77" s="13"/>
      <c r="D77" s="13"/>
      <c r="E77" s="13"/>
      <c r="F77" s="13"/>
      <c r="G77" s="13"/>
      <c r="H77" s="19"/>
      <c r="I77" s="110"/>
    </row>
    <row r="78" spans="1:9" s="61" customFormat="1" ht="15" hidden="1">
      <c r="A78" s="10"/>
      <c r="B78" s="19"/>
      <c r="C78" s="10"/>
      <c r="D78" s="10"/>
      <c r="E78" s="10"/>
      <c r="F78" s="10"/>
      <c r="G78" s="10"/>
      <c r="H78" s="19"/>
      <c r="I78" s="110"/>
    </row>
    <row r="79" spans="1:9" s="61" customFormat="1" ht="38.25" hidden="1">
      <c r="A79" s="10"/>
      <c r="B79" s="121" t="s">
        <v>520</v>
      </c>
      <c r="C79" s="122" t="s">
        <v>983</v>
      </c>
      <c r="D79" s="122" t="s">
        <v>558</v>
      </c>
      <c r="E79" s="122" t="s">
        <v>648</v>
      </c>
      <c r="F79" s="122" t="s">
        <v>453</v>
      </c>
      <c r="G79" s="122"/>
      <c r="H79" s="122" t="s">
        <v>647</v>
      </c>
      <c r="I79" s="110"/>
    </row>
    <row r="80" spans="1:9" s="61" customFormat="1" ht="15" hidden="1">
      <c r="A80" s="10"/>
      <c r="B80" s="123" t="s">
        <v>891</v>
      </c>
      <c r="C80" s="124"/>
      <c r="D80" s="124"/>
      <c r="E80" s="124"/>
      <c r="F80" s="124"/>
      <c r="G80" s="124"/>
      <c r="H80" s="123"/>
      <c r="I80" s="110"/>
    </row>
    <row r="81" spans="1:9" s="61" customFormat="1" ht="15" hidden="1">
      <c r="A81" s="10"/>
      <c r="B81" s="5" t="s">
        <v>649</v>
      </c>
      <c r="C81" s="125">
        <v>0</v>
      </c>
      <c r="D81" s="125">
        <v>0</v>
      </c>
      <c r="E81" s="125"/>
      <c r="F81" s="125">
        <v>0</v>
      </c>
      <c r="G81" s="125"/>
      <c r="H81" s="126">
        <f>SUM(C81:F81)</f>
        <v>0</v>
      </c>
      <c r="I81" s="110"/>
    </row>
    <row r="82" spans="1:9" s="61" customFormat="1" ht="15" hidden="1">
      <c r="A82" s="10"/>
      <c r="B82" s="5" t="s">
        <v>562</v>
      </c>
      <c r="C82" s="125">
        <f>SUM(C84:C86)</f>
        <v>0</v>
      </c>
      <c r="D82" s="125">
        <f>SUM(D84:D86)</f>
        <v>0</v>
      </c>
      <c r="E82" s="125"/>
      <c r="F82" s="125">
        <f>SUM(F84:F86)</f>
        <v>0</v>
      </c>
      <c r="G82" s="125"/>
      <c r="H82" s="126">
        <f>SUM(C82:F82)</f>
        <v>0</v>
      </c>
      <c r="I82" s="110"/>
    </row>
    <row r="83" spans="1:9" s="61" customFormat="1" ht="15" hidden="1">
      <c r="A83" s="10"/>
      <c r="B83" s="127" t="s">
        <v>650</v>
      </c>
      <c r="C83" s="125"/>
      <c r="D83" s="125"/>
      <c r="E83" s="125"/>
      <c r="F83" s="125"/>
      <c r="G83" s="125"/>
      <c r="H83" s="126">
        <f aca="true" t="shared" si="2" ref="H83:H105">SUM(C83:F83)</f>
        <v>0</v>
      </c>
      <c r="I83" s="110"/>
    </row>
    <row r="84" spans="1:9" s="61" customFormat="1" ht="15" hidden="1">
      <c r="A84" s="10"/>
      <c r="B84" s="128" t="s">
        <v>657</v>
      </c>
      <c r="C84" s="125"/>
      <c r="D84" s="125"/>
      <c r="E84" s="125"/>
      <c r="F84" s="125">
        <v>0</v>
      </c>
      <c r="G84" s="125"/>
      <c r="H84" s="126">
        <f t="shared" si="2"/>
        <v>0</v>
      </c>
      <c r="I84" s="110"/>
    </row>
    <row r="85" spans="1:9" s="61" customFormat="1" ht="15" hidden="1">
      <c r="A85" s="10"/>
      <c r="B85" s="128" t="s">
        <v>658</v>
      </c>
      <c r="C85" s="125"/>
      <c r="D85" s="125">
        <v>0</v>
      </c>
      <c r="E85" s="125"/>
      <c r="F85" s="125">
        <v>0</v>
      </c>
      <c r="G85" s="125"/>
      <c r="H85" s="126">
        <f t="shared" si="2"/>
        <v>0</v>
      </c>
      <c r="I85" s="110"/>
    </row>
    <row r="86" spans="1:9" s="108" customFormat="1" ht="15" hidden="1">
      <c r="A86" s="10"/>
      <c r="B86" s="128" t="s">
        <v>659</v>
      </c>
      <c r="C86" s="125"/>
      <c r="D86" s="125">
        <v>0</v>
      </c>
      <c r="E86" s="125"/>
      <c r="F86" s="125"/>
      <c r="G86" s="125"/>
      <c r="H86" s="126">
        <f t="shared" si="2"/>
        <v>0</v>
      </c>
      <c r="I86" s="112"/>
    </row>
    <row r="87" spans="1:9" s="61" customFormat="1" ht="15" hidden="1">
      <c r="A87" s="10"/>
      <c r="B87" s="5" t="s">
        <v>563</v>
      </c>
      <c r="C87" s="125">
        <f>SUM(C89:C92)</f>
        <v>0</v>
      </c>
      <c r="D87" s="125">
        <f>SUM(D89:D92)</f>
        <v>0</v>
      </c>
      <c r="E87" s="125"/>
      <c r="F87" s="125">
        <f>SUM(F89:F92)</f>
        <v>0</v>
      </c>
      <c r="G87" s="125"/>
      <c r="H87" s="126">
        <f t="shared" si="2"/>
        <v>0</v>
      </c>
      <c r="I87" s="110"/>
    </row>
    <row r="88" spans="1:9" s="61" customFormat="1" ht="15" hidden="1">
      <c r="A88" s="10"/>
      <c r="B88" s="127" t="s">
        <v>651</v>
      </c>
      <c r="C88" s="125"/>
      <c r="D88" s="125"/>
      <c r="E88" s="125"/>
      <c r="F88" s="125"/>
      <c r="G88" s="125"/>
      <c r="H88" s="126">
        <f t="shared" si="2"/>
        <v>0</v>
      </c>
      <c r="I88" s="110"/>
    </row>
    <row r="89" spans="1:9" s="61" customFormat="1" ht="15" hidden="1">
      <c r="A89" s="10"/>
      <c r="B89" s="128" t="s">
        <v>660</v>
      </c>
      <c r="C89" s="125">
        <v>0</v>
      </c>
      <c r="D89" s="125">
        <v>0</v>
      </c>
      <c r="E89" s="125"/>
      <c r="F89" s="125"/>
      <c r="G89" s="125"/>
      <c r="H89" s="126">
        <f t="shared" si="2"/>
        <v>0</v>
      </c>
      <c r="I89" s="110"/>
    </row>
    <row r="90" spans="1:9" s="61" customFormat="1" ht="15" hidden="1">
      <c r="A90" s="10"/>
      <c r="B90" s="128" t="s">
        <v>661</v>
      </c>
      <c r="C90" s="125">
        <v>0</v>
      </c>
      <c r="D90" s="125">
        <v>0</v>
      </c>
      <c r="E90" s="125"/>
      <c r="F90" s="125"/>
      <c r="G90" s="125"/>
      <c r="H90" s="126">
        <f t="shared" si="2"/>
        <v>0</v>
      </c>
      <c r="I90" s="110"/>
    </row>
    <row r="91" spans="1:9" s="108" customFormat="1" ht="15" hidden="1">
      <c r="A91" s="10"/>
      <c r="B91" s="128" t="s">
        <v>662</v>
      </c>
      <c r="C91" s="125">
        <v>0</v>
      </c>
      <c r="D91" s="125">
        <v>0</v>
      </c>
      <c r="E91" s="125"/>
      <c r="F91" s="125"/>
      <c r="G91" s="125"/>
      <c r="H91" s="126">
        <f t="shared" si="2"/>
        <v>0</v>
      </c>
      <c r="I91" s="112"/>
    </row>
    <row r="92" spans="1:9" s="108" customFormat="1" ht="15" hidden="1">
      <c r="A92" s="10"/>
      <c r="B92" s="128" t="s">
        <v>663</v>
      </c>
      <c r="C92" s="125">
        <v>0</v>
      </c>
      <c r="D92" s="125">
        <v>0</v>
      </c>
      <c r="E92" s="125"/>
      <c r="F92" s="125"/>
      <c r="G92" s="125"/>
      <c r="H92" s="126">
        <f t="shared" si="2"/>
        <v>0</v>
      </c>
      <c r="I92" s="112"/>
    </row>
    <row r="93" spans="1:9" s="61" customFormat="1" ht="15" hidden="1">
      <c r="A93" s="10"/>
      <c r="B93" s="5" t="s">
        <v>564</v>
      </c>
      <c r="C93" s="125">
        <f>C81+C82-C87</f>
        <v>0</v>
      </c>
      <c r="D93" s="125">
        <f>D81+D82-D87</f>
        <v>0</v>
      </c>
      <c r="E93" s="125"/>
      <c r="F93" s="125">
        <f>F81+F82-F87</f>
        <v>0</v>
      </c>
      <c r="G93" s="125"/>
      <c r="H93" s="126">
        <f t="shared" si="2"/>
        <v>0</v>
      </c>
      <c r="I93" s="110"/>
    </row>
    <row r="94" spans="1:9" s="61" customFormat="1" ht="15" hidden="1">
      <c r="A94" s="10"/>
      <c r="B94" s="129" t="s">
        <v>652</v>
      </c>
      <c r="C94" s="130"/>
      <c r="D94" s="130"/>
      <c r="E94" s="130"/>
      <c r="F94" s="130"/>
      <c r="G94" s="130"/>
      <c r="H94" s="131"/>
      <c r="I94" s="110"/>
    </row>
    <row r="95" spans="1:9" s="61" customFormat="1" ht="15" hidden="1">
      <c r="A95" s="10"/>
      <c r="B95" s="5" t="s">
        <v>649</v>
      </c>
      <c r="C95" s="125">
        <v>0</v>
      </c>
      <c r="D95" s="125">
        <v>0</v>
      </c>
      <c r="E95" s="132"/>
      <c r="F95" s="132">
        <v>0</v>
      </c>
      <c r="G95" s="132"/>
      <c r="H95" s="133">
        <f t="shared" si="2"/>
        <v>0</v>
      </c>
      <c r="I95" s="110"/>
    </row>
    <row r="96" spans="1:9" s="61" customFormat="1" ht="15" hidden="1">
      <c r="A96" s="10"/>
      <c r="B96" s="5" t="s">
        <v>565</v>
      </c>
      <c r="C96" s="125"/>
      <c r="D96" s="125"/>
      <c r="E96" s="125"/>
      <c r="F96" s="125">
        <v>0</v>
      </c>
      <c r="G96" s="125"/>
      <c r="H96" s="126">
        <f t="shared" si="2"/>
        <v>0</v>
      </c>
      <c r="I96" s="110"/>
    </row>
    <row r="97" spans="1:9" s="61" customFormat="1" ht="15" hidden="1">
      <c r="A97" s="10"/>
      <c r="B97" s="5" t="s">
        <v>653</v>
      </c>
      <c r="C97" s="125">
        <f>SUM(C99:C101)</f>
        <v>0</v>
      </c>
      <c r="D97" s="125">
        <f>SUM(D99:D101)</f>
        <v>0</v>
      </c>
      <c r="E97" s="125"/>
      <c r="F97" s="125">
        <f>SUM(F99:F101)</f>
        <v>0</v>
      </c>
      <c r="G97" s="125"/>
      <c r="H97" s="126">
        <f>SUM(C97:F97)</f>
        <v>0</v>
      </c>
      <c r="I97" s="110"/>
    </row>
    <row r="98" spans="1:9" s="61" customFormat="1" ht="15" hidden="1">
      <c r="A98" s="10"/>
      <c r="B98" s="127" t="s">
        <v>654</v>
      </c>
      <c r="C98" s="125"/>
      <c r="D98" s="125"/>
      <c r="E98" s="135"/>
      <c r="F98" s="135"/>
      <c r="G98" s="135"/>
      <c r="H98" s="126">
        <f t="shared" si="2"/>
        <v>0</v>
      </c>
      <c r="I98" s="110"/>
    </row>
    <row r="99" spans="1:9" s="61" customFormat="1" ht="15" hidden="1">
      <c r="A99" s="10"/>
      <c r="B99" s="128" t="s">
        <v>662</v>
      </c>
      <c r="C99" s="125">
        <v>0</v>
      </c>
      <c r="D99" s="125">
        <v>0</v>
      </c>
      <c r="E99" s="125"/>
      <c r="F99" s="125">
        <v>0</v>
      </c>
      <c r="G99" s="125"/>
      <c r="H99" s="126">
        <f t="shared" si="2"/>
        <v>0</v>
      </c>
      <c r="I99" s="110"/>
    </row>
    <row r="100" spans="1:9" s="61" customFormat="1" ht="15" hidden="1">
      <c r="A100" s="10"/>
      <c r="B100" s="128" t="s">
        <v>910</v>
      </c>
      <c r="C100" s="125">
        <v>0</v>
      </c>
      <c r="D100" s="125">
        <v>0</v>
      </c>
      <c r="E100" s="125"/>
      <c r="F100" s="125">
        <v>0</v>
      </c>
      <c r="G100" s="125"/>
      <c r="H100" s="126">
        <f t="shared" si="2"/>
        <v>0</v>
      </c>
      <c r="I100" s="110"/>
    </row>
    <row r="101" spans="1:9" s="61" customFormat="1" ht="15" hidden="1">
      <c r="A101" s="10"/>
      <c r="B101" s="128" t="s">
        <v>663</v>
      </c>
      <c r="C101" s="125">
        <v>0</v>
      </c>
      <c r="D101" s="125">
        <v>0</v>
      </c>
      <c r="E101" s="125"/>
      <c r="F101" s="125">
        <v>0</v>
      </c>
      <c r="G101" s="125"/>
      <c r="H101" s="126">
        <f t="shared" si="2"/>
        <v>0</v>
      </c>
      <c r="I101" s="110"/>
    </row>
    <row r="102" spans="1:9" s="61" customFormat="1" ht="15" hidden="1">
      <c r="A102" s="10"/>
      <c r="B102" s="5" t="s">
        <v>564</v>
      </c>
      <c r="C102" s="125">
        <f>C95+C96-C97</f>
        <v>0</v>
      </c>
      <c r="D102" s="125">
        <f>D95+D96-D97</f>
        <v>0</v>
      </c>
      <c r="E102" s="125"/>
      <c r="F102" s="125">
        <f>SUM(F95+F96-F97)</f>
        <v>0</v>
      </c>
      <c r="G102" s="125"/>
      <c r="H102" s="126">
        <f t="shared" si="2"/>
        <v>0</v>
      </c>
      <c r="I102" s="110"/>
    </row>
    <row r="103" spans="1:9" s="61" customFormat="1" ht="25.5" hidden="1">
      <c r="A103" s="10"/>
      <c r="B103" s="136" t="s">
        <v>655</v>
      </c>
      <c r="C103" s="137"/>
      <c r="D103" s="137"/>
      <c r="E103" s="137"/>
      <c r="F103" s="137"/>
      <c r="G103" s="137"/>
      <c r="H103" s="129"/>
      <c r="I103" s="110"/>
    </row>
    <row r="104" spans="1:9" s="61" customFormat="1" ht="15" hidden="1">
      <c r="A104" s="10"/>
      <c r="B104" s="5" t="s">
        <v>656</v>
      </c>
      <c r="C104" s="138">
        <f>C81-C95</f>
        <v>0</v>
      </c>
      <c r="D104" s="138">
        <f>D81-D95</f>
        <v>0</v>
      </c>
      <c r="E104" s="139">
        <f>E81-E95</f>
        <v>0</v>
      </c>
      <c r="F104" s="139">
        <f>F81-F95</f>
        <v>0</v>
      </c>
      <c r="G104" s="139"/>
      <c r="H104" s="133">
        <f t="shared" si="2"/>
        <v>0</v>
      </c>
      <c r="I104" s="110"/>
    </row>
    <row r="105" spans="1:9" s="166" customFormat="1" ht="15" hidden="1">
      <c r="A105" s="10"/>
      <c r="B105" s="5" t="s">
        <v>566</v>
      </c>
      <c r="C105" s="138">
        <f>C93-C102</f>
        <v>0</v>
      </c>
      <c r="D105" s="138">
        <f>D93-D102</f>
        <v>0</v>
      </c>
      <c r="E105" s="138">
        <f>E93-E102</f>
        <v>0</v>
      </c>
      <c r="F105" s="138">
        <f>F93-F102</f>
        <v>0</v>
      </c>
      <c r="G105" s="138"/>
      <c r="H105" s="126">
        <f t="shared" si="2"/>
        <v>0</v>
      </c>
      <c r="I105" s="212"/>
    </row>
    <row r="106" spans="1:9" s="166" customFormat="1" ht="15" hidden="1">
      <c r="A106" s="10"/>
      <c r="B106" s="10"/>
      <c r="C106" s="10"/>
      <c r="D106" s="10"/>
      <c r="E106" s="10"/>
      <c r="F106" s="10"/>
      <c r="G106" s="10"/>
      <c r="H106" s="19"/>
      <c r="I106" s="212"/>
    </row>
    <row r="107" spans="1:9" s="166" customFormat="1" ht="15" hidden="1">
      <c r="A107" s="10"/>
      <c r="B107" s="10" t="s">
        <v>567</v>
      </c>
      <c r="C107" s="10"/>
      <c r="D107" s="10"/>
      <c r="E107" s="10"/>
      <c r="F107" s="10"/>
      <c r="G107" s="10"/>
      <c r="H107" s="19"/>
      <c r="I107" s="212"/>
    </row>
    <row r="108" spans="1:9" s="61" customFormat="1" ht="15" hidden="1">
      <c r="A108" s="10"/>
      <c r="B108" s="10"/>
      <c r="C108" s="10"/>
      <c r="D108" s="10"/>
      <c r="E108" s="10"/>
      <c r="F108" s="10"/>
      <c r="G108" s="10"/>
      <c r="H108" s="19"/>
      <c r="I108" s="110"/>
    </row>
    <row r="109" spans="1:9" s="61" customFormat="1" ht="15" hidden="1">
      <c r="A109" s="10"/>
      <c r="B109" s="10" t="s">
        <v>568</v>
      </c>
      <c r="C109" s="10"/>
      <c r="D109" s="10"/>
      <c r="E109" s="10"/>
      <c r="F109" s="10"/>
      <c r="G109" s="10"/>
      <c r="H109" s="19"/>
      <c r="I109" s="110"/>
    </row>
    <row r="110" spans="1:9" s="61" customFormat="1" ht="15" hidden="1">
      <c r="A110" s="10"/>
      <c r="B110" s="10" t="s">
        <v>569</v>
      </c>
      <c r="C110" s="10"/>
      <c r="D110" s="10"/>
      <c r="E110" s="10"/>
      <c r="F110" s="10"/>
      <c r="G110" s="10"/>
      <c r="H110" s="19"/>
      <c r="I110" s="110"/>
    </row>
    <row r="111" spans="1:9" s="61" customFormat="1" ht="15">
      <c r="A111" s="19" t="s">
        <v>427</v>
      </c>
      <c r="B111" s="19" t="s">
        <v>288</v>
      </c>
      <c r="C111" s="10"/>
      <c r="D111" s="10"/>
      <c r="E111" s="10"/>
      <c r="F111" s="10"/>
      <c r="G111" s="10"/>
      <c r="H111" s="55"/>
      <c r="I111" s="110"/>
    </row>
    <row r="112" spans="1:9" s="61" customFormat="1" ht="15">
      <c r="A112" s="36"/>
      <c r="B112" s="50"/>
      <c r="C112" s="140"/>
      <c r="D112" s="140"/>
      <c r="E112" s="140"/>
      <c r="F112" s="114"/>
      <c r="G112" s="114"/>
      <c r="H112" s="115"/>
      <c r="I112" s="110"/>
    </row>
    <row r="113" spans="1:9" s="61" customFormat="1" ht="15">
      <c r="A113" s="36"/>
      <c r="B113" s="141" t="s">
        <v>291</v>
      </c>
      <c r="C113" s="142"/>
      <c r="D113" s="124"/>
      <c r="E113" s="141" t="s">
        <v>289</v>
      </c>
      <c r="F113" s="795" t="s">
        <v>756</v>
      </c>
      <c r="G113" s="298" t="s">
        <v>755</v>
      </c>
      <c r="H113" s="796" t="s">
        <v>666</v>
      </c>
      <c r="I113" s="110"/>
    </row>
    <row r="114" spans="1:9" s="61" customFormat="1" ht="15">
      <c r="A114" s="36"/>
      <c r="B114" s="50"/>
      <c r="C114" s="37"/>
      <c r="D114" s="37"/>
      <c r="E114" s="38"/>
      <c r="F114" s="38"/>
      <c r="H114" s="144"/>
      <c r="I114" s="110"/>
    </row>
    <row r="115" spans="1:9" s="61" customFormat="1" ht="21.75" customHeight="1">
      <c r="A115" s="38"/>
      <c r="B115" s="52" t="s">
        <v>290</v>
      </c>
      <c r="C115" s="94"/>
      <c r="D115" s="94"/>
      <c r="E115" s="94">
        <v>385841342</v>
      </c>
      <c r="F115" s="145">
        <v>227896454</v>
      </c>
      <c r="G115" s="61">
        <v>101635844.81992382</v>
      </c>
      <c r="H115" s="146">
        <f>E115-F115</f>
        <v>157944888</v>
      </c>
      <c r="I115" s="110"/>
    </row>
    <row r="116" spans="1:9" s="61" customFormat="1" ht="21.75" customHeight="1">
      <c r="A116" s="38"/>
      <c r="B116" s="52" t="s">
        <v>292</v>
      </c>
      <c r="C116" s="94"/>
      <c r="D116" s="146"/>
      <c r="E116" s="146">
        <v>675768204</v>
      </c>
      <c r="F116" s="145">
        <v>316886011</v>
      </c>
      <c r="G116" s="61">
        <v>178006514.18007618</v>
      </c>
      <c r="H116" s="146">
        <f>E116-F116</f>
        <v>358882193</v>
      </c>
      <c r="I116" s="110"/>
    </row>
    <row r="117" spans="1:9" s="61" customFormat="1" ht="21.75" customHeight="1">
      <c r="A117" s="38"/>
      <c r="B117" s="52" t="s">
        <v>293</v>
      </c>
      <c r="C117" s="147"/>
      <c r="D117" s="146"/>
      <c r="E117" s="146">
        <v>4324750735</v>
      </c>
      <c r="F117" s="145">
        <v>3724090910.6944456</v>
      </c>
      <c r="G117" s="61">
        <v>1441583580</v>
      </c>
      <c r="H117" s="146">
        <v>600659824.3055544</v>
      </c>
      <c r="I117" s="110"/>
    </row>
    <row r="118" spans="1:9" s="61" customFormat="1" ht="21.75" customHeight="1">
      <c r="A118" s="38"/>
      <c r="B118" s="52" t="s">
        <v>664</v>
      </c>
      <c r="C118" s="147"/>
      <c r="D118" s="146"/>
      <c r="E118" s="146">
        <v>3944676759</v>
      </c>
      <c r="F118" s="145">
        <v>3835102404.5833316</v>
      </c>
      <c r="G118" s="61">
        <v>1314892248</v>
      </c>
      <c r="H118" s="146">
        <v>109574354.41666825</v>
      </c>
      <c r="I118" s="110"/>
    </row>
    <row r="119" spans="1:9" s="61" customFormat="1" ht="15">
      <c r="A119" s="38"/>
      <c r="B119" s="52"/>
      <c r="C119" s="147"/>
      <c r="D119" s="146"/>
      <c r="E119" s="146"/>
      <c r="F119" s="145"/>
      <c r="H119" s="146"/>
      <c r="I119" s="110"/>
    </row>
    <row r="120" spans="1:9" s="61" customFormat="1" ht="15.75" thickBot="1">
      <c r="A120" s="38"/>
      <c r="B120" s="33" t="s">
        <v>634</v>
      </c>
      <c r="C120" s="148"/>
      <c r="D120" s="149"/>
      <c r="E120" s="35">
        <f>SUM(E115:E118)</f>
        <v>9331037040</v>
      </c>
      <c r="F120" s="35">
        <f>SUM(F115:F118)</f>
        <v>8103975780.277777</v>
      </c>
      <c r="G120" s="35">
        <f>SUM(G115:G118)</f>
        <v>3036118187</v>
      </c>
      <c r="H120" s="35">
        <f>SUM(H115:H118)</f>
        <v>1227061259.7222226</v>
      </c>
      <c r="I120" s="110">
        <f>H120-BCDKT!E53</f>
        <v>-0.27777743339538574</v>
      </c>
    </row>
    <row r="121" s="61" customFormat="1" ht="15.75" thickTop="1">
      <c r="I121" s="110"/>
    </row>
    <row r="122" s="61" customFormat="1" ht="15">
      <c r="I122" s="110"/>
    </row>
    <row r="123" s="61" customFormat="1" ht="15">
      <c r="I123" s="110"/>
    </row>
    <row r="124" s="61" customFormat="1" ht="15">
      <c r="I124" s="110"/>
    </row>
    <row r="125" s="61" customFormat="1" ht="15">
      <c r="I125" s="110"/>
    </row>
    <row r="126" s="61" customFormat="1" ht="15">
      <c r="I126" s="110"/>
    </row>
    <row r="127" s="61" customFormat="1" ht="15">
      <c r="I127" s="110"/>
    </row>
    <row r="128" s="61" customFormat="1" ht="15">
      <c r="I128" s="110"/>
    </row>
    <row r="129" s="61" customFormat="1" ht="15">
      <c r="I129" s="110"/>
    </row>
    <row r="130" s="61" customFormat="1" ht="15">
      <c r="I130" s="110"/>
    </row>
    <row r="131" s="61" customFormat="1" ht="15">
      <c r="I131" s="110"/>
    </row>
    <row r="132" s="61" customFormat="1" ht="15">
      <c r="I132" s="110"/>
    </row>
    <row r="133" s="61" customFormat="1" ht="15">
      <c r="I133" s="110"/>
    </row>
    <row r="134" s="61" customFormat="1" ht="15">
      <c r="I134" s="110"/>
    </row>
    <row r="135" s="61" customFormat="1" ht="15">
      <c r="I135" s="110"/>
    </row>
  </sheetData>
  <sheetProtection/>
  <mergeCells count="21">
    <mergeCell ref="G41:H41"/>
    <mergeCell ref="B64:C64"/>
    <mergeCell ref="C41:D41"/>
    <mergeCell ref="A41:B42"/>
    <mergeCell ref="A4:H4"/>
    <mergeCell ref="A5:H5"/>
    <mergeCell ref="E41:F41"/>
    <mergeCell ref="B34:H34"/>
    <mergeCell ref="B36:H36"/>
    <mergeCell ref="E57:F57"/>
    <mergeCell ref="B11:C11"/>
    <mergeCell ref="A47:B47"/>
    <mergeCell ref="A48:B48"/>
    <mergeCell ref="A52:B52"/>
    <mergeCell ref="B75:H75"/>
    <mergeCell ref="B58:D58"/>
    <mergeCell ref="B65:C65"/>
    <mergeCell ref="B59:D59"/>
    <mergeCell ref="A43:B43"/>
    <mergeCell ref="B63:D63"/>
    <mergeCell ref="B57:D57"/>
  </mergeCells>
  <printOptions horizontalCentered="1"/>
  <pageMargins left="0.7874015748031497" right="0.3937007874015748" top="0.5905511811023623" bottom="0.5905511811023623" header="0.1968503937007874" footer="0.1968503937007874"/>
  <pageSetup firstPageNumber="14" useFirstPageNumber="1" horizontalDpi="600" verticalDpi="600" orientation="portrait" paperSize="9" scale="85"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dimension ref="A1:K65"/>
  <sheetViews>
    <sheetView zoomScale="90" zoomScaleNormal="90" zoomScaleSheetLayoutView="100" zoomScalePageLayoutView="0" workbookViewId="0" topLeftCell="A1">
      <selection activeCell="H61" sqref="A7:H61"/>
    </sheetView>
  </sheetViews>
  <sheetFormatPr defaultColWidth="9.00390625" defaultRowHeight="12.75"/>
  <cols>
    <col min="1" max="1" width="2.25390625" style="10" customWidth="1"/>
    <col min="2" max="2" width="28.625" style="10" customWidth="1"/>
    <col min="3" max="3" width="15.375" style="10" customWidth="1"/>
    <col min="4" max="4" width="11.25390625" style="10" customWidth="1"/>
    <col min="5" max="5" width="15.875" style="10" customWidth="1"/>
    <col min="6" max="6" width="15.25390625" style="10" customWidth="1"/>
    <col min="7" max="7" width="2.875" style="10" customWidth="1"/>
    <col min="8" max="8" width="15.75390625" style="19" customWidth="1"/>
    <col min="9" max="9" width="20.75390625" style="10" customWidth="1"/>
    <col min="10" max="10" width="22.125" style="47" customWidth="1"/>
    <col min="11" max="11" width="12.875" style="10" bestFit="1" customWidth="1"/>
    <col min="12" max="16384" width="9.125" style="10" customWidth="1"/>
  </cols>
  <sheetData>
    <row r="1" spans="1:8" ht="15">
      <c r="A1" s="19" t="str">
        <f>'TTC&amp;KS'!B4</f>
        <v>CÔNG TY CỔ PHẦN QUẢN LÝ QUỸ ĐẦU TƯ VIPC</v>
      </c>
      <c r="H1" s="68" t="str">
        <f>'TTC&amp;KS'!B6</f>
        <v>Báo cáo tài chính cho năm tài chính</v>
      </c>
    </row>
    <row r="2" spans="1:8" ht="15">
      <c r="A2" s="42" t="str">
        <f>'TTC&amp;KS'!B5</f>
        <v>08 Nguyễn Huệ, P.Bến Nghé, Q.1, TP.Hồ Chí Minh</v>
      </c>
      <c r="B2" s="42"/>
      <c r="C2" s="42"/>
      <c r="D2" s="42"/>
      <c r="E2" s="42"/>
      <c r="F2" s="42"/>
      <c r="G2" s="42"/>
      <c r="H2" s="69" t="str">
        <f>'TTC&amp;KS'!C7</f>
        <v>31/12/2011</v>
      </c>
    </row>
    <row r="3" spans="2:7" ht="15">
      <c r="B3" s="45"/>
      <c r="C3" s="13"/>
      <c r="D3" s="13"/>
      <c r="E3" s="13"/>
      <c r="F3" s="13"/>
      <c r="G3" s="140"/>
    </row>
    <row r="4" spans="1:8" s="373" customFormat="1" ht="20.25">
      <c r="A4" s="1134" t="s">
        <v>1223</v>
      </c>
      <c r="B4" s="1134"/>
      <c r="C4" s="1134"/>
      <c r="D4" s="1134"/>
      <c r="E4" s="1134"/>
      <c r="F4" s="1134"/>
      <c r="G4" s="1134"/>
      <c r="H4" s="1134"/>
    </row>
    <row r="5" spans="1:8" s="373" customFormat="1" ht="15">
      <c r="A5" s="1135" t="str">
        <f>TM2!A5:H5</f>
        <v>Năm 2011</v>
      </c>
      <c r="B5" s="1135"/>
      <c r="C5" s="1135"/>
      <c r="D5" s="1135"/>
      <c r="E5" s="1135"/>
      <c r="F5" s="1135"/>
      <c r="G5" s="1135"/>
      <c r="H5" s="1135"/>
    </row>
    <row r="6" spans="1:8" s="373" customFormat="1" ht="15">
      <c r="A6" s="712"/>
      <c r="B6" s="712"/>
      <c r="C6" s="712"/>
      <c r="D6" s="712"/>
      <c r="E6" s="712"/>
      <c r="F6" s="712"/>
      <c r="G6" s="712"/>
      <c r="H6" s="712"/>
    </row>
    <row r="7" spans="1:5" ht="15">
      <c r="A7" s="19" t="s">
        <v>709</v>
      </c>
      <c r="B7" s="40" t="s">
        <v>286</v>
      </c>
      <c r="C7" s="13"/>
      <c r="D7" s="13"/>
      <c r="E7" s="13"/>
    </row>
    <row r="8" spans="1:8" ht="15">
      <c r="A8" s="19"/>
      <c r="B8" s="40"/>
      <c r="C8" s="13"/>
      <c r="D8" s="13"/>
      <c r="E8" s="13"/>
      <c r="F8" s="216">
        <v>40543</v>
      </c>
      <c r="G8" s="224"/>
      <c r="H8" s="113">
        <v>39836</v>
      </c>
    </row>
    <row r="9" spans="1:8" ht="6" customHeight="1">
      <c r="A9" s="19"/>
      <c r="B9" s="40"/>
      <c r="C9" s="13"/>
      <c r="D9" s="13"/>
      <c r="E9" s="13"/>
      <c r="F9" s="224"/>
      <c r="G9" s="224"/>
      <c r="H9" s="115"/>
    </row>
    <row r="10" spans="2:8" ht="15">
      <c r="B10" s="116" t="s">
        <v>287</v>
      </c>
      <c r="C10" s="13"/>
      <c r="D10" s="13"/>
      <c r="E10" s="13"/>
      <c r="F10" s="22">
        <v>149081431</v>
      </c>
      <c r="G10" s="146"/>
      <c r="H10" s="117">
        <v>999005000</v>
      </c>
    </row>
    <row r="11" spans="2:8" ht="15">
      <c r="B11" s="116" t="s">
        <v>926</v>
      </c>
      <c r="C11" s="13"/>
      <c r="D11" s="13"/>
      <c r="E11" s="13"/>
      <c r="F11" s="22">
        <v>339990000</v>
      </c>
      <c r="G11" s="146"/>
      <c r="H11" s="117">
        <v>277155800</v>
      </c>
    </row>
    <row r="12" spans="2:7" ht="6" customHeight="1">
      <c r="B12" s="118"/>
      <c r="C12" s="13"/>
      <c r="D12" s="13"/>
      <c r="E12" s="13"/>
      <c r="F12" s="117"/>
      <c r="G12" s="146"/>
    </row>
    <row r="13" spans="2:8" ht="15.75" thickBot="1">
      <c r="B13" s="40" t="s">
        <v>634</v>
      </c>
      <c r="C13" s="13"/>
      <c r="D13" s="13"/>
      <c r="E13" s="13"/>
      <c r="F13" s="540">
        <f>SUM(F10:F12)</f>
        <v>489071431</v>
      </c>
      <c r="G13" s="225"/>
      <c r="H13" s="119">
        <f>SUM(H10:H12)</f>
        <v>1276160800</v>
      </c>
    </row>
    <row r="14" spans="2:8" ht="15.75" thickTop="1">
      <c r="B14" s="118"/>
      <c r="C14" s="13"/>
      <c r="D14" s="13"/>
      <c r="E14" s="13"/>
      <c r="F14" s="215"/>
      <c r="G14" s="215"/>
      <c r="H14" s="215"/>
    </row>
    <row r="15" spans="2:8" ht="48.75" customHeight="1">
      <c r="B15" s="1168" t="s">
        <v>925</v>
      </c>
      <c r="C15" s="1169"/>
      <c r="D15" s="1169"/>
      <c r="E15" s="1169"/>
      <c r="F15" s="1169"/>
      <c r="G15" s="1169"/>
      <c r="H15" s="1169"/>
    </row>
    <row r="16" spans="2:7" ht="15">
      <c r="B16" s="120"/>
      <c r="C16" s="13"/>
      <c r="D16" s="13"/>
      <c r="E16" s="13"/>
      <c r="F16" s="13"/>
      <c r="G16" s="13"/>
    </row>
    <row r="17" spans="1:7" ht="17.25" customHeight="1" hidden="1">
      <c r="A17" s="40" t="s">
        <v>427</v>
      </c>
      <c r="B17" s="40" t="s">
        <v>1226</v>
      </c>
      <c r="C17" s="13"/>
      <c r="D17" s="13"/>
      <c r="E17" s="13"/>
      <c r="F17" s="13"/>
      <c r="G17" s="13"/>
    </row>
    <row r="18" ht="15" hidden="1">
      <c r="B18" s="19"/>
    </row>
    <row r="19" spans="2:8" ht="45.75" customHeight="1" hidden="1">
      <c r="B19" s="121" t="s">
        <v>520</v>
      </c>
      <c r="C19" s="122" t="s">
        <v>983</v>
      </c>
      <c r="D19" s="122" t="s">
        <v>558</v>
      </c>
      <c r="E19" s="122" t="s">
        <v>648</v>
      </c>
      <c r="F19" s="122" t="s">
        <v>453</v>
      </c>
      <c r="G19" s="122"/>
      <c r="H19" s="122" t="s">
        <v>647</v>
      </c>
    </row>
    <row r="20" spans="2:8" ht="19.5" customHeight="1" hidden="1">
      <c r="B20" s="123" t="s">
        <v>891</v>
      </c>
      <c r="C20" s="124"/>
      <c r="D20" s="124"/>
      <c r="E20" s="124"/>
      <c r="F20" s="124"/>
      <c r="G20" s="124"/>
      <c r="H20" s="123"/>
    </row>
    <row r="21" spans="2:10" ht="15" hidden="1">
      <c r="B21" s="5" t="s">
        <v>649</v>
      </c>
      <c r="C21" s="125">
        <v>0</v>
      </c>
      <c r="D21" s="125">
        <v>0</v>
      </c>
      <c r="E21" s="125"/>
      <c r="F21" s="125">
        <v>0</v>
      </c>
      <c r="G21" s="125"/>
      <c r="H21" s="126">
        <f>SUM(C21:F21)</f>
        <v>0</v>
      </c>
      <c r="I21" s="30">
        <f>H21-BCDKT!G36</f>
        <v>0</v>
      </c>
      <c r="J21" s="73">
        <f>H21-BCDKT!G36</f>
        <v>0</v>
      </c>
    </row>
    <row r="22" spans="2:8" ht="18" customHeight="1" hidden="1">
      <c r="B22" s="5" t="s">
        <v>562</v>
      </c>
      <c r="C22" s="125">
        <f>SUM(C24:C26)</f>
        <v>0</v>
      </c>
      <c r="D22" s="125">
        <f>SUM(D24:D26)</f>
        <v>0</v>
      </c>
      <c r="E22" s="125"/>
      <c r="F22" s="125">
        <f>SUM(F24:F26)</f>
        <v>0</v>
      </c>
      <c r="G22" s="125"/>
      <c r="H22" s="126">
        <f>SUM(C22:F22)</f>
        <v>0</v>
      </c>
    </row>
    <row r="23" spans="2:8" ht="15" hidden="1">
      <c r="B23" s="127" t="s">
        <v>650</v>
      </c>
      <c r="C23" s="125"/>
      <c r="D23" s="125"/>
      <c r="E23" s="125"/>
      <c r="F23" s="125"/>
      <c r="G23" s="125"/>
      <c r="H23" s="126">
        <f aca="true" t="shared" si="0" ref="H23:H45">SUM(C23:F23)</f>
        <v>0</v>
      </c>
    </row>
    <row r="24" spans="2:8" ht="15" hidden="1">
      <c r="B24" s="128" t="s">
        <v>657</v>
      </c>
      <c r="C24" s="125"/>
      <c r="D24" s="125"/>
      <c r="E24" s="125"/>
      <c r="F24" s="125">
        <v>0</v>
      </c>
      <c r="G24" s="125"/>
      <c r="H24" s="126">
        <f t="shared" si="0"/>
        <v>0</v>
      </c>
    </row>
    <row r="25" spans="2:8" ht="15" hidden="1">
      <c r="B25" s="128" t="s">
        <v>658</v>
      </c>
      <c r="C25" s="125"/>
      <c r="D25" s="125">
        <v>0</v>
      </c>
      <c r="E25" s="125"/>
      <c r="F25" s="125">
        <v>0</v>
      </c>
      <c r="G25" s="125"/>
      <c r="H25" s="126">
        <f t="shared" si="0"/>
        <v>0</v>
      </c>
    </row>
    <row r="26" spans="2:8" ht="15" hidden="1">
      <c r="B26" s="128" t="s">
        <v>659</v>
      </c>
      <c r="C26" s="125"/>
      <c r="D26" s="125">
        <v>0</v>
      </c>
      <c r="E26" s="125"/>
      <c r="F26" s="125"/>
      <c r="G26" s="125"/>
      <c r="H26" s="126">
        <f t="shared" si="0"/>
        <v>0</v>
      </c>
    </row>
    <row r="27" spans="2:8" ht="18" customHeight="1" hidden="1">
      <c r="B27" s="5" t="s">
        <v>563</v>
      </c>
      <c r="C27" s="125">
        <f>SUM(C29:C32)</f>
        <v>0</v>
      </c>
      <c r="D27" s="125">
        <f>SUM(D29:D32)</f>
        <v>0</v>
      </c>
      <c r="E27" s="125"/>
      <c r="F27" s="125">
        <f>SUM(F29:F32)</f>
        <v>0</v>
      </c>
      <c r="G27" s="125"/>
      <c r="H27" s="126">
        <f t="shared" si="0"/>
        <v>0</v>
      </c>
    </row>
    <row r="28" spans="2:8" ht="15" hidden="1">
      <c r="B28" s="127" t="s">
        <v>651</v>
      </c>
      <c r="C28" s="125"/>
      <c r="D28" s="125"/>
      <c r="E28" s="125"/>
      <c r="F28" s="125"/>
      <c r="G28" s="125"/>
      <c r="H28" s="126">
        <f t="shared" si="0"/>
        <v>0</v>
      </c>
    </row>
    <row r="29" spans="2:8" ht="15" hidden="1">
      <c r="B29" s="128" t="s">
        <v>660</v>
      </c>
      <c r="C29" s="125">
        <v>0</v>
      </c>
      <c r="D29" s="125">
        <v>0</v>
      </c>
      <c r="E29" s="125"/>
      <c r="F29" s="125"/>
      <c r="G29" s="125"/>
      <c r="H29" s="126">
        <f t="shared" si="0"/>
        <v>0</v>
      </c>
    </row>
    <row r="30" spans="2:8" ht="15" hidden="1">
      <c r="B30" s="128" t="s">
        <v>661</v>
      </c>
      <c r="C30" s="125">
        <v>0</v>
      </c>
      <c r="D30" s="125">
        <v>0</v>
      </c>
      <c r="E30" s="125"/>
      <c r="F30" s="125"/>
      <c r="G30" s="125"/>
      <c r="H30" s="126">
        <f t="shared" si="0"/>
        <v>0</v>
      </c>
    </row>
    <row r="31" spans="2:8" ht="12" customHeight="1" hidden="1">
      <c r="B31" s="128" t="s">
        <v>662</v>
      </c>
      <c r="C31" s="125">
        <v>0</v>
      </c>
      <c r="D31" s="125">
        <v>0</v>
      </c>
      <c r="E31" s="125"/>
      <c r="F31" s="125"/>
      <c r="G31" s="125"/>
      <c r="H31" s="126">
        <f t="shared" si="0"/>
        <v>0</v>
      </c>
    </row>
    <row r="32" spans="2:8" ht="15" hidden="1">
      <c r="B32" s="128" t="s">
        <v>663</v>
      </c>
      <c r="C32" s="125">
        <v>0</v>
      </c>
      <c r="D32" s="125">
        <v>0</v>
      </c>
      <c r="E32" s="125"/>
      <c r="F32" s="125"/>
      <c r="G32" s="125"/>
      <c r="H32" s="126">
        <f t="shared" si="0"/>
        <v>0</v>
      </c>
    </row>
    <row r="33" spans="2:10" ht="18" customHeight="1" hidden="1">
      <c r="B33" s="5" t="s">
        <v>564</v>
      </c>
      <c r="C33" s="125">
        <f>C21+C22-C27</f>
        <v>0</v>
      </c>
      <c r="D33" s="125">
        <f>D21+D22-D27</f>
        <v>0</v>
      </c>
      <c r="E33" s="125"/>
      <c r="F33" s="125">
        <f>F21+F22-F27</f>
        <v>0</v>
      </c>
      <c r="G33" s="125"/>
      <c r="H33" s="126">
        <f t="shared" si="0"/>
        <v>0</v>
      </c>
      <c r="I33" s="30">
        <f>H33-BCDKT!F36</f>
        <v>-30588800</v>
      </c>
      <c r="J33" s="73">
        <f>H33-BCDKT!F36</f>
        <v>-30588800</v>
      </c>
    </row>
    <row r="34" spans="2:8" ht="19.5" customHeight="1" hidden="1">
      <c r="B34" s="129" t="s">
        <v>652</v>
      </c>
      <c r="C34" s="130"/>
      <c r="D34" s="130"/>
      <c r="E34" s="130"/>
      <c r="F34" s="130"/>
      <c r="G34" s="130"/>
      <c r="H34" s="131"/>
    </row>
    <row r="35" spans="2:10" ht="18" customHeight="1" hidden="1">
      <c r="B35" s="5" t="s">
        <v>649</v>
      </c>
      <c r="C35" s="125">
        <v>0</v>
      </c>
      <c r="D35" s="125">
        <v>0</v>
      </c>
      <c r="E35" s="132"/>
      <c r="F35" s="132">
        <v>0</v>
      </c>
      <c r="G35" s="132"/>
      <c r="H35" s="133">
        <f t="shared" si="0"/>
        <v>0</v>
      </c>
      <c r="I35" s="30">
        <f>H35+BCDKT!G37</f>
        <v>0</v>
      </c>
      <c r="J35" s="134">
        <f>H35+BCDKT!G37</f>
        <v>0</v>
      </c>
    </row>
    <row r="36" spans="2:8" ht="18" customHeight="1" hidden="1">
      <c r="B36" s="5" t="s">
        <v>565</v>
      </c>
      <c r="C36" s="125"/>
      <c r="D36" s="125"/>
      <c r="E36" s="125"/>
      <c r="F36" s="125">
        <v>0</v>
      </c>
      <c r="G36" s="125"/>
      <c r="H36" s="126">
        <f t="shared" si="0"/>
        <v>0</v>
      </c>
    </row>
    <row r="37" spans="2:8" ht="15" hidden="1">
      <c r="B37" s="5" t="s">
        <v>653</v>
      </c>
      <c r="C37" s="125">
        <f>SUM(C39:C41)</f>
        <v>0</v>
      </c>
      <c r="D37" s="125">
        <f>SUM(D39:D41)</f>
        <v>0</v>
      </c>
      <c r="E37" s="125"/>
      <c r="F37" s="125">
        <f>SUM(F39:F41)</f>
        <v>0</v>
      </c>
      <c r="G37" s="125"/>
      <c r="H37" s="126">
        <f>SUM(C37:F37)</f>
        <v>0</v>
      </c>
    </row>
    <row r="38" spans="2:8" ht="15" hidden="1">
      <c r="B38" s="127" t="s">
        <v>654</v>
      </c>
      <c r="C38" s="125"/>
      <c r="D38" s="125"/>
      <c r="E38" s="135"/>
      <c r="F38" s="135"/>
      <c r="G38" s="135"/>
      <c r="H38" s="126">
        <f t="shared" si="0"/>
        <v>0</v>
      </c>
    </row>
    <row r="39" spans="2:8" ht="15" hidden="1">
      <c r="B39" s="128" t="s">
        <v>662</v>
      </c>
      <c r="C39" s="125">
        <v>0</v>
      </c>
      <c r="D39" s="125">
        <v>0</v>
      </c>
      <c r="E39" s="125"/>
      <c r="F39" s="125">
        <v>0</v>
      </c>
      <c r="G39" s="125"/>
      <c r="H39" s="126">
        <f t="shared" si="0"/>
        <v>0</v>
      </c>
    </row>
    <row r="40" spans="2:8" ht="15" hidden="1">
      <c r="B40" s="128" t="s">
        <v>910</v>
      </c>
      <c r="C40" s="125">
        <v>0</v>
      </c>
      <c r="D40" s="125">
        <v>0</v>
      </c>
      <c r="E40" s="125"/>
      <c r="F40" s="125">
        <v>0</v>
      </c>
      <c r="G40" s="125"/>
      <c r="H40" s="126">
        <f t="shared" si="0"/>
        <v>0</v>
      </c>
    </row>
    <row r="41" spans="2:8" ht="11.25" customHeight="1" hidden="1">
      <c r="B41" s="128" t="s">
        <v>663</v>
      </c>
      <c r="C41" s="125">
        <v>0</v>
      </c>
      <c r="D41" s="125">
        <v>0</v>
      </c>
      <c r="E41" s="125"/>
      <c r="F41" s="125">
        <v>0</v>
      </c>
      <c r="G41" s="125"/>
      <c r="H41" s="126">
        <f t="shared" si="0"/>
        <v>0</v>
      </c>
    </row>
    <row r="42" spans="2:10" ht="18" customHeight="1" hidden="1">
      <c r="B42" s="5" t="s">
        <v>564</v>
      </c>
      <c r="C42" s="125">
        <f>C35+C36-C37</f>
        <v>0</v>
      </c>
      <c r="D42" s="125">
        <f>D35+D36-D37</f>
        <v>0</v>
      </c>
      <c r="E42" s="125"/>
      <c r="F42" s="125">
        <f>SUM(F35+F36-F37)</f>
        <v>0</v>
      </c>
      <c r="G42" s="125"/>
      <c r="H42" s="126">
        <f t="shared" si="0"/>
        <v>0</v>
      </c>
      <c r="I42" s="30">
        <f>H42+BCDKT!F37</f>
        <v>-4731464</v>
      </c>
      <c r="J42" s="134">
        <f>H42+BCDKT!F37</f>
        <v>-4731464</v>
      </c>
    </row>
    <row r="43" spans="2:8" ht="17.25" customHeight="1" hidden="1">
      <c r="B43" s="136" t="s">
        <v>655</v>
      </c>
      <c r="C43" s="137"/>
      <c r="D43" s="137"/>
      <c r="E43" s="137"/>
      <c r="F43" s="137"/>
      <c r="G43" s="137"/>
      <c r="H43" s="129"/>
    </row>
    <row r="44" spans="2:10" ht="18" customHeight="1" hidden="1">
      <c r="B44" s="5" t="s">
        <v>656</v>
      </c>
      <c r="C44" s="138">
        <f>C21-C35</f>
        <v>0</v>
      </c>
      <c r="D44" s="138">
        <f>D21-D35</f>
        <v>0</v>
      </c>
      <c r="E44" s="139">
        <f>E21-E35</f>
        <v>0</v>
      </c>
      <c r="F44" s="139">
        <f>F21-F35</f>
        <v>0</v>
      </c>
      <c r="G44" s="139"/>
      <c r="H44" s="133">
        <f t="shared" si="0"/>
        <v>0</v>
      </c>
      <c r="I44" s="30">
        <f>H44-BCDKT!G35</f>
        <v>0</v>
      </c>
      <c r="J44" s="134">
        <f>H44-BCDKT!G35</f>
        <v>0</v>
      </c>
    </row>
    <row r="45" spans="2:10" ht="15" hidden="1">
      <c r="B45" s="5" t="s">
        <v>566</v>
      </c>
      <c r="C45" s="138">
        <f>C33-C42</f>
        <v>0</v>
      </c>
      <c r="D45" s="138">
        <f>D33-D42</f>
        <v>0</v>
      </c>
      <c r="E45" s="138">
        <f>E33-E42</f>
        <v>0</v>
      </c>
      <c r="F45" s="138">
        <f>F33-F42</f>
        <v>0</v>
      </c>
      <c r="G45" s="138"/>
      <c r="H45" s="126">
        <f t="shared" si="0"/>
        <v>0</v>
      </c>
      <c r="I45" s="30">
        <f>H45-BCDKT!F35</f>
        <v>-25857336</v>
      </c>
      <c r="J45" s="134">
        <f>H45-BCDKT!F35</f>
        <v>-25857336</v>
      </c>
    </row>
    <row r="46" ht="15" hidden="1"/>
    <row r="47" ht="15" hidden="1">
      <c r="B47" s="10" t="s">
        <v>567</v>
      </c>
    </row>
    <row r="48" ht="15" hidden="1"/>
    <row r="49" ht="15" hidden="1">
      <c r="B49" s="10" t="s">
        <v>568</v>
      </c>
    </row>
    <row r="50" ht="15" hidden="1">
      <c r="B50" s="10" t="s">
        <v>569</v>
      </c>
    </row>
    <row r="51" ht="15" hidden="1"/>
    <row r="52" spans="1:8" ht="15">
      <c r="A52" s="19" t="s">
        <v>427</v>
      </c>
      <c r="B52" s="19" t="s">
        <v>288</v>
      </c>
      <c r="H52" s="55"/>
    </row>
    <row r="53" spans="1:9" ht="6" customHeight="1">
      <c r="A53" s="36"/>
      <c r="B53" s="50"/>
      <c r="C53" s="140"/>
      <c r="D53" s="140"/>
      <c r="E53" s="140"/>
      <c r="F53" s="114"/>
      <c r="G53" s="114"/>
      <c r="H53" s="115"/>
      <c r="I53" s="38"/>
    </row>
    <row r="54" spans="1:9" ht="21" customHeight="1">
      <c r="A54" s="36"/>
      <c r="B54" s="141" t="s">
        <v>291</v>
      </c>
      <c r="C54" s="142"/>
      <c r="D54" s="124"/>
      <c r="E54" s="142" t="s">
        <v>289</v>
      </c>
      <c r="F54" s="143" t="s">
        <v>665</v>
      </c>
      <c r="G54" s="143"/>
      <c r="H54" s="214" t="s">
        <v>666</v>
      </c>
      <c r="I54" s="38"/>
    </row>
    <row r="55" spans="1:9" ht="6" customHeight="1">
      <c r="A55" s="36"/>
      <c r="B55" s="50"/>
      <c r="C55" s="37"/>
      <c r="D55" s="37"/>
      <c r="E55" s="37"/>
      <c r="F55" s="38"/>
      <c r="G55" s="38"/>
      <c r="H55" s="144"/>
      <c r="I55" s="38"/>
    </row>
    <row r="56" spans="1:11" ht="15">
      <c r="A56" s="38"/>
      <c r="B56" s="52" t="s">
        <v>290</v>
      </c>
      <c r="C56" s="94"/>
      <c r="D56" s="94"/>
      <c r="E56" s="94">
        <v>385841342</v>
      </c>
      <c r="F56" s="145">
        <v>126260612</v>
      </c>
      <c r="G56" s="145"/>
      <c r="H56" s="146">
        <f>E56-F56</f>
        <v>259580730</v>
      </c>
      <c r="I56" s="38"/>
      <c r="K56" s="30"/>
    </row>
    <row r="57" spans="1:9" ht="15">
      <c r="A57" s="38"/>
      <c r="B57" s="52" t="s">
        <v>292</v>
      </c>
      <c r="C57" s="94"/>
      <c r="D57" s="146"/>
      <c r="E57" s="146">
        <v>675768204</v>
      </c>
      <c r="F57" s="145">
        <v>138879497</v>
      </c>
      <c r="G57" s="145"/>
      <c r="H57" s="146">
        <f>E57-F57</f>
        <v>536888707</v>
      </c>
      <c r="I57" s="38"/>
    </row>
    <row r="58" spans="1:11" ht="15">
      <c r="A58" s="38"/>
      <c r="B58" s="52" t="s">
        <v>293</v>
      </c>
      <c r="C58" s="147"/>
      <c r="D58" s="146"/>
      <c r="E58" s="146">
        <v>4324750735</v>
      </c>
      <c r="F58" s="145">
        <v>2282507332</v>
      </c>
      <c r="G58" s="145"/>
      <c r="H58" s="146">
        <f>E58-F58</f>
        <v>2042243403</v>
      </c>
      <c r="I58" s="38"/>
      <c r="K58" s="30"/>
    </row>
    <row r="59" spans="1:9" ht="15">
      <c r="A59" s="38"/>
      <c r="B59" s="52" t="s">
        <v>664</v>
      </c>
      <c r="C59" s="147"/>
      <c r="D59" s="146"/>
      <c r="E59" s="146">
        <v>3944676759</v>
      </c>
      <c r="F59" s="145">
        <v>2520210152</v>
      </c>
      <c r="G59" s="145"/>
      <c r="H59" s="146">
        <f>E59-F59</f>
        <v>1424466607</v>
      </c>
      <c r="I59" s="38"/>
    </row>
    <row r="60" spans="1:9" ht="6" customHeight="1">
      <c r="A60" s="38"/>
      <c r="B60" s="52"/>
      <c r="C60" s="147"/>
      <c r="D60" s="146"/>
      <c r="E60" s="146"/>
      <c r="F60" s="145"/>
      <c r="G60" s="145"/>
      <c r="H60" s="146"/>
      <c r="I60" s="38"/>
    </row>
    <row r="61" spans="1:10" ht="15.75" thickBot="1">
      <c r="A61" s="38"/>
      <c r="B61" s="33" t="s">
        <v>634</v>
      </c>
      <c r="C61" s="148"/>
      <c r="D61" s="149"/>
      <c r="E61" s="35">
        <f>SUM(E56:E59)</f>
        <v>9331037040</v>
      </c>
      <c r="F61" s="35">
        <f>SUM(F56:F59)</f>
        <v>5067857593</v>
      </c>
      <c r="G61" s="35"/>
      <c r="H61" s="35">
        <f>SUM(H56:H59)</f>
        <v>4263179447</v>
      </c>
      <c r="I61" s="38"/>
      <c r="J61" s="134">
        <f>H61-BCDKT!F53</f>
        <v>0</v>
      </c>
    </row>
    <row r="62" spans="1:9" ht="15.75" thickTop="1">
      <c r="A62" s="38"/>
      <c r="B62" s="38"/>
      <c r="C62" s="150"/>
      <c r="D62" s="61"/>
      <c r="E62" s="61"/>
      <c r="F62" s="61"/>
      <c r="G62" s="61"/>
      <c r="H62" s="36"/>
      <c r="I62" s="38"/>
    </row>
    <row r="63" spans="1:9" ht="15">
      <c r="A63" s="38"/>
      <c r="B63" s="38"/>
      <c r="C63" s="150"/>
      <c r="D63" s="61"/>
      <c r="E63" s="61"/>
      <c r="F63" s="61"/>
      <c r="G63" s="61"/>
      <c r="H63" s="151">
        <f>H61-BCDKT!F53</f>
        <v>0</v>
      </c>
      <c r="I63" s="38"/>
    </row>
    <row r="64" spans="1:9" ht="15">
      <c r="A64" s="38"/>
      <c r="B64" s="38"/>
      <c r="C64" s="150"/>
      <c r="D64" s="61"/>
      <c r="E64" s="61"/>
      <c r="F64" s="61"/>
      <c r="G64" s="61"/>
      <c r="H64" s="36"/>
      <c r="I64" s="38"/>
    </row>
    <row r="65" ht="15.75">
      <c r="E65" s="2"/>
    </row>
  </sheetData>
  <sheetProtection/>
  <mergeCells count="3">
    <mergeCell ref="B15:H15"/>
    <mergeCell ref="A4:H4"/>
    <mergeCell ref="A5:H5"/>
  </mergeCells>
  <printOptions/>
  <pageMargins left="0.6" right="0.35433070866141736" top="0.5905511811023623" bottom="0.42" header="0.31496062992125984" footer="0.1968503937007874"/>
  <pageSetup firstPageNumber="19" useFirstPageNumber="1" horizontalDpi="300" verticalDpi="300" orientation="portrait" paperSize="9" scale="95"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K65"/>
  <sheetViews>
    <sheetView zoomScalePageLayoutView="0" workbookViewId="0" topLeftCell="A16">
      <selection activeCell="E21" sqref="E21"/>
    </sheetView>
  </sheetViews>
  <sheetFormatPr defaultColWidth="9.00390625" defaultRowHeight="12.75"/>
  <cols>
    <col min="1" max="1" width="3.00390625" style="10" customWidth="1"/>
    <col min="2" max="2" width="36.75390625" style="10" customWidth="1"/>
    <col min="3" max="3" width="16.25390625" style="10" customWidth="1"/>
    <col min="4" max="4" width="11.625" style="10" bestFit="1" customWidth="1"/>
    <col min="5" max="6" width="17.625" style="10" customWidth="1"/>
    <col min="7" max="7" width="16.375" style="10" customWidth="1"/>
    <col min="8" max="8" width="12.00390625" style="10" customWidth="1"/>
    <col min="9" max="9" width="18.125" style="10" customWidth="1"/>
    <col min="10" max="10" width="20.00390625" style="10" bestFit="1" customWidth="1"/>
    <col min="11" max="11" width="12.625" style="10" customWidth="1"/>
    <col min="12" max="16384" width="9.125" style="10" customWidth="1"/>
  </cols>
  <sheetData>
    <row r="1" spans="1:9" s="5" customFormat="1" ht="12.75">
      <c r="A1" s="4" t="str">
        <f>'TTC&amp;KS'!B4</f>
        <v>CÔNG TY CỔ PHẦN QUẢN LÝ QUỸ ĐẦU TƯ VIPC</v>
      </c>
      <c r="I1" s="7" t="str">
        <f>'TTC&amp;KS'!B6</f>
        <v>Báo cáo tài chính cho năm tài chính</v>
      </c>
    </row>
    <row r="2" spans="1:9" s="5" customFormat="1" ht="12.75">
      <c r="A2" s="362" t="str">
        <f>'TTC&amp;KS'!B5</f>
        <v>08 Nguyễn Huệ, P.Bến Nghé, Q.1, TP.Hồ Chí Minh</v>
      </c>
      <c r="B2" s="362"/>
      <c r="C2" s="362"/>
      <c r="D2" s="362"/>
      <c r="E2" s="362"/>
      <c r="F2" s="362"/>
      <c r="G2" s="362"/>
      <c r="H2" s="362"/>
      <c r="I2" s="500" t="str">
        <f>'TTC&amp;KS'!B7&amp;" "&amp;'TTC&amp;KS'!C7</f>
        <v>kết thúc tại ngày 31/12/2011</v>
      </c>
    </row>
    <row r="3" spans="1:7" ht="15">
      <c r="A3" s="45"/>
      <c r="B3" s="13"/>
      <c r="C3" s="13"/>
      <c r="D3" s="13"/>
      <c r="E3" s="13"/>
      <c r="F3" s="13"/>
      <c r="G3" s="13"/>
    </row>
    <row r="4" spans="1:9" s="373" customFormat="1" ht="20.25">
      <c r="A4" s="1134" t="s">
        <v>1223</v>
      </c>
      <c r="B4" s="1134"/>
      <c r="C4" s="1134"/>
      <c r="D4" s="1134"/>
      <c r="E4" s="1134"/>
      <c r="F4" s="1134"/>
      <c r="G4" s="1134"/>
      <c r="H4" s="1134"/>
      <c r="I4" s="1134"/>
    </row>
    <row r="5" spans="1:9" s="1030" customFormat="1" ht="15.75">
      <c r="A5" s="1171" t="str">
        <f>TM3!A5:H5</f>
        <v>Năm 2011</v>
      </c>
      <c r="B5" s="1171"/>
      <c r="C5" s="1171"/>
      <c r="D5" s="1171"/>
      <c r="E5" s="1171"/>
      <c r="F5" s="1171"/>
      <c r="G5" s="1171"/>
      <c r="H5" s="1171"/>
      <c r="I5" s="1171"/>
    </row>
    <row r="6" spans="1:9" s="19" customFormat="1" ht="14.25">
      <c r="A6" s="36" t="s">
        <v>1163</v>
      </c>
      <c r="B6" s="152" t="s">
        <v>1164</v>
      </c>
      <c r="C6" s="36"/>
      <c r="D6" s="36"/>
      <c r="E6" s="36"/>
      <c r="F6" s="36"/>
      <c r="I6" s="36"/>
    </row>
    <row r="7" spans="1:9" ht="15">
      <c r="A7" s="38"/>
      <c r="B7" s="38"/>
      <c r="C7" s="61"/>
      <c r="D7" s="61"/>
      <c r="E7" s="61"/>
      <c r="F7" s="61"/>
      <c r="G7" s="61"/>
      <c r="H7" s="38"/>
      <c r="I7" s="38"/>
    </row>
    <row r="8" spans="1:10" s="23" customFormat="1" ht="15">
      <c r="A8" s="1170" t="s">
        <v>520</v>
      </c>
      <c r="B8" s="1170"/>
      <c r="C8" s="1170" t="s">
        <v>524</v>
      </c>
      <c r="D8" s="1170"/>
      <c r="E8" s="1170" t="s">
        <v>1165</v>
      </c>
      <c r="F8" s="1170"/>
      <c r="G8" s="1170" t="s">
        <v>523</v>
      </c>
      <c r="H8" s="1170"/>
      <c r="I8" s="1170" t="s">
        <v>1166</v>
      </c>
      <c r="J8" s="1031"/>
    </row>
    <row r="9" spans="1:10" s="23" customFormat="1" ht="30">
      <c r="A9" s="1170"/>
      <c r="B9" s="1170"/>
      <c r="C9" s="153" t="s">
        <v>823</v>
      </c>
      <c r="D9" s="153" t="s">
        <v>757</v>
      </c>
      <c r="E9" s="153" t="s">
        <v>824</v>
      </c>
      <c r="F9" s="153" t="s">
        <v>825</v>
      </c>
      <c r="G9" s="153" t="s">
        <v>823</v>
      </c>
      <c r="H9" s="153" t="s">
        <v>757</v>
      </c>
      <c r="I9" s="1170"/>
      <c r="J9" s="1031"/>
    </row>
    <row r="10" spans="1:10" s="26" customFormat="1" ht="15" hidden="1">
      <c r="A10" s="1172"/>
      <c r="B10" s="1173"/>
      <c r="C10" s="154"/>
      <c r="D10" s="154"/>
      <c r="E10" s="154"/>
      <c r="F10" s="154"/>
      <c r="G10" s="154"/>
      <c r="H10" s="155"/>
      <c r="I10" s="155"/>
      <c r="J10" s="232"/>
    </row>
    <row r="11" spans="1:10" s="19" customFormat="1" ht="25.5" customHeight="1">
      <c r="A11" s="156" t="s">
        <v>539</v>
      </c>
      <c r="B11" s="156"/>
      <c r="C11" s="109">
        <f>C13+C14+C17+C20</f>
        <v>1177810118</v>
      </c>
      <c r="D11" s="794">
        <f>SUM(D12:D23)</f>
        <v>0</v>
      </c>
      <c r="E11" s="109">
        <f>E13+E14+E17+E20</f>
        <v>3569809386</v>
      </c>
      <c r="F11" s="109">
        <f>F13+F14+F17+F20+F23</f>
        <v>1769872876</v>
      </c>
      <c r="G11" s="109">
        <f>G12+G13+G14+G17+G18+G19+G20</f>
        <v>3325589883</v>
      </c>
      <c r="H11" s="794">
        <f>SUM(H12:H20)</f>
        <v>0</v>
      </c>
      <c r="I11" s="156"/>
      <c r="J11" s="1032">
        <f>G11-BCDKT!E60</f>
        <v>0</v>
      </c>
    </row>
    <row r="12" spans="1:9" s="38" customFormat="1" ht="15">
      <c r="A12" s="864" t="s">
        <v>826</v>
      </c>
      <c r="B12" s="864"/>
      <c r="C12" s="690">
        <v>0</v>
      </c>
      <c r="D12" s="864"/>
      <c r="E12" s="690"/>
      <c r="F12" s="690"/>
      <c r="G12" s="867">
        <f>C12+E12-F12</f>
        <v>0</v>
      </c>
      <c r="H12" s="864"/>
      <c r="I12" s="864"/>
    </row>
    <row r="13" spans="1:10" ht="15">
      <c r="A13" s="405" t="s">
        <v>827</v>
      </c>
      <c r="B13" s="405"/>
      <c r="C13" s="868"/>
      <c r="D13" s="409"/>
      <c r="E13" s="869"/>
      <c r="F13" s="869">
        <v>252124700</v>
      </c>
      <c r="G13" s="869">
        <f>C13+E13-F13</f>
        <v>-252124700</v>
      </c>
      <c r="H13" s="870"/>
      <c r="I13" s="405"/>
      <c r="J13" s="1033"/>
    </row>
    <row r="14" spans="1:10" ht="15">
      <c r="A14" s="405" t="s">
        <v>828</v>
      </c>
      <c r="B14" s="405"/>
      <c r="C14" s="868">
        <f>C15+C16</f>
        <v>1338750</v>
      </c>
      <c r="D14" s="409"/>
      <c r="E14" s="869">
        <f>SUM(E15:E16)</f>
        <v>6422931</v>
      </c>
      <c r="F14" s="869">
        <f>SUM(F15:F16)</f>
        <v>7761681</v>
      </c>
      <c r="G14" s="868">
        <f aca="true" t="shared" si="0" ref="G14:G27">C14+E14-F14</f>
        <v>0</v>
      </c>
      <c r="H14" s="405"/>
      <c r="I14" s="405"/>
      <c r="J14" s="145"/>
    </row>
    <row r="15" spans="1:10" ht="15">
      <c r="A15" s="405" t="s">
        <v>959</v>
      </c>
      <c r="B15" s="405"/>
      <c r="C15" s="872">
        <v>4338750</v>
      </c>
      <c r="D15" s="872"/>
      <c r="E15" s="872">
        <v>3422931</v>
      </c>
      <c r="F15" s="872">
        <v>7761681</v>
      </c>
      <c r="G15" s="868">
        <f t="shared" si="0"/>
        <v>0</v>
      </c>
      <c r="H15" s="405"/>
      <c r="I15" s="405"/>
      <c r="J15" s="145"/>
    </row>
    <row r="16" spans="1:10" ht="15">
      <c r="A16" s="405" t="s">
        <v>960</v>
      </c>
      <c r="B16" s="405"/>
      <c r="C16" s="872">
        <v>-3000000</v>
      </c>
      <c r="D16" s="872"/>
      <c r="E16" s="872">
        <v>3000000</v>
      </c>
      <c r="F16" s="872"/>
      <c r="G16" s="409">
        <f t="shared" si="0"/>
        <v>0</v>
      </c>
      <c r="H16" s="405"/>
      <c r="I16" s="405"/>
      <c r="J16" s="145"/>
    </row>
    <row r="17" spans="1:10" ht="15">
      <c r="A17" s="405" t="s">
        <v>829</v>
      </c>
      <c r="B17" s="405"/>
      <c r="C17" s="868"/>
      <c r="D17" s="409"/>
      <c r="E17" s="869">
        <v>722599943</v>
      </c>
      <c r="F17" s="869">
        <v>673105170</v>
      </c>
      <c r="G17" s="868">
        <f t="shared" si="0"/>
        <v>49494773</v>
      </c>
      <c r="H17" s="405"/>
      <c r="I17" s="405"/>
      <c r="J17" s="145"/>
    </row>
    <row r="18" spans="1:10" ht="15">
      <c r="A18" s="405" t="s">
        <v>830</v>
      </c>
      <c r="B18" s="405"/>
      <c r="C18" s="871">
        <v>0</v>
      </c>
      <c r="D18" s="409"/>
      <c r="E18" s="409"/>
      <c r="F18" s="409"/>
      <c r="G18" s="868">
        <f t="shared" si="0"/>
        <v>0</v>
      </c>
      <c r="H18" s="405"/>
      <c r="I18" s="405"/>
      <c r="J18" s="38"/>
    </row>
    <row r="19" spans="1:10" ht="15">
      <c r="A19" s="405" t="s">
        <v>831</v>
      </c>
      <c r="B19" s="405"/>
      <c r="C19" s="409"/>
      <c r="D19" s="409"/>
      <c r="E19" s="405"/>
      <c r="F19" s="405"/>
      <c r="G19" s="868">
        <f t="shared" si="0"/>
        <v>0</v>
      </c>
      <c r="H19" s="405"/>
      <c r="I19" s="405"/>
      <c r="J19" s="38"/>
    </row>
    <row r="20" spans="1:10" ht="15">
      <c r="A20" s="405" t="s">
        <v>832</v>
      </c>
      <c r="B20" s="405"/>
      <c r="C20" s="869">
        <f>C21+C23+C22</f>
        <v>1176471368</v>
      </c>
      <c r="D20" s="409"/>
      <c r="E20" s="869">
        <f>E21+E23+E22</f>
        <v>2840786512</v>
      </c>
      <c r="F20" s="869">
        <f>F21+F23+F22</f>
        <v>489038070</v>
      </c>
      <c r="G20" s="869">
        <f>G21+G23+G22</f>
        <v>3528219810</v>
      </c>
      <c r="H20" s="405"/>
      <c r="I20" s="405"/>
      <c r="J20" s="145"/>
    </row>
    <row r="21" spans="1:10" ht="15">
      <c r="A21" s="815" t="s">
        <v>961</v>
      </c>
      <c r="B21" s="405"/>
      <c r="C21" s="409">
        <v>262500</v>
      </c>
      <c r="D21" s="409"/>
      <c r="E21" s="409">
        <v>71686443</v>
      </c>
      <c r="F21" s="409">
        <v>71944196</v>
      </c>
      <c r="G21" s="409">
        <f t="shared" si="0"/>
        <v>4747</v>
      </c>
      <c r="H21" s="405"/>
      <c r="I21" s="405"/>
      <c r="J21" s="145"/>
    </row>
    <row r="22" spans="1:11" ht="15">
      <c r="A22" s="815" t="s">
        <v>76</v>
      </c>
      <c r="B22" s="428"/>
      <c r="C22" s="1036">
        <v>976581129</v>
      </c>
      <c r="D22" s="1036"/>
      <c r="E22" s="1036">
        <v>2614669490</v>
      </c>
      <c r="F22" s="1036">
        <v>69250619</v>
      </c>
      <c r="G22" s="415">
        <f t="shared" si="0"/>
        <v>3522000000</v>
      </c>
      <c r="H22" s="428"/>
      <c r="I22" s="428"/>
      <c r="J22" s="189" t="s">
        <v>77</v>
      </c>
      <c r="K22" s="11"/>
    </row>
    <row r="23" spans="1:10" s="47" customFormat="1" ht="15">
      <c r="A23" s="405" t="s">
        <v>758</v>
      </c>
      <c r="B23" s="405"/>
      <c r="C23" s="409">
        <f>SUM(C24:C26)</f>
        <v>199627739</v>
      </c>
      <c r="D23" s="409"/>
      <c r="E23" s="409">
        <f>SUM(E24:E26)</f>
        <v>154430579</v>
      </c>
      <c r="F23" s="409">
        <f>SUM(F24:F26)</f>
        <v>347843255</v>
      </c>
      <c r="G23" s="409">
        <f>C23+E23-F23</f>
        <v>6215063</v>
      </c>
      <c r="H23" s="873"/>
      <c r="I23" s="874"/>
      <c r="J23" s="1034"/>
    </row>
    <row r="24" spans="1:11" ht="15">
      <c r="A24" s="815" t="s">
        <v>759</v>
      </c>
      <c r="B24" s="815"/>
      <c r="C24" s="872"/>
      <c r="D24" s="872"/>
      <c r="E24" s="872"/>
      <c r="F24" s="872"/>
      <c r="G24" s="872">
        <f>C24+E24-F24</f>
        <v>0</v>
      </c>
      <c r="H24" s="870"/>
      <c r="I24" s="405"/>
      <c r="J24" s="488"/>
      <c r="K24" s="280"/>
    </row>
    <row r="25" spans="1:10" ht="15">
      <c r="A25" s="815" t="s">
        <v>760</v>
      </c>
      <c r="B25" s="815"/>
      <c r="C25" s="872">
        <v>192932327</v>
      </c>
      <c r="D25" s="872"/>
      <c r="E25" s="872"/>
      <c r="F25" s="872">
        <f>TM2!F45</f>
        <v>192788755</v>
      </c>
      <c r="G25" s="872">
        <f>C25+E25-F25</f>
        <v>143572</v>
      </c>
      <c r="H25" s="870"/>
      <c r="I25" s="405"/>
      <c r="J25" s="145"/>
    </row>
    <row r="26" spans="1:10" ht="15">
      <c r="A26" s="956" t="s">
        <v>761</v>
      </c>
      <c r="B26" s="956"/>
      <c r="C26" s="957">
        <v>6695412</v>
      </c>
      <c r="D26" s="957"/>
      <c r="E26" s="957">
        <v>154430579</v>
      </c>
      <c r="F26" s="957">
        <v>155054500</v>
      </c>
      <c r="G26" s="872">
        <f>C26+E26-F26</f>
        <v>6071491</v>
      </c>
      <c r="H26" s="315"/>
      <c r="I26" s="314"/>
      <c r="J26" s="145"/>
    </row>
    <row r="27" spans="1:10" s="19" customFormat="1" ht="22.5" customHeight="1">
      <c r="A27" s="156" t="s">
        <v>667</v>
      </c>
      <c r="B27" s="156"/>
      <c r="C27" s="794"/>
      <c r="D27" s="794">
        <f>SUM(D29:D30)</f>
        <v>0</v>
      </c>
      <c r="E27" s="794">
        <f>SUM(E28:E30)</f>
        <v>0</v>
      </c>
      <c r="F27" s="794">
        <f>SUM(F28:F30)</f>
        <v>0</v>
      </c>
      <c r="G27" s="836">
        <f t="shared" si="0"/>
        <v>0</v>
      </c>
      <c r="H27" s="794">
        <f>SUM(H29:H30)</f>
        <v>0</v>
      </c>
      <c r="I27" s="156"/>
      <c r="J27" s="151">
        <f>BCDKT!F71-TM5!G27</f>
        <v>0</v>
      </c>
    </row>
    <row r="28" spans="1:10" s="19" customFormat="1" ht="15">
      <c r="A28" s="864" t="s">
        <v>238</v>
      </c>
      <c r="B28" s="865"/>
      <c r="C28" s="690"/>
      <c r="D28" s="690"/>
      <c r="E28" s="690"/>
      <c r="F28" s="690"/>
      <c r="G28" s="743"/>
      <c r="H28" s="690"/>
      <c r="I28" s="864"/>
      <c r="J28" s="151"/>
    </row>
    <row r="29" spans="1:9" s="38" customFormat="1" ht="15">
      <c r="A29" s="405" t="s">
        <v>833</v>
      </c>
      <c r="B29" s="405"/>
      <c r="C29" s="409"/>
      <c r="D29" s="409"/>
      <c r="E29" s="409"/>
      <c r="F29" s="409"/>
      <c r="G29" s="866"/>
      <c r="H29" s="405"/>
      <c r="I29" s="405"/>
    </row>
    <row r="30" spans="1:10" ht="15">
      <c r="A30" s="314" t="s">
        <v>834</v>
      </c>
      <c r="B30" s="314"/>
      <c r="C30" s="295"/>
      <c r="D30" s="295"/>
      <c r="E30" s="295"/>
      <c r="F30" s="295"/>
      <c r="G30" s="648"/>
      <c r="H30" s="315"/>
      <c r="I30" s="314"/>
      <c r="J30" s="145"/>
    </row>
    <row r="31" spans="1:10" s="36" customFormat="1" ht="23.25" customHeight="1">
      <c r="A31" s="1125" t="s">
        <v>647</v>
      </c>
      <c r="B31" s="1127"/>
      <c r="C31" s="159">
        <f>C27+C11</f>
        <v>1177810118</v>
      </c>
      <c r="D31" s="835">
        <f aca="true" t="shared" si="1" ref="D31:I31">D11+D27</f>
        <v>0</v>
      </c>
      <c r="E31" s="159">
        <f t="shared" si="1"/>
        <v>3569809386</v>
      </c>
      <c r="F31" s="159">
        <f t="shared" si="1"/>
        <v>1769872876</v>
      </c>
      <c r="G31" s="159">
        <f>G11+G27</f>
        <v>3325589883</v>
      </c>
      <c r="H31" s="835">
        <f t="shared" si="1"/>
        <v>0</v>
      </c>
      <c r="I31" s="835">
        <f t="shared" si="1"/>
        <v>0</v>
      </c>
      <c r="J31" s="151">
        <f>G31-BCDKT!E60</f>
        <v>0</v>
      </c>
    </row>
    <row r="32" spans="1:10" ht="15">
      <c r="A32" s="160"/>
      <c r="B32" s="38"/>
      <c r="C32" s="145">
        <f>C31-BCDKT!F62</f>
        <v>0</v>
      </c>
      <c r="D32" s="38"/>
      <c r="E32" s="38"/>
      <c r="F32" s="38"/>
      <c r="G32" s="161">
        <f>G31-BCDKT!E60</f>
        <v>0</v>
      </c>
      <c r="H32" s="38"/>
      <c r="I32" s="38"/>
      <c r="J32" s="38"/>
    </row>
    <row r="33" s="38" customFormat="1" ht="15">
      <c r="B33" s="36"/>
    </row>
    <row r="34" spans="3:9" s="38" customFormat="1" ht="15">
      <c r="C34" s="145"/>
      <c r="G34" s="145"/>
      <c r="I34" s="67"/>
    </row>
    <row r="35" s="38" customFormat="1" ht="15"/>
    <row r="36" s="38" customFormat="1" ht="15">
      <c r="G36" s="145"/>
    </row>
    <row r="37" s="38" customFormat="1" ht="15">
      <c r="G37" s="67"/>
    </row>
    <row r="38" s="38" customFormat="1" ht="15">
      <c r="G38" s="145"/>
    </row>
    <row r="39" s="38" customFormat="1" ht="15"/>
    <row r="40" s="38" customFormat="1" ht="15"/>
    <row r="41" s="38" customFormat="1" ht="15"/>
    <row r="42" s="38" customFormat="1" ht="15"/>
    <row r="43" s="38" customFormat="1" ht="15"/>
    <row r="44" s="38" customFormat="1" ht="15"/>
    <row r="45" s="38" customFormat="1" ht="15"/>
    <row r="46" s="38" customFormat="1" ht="15"/>
    <row r="47" s="38" customFormat="1" ht="15"/>
    <row r="48" s="38" customFormat="1" ht="15"/>
    <row r="49" s="38" customFormat="1" ht="15"/>
    <row r="50" s="38" customFormat="1" ht="15" customHeight="1" hidden="1"/>
    <row r="51" s="38" customFormat="1" ht="15"/>
    <row r="52" s="38" customFormat="1" ht="15"/>
    <row r="53" s="38" customFormat="1" ht="16.5" customHeight="1"/>
    <row r="54" s="38" customFormat="1" ht="17.25" customHeight="1"/>
    <row r="55" s="38" customFormat="1" ht="15" customHeight="1" hidden="1"/>
    <row r="56" s="38" customFormat="1" ht="15" customHeight="1" hidden="1"/>
    <row r="57" s="38" customFormat="1" ht="15" customHeight="1" hidden="1"/>
    <row r="58" s="38" customFormat="1" ht="15" customHeight="1" hidden="1"/>
    <row r="59" s="38" customFormat="1" ht="15" customHeight="1" hidden="1"/>
    <row r="60" s="38" customFormat="1" ht="14.25" customHeight="1" hidden="1"/>
    <row r="61" s="38" customFormat="1" ht="15" customHeight="1" hidden="1">
      <c r="K61" s="38">
        <f>G61-BCDKT!G50</f>
        <v>0</v>
      </c>
    </row>
    <row r="62" s="38" customFormat="1" ht="14.25" customHeight="1" hidden="1"/>
    <row r="63" s="38" customFormat="1" ht="15"/>
    <row r="64" spans="1:9" ht="15">
      <c r="A64" s="38"/>
      <c r="B64" s="38"/>
      <c r="C64" s="38"/>
      <c r="D64" s="38"/>
      <c r="E64" s="38"/>
      <c r="F64" s="38"/>
      <c r="G64" s="38"/>
      <c r="H64" s="38"/>
      <c r="I64" s="38"/>
    </row>
    <row r="65" spans="1:9" ht="15">
      <c r="A65" s="38"/>
      <c r="B65" s="38"/>
      <c r="C65" s="38"/>
      <c r="D65" s="38"/>
      <c r="E65" s="38"/>
      <c r="F65" s="38"/>
      <c r="G65" s="38"/>
      <c r="H65" s="38"/>
      <c r="I65" s="38"/>
    </row>
  </sheetData>
  <sheetProtection/>
  <mergeCells count="9">
    <mergeCell ref="I8:I9"/>
    <mergeCell ref="A4:I4"/>
    <mergeCell ref="A5:I5"/>
    <mergeCell ref="A31:B31"/>
    <mergeCell ref="A8:B9"/>
    <mergeCell ref="A10:B10"/>
    <mergeCell ref="C8:D8"/>
    <mergeCell ref="E8:F8"/>
    <mergeCell ref="G8:H8"/>
  </mergeCells>
  <printOptions horizontalCentered="1"/>
  <pageMargins left="0.5905511811023623" right="0.5905511811023623" top="0.5905511811023623" bottom="0.3937007874015748" header="0.1968503937007874" footer="0.1968503937007874"/>
  <pageSetup firstPageNumber="16" useFirstPageNumber="1" horizontalDpi="600" verticalDpi="600" orientation="landscape" paperSize="9"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I150"/>
  <sheetViews>
    <sheetView zoomScalePageLayoutView="0" workbookViewId="0" topLeftCell="A4">
      <selection activeCell="E20" sqref="E20"/>
    </sheetView>
  </sheetViews>
  <sheetFormatPr defaultColWidth="9.00390625" defaultRowHeight="12.75"/>
  <cols>
    <col min="1" max="1" width="4.00390625" style="22" customWidth="1"/>
    <col min="2" max="2" width="32.00390625" style="22" customWidth="1"/>
    <col min="3" max="3" width="16.875" style="22" bestFit="1" customWidth="1"/>
    <col min="4" max="4" width="16.375" style="22" bestFit="1" customWidth="1"/>
    <col min="5" max="5" width="16.875" style="22" bestFit="1" customWidth="1"/>
    <col min="6" max="6" width="18.125" style="22" customWidth="1"/>
    <col min="7" max="7" width="10.875" style="22" customWidth="1"/>
    <col min="8" max="8" width="19.25390625" style="97" customWidth="1"/>
    <col min="9" max="9" width="18.625" style="22" customWidth="1"/>
    <col min="10" max="16384" width="9.125" style="22" customWidth="1"/>
  </cols>
  <sheetData>
    <row r="1" spans="1:6" ht="15">
      <c r="A1" s="108" t="str">
        <f>'TTC&amp;KS'!B4</f>
        <v>CÔNG TY CỔ PHẦN QUẢN LÝ QUỸ ĐẦU TƯ VIPC</v>
      </c>
      <c r="B1" s="61"/>
      <c r="C1" s="61"/>
      <c r="D1" s="61"/>
      <c r="E1" s="61"/>
      <c r="F1" s="162" t="str">
        <f>'TTC&amp;KS'!B6</f>
        <v>Báo cáo tài chính cho năm tài chính</v>
      </c>
    </row>
    <row r="2" spans="1:6" ht="15">
      <c r="A2" s="98" t="str">
        <f>'TTC&amp;KS'!B5</f>
        <v>08 Nguyễn Huệ, P.Bến Nghé, Q.1, TP.Hồ Chí Minh</v>
      </c>
      <c r="B2" s="98"/>
      <c r="C2" s="98"/>
      <c r="D2" s="98"/>
      <c r="E2" s="98"/>
      <c r="F2" s="99" t="str">
        <f>'TTC&amp;KS'!B7&amp;" "&amp;'TTC&amp;KS'!C7</f>
        <v>kết thúc tại ngày 31/12/2011</v>
      </c>
    </row>
    <row r="3" spans="7:8" s="61" customFormat="1" ht="15">
      <c r="G3" s="96"/>
      <c r="H3" s="110"/>
    </row>
    <row r="4" spans="1:8" s="61" customFormat="1" ht="20.25">
      <c r="A4" s="706" t="str">
        <f>TM5!A4:I4</f>
        <v>BẢN THUYẾT MINH BÁO CÁO TÀI CHÍNH</v>
      </c>
      <c r="B4" s="146"/>
      <c r="C4" s="146"/>
      <c r="D4" s="146"/>
      <c r="E4" s="146"/>
      <c r="F4" s="146"/>
      <c r="G4" s="96"/>
      <c r="H4" s="110"/>
    </row>
    <row r="5" spans="1:8" s="61" customFormat="1" ht="15">
      <c r="A5" s="707" t="str">
        <f>TM5!A5:I5</f>
        <v>Năm 2011</v>
      </c>
      <c r="B5" s="146"/>
      <c r="C5" s="146"/>
      <c r="D5" s="146"/>
      <c r="E5" s="146"/>
      <c r="F5" s="146"/>
      <c r="G5" s="96"/>
      <c r="H5" s="110"/>
    </row>
    <row r="6" spans="7:8" s="61" customFormat="1" ht="15">
      <c r="G6" s="96"/>
      <c r="H6" s="110"/>
    </row>
    <row r="7" spans="1:8" s="61" customFormat="1" ht="15">
      <c r="A7" s="108" t="s">
        <v>428</v>
      </c>
      <c r="B7" s="108" t="s">
        <v>295</v>
      </c>
      <c r="G7" s="96"/>
      <c r="H7" s="110"/>
    </row>
    <row r="8" spans="1:8" s="61" customFormat="1" ht="6" customHeight="1">
      <c r="A8" s="108"/>
      <c r="B8" s="108"/>
      <c r="G8" s="96"/>
      <c r="H8" s="110"/>
    </row>
    <row r="9" spans="1:8" s="61" customFormat="1" ht="15">
      <c r="A9" s="108" t="s">
        <v>294</v>
      </c>
      <c r="B9" s="108" t="s">
        <v>835</v>
      </c>
      <c r="G9" s="96"/>
      <c r="H9" s="110"/>
    </row>
    <row r="10" spans="7:8" s="61" customFormat="1" ht="6" customHeight="1">
      <c r="G10" s="96"/>
      <c r="H10" s="110"/>
    </row>
    <row r="11" spans="2:6" s="63" customFormat="1" ht="29.25" customHeight="1">
      <c r="B11" s="3" t="s">
        <v>836</v>
      </c>
      <c r="C11" s="3" t="s">
        <v>524</v>
      </c>
      <c r="D11" s="3" t="s">
        <v>892</v>
      </c>
      <c r="E11" s="3" t="s">
        <v>893</v>
      </c>
      <c r="F11" s="3" t="s">
        <v>523</v>
      </c>
    </row>
    <row r="12" spans="2:6" s="108" customFormat="1" ht="21" customHeight="1">
      <c r="B12" s="109" t="s">
        <v>837</v>
      </c>
      <c r="C12" s="109">
        <f>SUM(C13:C20)</f>
        <v>20338066285</v>
      </c>
      <c r="D12" s="109">
        <f>SUM(D13:D20)</f>
        <v>0</v>
      </c>
      <c r="E12" s="109">
        <f>SUM(E13:E20)</f>
        <v>5582428301</v>
      </c>
      <c r="F12" s="109">
        <f>C12+D12-E12</f>
        <v>14755637984</v>
      </c>
    </row>
    <row r="13" spans="2:8" s="61" customFormat="1" ht="21" customHeight="1">
      <c r="B13" s="690" t="s">
        <v>838</v>
      </c>
      <c r="C13" s="690">
        <v>33000000000</v>
      </c>
      <c r="D13" s="690"/>
      <c r="E13" s="689"/>
      <c r="F13" s="875">
        <f aca="true" t="shared" si="0" ref="F13:F22">C13+D13-E13</f>
        <v>33000000000</v>
      </c>
      <c r="G13" s="163"/>
      <c r="H13" s="110"/>
    </row>
    <row r="14" spans="2:8" s="61" customFormat="1" ht="21" customHeight="1">
      <c r="B14" s="876" t="s">
        <v>582</v>
      </c>
      <c r="C14" s="876"/>
      <c r="D14" s="876"/>
      <c r="E14" s="877"/>
      <c r="F14" s="878">
        <f t="shared" si="0"/>
        <v>0</v>
      </c>
      <c r="G14" s="163"/>
      <c r="H14" s="110"/>
    </row>
    <row r="15" spans="2:8" s="61" customFormat="1" ht="21" customHeight="1">
      <c r="B15" s="876" t="s">
        <v>583</v>
      </c>
      <c r="C15" s="876"/>
      <c r="D15" s="876"/>
      <c r="E15" s="877"/>
      <c r="F15" s="878">
        <f t="shared" si="0"/>
        <v>0</v>
      </c>
      <c r="G15" s="163"/>
      <c r="H15" s="110"/>
    </row>
    <row r="16" spans="2:6" s="103" customFormat="1" ht="21" customHeight="1">
      <c r="B16" s="879" t="s">
        <v>584</v>
      </c>
      <c r="C16" s="879"/>
      <c r="D16" s="879"/>
      <c r="E16" s="879"/>
      <c r="F16" s="878">
        <f t="shared" si="0"/>
        <v>0</v>
      </c>
    </row>
    <row r="17" spans="2:8" s="61" customFormat="1" ht="21" customHeight="1">
      <c r="B17" s="876" t="s">
        <v>585</v>
      </c>
      <c r="C17" s="876"/>
      <c r="D17" s="876"/>
      <c r="E17" s="876"/>
      <c r="F17" s="878">
        <f t="shared" si="0"/>
        <v>0</v>
      </c>
      <c r="G17" s="96"/>
      <c r="H17" s="110"/>
    </row>
    <row r="18" spans="2:8" s="61" customFormat="1" ht="21" customHeight="1">
      <c r="B18" s="876" t="s">
        <v>839</v>
      </c>
      <c r="C18" s="876"/>
      <c r="D18" s="876"/>
      <c r="E18" s="876"/>
      <c r="F18" s="878">
        <f t="shared" si="0"/>
        <v>0</v>
      </c>
      <c r="G18" s="96"/>
      <c r="H18" s="110"/>
    </row>
    <row r="19" spans="2:8" s="61" customFormat="1" ht="21" customHeight="1">
      <c r="B19" s="876" t="s">
        <v>840</v>
      </c>
      <c r="C19" s="876"/>
      <c r="D19" s="876"/>
      <c r="E19" s="876"/>
      <c r="F19" s="878">
        <f t="shared" si="0"/>
        <v>0</v>
      </c>
      <c r="H19" s="110"/>
    </row>
    <row r="20" spans="2:8" s="61" customFormat="1" ht="21" customHeight="1">
      <c r="B20" s="295" t="s">
        <v>841</v>
      </c>
      <c r="C20" s="961">
        <v>-12661933715</v>
      </c>
      <c r="D20" s="295"/>
      <c r="E20" s="960">
        <f>5582423554+G20</f>
        <v>5582428301</v>
      </c>
      <c r="F20" s="880">
        <f t="shared" si="0"/>
        <v>-18244362016</v>
      </c>
      <c r="G20" s="61">
        <v>4747</v>
      </c>
      <c r="H20" s="110"/>
    </row>
    <row r="21" spans="2:7" s="108" customFormat="1" ht="21" customHeight="1">
      <c r="B21" s="109" t="s">
        <v>842</v>
      </c>
      <c r="C21" s="794">
        <f>C22</f>
        <v>0</v>
      </c>
      <c r="D21" s="794">
        <f>D22</f>
        <v>0</v>
      </c>
      <c r="E21" s="794">
        <f>E22</f>
        <v>0</v>
      </c>
      <c r="F21" s="794">
        <f t="shared" si="0"/>
        <v>0</v>
      </c>
      <c r="G21" s="839"/>
    </row>
    <row r="22" spans="2:8" s="61" customFormat="1" ht="21" customHeight="1">
      <c r="B22" s="164" t="s">
        <v>980</v>
      </c>
      <c r="C22" s="836"/>
      <c r="D22" s="836"/>
      <c r="E22" s="836"/>
      <c r="F22" s="794">
        <f t="shared" si="0"/>
        <v>0</v>
      </c>
      <c r="G22" s="840"/>
      <c r="H22" s="104"/>
    </row>
    <row r="23" spans="2:8" s="108" customFormat="1" ht="21" customHeight="1">
      <c r="B23" s="109" t="s">
        <v>647</v>
      </c>
      <c r="C23" s="109">
        <f>C12+C21</f>
        <v>20338066285</v>
      </c>
      <c r="D23" s="109">
        <f>D12+D21</f>
        <v>0</v>
      </c>
      <c r="E23" s="109">
        <f>E12+E21</f>
        <v>5582428301</v>
      </c>
      <c r="F23" s="109">
        <f>F12+F21</f>
        <v>14755637984</v>
      </c>
      <c r="G23" s="108">
        <f>F23-BCDKT!E78</f>
        <v>0</v>
      </c>
      <c r="H23" s="112"/>
    </row>
    <row r="24" spans="2:8" s="61" customFormat="1" ht="15">
      <c r="B24" s="108"/>
      <c r="F24" s="840">
        <f>F23-BCDKT!F76</f>
        <v>-5582428301</v>
      </c>
      <c r="H24" s="110"/>
    </row>
    <row r="25" spans="1:8" s="61" customFormat="1" ht="18" customHeight="1">
      <c r="A25" s="108" t="s">
        <v>297</v>
      </c>
      <c r="B25" s="108" t="s">
        <v>296</v>
      </c>
      <c r="H25" s="110"/>
    </row>
    <row r="26" spans="2:8" s="61" customFormat="1" ht="6" customHeight="1">
      <c r="B26" s="108"/>
      <c r="H26" s="110"/>
    </row>
    <row r="27" spans="1:9" s="61" customFormat="1" ht="30" customHeight="1">
      <c r="A27" s="165"/>
      <c r="B27" s="881" t="s">
        <v>668</v>
      </c>
      <c r="C27" s="43"/>
      <c r="D27" s="851"/>
      <c r="E27" s="882" t="s">
        <v>300</v>
      </c>
      <c r="F27" s="883" t="s">
        <v>488</v>
      </c>
      <c r="G27" s="217"/>
      <c r="H27" s="67"/>
      <c r="I27" s="72"/>
    </row>
    <row r="28" spans="2:9" s="61" customFormat="1" ht="15">
      <c r="B28" s="71"/>
      <c r="C28" s="67"/>
      <c r="E28" s="67"/>
      <c r="F28" s="67"/>
      <c r="G28" s="67"/>
      <c r="H28" s="67"/>
      <c r="I28" s="67"/>
    </row>
    <row r="29" spans="2:9" s="61" customFormat="1" ht="18" customHeight="1">
      <c r="B29" s="10" t="s">
        <v>1057</v>
      </c>
      <c r="C29" s="10"/>
      <c r="E29" s="240">
        <v>1650000000</v>
      </c>
      <c r="F29" s="958">
        <v>0.05</v>
      </c>
      <c r="H29" s="10"/>
      <c r="I29" s="837"/>
    </row>
    <row r="30" spans="2:9" s="61" customFormat="1" ht="18" customHeight="1">
      <c r="B30" s="10" t="s">
        <v>180</v>
      </c>
      <c r="C30" s="10"/>
      <c r="E30" s="240">
        <v>9900000000</v>
      </c>
      <c r="F30" s="958">
        <v>0.3</v>
      </c>
      <c r="H30" s="10"/>
      <c r="I30" s="837"/>
    </row>
    <row r="31" spans="2:9" s="61" customFormat="1" ht="18" customHeight="1">
      <c r="B31" s="10" t="s">
        <v>181</v>
      </c>
      <c r="C31" s="10"/>
      <c r="E31" s="240">
        <v>9900000000</v>
      </c>
      <c r="F31" s="958">
        <v>0.3</v>
      </c>
      <c r="H31" s="10"/>
      <c r="I31" s="837"/>
    </row>
    <row r="32" spans="2:9" s="61" customFormat="1" ht="18" customHeight="1">
      <c r="B32" s="10" t="s">
        <v>182</v>
      </c>
      <c r="C32" s="10"/>
      <c r="E32" s="240">
        <v>11550000000</v>
      </c>
      <c r="F32" s="958">
        <v>0.35</v>
      </c>
      <c r="H32" s="10"/>
      <c r="I32" s="837"/>
    </row>
    <row r="33" spans="2:9" s="61" customFormat="1" ht="15">
      <c r="B33" s="10"/>
      <c r="C33" s="10"/>
      <c r="E33" s="240"/>
      <c r="F33" s="837"/>
      <c r="H33" s="10"/>
      <c r="I33" s="837"/>
    </row>
    <row r="34" spans="2:9" s="61" customFormat="1" ht="18" customHeight="1" thickBot="1">
      <c r="B34" s="53" t="s">
        <v>634</v>
      </c>
      <c r="C34" s="34"/>
      <c r="D34" s="287"/>
      <c r="E34" s="286">
        <f>SUM(E29:E32)</f>
        <v>33000000000</v>
      </c>
      <c r="F34" s="959">
        <f>SUM(F29:F32)</f>
        <v>0.9999999999999999</v>
      </c>
      <c r="H34" s="10"/>
      <c r="I34" s="838"/>
    </row>
    <row r="35" spans="2:8" s="61" customFormat="1" ht="15.75" thickTop="1">
      <c r="B35" s="108"/>
      <c r="F35" s="108"/>
      <c r="G35" s="108"/>
      <c r="H35" s="110"/>
    </row>
    <row r="36" spans="2:8" s="61" customFormat="1" ht="15">
      <c r="B36" s="108"/>
      <c r="H36" s="110"/>
    </row>
    <row r="37" spans="1:8" s="61" customFormat="1" ht="15">
      <c r="A37" s="165"/>
      <c r="B37" s="108"/>
      <c r="H37" s="110"/>
    </row>
    <row r="38" spans="6:8" s="61" customFormat="1" ht="15">
      <c r="F38" s="96"/>
      <c r="G38" s="96"/>
      <c r="H38" s="110"/>
    </row>
    <row r="39" spans="6:8" s="61" customFormat="1" ht="15">
      <c r="F39" s="96"/>
      <c r="G39" s="96"/>
      <c r="H39" s="110"/>
    </row>
    <row r="40" s="61" customFormat="1" ht="15">
      <c r="H40" s="110"/>
    </row>
    <row r="41" spans="2:8" s="102" customFormat="1" ht="15">
      <c r="B41" s="167"/>
      <c r="H41" s="168"/>
    </row>
    <row r="42" spans="2:8" s="102" customFormat="1" ht="15">
      <c r="B42" s="167"/>
      <c r="H42" s="168"/>
    </row>
    <row r="43" spans="2:8" s="61" customFormat="1" ht="15">
      <c r="B43" s="103"/>
      <c r="H43" s="110"/>
    </row>
    <row r="44" spans="2:8" s="61" customFormat="1" ht="15">
      <c r="B44" s="108"/>
      <c r="F44" s="108"/>
      <c r="G44" s="108"/>
      <c r="H44" s="110"/>
    </row>
    <row r="45" spans="2:8" s="61" customFormat="1" ht="14.25" customHeight="1">
      <c r="B45" s="108"/>
      <c r="F45" s="108"/>
      <c r="G45" s="108"/>
      <c r="H45" s="110"/>
    </row>
    <row r="46" spans="1:7" s="170" customFormat="1" ht="15">
      <c r="A46" s="169"/>
      <c r="B46" s="39"/>
      <c r="C46" s="111"/>
      <c r="D46" s="111"/>
      <c r="E46" s="111"/>
      <c r="F46" s="111"/>
      <c r="G46" s="111"/>
    </row>
    <row r="47" spans="1:7" s="110" customFormat="1" ht="15">
      <c r="A47" s="61"/>
      <c r="B47" s="108"/>
      <c r="C47" s="61"/>
      <c r="D47" s="61"/>
      <c r="E47" s="61"/>
      <c r="F47" s="96"/>
      <c r="G47" s="96"/>
    </row>
    <row r="48" spans="1:7" s="110" customFormat="1" ht="15">
      <c r="A48" s="61"/>
      <c r="B48" s="108"/>
      <c r="C48" s="61"/>
      <c r="D48" s="61"/>
      <c r="E48" s="61"/>
      <c r="F48" s="96"/>
      <c r="G48" s="96"/>
    </row>
    <row r="49" spans="1:8" s="110" customFormat="1" ht="15">
      <c r="A49" s="61"/>
      <c r="B49" s="61"/>
      <c r="C49" s="61"/>
      <c r="D49" s="61"/>
      <c r="E49" s="61"/>
      <c r="F49" s="171"/>
      <c r="G49" s="61"/>
      <c r="H49" s="104"/>
    </row>
    <row r="50" spans="1:7" s="110" customFormat="1" ht="15">
      <c r="A50" s="61"/>
      <c r="B50" s="61"/>
      <c r="C50" s="61"/>
      <c r="D50" s="61"/>
      <c r="E50" s="61"/>
      <c r="F50" s="171"/>
      <c r="G50" s="111"/>
    </row>
    <row r="51" spans="1:7" s="110" customFormat="1" ht="15">
      <c r="A51" s="61"/>
      <c r="B51" s="1166"/>
      <c r="C51" s="1166"/>
      <c r="D51" s="61"/>
      <c r="E51" s="61"/>
      <c r="F51" s="171"/>
      <c r="G51" s="171"/>
    </row>
    <row r="52" spans="1:7" s="110" customFormat="1" ht="15">
      <c r="A52" s="61"/>
      <c r="B52" s="1166"/>
      <c r="C52" s="1166"/>
      <c r="D52" s="61"/>
      <c r="E52" s="61"/>
      <c r="F52" s="171"/>
      <c r="G52" s="171"/>
    </row>
    <row r="53" spans="1:7" s="110" customFormat="1" ht="15">
      <c r="A53" s="61"/>
      <c r="B53" s="61"/>
      <c r="C53" s="61"/>
      <c r="D53" s="61"/>
      <c r="E53" s="61"/>
      <c r="F53" s="171"/>
      <c r="G53" s="111"/>
    </row>
    <row r="54" spans="1:7" s="110" customFormat="1" ht="15">
      <c r="A54" s="61"/>
      <c r="B54" s="61"/>
      <c r="C54" s="61"/>
      <c r="D54" s="61"/>
      <c r="E54" s="61"/>
      <c r="F54" s="171"/>
      <c r="G54" s="111"/>
    </row>
    <row r="55" spans="1:7" s="110" customFormat="1" ht="15">
      <c r="A55" s="61"/>
      <c r="B55" s="61"/>
      <c r="C55" s="61"/>
      <c r="D55" s="61"/>
      <c r="E55" s="61"/>
      <c r="F55" s="171"/>
      <c r="G55" s="111"/>
    </row>
    <row r="56" spans="1:7" s="110" customFormat="1" ht="15">
      <c r="A56" s="61"/>
      <c r="B56" s="61"/>
      <c r="C56" s="61"/>
      <c r="D56" s="61"/>
      <c r="E56" s="61"/>
      <c r="F56" s="171"/>
      <c r="G56" s="111"/>
    </row>
    <row r="57" spans="1:7" s="110" customFormat="1" ht="15">
      <c r="A57" s="61"/>
      <c r="B57" s="61"/>
      <c r="C57" s="61"/>
      <c r="D57" s="61"/>
      <c r="E57" s="61"/>
      <c r="F57" s="171"/>
      <c r="G57" s="111"/>
    </row>
    <row r="58" spans="1:7" s="110" customFormat="1" ht="15">
      <c r="A58" s="61"/>
      <c r="B58" s="61"/>
      <c r="C58" s="1175"/>
      <c r="D58" s="1175"/>
      <c r="E58" s="1175"/>
      <c r="F58" s="172"/>
      <c r="G58" s="111"/>
    </row>
    <row r="59" spans="1:7" s="110" customFormat="1" ht="15">
      <c r="A59" s="61"/>
      <c r="B59" s="108"/>
      <c r="C59" s="61"/>
      <c r="D59" s="61"/>
      <c r="E59" s="61"/>
      <c r="F59" s="39"/>
      <c r="G59" s="39"/>
    </row>
    <row r="60" spans="2:8" s="61" customFormat="1" ht="15">
      <c r="B60" s="108"/>
      <c r="F60" s="110"/>
      <c r="G60" s="110"/>
      <c r="H60" s="110"/>
    </row>
    <row r="61" spans="1:8" s="61" customFormat="1" ht="15">
      <c r="A61" s="173"/>
      <c r="B61" s="108"/>
      <c r="H61" s="110"/>
    </row>
    <row r="62" spans="2:8" s="61" customFormat="1" ht="15">
      <c r="B62" s="174"/>
      <c r="F62" s="96"/>
      <c r="G62" s="96"/>
      <c r="H62" s="110"/>
    </row>
    <row r="63" spans="2:8" s="61" customFormat="1" ht="15">
      <c r="B63" s="174"/>
      <c r="F63" s="96"/>
      <c r="G63" s="96"/>
      <c r="H63" s="110"/>
    </row>
    <row r="64" spans="2:8" s="61" customFormat="1" ht="15">
      <c r="B64" s="111"/>
      <c r="H64" s="110"/>
    </row>
    <row r="65" s="61" customFormat="1" ht="15">
      <c r="H65" s="110"/>
    </row>
    <row r="66" s="61" customFormat="1" ht="15">
      <c r="H66" s="110"/>
    </row>
    <row r="67" spans="2:8" s="61" customFormat="1" ht="15">
      <c r="B67" s="108"/>
      <c r="F67" s="108"/>
      <c r="G67" s="108"/>
      <c r="H67" s="110"/>
    </row>
    <row r="68" spans="2:8" s="61" customFormat="1" ht="15">
      <c r="B68" s="108"/>
      <c r="F68" s="108"/>
      <c r="G68" s="108"/>
      <c r="H68" s="110"/>
    </row>
    <row r="69" spans="1:8" s="61" customFormat="1" ht="15">
      <c r="A69" s="173"/>
      <c r="B69" s="108"/>
      <c r="H69" s="110"/>
    </row>
    <row r="70" spans="2:8" s="61" customFormat="1" ht="15">
      <c r="B70" s="175"/>
      <c r="C70" s="175"/>
      <c r="D70" s="175"/>
      <c r="E70" s="175"/>
      <c r="F70" s="96"/>
      <c r="G70" s="96"/>
      <c r="H70" s="110"/>
    </row>
    <row r="71" spans="2:8" s="61" customFormat="1" ht="15">
      <c r="B71" s="176"/>
      <c r="C71" s="176"/>
      <c r="D71" s="176"/>
      <c r="E71" s="176"/>
      <c r="F71" s="177"/>
      <c r="G71" s="177"/>
      <c r="H71" s="110"/>
    </row>
    <row r="72" spans="2:8" s="61" customFormat="1" ht="15">
      <c r="B72" s="1174"/>
      <c r="C72" s="1174"/>
      <c r="D72" s="176"/>
      <c r="E72" s="176"/>
      <c r="F72" s="171"/>
      <c r="G72" s="171"/>
      <c r="H72" s="110"/>
    </row>
    <row r="73" spans="2:8" s="61" customFormat="1" ht="15">
      <c r="B73" s="111"/>
      <c r="C73" s="111"/>
      <c r="D73" s="111"/>
      <c r="E73" s="111"/>
      <c r="F73" s="171"/>
      <c r="G73" s="111"/>
      <c r="H73" s="110"/>
    </row>
    <row r="74" spans="2:8" s="61" customFormat="1" ht="15">
      <c r="B74" s="111"/>
      <c r="C74" s="111"/>
      <c r="D74" s="111"/>
      <c r="E74" s="111"/>
      <c r="F74" s="171"/>
      <c r="G74" s="111"/>
      <c r="H74" s="110"/>
    </row>
    <row r="75" spans="2:8" s="61" customFormat="1" ht="15">
      <c r="B75" s="111"/>
      <c r="C75" s="111"/>
      <c r="D75" s="111"/>
      <c r="E75" s="111"/>
      <c r="F75" s="171"/>
      <c r="G75" s="111"/>
      <c r="H75" s="110"/>
    </row>
    <row r="76" spans="2:8" s="61" customFormat="1" ht="15">
      <c r="B76" s="111"/>
      <c r="C76" s="111"/>
      <c r="D76" s="111"/>
      <c r="E76" s="111"/>
      <c r="F76" s="111"/>
      <c r="G76" s="111"/>
      <c r="H76" s="110"/>
    </row>
    <row r="77" spans="2:8" s="61" customFormat="1" ht="15">
      <c r="B77" s="111"/>
      <c r="C77" s="111"/>
      <c r="D77" s="111"/>
      <c r="E77" s="111"/>
      <c r="F77" s="171"/>
      <c r="G77" s="111"/>
      <c r="H77" s="110"/>
    </row>
    <row r="78" spans="2:8" s="61" customFormat="1" ht="15">
      <c r="B78" s="111"/>
      <c r="C78" s="111"/>
      <c r="D78" s="111"/>
      <c r="E78" s="111"/>
      <c r="F78" s="171"/>
      <c r="G78" s="111"/>
      <c r="H78" s="110"/>
    </row>
    <row r="79" spans="2:8" s="61" customFormat="1" ht="15">
      <c r="B79" s="111"/>
      <c r="C79" s="111"/>
      <c r="D79" s="111"/>
      <c r="E79" s="111"/>
      <c r="F79" s="111"/>
      <c r="G79" s="111"/>
      <c r="H79" s="110"/>
    </row>
    <row r="80" spans="2:8" s="61" customFormat="1" ht="15">
      <c r="B80" s="39"/>
      <c r="C80" s="111"/>
      <c r="D80" s="111"/>
      <c r="E80" s="111"/>
      <c r="F80" s="39"/>
      <c r="G80" s="39"/>
      <c r="H80" s="110"/>
    </row>
    <row r="81" spans="2:8" s="61" customFormat="1" ht="15">
      <c r="B81" s="108"/>
      <c r="H81" s="110"/>
    </row>
    <row r="82" spans="1:8" s="61" customFormat="1" ht="15">
      <c r="A82" s="108"/>
      <c r="B82" s="108"/>
      <c r="H82" s="110"/>
    </row>
    <row r="83" spans="6:8" s="61" customFormat="1" ht="15">
      <c r="F83" s="96"/>
      <c r="G83" s="96"/>
      <c r="H83" s="110"/>
    </row>
    <row r="84" spans="6:8" s="61" customFormat="1" ht="15">
      <c r="F84" s="96"/>
      <c r="G84" s="96"/>
      <c r="H84" s="110"/>
    </row>
    <row r="85" s="61" customFormat="1" ht="15">
      <c r="H85" s="110"/>
    </row>
    <row r="86" s="61" customFormat="1" ht="15">
      <c r="H86" s="110"/>
    </row>
    <row r="87" s="61" customFormat="1" ht="15">
      <c r="H87" s="110"/>
    </row>
    <row r="88" spans="2:8" s="61" customFormat="1" ht="15">
      <c r="B88" s="108"/>
      <c r="F88" s="108"/>
      <c r="G88" s="108"/>
      <c r="H88" s="110"/>
    </row>
    <row r="89" spans="2:8" s="61" customFormat="1" ht="15">
      <c r="B89" s="108"/>
      <c r="H89" s="110"/>
    </row>
    <row r="90" spans="1:8" s="61" customFormat="1" ht="15">
      <c r="A90" s="108"/>
      <c r="B90" s="108"/>
      <c r="H90" s="110"/>
    </row>
    <row r="91" spans="6:8" s="61" customFormat="1" ht="15">
      <c r="F91" s="96"/>
      <c r="G91" s="96"/>
      <c r="H91" s="110"/>
    </row>
    <row r="92" spans="6:8" s="61" customFormat="1" ht="15">
      <c r="F92" s="96"/>
      <c r="G92" s="96"/>
      <c r="H92" s="110"/>
    </row>
    <row r="93" s="61" customFormat="1" ht="15">
      <c r="H93" s="110"/>
    </row>
    <row r="94" s="61" customFormat="1" ht="15">
      <c r="H94" s="110"/>
    </row>
    <row r="95" s="61" customFormat="1" ht="15">
      <c r="H95" s="110"/>
    </row>
    <row r="96" s="61" customFormat="1" ht="15">
      <c r="H96" s="110"/>
    </row>
    <row r="97" s="61" customFormat="1" ht="15">
      <c r="H97" s="110"/>
    </row>
    <row r="98" s="61" customFormat="1" ht="15">
      <c r="H98" s="110"/>
    </row>
    <row r="99" s="61" customFormat="1" ht="15">
      <c r="H99" s="110"/>
    </row>
    <row r="100" s="61" customFormat="1" ht="15">
      <c r="H100" s="110"/>
    </row>
    <row r="101" spans="2:8" s="61" customFormat="1" ht="15">
      <c r="B101" s="108"/>
      <c r="F101" s="108"/>
      <c r="G101" s="108"/>
      <c r="H101" s="110"/>
    </row>
    <row r="102" spans="2:8" s="61" customFormat="1" ht="15">
      <c r="B102" s="108"/>
      <c r="H102" s="110"/>
    </row>
    <row r="103" spans="1:8" s="61" customFormat="1" ht="15">
      <c r="A103" s="108"/>
      <c r="B103" s="108"/>
      <c r="H103" s="110"/>
    </row>
    <row r="104" s="61" customFormat="1" ht="15">
      <c r="H104" s="110"/>
    </row>
    <row r="105" spans="2:8" s="61" customFormat="1" ht="15">
      <c r="B105" s="108"/>
      <c r="H105" s="110"/>
    </row>
    <row r="106" spans="2:8" s="61" customFormat="1" ht="15">
      <c r="B106" s="108"/>
      <c r="F106" s="96"/>
      <c r="G106" s="96"/>
      <c r="H106" s="110"/>
    </row>
    <row r="107" spans="6:8" s="61" customFormat="1" ht="15">
      <c r="F107" s="96"/>
      <c r="G107" s="96"/>
      <c r="H107" s="110"/>
    </row>
    <row r="108" spans="2:8" s="61" customFormat="1" ht="15">
      <c r="B108" s="1176"/>
      <c r="C108" s="1176"/>
      <c r="D108" s="1176"/>
      <c r="E108" s="1176"/>
      <c r="H108" s="110"/>
    </row>
    <row r="109" spans="2:8" s="61" customFormat="1" ht="15">
      <c r="B109" s="1176"/>
      <c r="C109" s="1176"/>
      <c r="D109" s="1176"/>
      <c r="E109" s="1176"/>
      <c r="H109" s="110"/>
    </row>
    <row r="110" spans="2:8" s="61" customFormat="1" ht="15">
      <c r="B110" s="1176"/>
      <c r="C110" s="1176"/>
      <c r="D110" s="1176"/>
      <c r="E110" s="1176"/>
      <c r="H110" s="110"/>
    </row>
    <row r="111" spans="2:8" s="61" customFormat="1" ht="15">
      <c r="B111" s="1176"/>
      <c r="C111" s="1176"/>
      <c r="D111" s="1176"/>
      <c r="E111" s="1176"/>
      <c r="H111" s="110"/>
    </row>
    <row r="112" s="61" customFormat="1" ht="15">
      <c r="H112" s="110"/>
    </row>
    <row r="113" spans="2:8" s="108" customFormat="1" ht="14.25">
      <c r="B113" s="1177"/>
      <c r="C113" s="1177"/>
      <c r="D113" s="1177"/>
      <c r="H113" s="112"/>
    </row>
    <row r="114" spans="2:8" s="108" customFormat="1" ht="15">
      <c r="B114" s="178"/>
      <c r="C114" s="178"/>
      <c r="D114" s="178"/>
      <c r="F114" s="61"/>
      <c r="G114" s="61"/>
      <c r="H114" s="112"/>
    </row>
    <row r="115" spans="2:8" s="61" customFormat="1" ht="15">
      <c r="B115" s="108"/>
      <c r="H115" s="110"/>
    </row>
    <row r="116" spans="2:8" s="61" customFormat="1" ht="15">
      <c r="B116" s="108"/>
      <c r="F116" s="96"/>
      <c r="G116" s="96"/>
      <c r="H116" s="110"/>
    </row>
    <row r="117" spans="6:8" s="61" customFormat="1" ht="15">
      <c r="F117" s="96"/>
      <c r="G117" s="96"/>
      <c r="H117" s="110"/>
    </row>
    <row r="118" spans="2:8" s="61" customFormat="1" ht="15">
      <c r="B118" s="1176"/>
      <c r="C118" s="1176"/>
      <c r="D118" s="1176"/>
      <c r="E118" s="1176"/>
      <c r="H118" s="110"/>
    </row>
    <row r="119" spans="2:8" s="61" customFormat="1" ht="15">
      <c r="B119" s="1176"/>
      <c r="C119" s="1176"/>
      <c r="D119" s="1176"/>
      <c r="E119" s="1176"/>
      <c r="H119" s="110"/>
    </row>
    <row r="120" s="61" customFormat="1" ht="15">
      <c r="H120" s="110"/>
    </row>
    <row r="121" spans="2:8" s="108" customFormat="1" ht="14.25">
      <c r="B121" s="1177"/>
      <c r="C121" s="1177"/>
      <c r="D121" s="1177"/>
      <c r="H121" s="112"/>
    </row>
    <row r="122" s="61" customFormat="1" ht="15">
      <c r="H122" s="110"/>
    </row>
    <row r="123" s="61" customFormat="1" ht="15">
      <c r="H123" s="110"/>
    </row>
    <row r="124" s="61" customFormat="1" ht="15">
      <c r="H124" s="110"/>
    </row>
    <row r="125" s="61" customFormat="1" ht="15">
      <c r="H125" s="110"/>
    </row>
    <row r="126" s="61" customFormat="1" ht="15">
      <c r="H126" s="110"/>
    </row>
    <row r="127" s="61" customFormat="1" ht="15">
      <c r="H127" s="110"/>
    </row>
    <row r="128" s="61" customFormat="1" ht="15">
      <c r="H128" s="110"/>
    </row>
    <row r="129" s="61" customFormat="1" ht="15">
      <c r="H129" s="110"/>
    </row>
    <row r="130" s="61" customFormat="1" ht="15">
      <c r="H130" s="110"/>
    </row>
    <row r="131" s="61" customFormat="1" ht="15">
      <c r="H131" s="110"/>
    </row>
    <row r="132" s="61" customFormat="1" ht="15">
      <c r="H132" s="110"/>
    </row>
    <row r="133" s="61" customFormat="1" ht="15">
      <c r="H133" s="110"/>
    </row>
    <row r="134" s="61" customFormat="1" ht="15">
      <c r="H134" s="110"/>
    </row>
    <row r="135" s="61" customFormat="1" ht="15">
      <c r="H135" s="110"/>
    </row>
    <row r="136" s="61" customFormat="1" ht="15">
      <c r="H136" s="110"/>
    </row>
    <row r="137" s="61" customFormat="1" ht="15">
      <c r="H137" s="110"/>
    </row>
    <row r="138" s="61" customFormat="1" ht="15">
      <c r="H138" s="110"/>
    </row>
    <row r="139" s="61" customFormat="1" ht="15">
      <c r="H139" s="110"/>
    </row>
    <row r="140" s="61" customFormat="1" ht="15">
      <c r="H140" s="110"/>
    </row>
    <row r="141" s="61" customFormat="1" ht="15">
      <c r="H141" s="110"/>
    </row>
    <row r="142" s="61" customFormat="1" ht="15">
      <c r="H142" s="110"/>
    </row>
    <row r="143" s="61" customFormat="1" ht="15">
      <c r="H143" s="110"/>
    </row>
    <row r="144" s="61" customFormat="1" ht="15">
      <c r="H144" s="110"/>
    </row>
    <row r="145" s="61" customFormat="1" ht="15">
      <c r="H145" s="110"/>
    </row>
    <row r="146" s="61" customFormat="1" ht="15">
      <c r="H146" s="110"/>
    </row>
    <row r="147" s="61" customFormat="1" ht="15">
      <c r="H147" s="110"/>
    </row>
    <row r="148" s="61" customFormat="1" ht="15">
      <c r="H148" s="110"/>
    </row>
    <row r="149" s="61" customFormat="1" ht="15">
      <c r="H149" s="110"/>
    </row>
    <row r="150" s="61" customFormat="1" ht="15">
      <c r="H150" s="110"/>
    </row>
  </sheetData>
  <sheetProtection/>
  <mergeCells count="12">
    <mergeCell ref="B111:E111"/>
    <mergeCell ref="B118:E118"/>
    <mergeCell ref="B51:C51"/>
    <mergeCell ref="B52:C52"/>
    <mergeCell ref="B72:C72"/>
    <mergeCell ref="C58:E58"/>
    <mergeCell ref="B119:E119"/>
    <mergeCell ref="B121:D121"/>
    <mergeCell ref="B113:D113"/>
    <mergeCell ref="B108:E108"/>
    <mergeCell ref="B109:E109"/>
    <mergeCell ref="B110:E110"/>
  </mergeCells>
  <printOptions horizontalCentered="1"/>
  <pageMargins left="0.7874015748031497" right="0.3937007874015748" top="0.5905511811023623" bottom="0.5905511811023623" header="0.1968503937007874" footer="0.1968503937007874"/>
  <pageSetup firstPageNumber="17" useFirstPageNumber="1" horizontalDpi="600" verticalDpi="600" orientation="portrait" paperSize="9" scale="95"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K94"/>
  <sheetViews>
    <sheetView zoomScale="90" zoomScaleNormal="90" zoomScalePageLayoutView="0" workbookViewId="0" topLeftCell="A1">
      <selection activeCell="G19" sqref="G19"/>
    </sheetView>
  </sheetViews>
  <sheetFormatPr defaultColWidth="9.00390625" defaultRowHeight="12.75"/>
  <cols>
    <col min="1" max="1" width="3.625" style="11" customWidth="1"/>
    <col min="2" max="2" width="31.125" style="11" customWidth="1"/>
    <col min="3" max="3" width="7.875" style="16" customWidth="1"/>
    <col min="4" max="8" width="17.625" style="11" customWidth="1"/>
    <col min="9" max="9" width="15.75390625" style="11" hidden="1" customWidth="1"/>
    <col min="10" max="10" width="17.625" style="11" customWidth="1"/>
    <col min="11" max="11" width="12.875" style="11" bestFit="1" customWidth="1"/>
    <col min="12" max="16384" width="9.125" style="11" customWidth="1"/>
  </cols>
  <sheetData>
    <row r="1" spans="1:10" ht="15">
      <c r="A1" s="57" t="str">
        <f>'TTC&amp;KS'!B4</f>
        <v>CÔNG TY CỔ PHẦN QUẢN LÝ QUỸ ĐẦU TƯ VIPC</v>
      </c>
      <c r="J1" s="58" t="str">
        <f>'TTC&amp;KS'!B6</f>
        <v>Báo cáo tài chính cho năm tài chính</v>
      </c>
    </row>
    <row r="2" spans="1:10" ht="15" customHeight="1">
      <c r="A2" s="8" t="str">
        <f>'TTC&amp;KS'!B5</f>
        <v>08 Nguyễn Huệ, P.Bến Nghé, Q.1, TP.Hồ Chí Minh</v>
      </c>
      <c r="B2" s="179"/>
      <c r="C2" s="180"/>
      <c r="D2" s="8"/>
      <c r="E2" s="9"/>
      <c r="F2" s="9"/>
      <c r="G2" s="8"/>
      <c r="H2" s="8"/>
      <c r="I2" s="8"/>
      <c r="J2" s="9" t="str">
        <f>'TTC&amp;KS'!B7&amp;" "&amp;'TTC&amp;KS'!C7</f>
        <v>kết thúc tại ngày 31/12/2011</v>
      </c>
    </row>
    <row r="4" spans="1:10" ht="20.25">
      <c r="A4" s="698" t="str">
        <f>TM7!A4</f>
        <v>BẢN THUYẾT MINH BÁO CÁO TÀI CHÍNH</v>
      </c>
      <c r="B4" s="14"/>
      <c r="C4" s="14"/>
      <c r="D4" s="14"/>
      <c r="E4" s="14"/>
      <c r="F4" s="14"/>
      <c r="G4" s="14"/>
      <c r="H4" s="14"/>
      <c r="I4" s="14"/>
      <c r="J4" s="14"/>
    </row>
    <row r="5" spans="1:10" ht="15">
      <c r="A5" s="699" t="str">
        <f>TM7!A5</f>
        <v>Năm 2011</v>
      </c>
      <c r="B5" s="14"/>
      <c r="C5" s="14"/>
      <c r="D5" s="14"/>
      <c r="E5" s="14"/>
      <c r="F5" s="14"/>
      <c r="G5" s="14"/>
      <c r="H5" s="14"/>
      <c r="I5" s="14"/>
      <c r="J5" s="14"/>
    </row>
    <row r="7" spans="1:10" ht="15">
      <c r="A7" s="181" t="s">
        <v>843</v>
      </c>
      <c r="B7" s="181" t="s">
        <v>844</v>
      </c>
      <c r="C7" s="182"/>
      <c r="D7" s="183"/>
      <c r="E7" s="183"/>
      <c r="F7" s="183"/>
      <c r="G7" s="183"/>
      <c r="H7" s="183"/>
      <c r="I7" s="183"/>
      <c r="J7" s="183"/>
    </row>
    <row r="8" s="183" customFormat="1" ht="15">
      <c r="C8" s="182"/>
    </row>
    <row r="9" spans="2:10" s="183" customFormat="1" ht="45" customHeight="1">
      <c r="B9" s="1178" t="s">
        <v>520</v>
      </c>
      <c r="C9" s="1178" t="s">
        <v>525</v>
      </c>
      <c r="D9" s="1178" t="s">
        <v>845</v>
      </c>
      <c r="E9" s="1107" t="s">
        <v>1165</v>
      </c>
      <c r="F9" s="1108"/>
      <c r="G9" s="1107" t="s">
        <v>846</v>
      </c>
      <c r="H9" s="1180"/>
      <c r="I9" s="1108"/>
      <c r="J9" s="1178" t="s">
        <v>847</v>
      </c>
    </row>
    <row r="10" spans="2:10" s="183" customFormat="1" ht="15">
      <c r="B10" s="1179"/>
      <c r="C10" s="1179"/>
      <c r="D10" s="1179"/>
      <c r="E10" s="185" t="s">
        <v>848</v>
      </c>
      <c r="F10" s="185" t="s">
        <v>849</v>
      </c>
      <c r="G10" s="185" t="s">
        <v>848</v>
      </c>
      <c r="H10" s="185" t="s">
        <v>849</v>
      </c>
      <c r="I10" s="185" t="s">
        <v>849</v>
      </c>
      <c r="J10" s="1179"/>
    </row>
    <row r="11" spans="2:10" s="152" customFormat="1" ht="19.5" customHeight="1">
      <c r="B11" s="186" t="s">
        <v>850</v>
      </c>
      <c r="C11" s="187" t="s">
        <v>896</v>
      </c>
      <c r="D11" s="188">
        <f aca="true" t="shared" si="0" ref="D11:I11">SUM(D12:D17)</f>
        <v>1338750</v>
      </c>
      <c r="E11" s="188">
        <f t="shared" si="0"/>
        <v>6422931</v>
      </c>
      <c r="F11" s="188">
        <f t="shared" si="0"/>
        <v>7761681</v>
      </c>
      <c r="G11" s="188">
        <f t="shared" si="0"/>
        <v>7761681</v>
      </c>
      <c r="H11" s="188">
        <f t="shared" si="0"/>
        <v>7761681</v>
      </c>
      <c r="I11" s="188">
        <f t="shared" si="0"/>
        <v>7761681</v>
      </c>
      <c r="J11" s="188">
        <f>D11+E11-F11</f>
        <v>0</v>
      </c>
    </row>
    <row r="12" spans="2:10" s="183" customFormat="1" ht="19.5" customHeight="1">
      <c r="B12" s="884" t="s">
        <v>851</v>
      </c>
      <c r="C12" s="885" t="s">
        <v>897</v>
      </c>
      <c r="D12" s="886">
        <v>0</v>
      </c>
      <c r="E12" s="886"/>
      <c r="F12" s="886"/>
      <c r="G12" s="886"/>
      <c r="H12" s="886"/>
      <c r="I12" s="886"/>
      <c r="J12" s="886">
        <f aca="true" t="shared" si="1" ref="J12:J20">D12+E12-F12</f>
        <v>0</v>
      </c>
    </row>
    <row r="13" spans="2:10" s="183" customFormat="1" ht="19.5" customHeight="1">
      <c r="B13" s="428" t="s">
        <v>852</v>
      </c>
      <c r="C13" s="887" t="s">
        <v>898</v>
      </c>
      <c r="D13" s="824">
        <v>0</v>
      </c>
      <c r="E13" s="824"/>
      <c r="F13" s="824"/>
      <c r="G13" s="824"/>
      <c r="H13" s="824"/>
      <c r="I13" s="824"/>
      <c r="J13" s="824">
        <f t="shared" si="1"/>
        <v>0</v>
      </c>
    </row>
    <row r="14" spans="2:10" s="183" customFormat="1" ht="19.5" customHeight="1">
      <c r="B14" s="428" t="s">
        <v>226</v>
      </c>
      <c r="C14" s="887" t="s">
        <v>899</v>
      </c>
      <c r="D14" s="824">
        <v>0</v>
      </c>
      <c r="E14" s="824"/>
      <c r="F14" s="824"/>
      <c r="G14" s="824"/>
      <c r="H14" s="824"/>
      <c r="I14" s="824"/>
      <c r="J14" s="824">
        <f t="shared" si="1"/>
        <v>0</v>
      </c>
    </row>
    <row r="15" spans="2:10" s="183" customFormat="1" ht="19.5" customHeight="1">
      <c r="B15" s="428" t="s">
        <v>227</v>
      </c>
      <c r="C15" s="887" t="s">
        <v>900</v>
      </c>
      <c r="D15" s="824">
        <v>0</v>
      </c>
      <c r="E15" s="824"/>
      <c r="F15" s="824"/>
      <c r="G15" s="824"/>
      <c r="H15" s="824"/>
      <c r="I15" s="824"/>
      <c r="J15" s="824">
        <f t="shared" si="1"/>
        <v>0</v>
      </c>
    </row>
    <row r="16" spans="2:10" s="183" customFormat="1" ht="19.5" customHeight="1">
      <c r="B16" s="428" t="s">
        <v>228</v>
      </c>
      <c r="C16" s="887" t="s">
        <v>901</v>
      </c>
      <c r="D16" s="824">
        <v>0</v>
      </c>
      <c r="E16" s="824"/>
      <c r="F16" s="824"/>
      <c r="G16" s="824"/>
      <c r="H16" s="824"/>
      <c r="I16" s="824"/>
      <c r="J16" s="824">
        <f t="shared" si="1"/>
        <v>0</v>
      </c>
    </row>
    <row r="17" spans="2:11" s="183" customFormat="1" ht="19.5" customHeight="1">
      <c r="B17" s="428" t="s">
        <v>1180</v>
      </c>
      <c r="C17" s="887" t="s">
        <v>902</v>
      </c>
      <c r="D17" s="415">
        <v>1338750</v>
      </c>
      <c r="E17" s="415">
        <v>6422931</v>
      </c>
      <c r="F17" s="415">
        <v>7761681</v>
      </c>
      <c r="G17" s="415">
        <f>D17+E17</f>
        <v>7761681</v>
      </c>
      <c r="H17" s="415">
        <f>F17</f>
        <v>7761681</v>
      </c>
      <c r="I17" s="415">
        <f>F17</f>
        <v>7761681</v>
      </c>
      <c r="J17" s="415">
        <f>D17+E17-F17</f>
        <v>0</v>
      </c>
      <c r="K17" s="189"/>
    </row>
    <row r="18" spans="2:11" s="152" customFormat="1" ht="19.5" customHeight="1">
      <c r="B18" s="186" t="s">
        <v>1181</v>
      </c>
      <c r="C18" s="187" t="s">
        <v>906</v>
      </c>
      <c r="D18" s="833">
        <f aca="true" t="shared" si="2" ref="D18:I18">SUM(D19:D20)</f>
        <v>0</v>
      </c>
      <c r="E18" s="833">
        <f t="shared" si="2"/>
        <v>0</v>
      </c>
      <c r="F18" s="833">
        <f t="shared" si="2"/>
        <v>0</v>
      </c>
      <c r="G18" s="833">
        <f t="shared" si="2"/>
        <v>0</v>
      </c>
      <c r="H18" s="833">
        <f t="shared" si="2"/>
        <v>0</v>
      </c>
      <c r="I18" s="833">
        <f t="shared" si="2"/>
        <v>0</v>
      </c>
      <c r="J18" s="188">
        <f>D18+E18-F18</f>
        <v>0</v>
      </c>
      <c r="K18" s="834"/>
    </row>
    <row r="19" spans="2:11" s="183" customFormat="1" ht="19.5" customHeight="1">
      <c r="B19" s="884" t="s">
        <v>1182</v>
      </c>
      <c r="C19" s="885" t="s">
        <v>614</v>
      </c>
      <c r="D19" s="886">
        <v>0</v>
      </c>
      <c r="E19" s="886"/>
      <c r="F19" s="886"/>
      <c r="G19" s="886"/>
      <c r="H19" s="886"/>
      <c r="I19" s="886">
        <f>F19</f>
        <v>0</v>
      </c>
      <c r="J19" s="886">
        <f t="shared" si="1"/>
        <v>0</v>
      </c>
      <c r="K19" s="832"/>
    </row>
    <row r="20" spans="2:11" s="183" customFormat="1" ht="19.5" customHeight="1">
      <c r="B20" s="328" t="s">
        <v>1183</v>
      </c>
      <c r="C20" s="329" t="s">
        <v>895</v>
      </c>
      <c r="D20" s="888">
        <v>0</v>
      </c>
      <c r="E20" s="888"/>
      <c r="F20" s="888"/>
      <c r="G20" s="888"/>
      <c r="H20" s="888"/>
      <c r="I20" s="888"/>
      <c r="J20" s="888">
        <f t="shared" si="1"/>
        <v>0</v>
      </c>
      <c r="K20" s="832"/>
    </row>
    <row r="21" spans="2:11" s="152" customFormat="1" ht="19.5" customHeight="1">
      <c r="B21" s="186" t="s">
        <v>647</v>
      </c>
      <c r="C21" s="187" t="s">
        <v>123</v>
      </c>
      <c r="D21" s="188">
        <f aca="true" t="shared" si="3" ref="D21:I21">D11+D18</f>
        <v>1338750</v>
      </c>
      <c r="E21" s="188">
        <f t="shared" si="3"/>
        <v>6422931</v>
      </c>
      <c r="F21" s="188">
        <f t="shared" si="3"/>
        <v>7761681</v>
      </c>
      <c r="G21" s="188">
        <f t="shared" si="3"/>
        <v>7761681</v>
      </c>
      <c r="H21" s="188">
        <f t="shared" si="3"/>
        <v>7761681</v>
      </c>
      <c r="I21" s="188">
        <f t="shared" si="3"/>
        <v>7761681</v>
      </c>
      <c r="J21" s="188">
        <f>D21+E21-F21</f>
        <v>0</v>
      </c>
      <c r="K21" s="831">
        <f>J21-BCDKT!E65</f>
        <v>0</v>
      </c>
    </row>
    <row r="22" spans="3:10" s="183" customFormat="1" ht="15">
      <c r="C22" s="182"/>
      <c r="J22" s="190"/>
    </row>
    <row r="23" s="183" customFormat="1" ht="15">
      <c r="C23" s="182"/>
    </row>
    <row r="24" s="183" customFormat="1" ht="15">
      <c r="C24" s="182"/>
    </row>
    <row r="25" s="183" customFormat="1" ht="15">
      <c r="C25" s="182"/>
    </row>
    <row r="26" s="183" customFormat="1" ht="15.75" customHeight="1">
      <c r="C26" s="182"/>
    </row>
    <row r="27" s="183" customFormat="1" ht="15">
      <c r="C27" s="182"/>
    </row>
    <row r="28" s="183" customFormat="1" ht="6.75" customHeight="1">
      <c r="C28" s="182"/>
    </row>
    <row r="29" s="183" customFormat="1" ht="15">
      <c r="C29" s="182"/>
    </row>
    <row r="30" s="183" customFormat="1" ht="15">
      <c r="C30" s="182"/>
    </row>
    <row r="31" s="183" customFormat="1" ht="16.5" customHeight="1">
      <c r="C31" s="182"/>
    </row>
    <row r="32" s="183" customFormat="1" ht="15">
      <c r="C32" s="182"/>
    </row>
    <row r="33" s="183" customFormat="1" ht="15">
      <c r="C33" s="182"/>
    </row>
    <row r="34" s="183" customFormat="1" ht="15">
      <c r="C34" s="182"/>
    </row>
    <row r="35" s="183" customFormat="1" ht="12.75" customHeight="1">
      <c r="C35" s="182"/>
    </row>
    <row r="36" s="183" customFormat="1" ht="15" customHeight="1" hidden="1">
      <c r="C36" s="182"/>
    </row>
    <row r="37" s="183" customFormat="1" ht="15" customHeight="1" hidden="1">
      <c r="C37" s="182"/>
    </row>
    <row r="38" s="183" customFormat="1" ht="15">
      <c r="C38" s="182"/>
    </row>
    <row r="39" s="183" customFormat="1" ht="15">
      <c r="C39" s="182"/>
    </row>
    <row r="40" s="183" customFormat="1" ht="15">
      <c r="C40" s="182"/>
    </row>
    <row r="41" s="183" customFormat="1" ht="15">
      <c r="C41" s="182"/>
    </row>
    <row r="42" s="183" customFormat="1" ht="15">
      <c r="C42" s="182"/>
    </row>
    <row r="43" s="183" customFormat="1" ht="15">
      <c r="C43" s="182"/>
    </row>
    <row r="44" s="183" customFormat="1" ht="15">
      <c r="C44" s="182"/>
    </row>
    <row r="45" s="183" customFormat="1" ht="15">
      <c r="C45" s="182"/>
    </row>
    <row r="46" s="183" customFormat="1" ht="15">
      <c r="C46" s="182"/>
    </row>
    <row r="47" s="183" customFormat="1" ht="15">
      <c r="C47" s="182"/>
    </row>
    <row r="48" s="183" customFormat="1" ht="15">
      <c r="C48" s="182"/>
    </row>
    <row r="49" s="183" customFormat="1" ht="15">
      <c r="C49" s="182"/>
    </row>
    <row r="50" s="183" customFormat="1" ht="15">
      <c r="C50" s="182"/>
    </row>
    <row r="51" s="183" customFormat="1" ht="15">
      <c r="C51" s="182"/>
    </row>
    <row r="52" s="183" customFormat="1" ht="15">
      <c r="C52" s="182"/>
    </row>
    <row r="53" s="183" customFormat="1" ht="15">
      <c r="C53" s="182"/>
    </row>
    <row r="54" s="183" customFormat="1" ht="15">
      <c r="C54" s="182"/>
    </row>
    <row r="55" s="183" customFormat="1" ht="15">
      <c r="C55" s="182"/>
    </row>
    <row r="56" s="183" customFormat="1" ht="15">
      <c r="C56" s="182"/>
    </row>
    <row r="57" s="183" customFormat="1" ht="15">
      <c r="C57" s="182"/>
    </row>
    <row r="58" spans="1:10" ht="15">
      <c r="A58" s="183"/>
      <c r="B58" s="183"/>
      <c r="C58" s="182"/>
      <c r="D58" s="183"/>
      <c r="E58" s="183"/>
      <c r="F58" s="183"/>
      <c r="G58" s="183"/>
      <c r="H58" s="183"/>
      <c r="I58" s="183"/>
      <c r="J58" s="183"/>
    </row>
    <row r="59" spans="1:10" ht="15">
      <c r="A59" s="183"/>
      <c r="B59" s="183"/>
      <c r="C59" s="182"/>
      <c r="D59" s="183"/>
      <c r="E59" s="183"/>
      <c r="F59" s="183"/>
      <c r="G59" s="183"/>
      <c r="H59" s="183"/>
      <c r="I59" s="183"/>
      <c r="J59" s="183"/>
    </row>
    <row r="60" spans="1:10" ht="15">
      <c r="A60" s="183"/>
      <c r="B60" s="183"/>
      <c r="C60" s="182"/>
      <c r="D60" s="183"/>
      <c r="E60" s="183"/>
      <c r="F60" s="183"/>
      <c r="G60" s="183"/>
      <c r="H60" s="183"/>
      <c r="I60" s="183"/>
      <c r="J60" s="183"/>
    </row>
    <row r="61" spans="1:10" ht="15">
      <c r="A61" s="183"/>
      <c r="B61" s="183"/>
      <c r="C61" s="182"/>
      <c r="D61" s="183"/>
      <c r="E61" s="183"/>
      <c r="F61" s="183"/>
      <c r="G61" s="183"/>
      <c r="H61" s="183"/>
      <c r="I61" s="183"/>
      <c r="J61" s="183"/>
    </row>
    <row r="62" spans="1:10" ht="15">
      <c r="A62" s="183"/>
      <c r="B62" s="183"/>
      <c r="C62" s="182"/>
      <c r="D62" s="183"/>
      <c r="E62" s="183"/>
      <c r="F62" s="183"/>
      <c r="G62" s="183"/>
      <c r="H62" s="183"/>
      <c r="I62" s="183"/>
      <c r="J62" s="183"/>
    </row>
    <row r="63" spans="1:10" ht="15">
      <c r="A63" s="183"/>
      <c r="B63" s="183"/>
      <c r="C63" s="182"/>
      <c r="D63" s="183"/>
      <c r="E63" s="183"/>
      <c r="F63" s="183"/>
      <c r="G63" s="183"/>
      <c r="H63" s="183"/>
      <c r="I63" s="183"/>
      <c r="J63" s="183"/>
    </row>
    <row r="64" spans="1:10" ht="15">
      <c r="A64" s="183"/>
      <c r="B64" s="183"/>
      <c r="C64" s="182"/>
      <c r="D64" s="183"/>
      <c r="E64" s="183"/>
      <c r="F64" s="183"/>
      <c r="G64" s="183"/>
      <c r="H64" s="183"/>
      <c r="I64" s="183"/>
      <c r="J64" s="183"/>
    </row>
    <row r="65" spans="1:10" ht="15">
      <c r="A65" s="183"/>
      <c r="B65" s="183"/>
      <c r="C65" s="182"/>
      <c r="D65" s="183"/>
      <c r="E65" s="183"/>
      <c r="F65" s="183"/>
      <c r="G65" s="183"/>
      <c r="H65" s="183"/>
      <c r="I65" s="183"/>
      <c r="J65" s="183"/>
    </row>
    <row r="66" spans="1:10" ht="15">
      <c r="A66" s="183"/>
      <c r="B66" s="183"/>
      <c r="C66" s="182"/>
      <c r="D66" s="183"/>
      <c r="E66" s="183"/>
      <c r="F66" s="183"/>
      <c r="G66" s="183"/>
      <c r="H66" s="183"/>
      <c r="I66" s="183"/>
      <c r="J66" s="183"/>
    </row>
    <row r="67" spans="1:10" ht="15">
      <c r="A67" s="183"/>
      <c r="B67" s="183"/>
      <c r="C67" s="182"/>
      <c r="D67" s="183"/>
      <c r="E67" s="183"/>
      <c r="F67" s="183"/>
      <c r="G67" s="183"/>
      <c r="H67" s="183"/>
      <c r="I67" s="183"/>
      <c r="J67" s="183"/>
    </row>
    <row r="68" spans="1:10" ht="15">
      <c r="A68" s="183"/>
      <c r="B68" s="183"/>
      <c r="C68" s="182"/>
      <c r="D68" s="183"/>
      <c r="E68" s="183"/>
      <c r="F68" s="183"/>
      <c r="G68" s="183"/>
      <c r="H68" s="183"/>
      <c r="I68" s="183"/>
      <c r="J68" s="183"/>
    </row>
    <row r="69" spans="1:10" ht="15">
      <c r="A69" s="183"/>
      <c r="B69" s="183"/>
      <c r="C69" s="182"/>
      <c r="D69" s="183"/>
      <c r="E69" s="183"/>
      <c r="F69" s="183"/>
      <c r="G69" s="183"/>
      <c r="H69" s="183"/>
      <c r="I69" s="183"/>
      <c r="J69" s="183"/>
    </row>
    <row r="70" spans="1:10" ht="15">
      <c r="A70" s="183"/>
      <c r="B70" s="183"/>
      <c r="C70" s="182"/>
      <c r="D70" s="183"/>
      <c r="E70" s="183"/>
      <c r="F70" s="183"/>
      <c r="G70" s="183"/>
      <c r="H70" s="183"/>
      <c r="I70" s="183"/>
      <c r="J70" s="183"/>
    </row>
    <row r="71" spans="1:10" ht="15">
      <c r="A71" s="183"/>
      <c r="B71" s="183"/>
      <c r="C71" s="182"/>
      <c r="D71" s="183"/>
      <c r="E71" s="183"/>
      <c r="F71" s="183"/>
      <c r="G71" s="183"/>
      <c r="H71" s="183"/>
      <c r="I71" s="183"/>
      <c r="J71" s="183"/>
    </row>
    <row r="72" spans="1:10" ht="15">
      <c r="A72" s="183"/>
      <c r="B72" s="183"/>
      <c r="C72" s="182"/>
      <c r="D72" s="183"/>
      <c r="E72" s="183"/>
      <c r="F72" s="183"/>
      <c r="G72" s="183"/>
      <c r="H72" s="183"/>
      <c r="I72" s="183"/>
      <c r="J72" s="183"/>
    </row>
    <row r="73" spans="1:10" ht="15">
      <c r="A73" s="183"/>
      <c r="B73" s="183"/>
      <c r="C73" s="182"/>
      <c r="D73" s="183"/>
      <c r="E73" s="183"/>
      <c r="F73" s="183"/>
      <c r="G73" s="183"/>
      <c r="H73" s="183"/>
      <c r="I73" s="183"/>
      <c r="J73" s="183"/>
    </row>
    <row r="74" spans="1:10" ht="15">
      <c r="A74" s="183"/>
      <c r="B74" s="183"/>
      <c r="C74" s="182"/>
      <c r="D74" s="183"/>
      <c r="E74" s="183"/>
      <c r="F74" s="183"/>
      <c r="G74" s="183"/>
      <c r="H74" s="183"/>
      <c r="I74" s="183"/>
      <c r="J74" s="183"/>
    </row>
    <row r="75" spans="1:10" ht="15">
      <c r="A75" s="183"/>
      <c r="B75" s="183"/>
      <c r="C75" s="182"/>
      <c r="D75" s="183"/>
      <c r="E75" s="183"/>
      <c r="F75" s="183"/>
      <c r="G75" s="183"/>
      <c r="H75" s="183"/>
      <c r="I75" s="183"/>
      <c r="J75" s="183"/>
    </row>
    <row r="76" spans="1:10" ht="15">
      <c r="A76" s="183"/>
      <c r="B76" s="183"/>
      <c r="C76" s="182"/>
      <c r="D76" s="183"/>
      <c r="E76" s="183"/>
      <c r="F76" s="183"/>
      <c r="G76" s="183"/>
      <c r="H76" s="183"/>
      <c r="I76" s="183"/>
      <c r="J76" s="183"/>
    </row>
    <row r="77" spans="1:10" ht="15">
      <c r="A77" s="183"/>
      <c r="B77" s="183"/>
      <c r="C77" s="182"/>
      <c r="D77" s="183"/>
      <c r="E77" s="183"/>
      <c r="F77" s="183"/>
      <c r="G77" s="183"/>
      <c r="H77" s="183"/>
      <c r="I77" s="183"/>
      <c r="J77" s="183"/>
    </row>
    <row r="78" spans="1:10" ht="15">
      <c r="A78" s="183"/>
      <c r="B78" s="183"/>
      <c r="C78" s="182"/>
      <c r="D78" s="183"/>
      <c r="E78" s="183"/>
      <c r="F78" s="183"/>
      <c r="G78" s="183"/>
      <c r="H78" s="183"/>
      <c r="I78" s="183"/>
      <c r="J78" s="183"/>
    </row>
    <row r="79" spans="1:10" ht="15">
      <c r="A79" s="183"/>
      <c r="B79" s="183"/>
      <c r="C79" s="182"/>
      <c r="D79" s="183"/>
      <c r="E79" s="183"/>
      <c r="F79" s="183"/>
      <c r="G79" s="183"/>
      <c r="H79" s="183"/>
      <c r="I79" s="183"/>
      <c r="J79" s="183"/>
    </row>
    <row r="80" spans="1:10" ht="15">
      <c r="A80" s="183"/>
      <c r="B80" s="183"/>
      <c r="C80" s="182"/>
      <c r="D80" s="183"/>
      <c r="E80" s="183"/>
      <c r="F80" s="183"/>
      <c r="G80" s="183"/>
      <c r="H80" s="183"/>
      <c r="I80" s="183"/>
      <c r="J80" s="183"/>
    </row>
    <row r="81" spans="1:10" ht="15">
      <c r="A81" s="183"/>
      <c r="B81" s="183"/>
      <c r="C81" s="182"/>
      <c r="D81" s="183"/>
      <c r="E81" s="183"/>
      <c r="F81" s="183"/>
      <c r="G81" s="183"/>
      <c r="H81" s="183"/>
      <c r="I81" s="183"/>
      <c r="J81" s="183"/>
    </row>
    <row r="82" spans="1:10" ht="15">
      <c r="A82" s="183"/>
      <c r="B82" s="183"/>
      <c r="C82" s="182"/>
      <c r="D82" s="183"/>
      <c r="E82" s="183"/>
      <c r="F82" s="183"/>
      <c r="G82" s="183"/>
      <c r="H82" s="183"/>
      <c r="I82" s="183"/>
      <c r="J82" s="183"/>
    </row>
    <row r="83" spans="1:10" ht="15">
      <c r="A83" s="183"/>
      <c r="B83" s="183"/>
      <c r="C83" s="182"/>
      <c r="D83" s="183"/>
      <c r="E83" s="183"/>
      <c r="F83" s="183"/>
      <c r="G83" s="183"/>
      <c r="H83" s="183"/>
      <c r="I83" s="183"/>
      <c r="J83" s="183"/>
    </row>
    <row r="84" spans="1:10" ht="15">
      <c r="A84" s="183"/>
      <c r="B84" s="183"/>
      <c r="C84" s="182"/>
      <c r="D84" s="183"/>
      <c r="E84" s="183"/>
      <c r="F84" s="183"/>
      <c r="G84" s="183"/>
      <c r="H84" s="183"/>
      <c r="I84" s="183"/>
      <c r="J84" s="183"/>
    </row>
    <row r="85" spans="1:10" ht="15">
      <c r="A85" s="183"/>
      <c r="B85" s="183"/>
      <c r="C85" s="182"/>
      <c r="D85" s="183"/>
      <c r="E85" s="183"/>
      <c r="F85" s="183"/>
      <c r="G85" s="183"/>
      <c r="H85" s="183"/>
      <c r="I85" s="183"/>
      <c r="J85" s="183"/>
    </row>
    <row r="86" spans="1:10" ht="15">
      <c r="A86" s="183"/>
      <c r="B86" s="183"/>
      <c r="C86" s="182"/>
      <c r="D86" s="183"/>
      <c r="E86" s="183"/>
      <c r="F86" s="183"/>
      <c r="G86" s="183"/>
      <c r="H86" s="183"/>
      <c r="I86" s="183"/>
      <c r="J86" s="183"/>
    </row>
    <row r="87" spans="1:10" ht="15">
      <c r="A87" s="183"/>
      <c r="B87" s="183"/>
      <c r="C87" s="182"/>
      <c r="D87" s="183"/>
      <c r="E87" s="183"/>
      <c r="F87" s="183"/>
      <c r="G87" s="183"/>
      <c r="H87" s="183"/>
      <c r="I87" s="183"/>
      <c r="J87" s="183"/>
    </row>
    <row r="88" spans="1:10" ht="15">
      <c r="A88" s="183"/>
      <c r="B88" s="183"/>
      <c r="C88" s="182"/>
      <c r="D88" s="183"/>
      <c r="E88" s="183"/>
      <c r="F88" s="183"/>
      <c r="G88" s="183"/>
      <c r="H88" s="183"/>
      <c r="I88" s="183"/>
      <c r="J88" s="183"/>
    </row>
    <row r="89" spans="1:10" ht="15">
      <c r="A89" s="183"/>
      <c r="B89" s="183"/>
      <c r="C89" s="182"/>
      <c r="D89" s="183"/>
      <c r="E89" s="183"/>
      <c r="F89" s="183"/>
      <c r="G89" s="183"/>
      <c r="H89" s="183"/>
      <c r="I89" s="183"/>
      <c r="J89" s="183"/>
    </row>
    <row r="90" spans="1:10" ht="15">
      <c r="A90" s="183"/>
      <c r="B90" s="183"/>
      <c r="C90" s="182"/>
      <c r="D90" s="183"/>
      <c r="E90" s="183"/>
      <c r="F90" s="183"/>
      <c r="G90" s="183"/>
      <c r="H90" s="183"/>
      <c r="I90" s="183"/>
      <c r="J90" s="183"/>
    </row>
    <row r="91" spans="1:10" ht="15">
      <c r="A91" s="183"/>
      <c r="B91" s="183"/>
      <c r="C91" s="182"/>
      <c r="D91" s="183"/>
      <c r="E91" s="183"/>
      <c r="F91" s="183"/>
      <c r="G91" s="183"/>
      <c r="H91" s="183"/>
      <c r="I91" s="183"/>
      <c r="J91" s="183"/>
    </row>
    <row r="92" spans="1:10" ht="15">
      <c r="A92" s="183"/>
      <c r="B92" s="183"/>
      <c r="C92" s="182"/>
      <c r="D92" s="183"/>
      <c r="E92" s="183"/>
      <c r="F92" s="183"/>
      <c r="G92" s="183"/>
      <c r="H92" s="183"/>
      <c r="I92" s="183"/>
      <c r="J92" s="183"/>
    </row>
    <row r="93" spans="1:10" ht="15">
      <c r="A93" s="183"/>
      <c r="B93" s="183"/>
      <c r="C93" s="182"/>
      <c r="D93" s="183"/>
      <c r="E93" s="183"/>
      <c r="F93" s="183"/>
      <c r="G93" s="183"/>
      <c r="H93" s="183"/>
      <c r="I93" s="183"/>
      <c r="J93" s="183"/>
    </row>
    <row r="94" spans="1:10" ht="15">
      <c r="A94" s="183"/>
      <c r="B94" s="183"/>
      <c r="C94" s="182"/>
      <c r="D94" s="183"/>
      <c r="E94" s="183"/>
      <c r="F94" s="183"/>
      <c r="G94" s="183"/>
      <c r="H94" s="183"/>
      <c r="I94" s="183"/>
      <c r="J94" s="183"/>
    </row>
  </sheetData>
  <sheetProtection/>
  <mergeCells count="6">
    <mergeCell ref="J9:J10"/>
    <mergeCell ref="G9:I9"/>
    <mergeCell ref="B9:B10"/>
    <mergeCell ref="C9:C10"/>
    <mergeCell ref="D9:D10"/>
    <mergeCell ref="E9:F9"/>
  </mergeCells>
  <printOptions horizontalCentered="1"/>
  <pageMargins left="0.7874015748031497" right="0.3937007874015748" top="0.5905511811023623" bottom="0.5905511811023623" header="0.1968503937007874" footer="0.1968503937007874"/>
  <pageSetup firstPageNumber="18" useFirstPageNumber="1" horizontalDpi="600" verticalDpi="600" orientation="landscape" paperSize="9"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I95"/>
  <sheetViews>
    <sheetView tabSelected="1" view="pageBreakPreview" zoomScale="115" zoomScaleSheetLayoutView="115" zoomScalePageLayoutView="0" workbookViewId="0" topLeftCell="C28">
      <selection activeCell="I22" sqref="I1:J16384"/>
    </sheetView>
  </sheetViews>
  <sheetFormatPr defaultColWidth="9.00390625" defaultRowHeight="12.75"/>
  <cols>
    <col min="1" max="1" width="5.00390625" style="502" customWidth="1"/>
    <col min="2" max="2" width="23.125" style="502" customWidth="1"/>
    <col min="3" max="3" width="30.00390625" style="502" customWidth="1"/>
    <col min="4" max="4" width="1.625" style="502" customWidth="1"/>
    <col min="5" max="5" width="16.875" style="502" customWidth="1"/>
    <col min="6" max="6" width="3.625" style="502" customWidth="1"/>
    <col min="7" max="7" width="12.875" style="502" customWidth="1"/>
    <col min="8" max="8" width="7.75390625" style="502" customWidth="1"/>
    <col min="9" max="9" width="18.00390625" style="502" customWidth="1"/>
    <col min="10" max="16384" width="9.125" style="502" customWidth="1"/>
  </cols>
  <sheetData>
    <row r="1" spans="1:8" ht="15">
      <c r="A1" s="501" t="str">
        <f>'TTC&amp;KS'!B4</f>
        <v>CÔNG TY CỔ PHẦN QUẢN LÝ QUỸ ĐẦU TƯ VIPC</v>
      </c>
      <c r="H1" s="503" t="str">
        <f>'TTC&amp;KS'!B6</f>
        <v>Báo cáo tài chính cho năm tài chính</v>
      </c>
    </row>
    <row r="2" spans="1:8" ht="15" customHeight="1">
      <c r="A2" s="504" t="str">
        <f>'TTC&amp;KS'!B5</f>
        <v>08 Nguyễn Huệ, P.Bến Nghé, Q.1, TP.Hồ Chí Minh</v>
      </c>
      <c r="B2" s="505"/>
      <c r="C2" s="504"/>
      <c r="D2" s="504"/>
      <c r="E2" s="504"/>
      <c r="F2" s="504"/>
      <c r="G2" s="506"/>
      <c r="H2" s="506" t="str">
        <f>'TTC&amp;KS'!B7&amp;" "&amp;'TTC&amp;KS'!C7</f>
        <v>kết thúc tại ngày 31/12/2011</v>
      </c>
    </row>
    <row r="3" spans="3:4" ht="15">
      <c r="C3" s="507"/>
      <c r="D3" s="507"/>
    </row>
    <row r="4" spans="1:8" s="710" customFormat="1" ht="20.25">
      <c r="A4" s="708" t="str">
        <f>TM8!A4</f>
        <v>BẢN THUYẾT MINH BÁO CÁO TÀI CHÍNH</v>
      </c>
      <c r="B4" s="708"/>
      <c r="C4" s="709"/>
      <c r="D4" s="709"/>
      <c r="E4" s="698"/>
      <c r="F4" s="708"/>
      <c r="G4" s="708"/>
      <c r="H4" s="708"/>
    </row>
    <row r="5" spans="1:8" s="990" customFormat="1" ht="15.75">
      <c r="A5" s="988" t="str">
        <f>TM8!A5</f>
        <v>Năm 2011</v>
      </c>
      <c r="B5" s="988"/>
      <c r="C5" s="989"/>
      <c r="D5" s="989"/>
      <c r="E5" s="988"/>
      <c r="F5" s="988"/>
      <c r="G5" s="988"/>
      <c r="H5" s="988"/>
    </row>
    <row r="6" spans="3:4" ht="15">
      <c r="C6" s="507"/>
      <c r="D6" s="507"/>
    </row>
    <row r="7" spans="1:5" s="509" customFormat="1" ht="14.25">
      <c r="A7" s="508" t="s">
        <v>430</v>
      </c>
      <c r="B7" s="509" t="s">
        <v>1184</v>
      </c>
      <c r="E7" s="765"/>
    </row>
    <row r="8" spans="1:5" s="509" customFormat="1" ht="14.25">
      <c r="A8" s="508"/>
      <c r="E8" s="765"/>
    </row>
    <row r="9" spans="2:8" s="509" customFormat="1" ht="18.75" customHeight="1">
      <c r="B9" s="765" t="s">
        <v>301</v>
      </c>
      <c r="C9" s="765"/>
      <c r="D9" s="765"/>
      <c r="E9" s="765"/>
      <c r="F9" s="765"/>
      <c r="G9" s="985"/>
      <c r="H9" s="985"/>
    </row>
    <row r="10" spans="2:8" ht="18.75" customHeight="1">
      <c r="B10" s="1184" t="s">
        <v>780</v>
      </c>
      <c r="C10" s="1184"/>
      <c r="D10" s="981" t="s">
        <v>788</v>
      </c>
      <c r="E10" s="523"/>
      <c r="F10" s="523"/>
      <c r="G10" s="986"/>
      <c r="H10" s="986"/>
    </row>
    <row r="11" spans="2:8" ht="18.75" customHeight="1">
      <c r="B11" s="1184" t="s">
        <v>781</v>
      </c>
      <c r="C11" s="1184"/>
      <c r="D11" s="981" t="s">
        <v>788</v>
      </c>
      <c r="E11" s="523"/>
      <c r="F11" s="523"/>
      <c r="G11" s="986"/>
      <c r="H11" s="986"/>
    </row>
    <row r="12" spans="2:8" ht="18.75" customHeight="1">
      <c r="B12" s="1184" t="s">
        <v>782</v>
      </c>
      <c r="C12" s="1184"/>
      <c r="D12" s="981" t="s">
        <v>788</v>
      </c>
      <c r="E12" s="523"/>
      <c r="F12" s="523"/>
      <c r="G12" s="986"/>
      <c r="H12" s="986"/>
    </row>
    <row r="13" spans="2:9" ht="18.75" customHeight="1">
      <c r="B13" s="1184" t="s">
        <v>783</v>
      </c>
      <c r="C13" s="1184"/>
      <c r="D13" s="981" t="s">
        <v>788</v>
      </c>
      <c r="E13" s="523"/>
      <c r="F13" s="523"/>
      <c r="G13" s="986"/>
      <c r="H13" s="986"/>
      <c r="I13" s="510"/>
    </row>
    <row r="14" spans="2:8" ht="18.75" customHeight="1">
      <c r="B14" s="523" t="s">
        <v>1185</v>
      </c>
      <c r="C14" s="523"/>
      <c r="D14" s="523"/>
      <c r="E14" s="523"/>
      <c r="F14" s="523"/>
      <c r="G14" s="986"/>
      <c r="H14" s="986"/>
    </row>
    <row r="15" spans="2:8" s="511" customFormat="1" ht="18.75" customHeight="1">
      <c r="B15" s="523" t="s">
        <v>784</v>
      </c>
      <c r="C15" s="523"/>
      <c r="D15" s="523"/>
      <c r="E15" s="523"/>
      <c r="F15" s="523"/>
      <c r="G15" s="986"/>
      <c r="H15" s="986"/>
    </row>
    <row r="16" spans="2:8" s="511" customFormat="1" ht="18.75" customHeight="1">
      <c r="B16" s="523" t="s">
        <v>785</v>
      </c>
      <c r="C16" s="523"/>
      <c r="D16" s="981" t="s">
        <v>788</v>
      </c>
      <c r="E16" s="523"/>
      <c r="F16" s="523"/>
      <c r="G16" s="987"/>
      <c r="H16" s="987"/>
    </row>
    <row r="17" spans="3:7" ht="15">
      <c r="C17" s="512"/>
      <c r="D17" s="981" t="s">
        <v>788</v>
      </c>
      <c r="E17" s="513"/>
      <c r="F17" s="513"/>
      <c r="G17" s="513"/>
    </row>
    <row r="18" spans="2:7" s="501" customFormat="1" ht="18.75" customHeight="1">
      <c r="B18" s="501" t="s">
        <v>876</v>
      </c>
      <c r="C18" s="509"/>
      <c r="D18" s="509"/>
      <c r="E18" s="1057"/>
      <c r="F18" s="514"/>
      <c r="G18" s="514"/>
    </row>
    <row r="19" spans="2:8" ht="18.75" customHeight="1">
      <c r="B19" s="981" t="s">
        <v>786</v>
      </c>
      <c r="C19" s="982"/>
      <c r="D19" s="981" t="s">
        <v>788</v>
      </c>
      <c r="E19" s="512" t="s">
        <v>527</v>
      </c>
      <c r="F19" s="982"/>
      <c r="G19" s="982"/>
      <c r="H19" s="981"/>
    </row>
    <row r="20" spans="2:8" ht="18.75" customHeight="1">
      <c r="B20" s="981" t="s">
        <v>787</v>
      </c>
      <c r="C20" s="982"/>
      <c r="D20" s="981" t="s">
        <v>788</v>
      </c>
      <c r="E20" s="1058"/>
      <c r="F20" s="982"/>
      <c r="G20" s="983"/>
      <c r="H20" s="981"/>
    </row>
    <row r="21" spans="2:8" ht="18.75" customHeight="1">
      <c r="B21" s="981" t="s">
        <v>877</v>
      </c>
      <c r="C21" s="982"/>
      <c r="D21" s="981" t="s">
        <v>788</v>
      </c>
      <c r="F21" s="984"/>
      <c r="G21" s="981"/>
      <c r="H21" s="981"/>
    </row>
    <row r="22" spans="2:8" ht="15">
      <c r="B22" s="981"/>
      <c r="C22" s="982"/>
      <c r="D22" s="982"/>
      <c r="F22" s="984"/>
      <c r="G22" s="981"/>
      <c r="H22" s="981"/>
    </row>
    <row r="23" spans="1:7" s="996" customFormat="1" ht="15">
      <c r="A23" s="502"/>
      <c r="B23" s="992" t="s">
        <v>794</v>
      </c>
      <c r="C23" s="993"/>
      <c r="D23" s="993"/>
      <c r="E23" s="517"/>
      <c r="F23" s="995"/>
      <c r="G23" s="994"/>
    </row>
    <row r="24" spans="1:7" ht="15">
      <c r="A24" s="996"/>
      <c r="B24" s="997"/>
      <c r="C24" s="512"/>
      <c r="D24" s="512"/>
      <c r="E24" s="517"/>
      <c r="F24" s="516"/>
      <c r="G24" s="517"/>
    </row>
    <row r="25" spans="2:7" s="768" customFormat="1" ht="18.75" customHeight="1">
      <c r="B25" s="765" t="s">
        <v>72</v>
      </c>
      <c r="C25" s="998"/>
      <c r="D25" s="998"/>
      <c r="E25" s="999"/>
      <c r="F25" s="1000"/>
      <c r="G25" s="999"/>
    </row>
    <row r="26" spans="2:7" s="768" customFormat="1" ht="18.75" customHeight="1">
      <c r="B26" s="993" t="s">
        <v>791</v>
      </c>
      <c r="C26" s="518"/>
      <c r="D26" s="502" t="s">
        <v>788</v>
      </c>
      <c r="E26" s="964">
        <v>1200000000</v>
      </c>
      <c r="F26" s="1183" t="s">
        <v>1130</v>
      </c>
      <c r="G26" s="1183"/>
    </row>
    <row r="27" spans="2:7" s="768" customFormat="1" ht="18.75" customHeight="1">
      <c r="B27" s="996" t="s">
        <v>790</v>
      </c>
      <c r="C27" s="518"/>
      <c r="D27" s="502" t="s">
        <v>788</v>
      </c>
      <c r="E27" s="964">
        <v>-1194213327</v>
      </c>
      <c r="F27" s="1183" t="s">
        <v>1130</v>
      </c>
      <c r="G27" s="1183"/>
    </row>
    <row r="28" spans="3:7" s="768" customFormat="1" ht="15">
      <c r="C28" s="998"/>
      <c r="D28" s="998"/>
      <c r="E28" s="1002"/>
      <c r="F28" s="1000"/>
      <c r="G28" s="999"/>
    </row>
    <row r="29" spans="2:7" s="768" customFormat="1" ht="18.75" customHeight="1">
      <c r="B29" s="765" t="s">
        <v>489</v>
      </c>
      <c r="C29" s="998"/>
      <c r="D29" s="998"/>
      <c r="E29" s="999"/>
      <c r="F29" s="1000"/>
      <c r="G29" s="999"/>
    </row>
    <row r="30" spans="1:7" s="511" customFormat="1" ht="18.75" customHeight="1">
      <c r="A30" s="768"/>
      <c r="B30" s="512" t="s">
        <v>793</v>
      </c>
      <c r="C30" s="993"/>
      <c r="D30" s="996" t="s">
        <v>788</v>
      </c>
      <c r="E30" s="517">
        <v>111788092</v>
      </c>
      <c r="F30" s="1183" t="s">
        <v>1130</v>
      </c>
      <c r="G30" s="1183"/>
    </row>
    <row r="31" spans="1:7" s="768" customFormat="1" ht="18.75" customHeight="1">
      <c r="A31" s="511"/>
      <c r="B31" s="502" t="s">
        <v>790</v>
      </c>
      <c r="C31" s="512"/>
      <c r="D31" s="502" t="s">
        <v>788</v>
      </c>
      <c r="E31" s="517">
        <v>-111784076</v>
      </c>
      <c r="F31" s="1183" t="s">
        <v>1130</v>
      </c>
      <c r="G31" s="1183"/>
    </row>
    <row r="32" spans="3:7" s="768" customFormat="1" ht="15">
      <c r="C32" s="998"/>
      <c r="D32" s="998"/>
      <c r="E32" s="999"/>
      <c r="F32" s="1000"/>
      <c r="G32" s="999"/>
    </row>
    <row r="33" spans="2:7" s="768" customFormat="1" ht="18.75" customHeight="1">
      <c r="B33" s="765" t="s">
        <v>490</v>
      </c>
      <c r="C33" s="998"/>
      <c r="D33" s="998"/>
      <c r="E33" s="999"/>
      <c r="F33" s="1000"/>
      <c r="G33" s="999"/>
    </row>
    <row r="34" spans="1:7" s="511" customFormat="1" ht="18.75" customHeight="1">
      <c r="A34" s="768"/>
      <c r="B34" s="993" t="s">
        <v>789</v>
      </c>
      <c r="C34" s="996"/>
      <c r="D34" s="996" t="s">
        <v>788</v>
      </c>
      <c r="E34" s="507">
        <v>60497511</v>
      </c>
      <c r="F34" s="1183" t="s">
        <v>1130</v>
      </c>
      <c r="G34" s="1183"/>
    </row>
    <row r="35" spans="1:7" s="768" customFormat="1" ht="18.75" customHeight="1">
      <c r="A35" s="511"/>
      <c r="B35" s="502" t="s">
        <v>792</v>
      </c>
      <c r="C35" s="512"/>
      <c r="D35" s="502" t="s">
        <v>788</v>
      </c>
      <c r="E35" s="517">
        <v>-60073137</v>
      </c>
      <c r="F35" s="1183" t="s">
        <v>1130</v>
      </c>
      <c r="G35" s="1183"/>
    </row>
    <row r="36" spans="3:7" s="768" customFormat="1" ht="15">
      <c r="C36" s="998"/>
      <c r="D36" s="998"/>
      <c r="E36" s="999"/>
      <c r="F36" s="1000"/>
      <c r="G36" s="999"/>
    </row>
    <row r="37" spans="1:8" ht="15">
      <c r="A37" s="996"/>
      <c r="B37" s="1182" t="s">
        <v>795</v>
      </c>
      <c r="C37" s="1182"/>
      <c r="D37" s="1182"/>
      <c r="E37" s="1182"/>
      <c r="F37" s="1182"/>
      <c r="G37" s="1182"/>
      <c r="H37" s="1182"/>
    </row>
    <row r="38" spans="2:8" ht="15">
      <c r="B38" s="963"/>
      <c r="C38" s="963"/>
      <c r="D38" s="963"/>
      <c r="E38" s="963"/>
      <c r="F38" s="963"/>
      <c r="G38" s="963"/>
      <c r="H38" s="963"/>
    </row>
    <row r="39" spans="2:8" ht="14.25" customHeight="1">
      <c r="B39" s="1184" t="s">
        <v>796</v>
      </c>
      <c r="C39" s="1184"/>
      <c r="D39" s="502" t="s">
        <v>788</v>
      </c>
      <c r="E39" s="1001">
        <v>69250619</v>
      </c>
      <c r="F39" s="1183" t="s">
        <v>1130</v>
      </c>
      <c r="G39" s="1183"/>
      <c r="H39" s="523"/>
    </row>
    <row r="40" spans="2:8" ht="15" customHeight="1">
      <c r="B40" s="987"/>
      <c r="C40" s="987"/>
      <c r="D40" s="981"/>
      <c r="E40" s="1001"/>
      <c r="F40" s="991"/>
      <c r="G40" s="991"/>
      <c r="H40" s="987"/>
    </row>
    <row r="41" spans="2:8" ht="15">
      <c r="B41" s="1181" t="s">
        <v>879</v>
      </c>
      <c r="C41" s="1181"/>
      <c r="D41" s="1181"/>
      <c r="E41" s="1181"/>
      <c r="F41" s="1181"/>
      <c r="G41" s="1181"/>
      <c r="H41" s="1181"/>
    </row>
    <row r="42" spans="2:7" ht="15">
      <c r="B42" s="520"/>
      <c r="C42" s="512"/>
      <c r="D42" s="512"/>
      <c r="E42" s="512"/>
      <c r="F42" s="512"/>
      <c r="G42" s="512"/>
    </row>
    <row r="43" spans="2:8" s="501" customFormat="1" ht="14.25">
      <c r="B43" s="1185" t="s">
        <v>797</v>
      </c>
      <c r="C43" s="1185"/>
      <c r="D43" s="1185"/>
      <c r="E43" s="1185"/>
      <c r="F43" s="1185"/>
      <c r="G43" s="1185"/>
      <c r="H43" s="1185"/>
    </row>
    <row r="44" spans="1:7" s="501" customFormat="1" ht="14.25">
      <c r="A44" s="503" t="s">
        <v>431</v>
      </c>
      <c r="B44" s="501" t="s">
        <v>962</v>
      </c>
      <c r="C44" s="509"/>
      <c r="D44" s="509"/>
      <c r="E44" s="1057"/>
      <c r="F44" s="514"/>
      <c r="G44" s="514"/>
    </row>
    <row r="45" spans="2:7" ht="15">
      <c r="B45" s="512"/>
      <c r="C45" s="512"/>
      <c r="D45" s="512"/>
      <c r="E45" s="507"/>
      <c r="F45" s="513"/>
      <c r="G45" s="513"/>
    </row>
    <row r="46" spans="3:7" ht="15">
      <c r="C46" s="512"/>
      <c r="D46" s="512"/>
      <c r="E46" s="1059" t="s">
        <v>822</v>
      </c>
      <c r="F46" s="60"/>
      <c r="G46" s="338" t="s">
        <v>821</v>
      </c>
    </row>
    <row r="47" spans="2:7" ht="15">
      <c r="B47" s="512"/>
      <c r="C47" s="512"/>
      <c r="D47" s="512"/>
      <c r="E47" s="513"/>
      <c r="F47" s="513"/>
      <c r="G47" s="513"/>
    </row>
    <row r="48" spans="2:7" ht="15">
      <c r="B48" s="764" t="s">
        <v>963</v>
      </c>
      <c r="C48" s="512"/>
      <c r="D48" s="512"/>
      <c r="E48" s="513"/>
      <c r="F48" s="513"/>
      <c r="G48" s="513"/>
    </row>
    <row r="49" spans="2:8" ht="17.25" customHeight="1">
      <c r="B49" s="1184" t="s">
        <v>964</v>
      </c>
      <c r="C49" s="1184"/>
      <c r="D49" s="963"/>
      <c r="E49" s="522">
        <f>BCDKT!E32/BCDKT!E57</f>
        <v>0.06946112892544301</v>
      </c>
      <c r="F49" s="522"/>
      <c r="G49" s="522">
        <f>BCDKT!F32/BCDKT!F57</f>
        <v>0.20016684583666317</v>
      </c>
      <c r="H49" s="523"/>
    </row>
    <row r="50" spans="2:8" ht="19.5" customHeight="1">
      <c r="B50" s="1184" t="s">
        <v>965</v>
      </c>
      <c r="C50" s="1184"/>
      <c r="D50" s="963"/>
      <c r="E50" s="522">
        <f>BCDKT!E9/BCDKT!E57</f>
        <v>0.930538871074557</v>
      </c>
      <c r="F50" s="522"/>
      <c r="G50" s="522">
        <f>BCDKT!F9/BCDKT!F57</f>
        <v>0.7998331541633368</v>
      </c>
      <c r="H50" s="523"/>
    </row>
    <row r="51" spans="2:7" ht="15">
      <c r="B51" s="512"/>
      <c r="C51" s="512"/>
      <c r="D51" s="512"/>
      <c r="E51" s="522"/>
      <c r="F51" s="513"/>
      <c r="G51" s="513"/>
    </row>
    <row r="52" spans="2:7" ht="15">
      <c r="B52" s="764" t="s">
        <v>468</v>
      </c>
      <c r="C52" s="512"/>
      <c r="D52" s="512"/>
      <c r="E52" s="522"/>
      <c r="F52" s="513"/>
      <c r="G52" s="513"/>
    </row>
    <row r="53" spans="2:8" ht="21" customHeight="1">
      <c r="B53" s="1184" t="s">
        <v>966</v>
      </c>
      <c r="C53" s="1184"/>
      <c r="D53" s="963"/>
      <c r="E53" s="524"/>
      <c r="F53" s="513"/>
      <c r="G53" s="513"/>
      <c r="H53" s="513"/>
    </row>
    <row r="54" spans="2:8" ht="19.5" customHeight="1">
      <c r="B54" s="1184" t="s">
        <v>967</v>
      </c>
      <c r="C54" s="1184"/>
      <c r="D54" s="963"/>
      <c r="E54" s="522"/>
      <c r="F54" s="513"/>
      <c r="G54" s="513"/>
      <c r="H54" s="513"/>
    </row>
    <row r="55" spans="2:7" s="525" customFormat="1" ht="15">
      <c r="B55" s="526"/>
      <c r="C55" s="526"/>
      <c r="D55" s="526"/>
      <c r="E55" s="522"/>
      <c r="F55" s="526"/>
      <c r="G55" s="526"/>
    </row>
    <row r="56" spans="2:7" ht="15">
      <c r="B56" s="764" t="s">
        <v>968</v>
      </c>
      <c r="C56" s="512"/>
      <c r="D56" s="512"/>
      <c r="E56" s="522"/>
      <c r="F56" s="512"/>
      <c r="G56" s="515"/>
    </row>
    <row r="57" spans="2:8" ht="18.75" customHeight="1">
      <c r="B57" s="1184" t="s">
        <v>969</v>
      </c>
      <c r="C57" s="1184"/>
      <c r="D57" s="963"/>
      <c r="E57" s="522">
        <f>BCDKT!E60/BCDKT!E57</f>
        <v>0.18392500263046432</v>
      </c>
      <c r="F57" s="522"/>
      <c r="G57" s="522">
        <v>0.05474144282757525</v>
      </c>
      <c r="H57" s="513"/>
    </row>
    <row r="58" spans="2:8" ht="19.5" customHeight="1">
      <c r="B58" s="1184" t="s">
        <v>1162</v>
      </c>
      <c r="C58" s="1184"/>
      <c r="D58" s="963"/>
      <c r="E58" s="522">
        <f>(BCDKT!E11+BCDKT!E17)/BCDKT!E62</f>
        <v>5.004557673234899</v>
      </c>
      <c r="F58" s="522"/>
      <c r="G58" s="522">
        <v>8.67562580830198</v>
      </c>
      <c r="H58" s="513"/>
    </row>
    <row r="59" spans="2:8" ht="33.75" customHeight="1">
      <c r="B59" s="1184" t="s">
        <v>970</v>
      </c>
      <c r="C59" s="1184"/>
      <c r="D59" s="963"/>
      <c r="E59" s="522">
        <f>BCDKT!E34/BCDKT!E76</f>
        <v>0.0019573020177993546</v>
      </c>
      <c r="F59" s="522"/>
      <c r="G59" s="522">
        <v>0.0021430586069112125</v>
      </c>
      <c r="H59" s="513"/>
    </row>
    <row r="60" s="512" customFormat="1" ht="15"/>
    <row r="61" spans="1:5" s="509" customFormat="1" ht="14.25">
      <c r="A61" s="503" t="s">
        <v>718</v>
      </c>
      <c r="B61" s="501" t="s">
        <v>302</v>
      </c>
      <c r="E61" s="765"/>
    </row>
    <row r="62" s="509" customFormat="1" ht="14.25">
      <c r="E62" s="765"/>
    </row>
    <row r="63" spans="1:5" s="509" customFormat="1" ht="14.25">
      <c r="A63" s="503" t="s">
        <v>424</v>
      </c>
      <c r="B63" s="501" t="s">
        <v>396</v>
      </c>
      <c r="E63" s="765"/>
    </row>
    <row r="64" spans="1:5" s="509" customFormat="1" ht="14.25">
      <c r="A64" s="503"/>
      <c r="B64" s="501"/>
      <c r="E64" s="765"/>
    </row>
    <row r="65" spans="1:5" s="509" customFormat="1" ht="14.25">
      <c r="A65" s="503"/>
      <c r="B65" s="501" t="s">
        <v>943</v>
      </c>
      <c r="C65" s="57" t="s">
        <v>945</v>
      </c>
      <c r="D65" s="57"/>
      <c r="E65" s="765"/>
    </row>
    <row r="66" spans="1:5" s="509" customFormat="1" ht="15">
      <c r="A66" s="503"/>
      <c r="B66" s="11" t="s">
        <v>944</v>
      </c>
      <c r="C66" s="11" t="s">
        <v>1066</v>
      </c>
      <c r="D66" s="11"/>
      <c r="E66" s="765"/>
    </row>
    <row r="67" spans="1:5" s="509" customFormat="1" ht="15">
      <c r="A67" s="503"/>
      <c r="B67" s="11"/>
      <c r="C67" s="11"/>
      <c r="D67" s="11"/>
      <c r="E67" s="765"/>
    </row>
    <row r="68" spans="1:5" s="509" customFormat="1" ht="14.25">
      <c r="A68" s="503"/>
      <c r="B68" s="501"/>
      <c r="E68" s="765"/>
    </row>
    <row r="69" spans="1:9" s="509" customFormat="1" ht="33.75" customHeight="1">
      <c r="A69" s="503"/>
      <c r="B69" s="1087" t="s">
        <v>946</v>
      </c>
      <c r="C69" s="1087"/>
      <c r="D69" s="1087"/>
      <c r="E69" s="1087"/>
      <c r="F69" s="1087"/>
      <c r="G69" s="1087"/>
      <c r="H69" s="1087"/>
      <c r="I69" s="672"/>
    </row>
    <row r="70" spans="1:9" s="509" customFormat="1" ht="15">
      <c r="A70" s="503"/>
      <c r="B70" s="797"/>
      <c r="C70" s="797"/>
      <c r="D70" s="797"/>
      <c r="E70" s="1060"/>
      <c r="F70" s="797"/>
      <c r="G70" s="797"/>
      <c r="H70" s="797"/>
      <c r="I70" s="672"/>
    </row>
    <row r="71" spans="1:8" s="509" customFormat="1" ht="14.25">
      <c r="A71" s="503"/>
      <c r="B71" s="889" t="s">
        <v>943</v>
      </c>
      <c r="C71" s="889" t="s">
        <v>772</v>
      </c>
      <c r="D71" s="889"/>
      <c r="E71" s="937"/>
      <c r="F71" s="890"/>
      <c r="G71" s="890"/>
      <c r="H71" s="891" t="s">
        <v>947</v>
      </c>
    </row>
    <row r="72" spans="1:8" s="509" customFormat="1" ht="14.25">
      <c r="A72" s="503"/>
      <c r="B72" s="1045"/>
      <c r="C72" s="1045"/>
      <c r="D72" s="1045"/>
      <c r="E72" s="1061"/>
      <c r="F72" s="1046"/>
      <c r="G72" s="1046"/>
      <c r="H72" s="1047"/>
    </row>
    <row r="73" spans="1:8" s="509" customFormat="1" ht="21" customHeight="1">
      <c r="A73" s="503"/>
      <c r="B73" s="11" t="s">
        <v>944</v>
      </c>
      <c r="C73" s="11" t="s">
        <v>778</v>
      </c>
      <c r="D73" s="11"/>
      <c r="E73" s="765"/>
      <c r="F73" s="1191">
        <f>BCDKT!F25-1800000</f>
        <v>6500000000</v>
      </c>
      <c r="G73" s="1191"/>
      <c r="H73" s="1191"/>
    </row>
    <row r="74" spans="1:8" s="509" customFormat="1" ht="21" customHeight="1">
      <c r="A74" s="503"/>
      <c r="B74" s="11"/>
      <c r="C74" s="11" t="s">
        <v>779</v>
      </c>
      <c r="D74" s="11"/>
      <c r="E74" s="765"/>
      <c r="F74" s="1191">
        <v>2614669490</v>
      </c>
      <c r="G74" s="1191"/>
      <c r="H74" s="1191"/>
    </row>
    <row r="75" spans="1:5" s="509" customFormat="1" ht="15">
      <c r="A75" s="503"/>
      <c r="B75" s="11"/>
      <c r="C75" s="501"/>
      <c r="D75" s="501"/>
      <c r="E75" s="765"/>
    </row>
    <row r="76" spans="1:9" s="509" customFormat="1" ht="15">
      <c r="A76" s="503"/>
      <c r="B76" s="1187" t="s">
        <v>948</v>
      </c>
      <c r="C76" s="1187"/>
      <c r="D76" s="1187"/>
      <c r="E76" s="1187"/>
      <c r="F76" s="1187"/>
      <c r="G76" s="1187"/>
      <c r="H76" s="1187"/>
      <c r="I76" s="798"/>
    </row>
    <row r="77" spans="1:5" s="509" customFormat="1" ht="14.25">
      <c r="A77" s="503"/>
      <c r="B77" s="501"/>
      <c r="E77" s="765"/>
    </row>
    <row r="78" spans="1:8" s="509" customFormat="1" ht="14.25">
      <c r="A78" s="503"/>
      <c r="B78" s="889" t="s">
        <v>943</v>
      </c>
      <c r="C78" s="889" t="s">
        <v>772</v>
      </c>
      <c r="D78" s="889"/>
      <c r="E78" s="937"/>
      <c r="F78" s="890"/>
      <c r="G78" s="891"/>
      <c r="H78" s="891" t="s">
        <v>947</v>
      </c>
    </row>
    <row r="79" spans="1:8" s="509" customFormat="1" ht="14.25">
      <c r="A79" s="503"/>
      <c r="B79" s="1045"/>
      <c r="C79" s="1045"/>
      <c r="D79" s="1045"/>
      <c r="E79" s="1061"/>
      <c r="F79" s="1046"/>
      <c r="G79" s="1047"/>
      <c r="H79" s="1047"/>
    </row>
    <row r="80" spans="1:8" s="509" customFormat="1" ht="22.5" customHeight="1">
      <c r="A80" s="503"/>
      <c r="B80" s="11" t="s">
        <v>944</v>
      </c>
      <c r="C80" s="756" t="s">
        <v>949</v>
      </c>
      <c r="D80" s="756"/>
      <c r="E80" s="765"/>
      <c r="F80" s="1192">
        <v>3522000000</v>
      </c>
      <c r="G80" s="1192"/>
      <c r="H80" s="1192"/>
    </row>
    <row r="81" spans="1:5" s="509" customFormat="1" ht="21" customHeight="1">
      <c r="A81" s="503" t="s">
        <v>425</v>
      </c>
      <c r="B81" s="501" t="s">
        <v>440</v>
      </c>
      <c r="E81" s="765"/>
    </row>
    <row r="82" spans="1:5" s="509" customFormat="1" ht="14.25">
      <c r="A82" s="503"/>
      <c r="B82" s="501"/>
      <c r="E82" s="765"/>
    </row>
    <row r="83" spans="1:5" s="509" customFormat="1" ht="14.25">
      <c r="A83" s="892" t="s">
        <v>426</v>
      </c>
      <c r="B83" s="501" t="s">
        <v>491</v>
      </c>
      <c r="E83" s="765"/>
    </row>
    <row r="84" spans="2:7" s="512" customFormat="1" ht="15">
      <c r="B84" s="501"/>
      <c r="C84" s="527"/>
      <c r="D84" s="527"/>
      <c r="E84" s="1062"/>
      <c r="G84" s="528"/>
    </row>
    <row r="85" spans="2:8" s="512" customFormat="1" ht="30" customHeight="1">
      <c r="B85" s="1189" t="s">
        <v>753</v>
      </c>
      <c r="C85" s="1190"/>
      <c r="D85" s="1190"/>
      <c r="E85" s="1190"/>
      <c r="F85" s="1190"/>
      <c r="G85" s="1190"/>
      <c r="H85" s="1190"/>
    </row>
    <row r="86" spans="2:7" s="512" customFormat="1" ht="15">
      <c r="B86" s="501"/>
      <c r="C86" s="527"/>
      <c r="D86" s="527"/>
      <c r="E86" s="1062"/>
      <c r="G86" s="528"/>
    </row>
    <row r="87" spans="6:8" s="512" customFormat="1" ht="15">
      <c r="F87" s="941"/>
      <c r="G87" s="941"/>
      <c r="H87" s="58" t="str">
        <f>'TTC&amp;KS'!B10</f>
        <v>Tp.Hồ Chí Minh, ngày 18 tháng 01 năm 2012</v>
      </c>
    </row>
    <row r="88" spans="6:8" s="512" customFormat="1" ht="15">
      <c r="F88" s="941"/>
      <c r="G88" s="941"/>
      <c r="H88" s="941"/>
    </row>
    <row r="89" spans="1:8" s="501" customFormat="1" ht="14.25">
      <c r="A89" s="527"/>
      <c r="B89" s="527" t="str">
        <f>CTNB!A21</f>
        <v>Người lập bảng</v>
      </c>
      <c r="C89" s="527" t="str">
        <f>CTNB!B21</f>
        <v>Kế toán trưởng</v>
      </c>
      <c r="D89" s="527"/>
      <c r="E89" s="1188" t="s">
        <v>162</v>
      </c>
      <c r="F89" s="1186"/>
      <c r="G89" s="1186"/>
      <c r="H89" s="1186"/>
    </row>
    <row r="90" spans="3:4" ht="15">
      <c r="C90" s="521"/>
      <c r="D90" s="521"/>
    </row>
    <row r="91" spans="3:4" ht="15">
      <c r="C91" s="521"/>
      <c r="D91" s="521"/>
    </row>
    <row r="92" spans="3:4" ht="15">
      <c r="C92" s="521"/>
      <c r="D92" s="521"/>
    </row>
    <row r="93" spans="3:4" ht="15">
      <c r="C93" s="521"/>
      <c r="D93" s="521"/>
    </row>
    <row r="94" spans="3:4" ht="15">
      <c r="C94" s="521"/>
      <c r="D94" s="521"/>
    </row>
    <row r="95" spans="1:8" ht="15">
      <c r="A95" s="501"/>
      <c r="C95" s="527" t="s">
        <v>937</v>
      </c>
      <c r="D95" s="527"/>
      <c r="E95" s="1186" t="s">
        <v>936</v>
      </c>
      <c r="F95" s="1186"/>
      <c r="G95" s="1186"/>
      <c r="H95" s="1186"/>
    </row>
  </sheetData>
  <sheetProtection/>
  <mergeCells count="30">
    <mergeCell ref="B10:C10"/>
    <mergeCell ref="B11:C11"/>
    <mergeCell ref="B12:C12"/>
    <mergeCell ref="B13:C13"/>
    <mergeCell ref="F39:G39"/>
    <mergeCell ref="B39:C39"/>
    <mergeCell ref="F34:G34"/>
    <mergeCell ref="F35:G35"/>
    <mergeCell ref="F26:G26"/>
    <mergeCell ref="F27:G27"/>
    <mergeCell ref="B43:H43"/>
    <mergeCell ref="E95:H95"/>
    <mergeCell ref="B59:C59"/>
    <mergeCell ref="B58:C58"/>
    <mergeCell ref="B76:H76"/>
    <mergeCell ref="E89:H89"/>
    <mergeCell ref="B85:H85"/>
    <mergeCell ref="F74:H74"/>
    <mergeCell ref="F80:H80"/>
    <mergeCell ref="F73:H73"/>
    <mergeCell ref="B41:H41"/>
    <mergeCell ref="B37:H37"/>
    <mergeCell ref="F30:G30"/>
    <mergeCell ref="F31:G31"/>
    <mergeCell ref="B69:H69"/>
    <mergeCell ref="B49:C49"/>
    <mergeCell ref="B50:C50"/>
    <mergeCell ref="B57:C57"/>
    <mergeCell ref="B53:C53"/>
    <mergeCell ref="B54:C54"/>
  </mergeCells>
  <conditionalFormatting sqref="I69:I70">
    <cfRule type="cellIs" priority="1" dxfId="9" operator="equal" stopIfTrue="1">
      <formula>0</formula>
    </cfRule>
  </conditionalFormatting>
  <printOptions horizontalCentered="1"/>
  <pageMargins left="0.7874015748031497" right="0.3937007874015748" top="0.5905511811023623" bottom="0.5905511811023623" header="0.1968503937007874" footer="0.1968503937007874"/>
  <pageSetup firstPageNumber="19"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4:K13"/>
  <sheetViews>
    <sheetView zoomScalePageLayoutView="0" workbookViewId="0" topLeftCell="A1">
      <selection activeCell="B9" sqref="B9"/>
    </sheetView>
  </sheetViews>
  <sheetFormatPr defaultColWidth="9.00390625" defaultRowHeight="12.75"/>
  <cols>
    <col min="1" max="1" width="19.625" style="67" bestFit="1" customWidth="1"/>
    <col min="2" max="16384" width="9.125" style="67" customWidth="1"/>
  </cols>
  <sheetData>
    <row r="4" spans="1:5" ht="15.75">
      <c r="A4" s="80" t="s">
        <v>1186</v>
      </c>
      <c r="B4" s="339"/>
      <c r="C4" s="81"/>
      <c r="D4" s="81"/>
      <c r="E4" s="81"/>
    </row>
    <row r="5" spans="1:5" ht="15.75">
      <c r="A5" s="83"/>
      <c r="B5" s="83"/>
      <c r="C5" s="83"/>
      <c r="D5" s="83"/>
      <c r="E5" s="83"/>
    </row>
    <row r="6" spans="1:11" ht="24" customHeight="1">
      <c r="A6" s="83" t="s">
        <v>1187</v>
      </c>
      <c r="B6" s="546" t="s">
        <v>1188</v>
      </c>
      <c r="C6" s="546"/>
      <c r="D6" s="546"/>
      <c r="E6" s="546"/>
      <c r="F6" s="546"/>
      <c r="G6" s="546"/>
      <c r="H6" s="546"/>
      <c r="I6" s="546"/>
      <c r="J6" s="546"/>
      <c r="K6" s="546"/>
    </row>
    <row r="7" spans="1:5" ht="24" customHeight="1">
      <c r="A7" s="83" t="s">
        <v>1189</v>
      </c>
      <c r="B7" s="83" t="s">
        <v>618</v>
      </c>
      <c r="C7" s="83"/>
      <c r="D7" s="83"/>
      <c r="E7" s="83"/>
    </row>
    <row r="8" spans="1:5" ht="24" customHeight="1">
      <c r="A8" s="83" t="s">
        <v>1190</v>
      </c>
      <c r="B8" s="83" t="s">
        <v>193</v>
      </c>
      <c r="C8" s="83"/>
      <c r="D8" s="83"/>
      <c r="E8" s="83"/>
    </row>
    <row r="9" spans="1:8" ht="24" customHeight="1">
      <c r="A9" s="83" t="s">
        <v>1191</v>
      </c>
      <c r="B9" s="83" t="s">
        <v>1192</v>
      </c>
      <c r="C9" s="83"/>
      <c r="D9" s="83"/>
      <c r="E9" s="83"/>
      <c r="F9" s="83"/>
      <c r="G9" s="83"/>
      <c r="H9" s="83"/>
    </row>
    <row r="10" spans="1:8" ht="24" customHeight="1">
      <c r="A10" s="83" t="s">
        <v>1193</v>
      </c>
      <c r="B10" s="529" t="s">
        <v>492</v>
      </c>
      <c r="C10" s="529"/>
      <c r="D10" s="529"/>
      <c r="E10" s="529"/>
      <c r="F10" s="529"/>
      <c r="G10" s="529"/>
      <c r="H10" s="529"/>
    </row>
    <row r="11" spans="1:5" ht="24" customHeight="1">
      <c r="A11" s="83" t="s">
        <v>390</v>
      </c>
      <c r="B11" s="83" t="s">
        <v>1231</v>
      </c>
      <c r="C11" s="83"/>
      <c r="D11" s="83"/>
      <c r="E11" s="83"/>
    </row>
    <row r="12" spans="1:5" ht="24" customHeight="1">
      <c r="A12" s="83" t="s">
        <v>806</v>
      </c>
      <c r="B12" s="83" t="s">
        <v>1232</v>
      </c>
      <c r="C12" s="83"/>
      <c r="D12" s="83"/>
      <c r="E12" s="83"/>
    </row>
    <row r="13" spans="1:5" ht="24" customHeight="1">
      <c r="A13" s="83" t="s">
        <v>389</v>
      </c>
      <c r="B13" s="95" t="s">
        <v>1121</v>
      </c>
      <c r="C13" s="83"/>
      <c r="D13" s="83"/>
      <c r="E13" s="83"/>
    </row>
  </sheetData>
  <sheetProtection/>
  <conditionalFormatting sqref="B10">
    <cfRule type="cellIs" priority="1" dxfId="9" operator="equal" stopIfTrue="1">
      <formula>0</formula>
    </cfRule>
  </conditionalFormatting>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33"/>
  </sheetPr>
  <dimension ref="A1:L48"/>
  <sheetViews>
    <sheetView zoomScalePageLayoutView="0" workbookViewId="0" topLeftCell="A13">
      <selection activeCell="A43" sqref="A43:IV43"/>
    </sheetView>
  </sheetViews>
  <sheetFormatPr defaultColWidth="9.00390625" defaultRowHeight="12.75"/>
  <cols>
    <col min="1" max="11" width="8.875" style="70" customWidth="1"/>
    <col min="12" max="16384" width="9.125" style="70" customWidth="1"/>
  </cols>
  <sheetData>
    <row r="1" spans="1:11" ht="15">
      <c r="A1" s="852"/>
      <c r="B1" s="853"/>
      <c r="C1" s="853"/>
      <c r="D1" s="853"/>
      <c r="E1" s="853"/>
      <c r="F1" s="853"/>
      <c r="G1" s="853"/>
      <c r="H1" s="853"/>
      <c r="I1" s="853"/>
      <c r="J1" s="853"/>
      <c r="K1" s="854"/>
    </row>
    <row r="2" spans="1:11" ht="15">
      <c r="A2" s="855"/>
      <c r="B2" s="856"/>
      <c r="C2" s="856"/>
      <c r="D2" s="856"/>
      <c r="E2" s="856"/>
      <c r="F2" s="856"/>
      <c r="G2" s="856"/>
      <c r="H2" s="856"/>
      <c r="I2" s="856"/>
      <c r="J2" s="856"/>
      <c r="K2" s="858"/>
    </row>
    <row r="3" spans="1:11" ht="15.75">
      <c r="A3" s="859"/>
      <c r="B3" s="856"/>
      <c r="C3" s="856"/>
      <c r="D3" s="856"/>
      <c r="E3" s="856"/>
      <c r="F3" s="856"/>
      <c r="G3" s="856"/>
      <c r="H3" s="856"/>
      <c r="I3" s="856"/>
      <c r="J3" s="856"/>
      <c r="K3" s="893"/>
    </row>
    <row r="4" spans="1:11" ht="15">
      <c r="A4" s="859"/>
      <c r="B4" s="856"/>
      <c r="C4" s="856"/>
      <c r="D4" s="856"/>
      <c r="E4" s="856"/>
      <c r="F4" s="856"/>
      <c r="G4" s="856"/>
      <c r="H4" s="856"/>
      <c r="I4" s="856"/>
      <c r="J4" s="856"/>
      <c r="K4" s="858"/>
    </row>
    <row r="5" spans="1:11" ht="15">
      <c r="A5" s="859"/>
      <c r="B5" s="856"/>
      <c r="C5" s="856"/>
      <c r="D5" s="856"/>
      <c r="E5" s="856"/>
      <c r="F5" s="856"/>
      <c r="G5" s="856"/>
      <c r="H5" s="856"/>
      <c r="I5" s="856"/>
      <c r="J5" s="856"/>
      <c r="K5" s="858"/>
    </row>
    <row r="6" spans="1:11" ht="15">
      <c r="A6" s="859"/>
      <c r="B6" s="856"/>
      <c r="C6" s="856"/>
      <c r="D6" s="856"/>
      <c r="E6" s="856"/>
      <c r="F6" s="856"/>
      <c r="G6" s="856"/>
      <c r="H6" s="856"/>
      <c r="I6" s="856"/>
      <c r="J6" s="856"/>
      <c r="K6" s="858"/>
    </row>
    <row r="7" spans="1:11" ht="15">
      <c r="A7" s="859"/>
      <c r="B7" s="856"/>
      <c r="C7" s="856"/>
      <c r="D7" s="856"/>
      <c r="E7" s="856"/>
      <c r="F7" s="856"/>
      <c r="G7" s="856"/>
      <c r="H7" s="856"/>
      <c r="I7" s="856"/>
      <c r="J7" s="856"/>
      <c r="K7" s="858"/>
    </row>
    <row r="8" spans="1:11" ht="15">
      <c r="A8" s="859"/>
      <c r="B8" s="856"/>
      <c r="C8" s="856"/>
      <c r="D8" s="856"/>
      <c r="E8" s="856"/>
      <c r="F8" s="856"/>
      <c r="G8" s="856"/>
      <c r="H8" s="856"/>
      <c r="I8" s="856"/>
      <c r="J8" s="856"/>
      <c r="K8" s="858"/>
    </row>
    <row r="9" spans="1:11" ht="15">
      <c r="A9" s="859"/>
      <c r="B9" s="856"/>
      <c r="C9" s="856"/>
      <c r="D9" s="856"/>
      <c r="E9" s="856"/>
      <c r="F9" s="856"/>
      <c r="G9" s="856"/>
      <c r="H9" s="856"/>
      <c r="I9" s="856"/>
      <c r="J9" s="856"/>
      <c r="K9" s="858"/>
    </row>
    <row r="10" spans="1:11" ht="15">
      <c r="A10" s="859"/>
      <c r="B10" s="856"/>
      <c r="C10" s="856"/>
      <c r="D10" s="856"/>
      <c r="E10" s="856"/>
      <c r="F10" s="856"/>
      <c r="G10" s="856"/>
      <c r="H10" s="856"/>
      <c r="I10" s="856"/>
      <c r="J10" s="856"/>
      <c r="K10" s="858"/>
    </row>
    <row r="11" spans="1:11" ht="15">
      <c r="A11" s="859"/>
      <c r="B11" s="856"/>
      <c r="C11" s="856"/>
      <c r="D11" s="856"/>
      <c r="E11" s="856"/>
      <c r="F11" s="856"/>
      <c r="G11" s="856"/>
      <c r="H11" s="856"/>
      <c r="I11" s="856"/>
      <c r="J11" s="856"/>
      <c r="K11" s="858"/>
    </row>
    <row r="12" spans="1:11" ht="15">
      <c r="A12" s="859"/>
      <c r="B12" s="856"/>
      <c r="C12" s="856"/>
      <c r="D12" s="856"/>
      <c r="E12" s="856"/>
      <c r="F12" s="856"/>
      <c r="G12" s="856"/>
      <c r="H12" s="856"/>
      <c r="I12" s="856"/>
      <c r="J12" s="856"/>
      <c r="K12" s="858"/>
    </row>
    <row r="13" spans="1:11" ht="15">
      <c r="A13" s="859"/>
      <c r="B13" s="856"/>
      <c r="C13" s="856"/>
      <c r="D13" s="856"/>
      <c r="E13" s="856"/>
      <c r="F13" s="856"/>
      <c r="G13" s="856"/>
      <c r="H13" s="856"/>
      <c r="I13" s="856"/>
      <c r="J13" s="856"/>
      <c r="K13" s="858"/>
    </row>
    <row r="14" spans="1:11" ht="15">
      <c r="A14" s="859"/>
      <c r="B14" s="856"/>
      <c r="C14" s="856"/>
      <c r="D14" s="856"/>
      <c r="E14" s="856"/>
      <c r="F14" s="856"/>
      <c r="G14" s="856"/>
      <c r="H14" s="856"/>
      <c r="I14" s="856"/>
      <c r="J14" s="856"/>
      <c r="K14" s="858"/>
    </row>
    <row r="15" spans="1:11" ht="15">
      <c r="A15" s="859"/>
      <c r="B15" s="856"/>
      <c r="C15" s="856"/>
      <c r="D15" s="856"/>
      <c r="E15" s="856"/>
      <c r="F15" s="856"/>
      <c r="G15" s="856"/>
      <c r="H15" s="856"/>
      <c r="I15" s="856"/>
      <c r="J15" s="856"/>
      <c r="K15" s="858"/>
    </row>
    <row r="16" spans="1:11" ht="15">
      <c r="A16" s="859"/>
      <c r="B16" s="856"/>
      <c r="C16" s="856"/>
      <c r="D16" s="856"/>
      <c r="E16" s="856"/>
      <c r="F16" s="856"/>
      <c r="G16" s="856"/>
      <c r="H16" s="856"/>
      <c r="I16" s="856"/>
      <c r="J16" s="856"/>
      <c r="K16" s="858"/>
    </row>
    <row r="17" spans="1:11" ht="15">
      <c r="A17" s="859"/>
      <c r="B17" s="856"/>
      <c r="C17" s="856"/>
      <c r="D17" s="856"/>
      <c r="E17" s="856"/>
      <c r="F17" s="856"/>
      <c r="G17" s="856"/>
      <c r="H17" s="856"/>
      <c r="I17" s="856"/>
      <c r="J17" s="856"/>
      <c r="K17" s="858"/>
    </row>
    <row r="18" spans="1:11" ht="15">
      <c r="A18" s="859"/>
      <c r="B18" s="856"/>
      <c r="C18" s="856"/>
      <c r="D18" s="856"/>
      <c r="E18" s="856"/>
      <c r="F18" s="856"/>
      <c r="G18" s="856"/>
      <c r="H18" s="856"/>
      <c r="I18" s="856"/>
      <c r="J18" s="856"/>
      <c r="K18" s="858"/>
    </row>
    <row r="19" spans="1:11" ht="15">
      <c r="A19" s="859"/>
      <c r="B19" s="856"/>
      <c r="C19" s="856"/>
      <c r="D19" s="856"/>
      <c r="E19" s="856"/>
      <c r="F19" s="856"/>
      <c r="G19" s="856"/>
      <c r="H19" s="856"/>
      <c r="I19" s="856"/>
      <c r="J19" s="856"/>
      <c r="K19" s="858"/>
    </row>
    <row r="20" spans="1:11" ht="15">
      <c r="A20" s="859"/>
      <c r="B20" s="856"/>
      <c r="C20" s="856"/>
      <c r="D20" s="856"/>
      <c r="E20" s="856"/>
      <c r="F20" s="856"/>
      <c r="G20" s="856"/>
      <c r="H20" s="856"/>
      <c r="I20" s="856"/>
      <c r="J20" s="856"/>
      <c r="K20" s="858"/>
    </row>
    <row r="21" spans="1:11" ht="40.5">
      <c r="A21" s="894" t="s">
        <v>1129</v>
      </c>
      <c r="B21" s="895"/>
      <c r="C21" s="896"/>
      <c r="D21" s="896"/>
      <c r="E21" s="896"/>
      <c r="F21" s="896"/>
      <c r="G21" s="896"/>
      <c r="H21" s="896"/>
      <c r="I21" s="896"/>
      <c r="J21" s="896"/>
      <c r="K21" s="897"/>
    </row>
    <row r="22" spans="1:11" ht="15.75">
      <c r="A22" s="898" t="s">
        <v>495</v>
      </c>
      <c r="B22" s="777"/>
      <c r="C22" s="899"/>
      <c r="D22" s="899"/>
      <c r="E22" s="899"/>
      <c r="F22" s="899"/>
      <c r="G22" s="899"/>
      <c r="H22" s="899"/>
      <c r="I22" s="899"/>
      <c r="J22" s="899"/>
      <c r="K22" s="900"/>
    </row>
    <row r="23" spans="1:11" ht="15">
      <c r="A23" s="901" t="s">
        <v>496</v>
      </c>
      <c r="B23" s="902"/>
      <c r="C23" s="902"/>
      <c r="D23" s="902"/>
      <c r="E23" s="902"/>
      <c r="F23" s="902"/>
      <c r="G23" s="902"/>
      <c r="H23" s="902"/>
      <c r="I23" s="902"/>
      <c r="J23" s="902"/>
      <c r="K23" s="903"/>
    </row>
    <row r="24" spans="1:11" ht="15">
      <c r="A24" s="859"/>
      <c r="B24" s="856"/>
      <c r="C24" s="856"/>
      <c r="D24" s="856"/>
      <c r="E24" s="856"/>
      <c r="F24" s="856"/>
      <c r="G24" s="856"/>
      <c r="H24" s="856"/>
      <c r="I24" s="856"/>
      <c r="J24" s="856"/>
      <c r="K24" s="858"/>
    </row>
    <row r="25" spans="1:11" ht="15">
      <c r="A25" s="859"/>
      <c r="B25" s="904"/>
      <c r="C25" s="905"/>
      <c r="D25" s="856"/>
      <c r="E25" s="856"/>
      <c r="F25" s="856"/>
      <c r="G25" s="856"/>
      <c r="H25" s="856"/>
      <c r="I25" s="856"/>
      <c r="J25" s="856"/>
      <c r="K25" s="858"/>
    </row>
    <row r="26" spans="1:11" ht="15">
      <c r="A26" s="859"/>
      <c r="B26" s="856"/>
      <c r="C26" s="861"/>
      <c r="D26" s="856"/>
      <c r="E26" s="856"/>
      <c r="F26" s="856"/>
      <c r="G26" s="856"/>
      <c r="H26" s="856"/>
      <c r="I26" s="856"/>
      <c r="J26" s="856"/>
      <c r="K26" s="858"/>
    </row>
    <row r="27" spans="1:11" s="93" customFormat="1" ht="12.75">
      <c r="A27" s="906"/>
      <c r="B27" s="724"/>
      <c r="C27" s="724"/>
      <c r="D27" s="724"/>
      <c r="E27" s="724"/>
      <c r="F27" s="724"/>
      <c r="G27" s="724"/>
      <c r="H27" s="724"/>
      <c r="I27" s="724"/>
      <c r="J27" s="724"/>
      <c r="K27" s="907"/>
    </row>
    <row r="28" spans="1:11" s="368" customFormat="1" ht="15">
      <c r="A28" s="908"/>
      <c r="B28" s="384"/>
      <c r="C28" s="384"/>
      <c r="D28" s="384"/>
      <c r="E28" s="384"/>
      <c r="F28" s="384"/>
      <c r="G28" s="384"/>
      <c r="H28" s="384"/>
      <c r="I28" s="384"/>
      <c r="J28" s="384"/>
      <c r="K28" s="909"/>
    </row>
    <row r="29" spans="1:11" ht="15">
      <c r="A29" s="859"/>
      <c r="B29" s="856"/>
      <c r="C29" s="856"/>
      <c r="D29" s="856"/>
      <c r="E29" s="856"/>
      <c r="F29" s="856"/>
      <c r="G29" s="856"/>
      <c r="H29" s="856"/>
      <c r="I29" s="856"/>
      <c r="J29" s="856"/>
      <c r="K29" s="858"/>
    </row>
    <row r="30" spans="1:11" ht="15">
      <c r="A30" s="859"/>
      <c r="B30" s="856"/>
      <c r="C30" s="856"/>
      <c r="D30" s="856"/>
      <c r="E30" s="856"/>
      <c r="F30" s="856"/>
      <c r="G30" s="856"/>
      <c r="H30" s="856"/>
      <c r="I30" s="856"/>
      <c r="J30" s="856"/>
      <c r="K30" s="858"/>
    </row>
    <row r="31" spans="1:11" ht="15">
      <c r="A31" s="859"/>
      <c r="B31" s="856"/>
      <c r="C31" s="856"/>
      <c r="D31" s="856"/>
      <c r="E31" s="856"/>
      <c r="F31" s="856"/>
      <c r="G31" s="856"/>
      <c r="H31" s="856"/>
      <c r="I31" s="856"/>
      <c r="J31" s="856"/>
      <c r="K31" s="858"/>
    </row>
    <row r="32" spans="1:11" ht="15">
      <c r="A32" s="859"/>
      <c r="B32" s="856"/>
      <c r="C32" s="856"/>
      <c r="D32" s="856"/>
      <c r="E32" s="856"/>
      <c r="F32" s="856"/>
      <c r="G32" s="856"/>
      <c r="H32" s="856"/>
      <c r="I32" s="856"/>
      <c r="J32" s="856"/>
      <c r="K32" s="858"/>
    </row>
    <row r="33" spans="1:11" ht="15">
      <c r="A33" s="859"/>
      <c r="B33" s="856"/>
      <c r="C33" s="856"/>
      <c r="D33" s="856"/>
      <c r="E33" s="856"/>
      <c r="F33" s="856"/>
      <c r="G33" s="856"/>
      <c r="H33" s="856"/>
      <c r="I33" s="856"/>
      <c r="J33" s="856"/>
      <c r="K33" s="858"/>
    </row>
    <row r="34" spans="1:11" ht="15">
      <c r="A34" s="859"/>
      <c r="B34" s="856"/>
      <c r="C34" s="856"/>
      <c r="D34" s="856"/>
      <c r="E34" s="856"/>
      <c r="F34" s="856"/>
      <c r="G34" s="856"/>
      <c r="H34" s="856"/>
      <c r="I34" s="856"/>
      <c r="J34" s="856"/>
      <c r="K34" s="858"/>
    </row>
    <row r="35" spans="1:11" ht="15">
      <c r="A35" s="859"/>
      <c r="B35" s="856"/>
      <c r="C35" s="856"/>
      <c r="D35" s="856"/>
      <c r="E35" s="856"/>
      <c r="F35" s="856"/>
      <c r="G35" s="856"/>
      <c r="H35" s="856"/>
      <c r="I35" s="856"/>
      <c r="J35" s="856"/>
      <c r="K35" s="858"/>
    </row>
    <row r="36" spans="1:11" ht="15">
      <c r="A36" s="859"/>
      <c r="B36" s="856"/>
      <c r="C36" s="856"/>
      <c r="D36" s="856"/>
      <c r="E36" s="856"/>
      <c r="F36" s="856"/>
      <c r="G36" s="856"/>
      <c r="H36" s="856"/>
      <c r="I36" s="856"/>
      <c r="J36" s="856"/>
      <c r="K36" s="858"/>
    </row>
    <row r="37" spans="1:11" ht="15">
      <c r="A37" s="859"/>
      <c r="B37" s="856"/>
      <c r="C37" s="856"/>
      <c r="D37" s="856"/>
      <c r="E37" s="856"/>
      <c r="F37" s="856"/>
      <c r="G37" s="856"/>
      <c r="H37" s="856"/>
      <c r="I37" s="856"/>
      <c r="J37" s="856"/>
      <c r="K37" s="858"/>
    </row>
    <row r="38" spans="1:11" ht="15">
      <c r="A38" s="859"/>
      <c r="B38" s="856"/>
      <c r="C38" s="856"/>
      <c r="D38" s="856"/>
      <c r="E38" s="856"/>
      <c r="F38" s="856"/>
      <c r="G38" s="856"/>
      <c r="H38" s="856"/>
      <c r="I38" s="856"/>
      <c r="J38" s="856"/>
      <c r="K38" s="858"/>
    </row>
    <row r="39" spans="1:11" ht="15">
      <c r="A39" s="859"/>
      <c r="B39" s="856"/>
      <c r="C39" s="856"/>
      <c r="D39" s="856"/>
      <c r="E39" s="856"/>
      <c r="F39" s="856"/>
      <c r="G39" s="856"/>
      <c r="H39" s="856"/>
      <c r="I39" s="856"/>
      <c r="J39" s="856"/>
      <c r="K39" s="858"/>
    </row>
    <row r="40" spans="1:11" ht="15">
      <c r="A40" s="859"/>
      <c r="B40" s="856"/>
      <c r="C40" s="856"/>
      <c r="D40" s="856"/>
      <c r="E40" s="856"/>
      <c r="F40" s="856"/>
      <c r="G40" s="856"/>
      <c r="H40" s="856"/>
      <c r="I40" s="856"/>
      <c r="J40" s="856"/>
      <c r="K40" s="858"/>
    </row>
    <row r="41" spans="1:11" ht="15">
      <c r="A41" s="859"/>
      <c r="B41" s="856"/>
      <c r="C41" s="856"/>
      <c r="D41" s="856"/>
      <c r="E41" s="856"/>
      <c r="F41" s="856"/>
      <c r="G41" s="856"/>
      <c r="H41" s="856"/>
      <c r="I41" s="856"/>
      <c r="J41" s="856"/>
      <c r="K41" s="858"/>
    </row>
    <row r="42" spans="1:11" ht="15">
      <c r="A42" s="859"/>
      <c r="B42" s="856"/>
      <c r="C42" s="856"/>
      <c r="D42" s="856"/>
      <c r="E42" s="856"/>
      <c r="F42" s="856"/>
      <c r="G42" s="856"/>
      <c r="H42" s="856"/>
      <c r="I42" s="856"/>
      <c r="J42" s="856"/>
      <c r="K42" s="858"/>
    </row>
    <row r="43" spans="1:11" ht="15">
      <c r="A43" s="859"/>
      <c r="B43" s="856"/>
      <c r="C43" s="856"/>
      <c r="D43" s="856"/>
      <c r="E43" s="856"/>
      <c r="F43" s="856"/>
      <c r="G43" s="856"/>
      <c r="H43" s="856"/>
      <c r="I43" s="856"/>
      <c r="J43" s="856"/>
      <c r="K43" s="858"/>
    </row>
    <row r="44" spans="1:11" ht="15">
      <c r="A44" s="910" t="s">
        <v>866</v>
      </c>
      <c r="B44" s="856"/>
      <c r="C44" s="856"/>
      <c r="D44" s="856"/>
      <c r="E44" s="856"/>
      <c r="F44" s="856"/>
      <c r="G44" s="856"/>
      <c r="H44" s="856"/>
      <c r="I44" s="856"/>
      <c r="J44" s="856"/>
      <c r="K44" s="858"/>
    </row>
    <row r="45" spans="1:12" ht="15">
      <c r="A45" s="911" t="s">
        <v>494</v>
      </c>
      <c r="B45" s="902"/>
      <c r="C45" s="912"/>
      <c r="D45" s="912"/>
      <c r="E45" s="912"/>
      <c r="F45" s="912"/>
      <c r="G45" s="912"/>
      <c r="H45" s="912"/>
      <c r="I45" s="912"/>
      <c r="J45" s="912"/>
      <c r="K45" s="913"/>
      <c r="L45" s="542"/>
    </row>
    <row r="46" spans="1:12" s="544" customFormat="1" ht="15">
      <c r="A46" s="914" t="s">
        <v>493</v>
      </c>
      <c r="B46" s="915"/>
      <c r="C46" s="916"/>
      <c r="D46" s="916"/>
      <c r="E46" s="916"/>
      <c r="F46" s="916"/>
      <c r="G46" s="916"/>
      <c r="H46" s="916"/>
      <c r="I46" s="916"/>
      <c r="J46" s="916"/>
      <c r="K46" s="917"/>
      <c r="L46" s="543"/>
    </row>
    <row r="47" spans="1:11" s="544" customFormat="1" ht="15.75" thickBot="1">
      <c r="A47" s="918" t="s">
        <v>670</v>
      </c>
      <c r="B47" s="919"/>
      <c r="C47" s="920"/>
      <c r="D47" s="920"/>
      <c r="E47" s="920"/>
      <c r="F47" s="920"/>
      <c r="G47" s="920"/>
      <c r="H47" s="920"/>
      <c r="I47" s="920"/>
      <c r="J47" s="920"/>
      <c r="K47" s="921"/>
    </row>
    <row r="48" spans="2:11" ht="15">
      <c r="B48" s="74"/>
      <c r="C48" s="75"/>
      <c r="D48" s="75"/>
      <c r="E48" s="75"/>
      <c r="F48" s="75"/>
      <c r="G48" s="75"/>
      <c r="H48" s="75"/>
      <c r="I48" s="75"/>
      <c r="J48" s="75"/>
      <c r="K48" s="75"/>
    </row>
  </sheetData>
  <sheetProtection/>
  <printOptions horizontalCentered="1"/>
  <pageMargins left="0.5905511811023623" right="0.3937007874015748" top="0.7086614173228347" bottom="0.31496062992125984" header="0.3149606299212598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46"/>
  <sheetViews>
    <sheetView zoomScalePageLayoutView="0" workbookViewId="0" topLeftCell="A1">
      <selection activeCell="D53" sqref="D53"/>
    </sheetView>
  </sheetViews>
  <sheetFormatPr defaultColWidth="9.00390625" defaultRowHeight="12.75"/>
  <cols>
    <col min="1" max="10" width="9.875" style="70" customWidth="1"/>
    <col min="11" max="11" width="13.375" style="70" customWidth="1"/>
    <col min="12" max="12" width="13.625" style="70" customWidth="1"/>
    <col min="13" max="16384" width="9.125" style="70" customWidth="1"/>
  </cols>
  <sheetData>
    <row r="1" spans="1:10" ht="15">
      <c r="A1" s="852"/>
      <c r="B1" s="853"/>
      <c r="C1" s="853"/>
      <c r="D1" s="853"/>
      <c r="E1" s="853"/>
      <c r="F1" s="853"/>
      <c r="G1" s="853"/>
      <c r="H1" s="853"/>
      <c r="I1" s="853"/>
      <c r="J1" s="854"/>
    </row>
    <row r="2" spans="1:10" ht="15">
      <c r="A2" s="855"/>
      <c r="B2" s="856"/>
      <c r="C2" s="856"/>
      <c r="D2" s="856"/>
      <c r="E2" s="856"/>
      <c r="F2" s="856"/>
      <c r="G2" s="856"/>
      <c r="H2" s="856"/>
      <c r="I2" s="857" t="s">
        <v>417</v>
      </c>
      <c r="J2" s="858"/>
    </row>
    <row r="3" spans="1:11" ht="15.75">
      <c r="A3" s="859"/>
      <c r="B3" s="856"/>
      <c r="C3" s="856"/>
      <c r="D3" s="856"/>
      <c r="E3" s="856"/>
      <c r="F3" s="856"/>
      <c r="G3" s="860"/>
      <c r="H3" s="861"/>
      <c r="I3" s="965" t="s">
        <v>1050</v>
      </c>
      <c r="J3" s="862"/>
      <c r="K3" s="91"/>
    </row>
    <row r="4" spans="1:10" ht="15">
      <c r="A4" s="859"/>
      <c r="B4" s="856"/>
      <c r="C4" s="856"/>
      <c r="D4" s="856"/>
      <c r="E4" s="856"/>
      <c r="F4" s="856"/>
      <c r="G4" s="856"/>
      <c r="H4" s="856"/>
      <c r="I4" s="856"/>
      <c r="J4" s="858"/>
    </row>
    <row r="5" spans="1:10" ht="15">
      <c r="A5" s="859"/>
      <c r="B5" s="856"/>
      <c r="C5" s="856"/>
      <c r="D5" s="856"/>
      <c r="E5" s="856"/>
      <c r="F5" s="856"/>
      <c r="G5" s="856"/>
      <c r="H5" s="856"/>
      <c r="I5" s="856"/>
      <c r="J5" s="858"/>
    </row>
    <row r="6" spans="1:10" ht="15">
      <c r="A6" s="859"/>
      <c r="B6" s="856"/>
      <c r="C6" s="856"/>
      <c r="D6" s="856"/>
      <c r="E6" s="856"/>
      <c r="F6" s="856"/>
      <c r="G6" s="856"/>
      <c r="H6" s="856"/>
      <c r="I6" s="856"/>
      <c r="J6" s="858"/>
    </row>
    <row r="7" spans="1:10" ht="15">
      <c r="A7" s="859"/>
      <c r="B7" s="856"/>
      <c r="C7" s="856"/>
      <c r="D7" s="856"/>
      <c r="E7" s="856"/>
      <c r="F7" s="856"/>
      <c r="G7" s="856"/>
      <c r="H7" s="856"/>
      <c r="I7" s="856"/>
      <c r="J7" s="858"/>
    </row>
    <row r="8" spans="1:10" ht="15">
      <c r="A8" s="859"/>
      <c r="B8" s="856"/>
      <c r="C8" s="856"/>
      <c r="D8" s="856"/>
      <c r="E8" s="856"/>
      <c r="F8" s="856"/>
      <c r="G8" s="856"/>
      <c r="H8" s="856"/>
      <c r="I8" s="856"/>
      <c r="J8" s="858"/>
    </row>
    <row r="9" spans="1:10" ht="15">
      <c r="A9" s="859"/>
      <c r="B9" s="856"/>
      <c r="C9" s="856"/>
      <c r="D9" s="856"/>
      <c r="E9" s="856"/>
      <c r="F9" s="856"/>
      <c r="G9" s="856"/>
      <c r="H9" s="856"/>
      <c r="I9" s="856"/>
      <c r="J9" s="858"/>
    </row>
    <row r="10" spans="1:10" ht="15">
      <c r="A10" s="859"/>
      <c r="B10" s="856"/>
      <c r="C10" s="856"/>
      <c r="D10" s="856"/>
      <c r="E10" s="856"/>
      <c r="F10" s="856"/>
      <c r="G10" s="856"/>
      <c r="H10" s="856"/>
      <c r="I10" s="856"/>
      <c r="J10" s="858"/>
    </row>
    <row r="11" spans="1:10" ht="15">
      <c r="A11" s="859"/>
      <c r="B11" s="856"/>
      <c r="C11" s="856"/>
      <c r="D11" s="856"/>
      <c r="E11" s="856"/>
      <c r="F11" s="856"/>
      <c r="G11" s="856"/>
      <c r="H11" s="856"/>
      <c r="I11" s="856"/>
      <c r="J11" s="858"/>
    </row>
    <row r="12" spans="1:10" ht="15">
      <c r="A12" s="859"/>
      <c r="B12" s="856"/>
      <c r="C12" s="856"/>
      <c r="D12" s="856"/>
      <c r="E12" s="856"/>
      <c r="F12" s="856"/>
      <c r="G12" s="856"/>
      <c r="H12" s="856"/>
      <c r="I12" s="856"/>
      <c r="J12" s="858"/>
    </row>
    <row r="13" spans="1:10" ht="15">
      <c r="A13" s="859"/>
      <c r="B13" s="856"/>
      <c r="C13" s="856"/>
      <c r="D13" s="856"/>
      <c r="E13" s="856"/>
      <c r="F13" s="856"/>
      <c r="G13" s="856"/>
      <c r="H13" s="856"/>
      <c r="I13" s="856"/>
      <c r="J13" s="858"/>
    </row>
    <row r="14" spans="1:10" ht="15">
      <c r="A14" s="859"/>
      <c r="B14" s="856"/>
      <c r="C14" s="856"/>
      <c r="D14" s="856"/>
      <c r="E14" s="856"/>
      <c r="F14" s="856"/>
      <c r="G14" s="856"/>
      <c r="H14" s="856"/>
      <c r="I14" s="856"/>
      <c r="J14" s="858"/>
    </row>
    <row r="15" spans="1:10" ht="15">
      <c r="A15" s="859"/>
      <c r="B15" s="856"/>
      <c r="C15" s="856"/>
      <c r="D15" s="856"/>
      <c r="E15" s="856"/>
      <c r="F15" s="856"/>
      <c r="G15" s="856"/>
      <c r="H15" s="856"/>
      <c r="I15" s="856"/>
      <c r="J15" s="858"/>
    </row>
    <row r="16" spans="1:10" ht="15">
      <c r="A16" s="859"/>
      <c r="B16" s="856"/>
      <c r="C16" s="856"/>
      <c r="D16" s="856"/>
      <c r="E16" s="856"/>
      <c r="F16" s="856"/>
      <c r="G16" s="856"/>
      <c r="H16" s="856"/>
      <c r="I16" s="856"/>
      <c r="J16" s="858"/>
    </row>
    <row r="17" spans="1:10" ht="15">
      <c r="A17" s="859"/>
      <c r="B17" s="856"/>
      <c r="C17" s="856"/>
      <c r="D17" s="856"/>
      <c r="E17" s="856"/>
      <c r="F17" s="856"/>
      <c r="G17" s="856"/>
      <c r="H17" s="856"/>
      <c r="I17" s="856"/>
      <c r="J17" s="858"/>
    </row>
    <row r="18" spans="1:10" ht="15">
      <c r="A18" s="859"/>
      <c r="B18" s="856"/>
      <c r="C18" s="856"/>
      <c r="D18" s="856"/>
      <c r="E18" s="856"/>
      <c r="F18" s="856"/>
      <c r="G18" s="856"/>
      <c r="H18" s="856"/>
      <c r="I18" s="856"/>
      <c r="J18" s="858"/>
    </row>
    <row r="19" spans="1:10" ht="15">
      <c r="A19" s="859"/>
      <c r="B19" s="856"/>
      <c r="C19" s="860"/>
      <c r="D19" s="856"/>
      <c r="E19" s="856"/>
      <c r="F19" s="856"/>
      <c r="G19" s="856"/>
      <c r="H19" s="856"/>
      <c r="I19" s="856"/>
      <c r="J19" s="858"/>
    </row>
    <row r="20" spans="1:12" s="93" customFormat="1" ht="22.5">
      <c r="A20" s="1066" t="s">
        <v>166</v>
      </c>
      <c r="B20" s="1067"/>
      <c r="C20" s="1067"/>
      <c r="D20" s="1067"/>
      <c r="E20" s="1067"/>
      <c r="F20" s="1067"/>
      <c r="G20" s="1067"/>
      <c r="H20" s="1067"/>
      <c r="I20" s="1067"/>
      <c r="J20" s="1068"/>
      <c r="K20" s="354"/>
      <c r="L20" s="92"/>
    </row>
    <row r="21" spans="1:11" ht="15.75">
      <c r="A21" s="1069" t="str">
        <f>'TTC&amp;KS'!B6&amp;" "&amp;'TTC&amp;KS'!B7&amp;" "&amp;'TTC&amp;KS'!C7</f>
        <v>Báo cáo tài chính cho năm tài chính kết thúc tại ngày 31/12/2011</v>
      </c>
      <c r="B21" s="1070"/>
      <c r="C21" s="1070"/>
      <c r="D21" s="1070"/>
      <c r="E21" s="1070"/>
      <c r="F21" s="1070"/>
      <c r="G21" s="1070"/>
      <c r="H21" s="1070"/>
      <c r="I21" s="1070"/>
      <c r="J21" s="1071"/>
      <c r="K21" s="355"/>
    </row>
    <row r="22" spans="1:11" ht="15.75">
      <c r="A22" s="1069" t="s">
        <v>202</v>
      </c>
      <c r="B22" s="1070"/>
      <c r="C22" s="1070"/>
      <c r="D22" s="1070"/>
      <c r="E22" s="1070"/>
      <c r="F22" s="1070"/>
      <c r="G22" s="1070"/>
      <c r="H22" s="1070"/>
      <c r="I22" s="1070"/>
      <c r="J22" s="1071"/>
      <c r="K22" s="355"/>
    </row>
    <row r="23" spans="1:10" ht="15">
      <c r="A23" s="859"/>
      <c r="B23" s="856"/>
      <c r="C23" s="856"/>
      <c r="D23" s="856"/>
      <c r="E23" s="856"/>
      <c r="F23" s="856"/>
      <c r="G23" s="856"/>
      <c r="H23" s="856"/>
      <c r="I23" s="856"/>
      <c r="J23" s="858"/>
    </row>
    <row r="24" spans="1:10" ht="15">
      <c r="A24" s="859"/>
      <c r="B24" s="856"/>
      <c r="C24" s="856"/>
      <c r="D24" s="856"/>
      <c r="E24" s="856"/>
      <c r="F24" s="856"/>
      <c r="G24" s="856"/>
      <c r="H24" s="856"/>
      <c r="I24" s="856"/>
      <c r="J24" s="858"/>
    </row>
    <row r="25" spans="1:10" ht="15">
      <c r="A25" s="859"/>
      <c r="B25" s="856"/>
      <c r="C25" s="856"/>
      <c r="D25" s="856"/>
      <c r="E25" s="856"/>
      <c r="F25" s="856"/>
      <c r="G25" s="856"/>
      <c r="H25" s="856"/>
      <c r="I25" s="856"/>
      <c r="J25" s="858"/>
    </row>
    <row r="26" spans="1:10" ht="15">
      <c r="A26" s="859"/>
      <c r="B26" s="856"/>
      <c r="C26" s="856"/>
      <c r="D26" s="856"/>
      <c r="E26" s="856"/>
      <c r="F26" s="856"/>
      <c r="G26" s="856"/>
      <c r="H26" s="856"/>
      <c r="I26" s="856"/>
      <c r="J26" s="858"/>
    </row>
    <row r="27" spans="1:10" ht="15">
      <c r="A27" s="859"/>
      <c r="B27" s="856"/>
      <c r="C27" s="856"/>
      <c r="D27" s="856"/>
      <c r="E27" s="856"/>
      <c r="F27" s="856"/>
      <c r="G27" s="856"/>
      <c r="H27" s="856"/>
      <c r="I27" s="856"/>
      <c r="J27" s="858"/>
    </row>
    <row r="28" spans="1:10" ht="15">
      <c r="A28" s="859"/>
      <c r="B28" s="856"/>
      <c r="C28" s="856"/>
      <c r="D28" s="856"/>
      <c r="E28" s="856"/>
      <c r="F28" s="856"/>
      <c r="G28" s="856"/>
      <c r="H28" s="856"/>
      <c r="I28" s="856"/>
      <c r="J28" s="858"/>
    </row>
    <row r="29" spans="1:10" ht="15">
      <c r="A29" s="859"/>
      <c r="B29" s="856"/>
      <c r="C29" s="856"/>
      <c r="D29" s="856"/>
      <c r="E29" s="856"/>
      <c r="F29" s="856"/>
      <c r="G29" s="856"/>
      <c r="H29" s="856"/>
      <c r="I29" s="856"/>
      <c r="J29" s="858"/>
    </row>
    <row r="30" spans="1:10" ht="15">
      <c r="A30" s="859"/>
      <c r="B30" s="856"/>
      <c r="C30" s="856"/>
      <c r="D30" s="856"/>
      <c r="E30" s="856"/>
      <c r="F30" s="856"/>
      <c r="G30" s="856"/>
      <c r="H30" s="856"/>
      <c r="I30" s="856"/>
      <c r="J30" s="858"/>
    </row>
    <row r="31" spans="1:10" ht="15">
      <c r="A31" s="859"/>
      <c r="B31" s="856"/>
      <c r="C31" s="856"/>
      <c r="D31" s="856"/>
      <c r="E31" s="856"/>
      <c r="F31" s="856"/>
      <c r="G31" s="856"/>
      <c r="H31" s="856"/>
      <c r="I31" s="856"/>
      <c r="J31" s="858"/>
    </row>
    <row r="32" spans="1:10" ht="15">
      <c r="A32" s="859"/>
      <c r="B32" s="856"/>
      <c r="C32" s="856"/>
      <c r="D32" s="856"/>
      <c r="E32" s="856"/>
      <c r="F32" s="856"/>
      <c r="G32" s="856"/>
      <c r="H32" s="856"/>
      <c r="I32" s="856"/>
      <c r="J32" s="858"/>
    </row>
    <row r="33" spans="1:10" ht="15">
      <c r="A33" s="859"/>
      <c r="B33" s="856"/>
      <c r="C33" s="856"/>
      <c r="D33" s="856"/>
      <c r="E33" s="856"/>
      <c r="F33" s="856"/>
      <c r="G33" s="856"/>
      <c r="H33" s="856"/>
      <c r="I33" s="856"/>
      <c r="J33" s="858"/>
    </row>
    <row r="34" spans="1:10" ht="15">
      <c r="A34" s="859"/>
      <c r="B34" s="856"/>
      <c r="C34" s="856"/>
      <c r="D34" s="856"/>
      <c r="E34" s="856"/>
      <c r="F34" s="856"/>
      <c r="G34" s="856"/>
      <c r="H34" s="856"/>
      <c r="I34" s="856"/>
      <c r="J34" s="858"/>
    </row>
    <row r="35" spans="1:10" ht="15">
      <c r="A35" s="859"/>
      <c r="B35" s="856"/>
      <c r="C35" s="856"/>
      <c r="D35" s="856"/>
      <c r="E35" s="856"/>
      <c r="F35" s="856"/>
      <c r="G35" s="856"/>
      <c r="H35" s="856"/>
      <c r="I35" s="856"/>
      <c r="J35" s="858"/>
    </row>
    <row r="36" spans="1:10" ht="15">
      <c r="A36" s="859"/>
      <c r="B36" s="856"/>
      <c r="C36" s="856"/>
      <c r="D36" s="856"/>
      <c r="E36" s="856"/>
      <c r="F36" s="856"/>
      <c r="G36" s="856"/>
      <c r="H36" s="856"/>
      <c r="I36" s="856"/>
      <c r="J36" s="858"/>
    </row>
    <row r="37" spans="1:10" ht="15">
      <c r="A37" s="859"/>
      <c r="B37" s="856"/>
      <c r="C37" s="856"/>
      <c r="D37" s="856"/>
      <c r="E37" s="856"/>
      <c r="F37" s="856"/>
      <c r="G37" s="856"/>
      <c r="H37" s="856"/>
      <c r="I37" s="856"/>
      <c r="J37" s="858"/>
    </row>
    <row r="38" spans="1:10" ht="15">
      <c r="A38" s="859"/>
      <c r="B38" s="856"/>
      <c r="C38" s="856"/>
      <c r="D38" s="856"/>
      <c r="E38" s="856"/>
      <c r="F38" s="856"/>
      <c r="G38" s="856"/>
      <c r="H38" s="856"/>
      <c r="I38" s="856"/>
      <c r="J38" s="858"/>
    </row>
    <row r="39" spans="1:10" ht="15">
      <c r="A39" s="859"/>
      <c r="B39" s="856"/>
      <c r="C39" s="856"/>
      <c r="D39" s="856"/>
      <c r="E39" s="856"/>
      <c r="F39" s="856"/>
      <c r="G39" s="856"/>
      <c r="H39" s="856"/>
      <c r="I39" s="856"/>
      <c r="J39" s="858"/>
    </row>
    <row r="40" spans="1:10" ht="15">
      <c r="A40" s="859"/>
      <c r="B40" s="856"/>
      <c r="C40" s="856"/>
      <c r="D40" s="856"/>
      <c r="E40" s="856"/>
      <c r="F40" s="856"/>
      <c r="G40" s="856"/>
      <c r="H40" s="856"/>
      <c r="I40" s="856"/>
      <c r="J40" s="858"/>
    </row>
    <row r="41" spans="1:10" ht="15">
      <c r="A41" s="1037"/>
      <c r="B41" s="1038"/>
      <c r="C41" s="1038"/>
      <c r="D41" s="1038"/>
      <c r="E41" s="1038"/>
      <c r="F41" s="1038"/>
      <c r="G41" s="1038"/>
      <c r="H41" s="1038"/>
      <c r="I41" s="1038"/>
      <c r="J41" s="1039"/>
    </row>
    <row r="42" spans="1:10" ht="15">
      <c r="A42" s="1037"/>
      <c r="B42" s="1038"/>
      <c r="C42" s="1038"/>
      <c r="D42" s="1038"/>
      <c r="E42" s="1038"/>
      <c r="F42" s="1038"/>
      <c r="G42" s="1038"/>
      <c r="H42" s="1038"/>
      <c r="I42" s="1038"/>
      <c r="J42" s="1039"/>
    </row>
    <row r="43" spans="1:10" s="247" customFormat="1" ht="12">
      <c r="A43" s="1040" t="s">
        <v>1239</v>
      </c>
      <c r="B43" s="1041"/>
      <c r="C43" s="1041"/>
      <c r="D43" s="1041"/>
      <c r="E43" s="1042"/>
      <c r="F43" s="1042"/>
      <c r="G43" s="1042"/>
      <c r="H43" s="1042"/>
      <c r="I43" s="1042"/>
      <c r="J43" s="1043"/>
    </row>
    <row r="44" spans="1:11" s="247" customFormat="1" ht="12.75">
      <c r="A44" s="1072" t="s">
        <v>921</v>
      </c>
      <c r="B44" s="1073"/>
      <c r="C44" s="1073"/>
      <c r="D44" s="1073"/>
      <c r="E44" s="1073"/>
      <c r="F44" s="1073"/>
      <c r="G44" s="1073"/>
      <c r="H44" s="1073"/>
      <c r="I44" s="1073"/>
      <c r="J44" s="1074"/>
      <c r="K44" s="353"/>
    </row>
    <row r="45" spans="1:11" s="247" customFormat="1" ht="12.75">
      <c r="A45" s="1075" t="s">
        <v>749</v>
      </c>
      <c r="B45" s="1076"/>
      <c r="C45" s="1076"/>
      <c r="D45" s="1076"/>
      <c r="E45" s="1076"/>
      <c r="F45" s="1076"/>
      <c r="G45" s="1076"/>
      <c r="H45" s="1076"/>
      <c r="I45" s="1076"/>
      <c r="J45" s="1077"/>
      <c r="K45" s="353"/>
    </row>
    <row r="46" spans="1:11" s="247" customFormat="1" ht="13.5" thickBot="1">
      <c r="A46" s="1063" t="s">
        <v>670</v>
      </c>
      <c r="B46" s="1064"/>
      <c r="C46" s="1064"/>
      <c r="D46" s="1064"/>
      <c r="E46" s="1064"/>
      <c r="F46" s="1064"/>
      <c r="G46" s="1064"/>
      <c r="H46" s="1064"/>
      <c r="I46" s="1064"/>
      <c r="J46" s="1065"/>
      <c r="K46" s="352"/>
    </row>
  </sheetData>
  <sheetProtection/>
  <mergeCells count="6">
    <mergeCell ref="A46:J46"/>
    <mergeCell ref="A20:J20"/>
    <mergeCell ref="A21:J21"/>
    <mergeCell ref="A22:J22"/>
    <mergeCell ref="A44:J44"/>
    <mergeCell ref="A45:J45"/>
  </mergeCells>
  <printOptions horizontalCentered="1"/>
  <pageMargins left="0.7874015748031497" right="0.3937007874015748" top="0.5905511811023623" bottom="0.5905511811023623" header="0.1968503937007874" footer="0.196850393700787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33"/>
  </sheetPr>
  <dimension ref="A1:J19"/>
  <sheetViews>
    <sheetView zoomScalePageLayoutView="0" workbookViewId="0" topLeftCell="A10">
      <selection activeCell="A43" sqref="A43:IV43"/>
    </sheetView>
  </sheetViews>
  <sheetFormatPr defaultColWidth="9.00390625" defaultRowHeight="12.75"/>
  <cols>
    <col min="1" max="9" width="9.125" style="70" customWidth="1"/>
    <col min="10" max="10" width="12.00390625" style="70" customWidth="1"/>
    <col min="11" max="16384" width="9.125" style="70" customWidth="1"/>
  </cols>
  <sheetData>
    <row r="1" spans="1:10" ht="15">
      <c r="A1" s="74"/>
      <c r="B1" s="75"/>
      <c r="C1" s="75"/>
      <c r="D1" s="75"/>
      <c r="E1" s="75"/>
      <c r="F1" s="75"/>
      <c r="G1" s="75"/>
      <c r="H1" s="75"/>
      <c r="I1" s="75"/>
      <c r="J1" s="75"/>
    </row>
    <row r="2" spans="1:10" s="67" customFormat="1" ht="12.75">
      <c r="A2" s="71" t="str">
        <f>Overview!B6</f>
        <v>VICP Securities Investment Fund Management Corporation</v>
      </c>
      <c r="J2" s="72" t="s">
        <v>867</v>
      </c>
    </row>
    <row r="3" spans="1:10" s="67" customFormat="1" ht="12.75">
      <c r="A3" s="339" t="str">
        <f>Overview!B8</f>
        <v>08 Nguyen Hue, Ben Nghe Ward, District 01, Tp.HCM</v>
      </c>
      <c r="B3" s="339"/>
      <c r="C3" s="339"/>
      <c r="D3" s="339"/>
      <c r="E3" s="339"/>
      <c r="F3" s="339"/>
      <c r="G3" s="339"/>
      <c r="H3" s="339"/>
      <c r="I3" s="339"/>
      <c r="J3" s="356" t="str">
        <f>Overview!B10</f>
        <v>For the year ended on date 31 December, 2010</v>
      </c>
    </row>
    <row r="6" ht="15">
      <c r="A6" s="76"/>
    </row>
    <row r="10" ht="15">
      <c r="A10" s="76" t="s">
        <v>868</v>
      </c>
    </row>
    <row r="11" spans="1:10" s="83" customFormat="1" ht="15.75">
      <c r="A11" s="80"/>
      <c r="B11" s="81"/>
      <c r="C11" s="81"/>
      <c r="D11" s="81"/>
      <c r="E11" s="81"/>
      <c r="F11" s="81"/>
      <c r="G11" s="81"/>
      <c r="H11" s="81"/>
      <c r="I11" s="81"/>
      <c r="J11" s="243" t="s">
        <v>869</v>
      </c>
    </row>
    <row r="12" spans="1:10" ht="24" customHeight="1">
      <c r="A12" s="83"/>
      <c r="B12" s="83"/>
      <c r="C12" s="83"/>
      <c r="D12" s="83"/>
      <c r="E12" s="83"/>
      <c r="F12" s="83"/>
      <c r="G12" s="83"/>
      <c r="H12" s="83"/>
      <c r="I12" s="83"/>
      <c r="J12" s="83"/>
    </row>
    <row r="13" spans="1:10" ht="24" customHeight="1">
      <c r="A13" s="76" t="s">
        <v>870</v>
      </c>
      <c r="J13" s="87" t="s">
        <v>183</v>
      </c>
    </row>
    <row r="14" spans="1:10" ht="24" customHeight="1">
      <c r="A14" s="76" t="s">
        <v>871</v>
      </c>
      <c r="J14" s="87" t="s">
        <v>184</v>
      </c>
    </row>
    <row r="15" spans="1:10" ht="24" customHeight="1">
      <c r="A15" s="76" t="s">
        <v>872</v>
      </c>
      <c r="J15" s="88"/>
    </row>
    <row r="16" spans="1:10" ht="24" customHeight="1">
      <c r="A16" s="786" t="s">
        <v>1157</v>
      </c>
      <c r="B16" s="787"/>
      <c r="J16" s="87" t="s">
        <v>185</v>
      </c>
    </row>
    <row r="17" spans="1:10" ht="24" customHeight="1">
      <c r="A17" s="786" t="s">
        <v>1156</v>
      </c>
      <c r="B17" s="787"/>
      <c r="J17" s="87" t="s">
        <v>186</v>
      </c>
    </row>
    <row r="18" spans="1:10" ht="24" customHeight="1">
      <c r="A18" s="786" t="s">
        <v>1158</v>
      </c>
      <c r="B18" s="787"/>
      <c r="J18" s="87" t="s">
        <v>187</v>
      </c>
    </row>
    <row r="19" spans="1:10" ht="24" customHeight="1">
      <c r="A19" s="788" t="s">
        <v>1155</v>
      </c>
      <c r="B19" s="787"/>
      <c r="J19" s="87" t="s">
        <v>190</v>
      </c>
    </row>
  </sheetData>
  <sheetProtection/>
  <printOptions horizontalCentered="1"/>
  <pageMargins left="0.8267716535433072" right="0.7874015748031497" top="0.5905511811023623" bottom="0.5905511811023623" header="0.31496062992125984"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indexed="33"/>
  </sheetPr>
  <dimension ref="A1:V99"/>
  <sheetViews>
    <sheetView zoomScalePageLayoutView="0" workbookViewId="0" topLeftCell="A25">
      <selection activeCell="A43" sqref="A43:IV43"/>
    </sheetView>
  </sheetViews>
  <sheetFormatPr defaultColWidth="9.00390625" defaultRowHeight="12.75"/>
  <cols>
    <col min="1" max="1" width="3.75390625" style="368" customWidth="1"/>
    <col min="2" max="2" width="4.75390625" style="368" customWidth="1"/>
    <col min="3" max="5" width="11.75390625" style="368" customWidth="1"/>
    <col min="6" max="6" width="11.375" style="368" customWidth="1"/>
    <col min="7" max="7" width="7.125" style="368" customWidth="1"/>
    <col min="8" max="8" width="17.625" style="368" customWidth="1"/>
    <col min="9" max="9" width="8.375" style="368" customWidth="1"/>
    <col min="10" max="10" width="11.75390625" style="368" customWidth="1"/>
    <col min="11" max="12" width="0" style="368" hidden="1" customWidth="1"/>
    <col min="13" max="13" width="9.125" style="368" customWidth="1"/>
    <col min="14" max="14" width="16.375" style="368" bestFit="1" customWidth="1"/>
    <col min="15" max="16384" width="9.125" style="368" customWidth="1"/>
  </cols>
  <sheetData>
    <row r="1" spans="1:10" s="363" customFormat="1" ht="12.75">
      <c r="A1" s="363" t="str">
        <f>Overview!B6</f>
        <v>VICP Securities Investment Fund Management Corporation</v>
      </c>
      <c r="J1" s="364" t="s">
        <v>867</v>
      </c>
    </row>
    <row r="2" spans="1:10" s="367" customFormat="1" ht="12.75">
      <c r="A2" s="365" t="str">
        <f>Overview!B8</f>
        <v>08 Nguyen Hue, Ben Nghe Ward, District 01, Tp.HCM</v>
      </c>
      <c r="B2" s="365"/>
      <c r="C2" s="365"/>
      <c r="D2" s="365"/>
      <c r="E2" s="365"/>
      <c r="F2" s="365"/>
      <c r="G2" s="365"/>
      <c r="H2" s="365"/>
      <c r="I2" s="365"/>
      <c r="J2" s="366" t="str">
        <f>Overview!B10</f>
        <v>For the year ended on date 31 December, 2010</v>
      </c>
    </row>
    <row r="4" spans="1:10" ht="23.25" customHeight="1">
      <c r="A4" s="1083" t="s">
        <v>392</v>
      </c>
      <c r="B4" s="1083"/>
      <c r="C4" s="1083"/>
      <c r="D4" s="1083"/>
      <c r="E4" s="1083"/>
      <c r="F4" s="1083"/>
      <c r="G4" s="1083"/>
      <c r="H4" s="1083"/>
      <c r="I4" s="1083"/>
      <c r="J4" s="1083"/>
    </row>
    <row r="6" spans="1:10" ht="39.75" customHeight="1">
      <c r="A6" s="1084" t="s">
        <v>497</v>
      </c>
      <c r="B6" s="1084"/>
      <c r="C6" s="1084"/>
      <c r="D6" s="1084"/>
      <c r="E6" s="1084"/>
      <c r="F6" s="1084"/>
      <c r="G6" s="1084"/>
      <c r="H6" s="1084"/>
      <c r="I6" s="1084"/>
      <c r="J6" s="1084"/>
    </row>
    <row r="7" ht="6" customHeight="1"/>
    <row r="8" ht="15">
      <c r="A8" s="369" t="s">
        <v>873</v>
      </c>
    </row>
    <row r="9" ht="6" customHeight="1">
      <c r="A9" s="369"/>
    </row>
    <row r="10" spans="1:10" ht="54" customHeight="1">
      <c r="A10" s="1085" t="s">
        <v>391</v>
      </c>
      <c r="B10" s="1194"/>
      <c r="C10" s="1194"/>
      <c r="D10" s="1194"/>
      <c r="E10" s="1194"/>
      <c r="F10" s="1194"/>
      <c r="G10" s="1194"/>
      <c r="H10" s="1194"/>
      <c r="I10" s="1194"/>
      <c r="J10" s="1194"/>
    </row>
    <row r="11" spans="1:10" ht="6" customHeight="1">
      <c r="A11" s="342"/>
      <c r="B11" s="343"/>
      <c r="C11" s="343"/>
      <c r="D11" s="343"/>
      <c r="E11" s="343"/>
      <c r="F11" s="343"/>
      <c r="G11" s="343"/>
      <c r="H11" s="343"/>
      <c r="I11" s="343"/>
      <c r="J11" s="343"/>
    </row>
    <row r="12" spans="1:10" ht="15">
      <c r="A12" s="369" t="s">
        <v>874</v>
      </c>
      <c r="B12" s="350"/>
      <c r="C12" s="350"/>
      <c r="D12" s="350"/>
      <c r="E12" s="350"/>
      <c r="F12" s="350"/>
      <c r="G12" s="350"/>
      <c r="H12" s="350"/>
      <c r="I12" s="350"/>
      <c r="J12" s="350"/>
    </row>
    <row r="13" spans="1:10" ht="15">
      <c r="A13" s="1089" t="s">
        <v>875</v>
      </c>
      <c r="B13" s="1084"/>
      <c r="C13" s="1084"/>
      <c r="D13" s="1084"/>
      <c r="E13" s="1084"/>
      <c r="F13" s="1084"/>
      <c r="G13" s="1084"/>
      <c r="H13" s="1084"/>
      <c r="I13" s="1084"/>
      <c r="J13" s="1084"/>
    </row>
    <row r="14" spans="1:10" ht="6" customHeight="1">
      <c r="A14" s="349"/>
      <c r="B14" s="350"/>
      <c r="C14" s="350"/>
      <c r="D14" s="350"/>
      <c r="E14" s="350"/>
      <c r="F14" s="350"/>
      <c r="G14" s="350"/>
      <c r="H14" s="350"/>
      <c r="I14" s="350"/>
      <c r="J14" s="350"/>
    </row>
    <row r="15" spans="1:10" ht="15">
      <c r="A15" s="1093" t="s">
        <v>1218</v>
      </c>
      <c r="B15" s="1084"/>
      <c r="C15" s="1084"/>
      <c r="D15" s="1084"/>
      <c r="E15" s="1084"/>
      <c r="F15" s="1084"/>
      <c r="G15" s="1084"/>
      <c r="H15" s="1084"/>
      <c r="I15" s="1084"/>
      <c r="J15" s="1084"/>
    </row>
    <row r="16" spans="1:10" ht="6" customHeight="1">
      <c r="A16" s="351"/>
      <c r="B16" s="350"/>
      <c r="C16" s="350"/>
      <c r="D16" s="350"/>
      <c r="E16" s="350"/>
      <c r="F16" s="350"/>
      <c r="G16" s="350"/>
      <c r="H16" s="350"/>
      <c r="I16" s="350"/>
      <c r="J16" s="350"/>
    </row>
    <row r="17" spans="1:10" ht="30" customHeight="1">
      <c r="A17" s="1089" t="s">
        <v>1194</v>
      </c>
      <c r="B17" s="1089"/>
      <c r="C17" s="1089"/>
      <c r="D17" s="1089"/>
      <c r="E17" s="1089"/>
      <c r="F17" s="1089"/>
      <c r="G17" s="1089"/>
      <c r="H17" s="1089"/>
      <c r="I17" s="1089"/>
      <c r="J17" s="1089"/>
    </row>
    <row r="18" spans="1:10" ht="6" customHeight="1">
      <c r="A18" s="340"/>
      <c r="B18" s="340"/>
      <c r="C18" s="340"/>
      <c r="D18" s="340"/>
      <c r="E18" s="340"/>
      <c r="F18" s="340"/>
      <c r="G18" s="340"/>
      <c r="H18" s="340"/>
      <c r="I18" s="340"/>
      <c r="J18" s="340"/>
    </row>
    <row r="19" spans="1:10" ht="15">
      <c r="A19" s="1196" t="s">
        <v>1195</v>
      </c>
      <c r="B19" s="1196"/>
      <c r="C19" s="1196"/>
      <c r="D19" s="1196"/>
      <c r="E19" s="1196"/>
      <c r="F19" s="1196"/>
      <c r="G19" s="1196"/>
      <c r="H19" s="1196"/>
      <c r="I19" s="1196"/>
      <c r="J19" s="1196"/>
    </row>
    <row r="20" spans="1:10" ht="6" customHeight="1">
      <c r="A20" s="495"/>
      <c r="B20" s="495"/>
      <c r="C20" s="495"/>
      <c r="D20" s="495"/>
      <c r="E20" s="495"/>
      <c r="F20" s="495"/>
      <c r="G20" s="495"/>
      <c r="H20" s="495"/>
      <c r="I20" s="495"/>
      <c r="J20" s="495"/>
    </row>
    <row r="21" spans="1:10" ht="6" customHeight="1">
      <c r="A21" s="495"/>
      <c r="B21" s="495"/>
      <c r="C21" s="495"/>
      <c r="D21" s="495"/>
      <c r="E21" s="495"/>
      <c r="F21" s="495"/>
      <c r="G21" s="495"/>
      <c r="H21" s="495"/>
      <c r="I21" s="495"/>
      <c r="J21" s="495"/>
    </row>
    <row r="22" ht="15">
      <c r="A22" s="547" t="s">
        <v>1209</v>
      </c>
    </row>
    <row r="23" ht="6" customHeight="1">
      <c r="A23" s="547"/>
    </row>
    <row r="24" ht="15">
      <c r="A24" s="368" t="s">
        <v>1208</v>
      </c>
    </row>
    <row r="25" ht="6" customHeight="1"/>
    <row r="26" spans="2:22" ht="18" customHeight="1">
      <c r="B26" s="368" t="s">
        <v>1199</v>
      </c>
      <c r="C26" s="368" t="s">
        <v>1231</v>
      </c>
      <c r="F26" s="548"/>
      <c r="G26" s="368" t="s">
        <v>1197</v>
      </c>
      <c r="M26" s="1080"/>
      <c r="N26" s="1080"/>
      <c r="O26" s="1080"/>
      <c r="P26" s="1080"/>
      <c r="Q26" s="1080"/>
      <c r="R26" s="1080"/>
      <c r="S26" s="1080"/>
      <c r="T26" s="1080"/>
      <c r="U26" s="1080"/>
      <c r="V26" s="1080"/>
    </row>
    <row r="27" spans="2:7" ht="18" customHeight="1">
      <c r="B27" s="368" t="s">
        <v>1200</v>
      </c>
      <c r="C27" s="368" t="s">
        <v>1201</v>
      </c>
      <c r="G27" s="368" t="s">
        <v>1198</v>
      </c>
    </row>
    <row r="28" spans="2:7" ht="18" customHeight="1">
      <c r="B28" s="368" t="s">
        <v>1202</v>
      </c>
      <c r="C28" s="368" t="s">
        <v>1205</v>
      </c>
      <c r="F28" s="548"/>
      <c r="G28" s="368" t="s">
        <v>923</v>
      </c>
    </row>
    <row r="29" spans="2:7" ht="1.5" customHeight="1" hidden="1">
      <c r="B29" s="368" t="s">
        <v>6</v>
      </c>
      <c r="G29" s="368" t="s">
        <v>454</v>
      </c>
    </row>
    <row r="30" ht="15" hidden="1">
      <c r="B30" s="368" t="s">
        <v>924</v>
      </c>
    </row>
    <row r="31" spans="2:7" ht="15" hidden="1">
      <c r="B31" s="373" t="s">
        <v>73</v>
      </c>
      <c r="C31" s="373"/>
      <c r="D31" s="373"/>
      <c r="G31" s="368" t="s">
        <v>1219</v>
      </c>
    </row>
    <row r="32" spans="2:7" ht="15" hidden="1">
      <c r="B32" s="368" t="s">
        <v>74</v>
      </c>
      <c r="C32" s="373"/>
      <c r="D32" s="373"/>
      <c r="G32" s="368" t="s">
        <v>1220</v>
      </c>
    </row>
    <row r="33" spans="2:7" ht="15" hidden="1">
      <c r="B33" s="373" t="s">
        <v>75</v>
      </c>
      <c r="C33" s="373"/>
      <c r="D33" s="373"/>
      <c r="G33" s="368" t="s">
        <v>799</v>
      </c>
    </row>
    <row r="34" spans="2:7" ht="15" hidden="1">
      <c r="B34" s="368" t="s">
        <v>800</v>
      </c>
      <c r="C34" s="373"/>
      <c r="D34" s="373"/>
      <c r="G34" s="368" t="s">
        <v>801</v>
      </c>
    </row>
    <row r="35" spans="2:7" ht="15" hidden="1">
      <c r="B35" s="368" t="s">
        <v>802</v>
      </c>
      <c r="C35" s="373"/>
      <c r="D35" s="373"/>
      <c r="G35" s="368" t="s">
        <v>803</v>
      </c>
    </row>
    <row r="36" spans="2:7" ht="15" hidden="1">
      <c r="B36" s="368" t="s">
        <v>804</v>
      </c>
      <c r="C36" s="373"/>
      <c r="D36" s="373"/>
      <c r="G36" s="368" t="s">
        <v>805</v>
      </c>
    </row>
    <row r="37" spans="2:7" ht="18" customHeight="1">
      <c r="B37" s="368" t="s">
        <v>1203</v>
      </c>
      <c r="C37" s="373" t="s">
        <v>1204</v>
      </c>
      <c r="D37" s="373"/>
      <c r="G37" s="368" t="s">
        <v>923</v>
      </c>
    </row>
    <row r="38" spans="2:4" ht="6" customHeight="1">
      <c r="B38" s="373"/>
      <c r="C38" s="373"/>
      <c r="D38" s="373"/>
    </row>
    <row r="39" spans="1:4" ht="15">
      <c r="A39" s="368" t="s">
        <v>1210</v>
      </c>
      <c r="B39" s="373"/>
      <c r="C39" s="373"/>
      <c r="D39" s="373"/>
    </row>
    <row r="40" spans="2:4" ht="6" customHeight="1">
      <c r="B40" s="373"/>
      <c r="C40" s="373"/>
      <c r="D40" s="373"/>
    </row>
    <row r="41" spans="2:7" ht="18" customHeight="1">
      <c r="B41" s="368" t="s">
        <v>1207</v>
      </c>
      <c r="C41" s="368" t="s">
        <v>1231</v>
      </c>
      <c r="G41" s="368" t="s">
        <v>306</v>
      </c>
    </row>
    <row r="42" spans="2:7" ht="18" customHeight="1">
      <c r="B42" s="368" t="s">
        <v>1206</v>
      </c>
      <c r="C42" s="368" t="s">
        <v>1232</v>
      </c>
      <c r="G42" s="368" t="s">
        <v>806</v>
      </c>
    </row>
    <row r="44" ht="15">
      <c r="A44" s="369" t="s">
        <v>1115</v>
      </c>
    </row>
    <row r="45" ht="6" customHeight="1">
      <c r="A45" s="369"/>
    </row>
    <row r="46" spans="1:9" ht="15">
      <c r="A46" s="922"/>
      <c r="B46" s="923" t="s">
        <v>1211</v>
      </c>
      <c r="C46" s="923"/>
      <c r="D46" s="923"/>
      <c r="E46" s="1195" t="s">
        <v>1212</v>
      </c>
      <c r="F46" s="1195"/>
      <c r="G46" s="923"/>
      <c r="H46" s="1195" t="s">
        <v>1213</v>
      </c>
      <c r="I46" s="1195"/>
    </row>
    <row r="47" spans="1:8" ht="6" customHeight="1">
      <c r="A47" s="367"/>
      <c r="C47" s="367"/>
      <c r="D47" s="367"/>
      <c r="E47" s="549"/>
      <c r="F47" s="549"/>
      <c r="G47" s="549"/>
      <c r="H47" s="549"/>
    </row>
    <row r="48" spans="1:9" ht="17.25" customHeight="1">
      <c r="A48" s="492">
        <v>1</v>
      </c>
      <c r="B48" s="368" t="s">
        <v>1214</v>
      </c>
      <c r="E48" s="1078">
        <v>1650000000</v>
      </c>
      <c r="F48" s="1078"/>
      <c r="H48" s="1193">
        <v>0.05</v>
      </c>
      <c r="I48" s="1193"/>
    </row>
    <row r="49" spans="1:9" ht="17.25" customHeight="1">
      <c r="A49" s="492">
        <v>2</v>
      </c>
      <c r="B49" s="368" t="s">
        <v>1215</v>
      </c>
      <c r="E49" s="1078">
        <v>9900000000</v>
      </c>
      <c r="F49" s="1078"/>
      <c r="H49" s="1193">
        <v>0.3</v>
      </c>
      <c r="I49" s="1193"/>
    </row>
    <row r="50" spans="1:9" ht="17.25" customHeight="1">
      <c r="A50" s="492">
        <v>3</v>
      </c>
      <c r="B50" s="368" t="s">
        <v>1216</v>
      </c>
      <c r="E50" s="1078">
        <v>9900000000</v>
      </c>
      <c r="F50" s="1078"/>
      <c r="H50" s="1193">
        <v>0.3</v>
      </c>
      <c r="I50" s="1193"/>
    </row>
    <row r="51" spans="1:10" ht="17.25" customHeight="1">
      <c r="A51" s="492">
        <v>4</v>
      </c>
      <c r="B51" s="368" t="s">
        <v>1217</v>
      </c>
      <c r="E51" s="1078">
        <v>11550000000</v>
      </c>
      <c r="F51" s="1078"/>
      <c r="H51" s="1193">
        <v>0.35</v>
      </c>
      <c r="I51" s="1193"/>
      <c r="J51" s="371"/>
    </row>
    <row r="52" spans="1:10" ht="6" customHeight="1">
      <c r="A52" s="492"/>
      <c r="E52" s="458"/>
      <c r="F52" s="458"/>
      <c r="H52" s="850"/>
      <c r="I52" s="850"/>
      <c r="J52" s="371"/>
    </row>
    <row r="53" spans="1:9" s="369" customFormat="1" ht="14.25">
      <c r="A53" s="924"/>
      <c r="B53" s="1199" t="s">
        <v>326</v>
      </c>
      <c r="C53" s="1199"/>
      <c r="D53" s="1199"/>
      <c r="E53" s="1200">
        <f>SUM(E48:F51)</f>
        <v>33000000000</v>
      </c>
      <c r="F53" s="1199"/>
      <c r="G53" s="925"/>
      <c r="H53" s="1201">
        <v>1</v>
      </c>
      <c r="I53" s="1199"/>
    </row>
    <row r="55" spans="1:10" ht="15">
      <c r="A55" s="1091" t="s">
        <v>807</v>
      </c>
      <c r="B55" s="1092"/>
      <c r="C55" s="1092"/>
      <c r="D55" s="1092"/>
      <c r="E55" s="1092"/>
      <c r="F55" s="1092"/>
      <c r="G55" s="1092"/>
      <c r="H55" s="1092"/>
      <c r="I55" s="1092"/>
      <c r="J55" s="1092"/>
    </row>
    <row r="56" spans="1:10" ht="6" customHeight="1">
      <c r="A56" s="1"/>
      <c r="C56" s="350"/>
      <c r="D56" s="350"/>
      <c r="E56" s="350"/>
      <c r="F56" s="1"/>
      <c r="G56" s="350"/>
      <c r="H56" s="350"/>
      <c r="I56" s="350"/>
      <c r="J56" s="350"/>
    </row>
    <row r="57" spans="1:14" ht="15">
      <c r="A57" s="373" t="s">
        <v>1116</v>
      </c>
      <c r="B57" s="373"/>
      <c r="C57" s="373"/>
      <c r="D57" s="373"/>
      <c r="E57" s="375">
        <v>2010</v>
      </c>
      <c r="G57" s="457" t="s">
        <v>1130</v>
      </c>
      <c r="H57" s="730">
        <f>'IC'!F37</f>
        <v>-5582428301</v>
      </c>
      <c r="I57" s="373"/>
      <c r="J57" s="373"/>
      <c r="N57" s="550"/>
    </row>
    <row r="58" spans="1:14" ht="15" customHeight="1">
      <c r="A58" s="373"/>
      <c r="B58" s="373"/>
      <c r="C58" s="373"/>
      <c r="D58" s="373"/>
      <c r="E58" s="375">
        <v>2009</v>
      </c>
      <c r="G58" s="457" t="s">
        <v>1130</v>
      </c>
      <c r="H58" s="730">
        <f>'IC'!G37</f>
        <v>-8689317732</v>
      </c>
      <c r="I58" s="373"/>
      <c r="J58" s="373"/>
      <c r="N58" s="550"/>
    </row>
    <row r="59" spans="1:14" ht="6" customHeight="1">
      <c r="A59" s="342"/>
      <c r="B59" s="343"/>
      <c r="C59" s="343"/>
      <c r="D59" s="343"/>
      <c r="E59" s="375"/>
      <c r="F59" s="343"/>
      <c r="G59" s="457"/>
      <c r="H59" s="731"/>
      <c r="I59" s="343"/>
      <c r="J59" s="343"/>
      <c r="N59" s="550"/>
    </row>
    <row r="60" spans="1:10" ht="15" customHeight="1">
      <c r="A60" s="373" t="s">
        <v>1117</v>
      </c>
      <c r="B60" s="373"/>
      <c r="C60" s="373"/>
      <c r="D60" s="373"/>
      <c r="E60" s="375" t="s">
        <v>1119</v>
      </c>
      <c r="G60" s="457" t="s">
        <v>1130</v>
      </c>
      <c r="H60" s="730">
        <f>'BS'!E85</f>
        <v>-12661933715</v>
      </c>
      <c r="I60" s="373"/>
      <c r="J60" s="373"/>
    </row>
    <row r="61" spans="1:10" ht="15" customHeight="1">
      <c r="A61" s="373"/>
      <c r="B61" s="373"/>
      <c r="C61" s="373"/>
      <c r="D61" s="373"/>
      <c r="E61" s="375" t="s">
        <v>1118</v>
      </c>
      <c r="F61" s="373"/>
      <c r="G61" s="457" t="s">
        <v>1130</v>
      </c>
      <c r="H61" s="732">
        <f>'BS'!F85</f>
        <v>-3972615983</v>
      </c>
      <c r="I61" s="373"/>
      <c r="J61" s="373"/>
    </row>
    <row r="62" spans="1:10" ht="15">
      <c r="A62" s="342"/>
      <c r="B62" s="343"/>
      <c r="C62" s="343"/>
      <c r="D62" s="343"/>
      <c r="E62" s="343"/>
      <c r="F62" s="343"/>
      <c r="G62" s="343"/>
      <c r="H62" s="343"/>
      <c r="I62" s="343"/>
      <c r="J62" s="343"/>
    </row>
    <row r="63" ht="15">
      <c r="A63" s="369" t="s">
        <v>808</v>
      </c>
    </row>
    <row r="64" ht="6" customHeight="1">
      <c r="A64" s="369"/>
    </row>
    <row r="65" spans="1:10" ht="30" customHeight="1">
      <c r="A65" s="1084" t="s">
        <v>809</v>
      </c>
      <c r="B65" s="1084"/>
      <c r="C65" s="1084"/>
      <c r="D65" s="1084"/>
      <c r="E65" s="1084"/>
      <c r="F65" s="1084"/>
      <c r="G65" s="1084"/>
      <c r="H65" s="1084"/>
      <c r="I65" s="1084"/>
      <c r="J65" s="1084"/>
    </row>
    <row r="66" spans="1:10" ht="6" customHeight="1">
      <c r="A66" s="342"/>
      <c r="B66" s="343"/>
      <c r="C66" s="343"/>
      <c r="D66" s="343"/>
      <c r="E66" s="343"/>
      <c r="F66" s="343"/>
      <c r="G66" s="343"/>
      <c r="H66" s="343"/>
      <c r="I66" s="343"/>
      <c r="J66" s="343"/>
    </row>
    <row r="67" ht="15">
      <c r="A67" s="369" t="s">
        <v>810</v>
      </c>
    </row>
    <row r="68" ht="6" customHeight="1">
      <c r="A68" s="369"/>
    </row>
    <row r="69" spans="1:10" ht="30" customHeight="1">
      <c r="A69" s="1085" t="s">
        <v>811</v>
      </c>
      <c r="B69" s="1085"/>
      <c r="C69" s="1085"/>
      <c r="D69" s="1085"/>
      <c r="E69" s="1085"/>
      <c r="F69" s="1085"/>
      <c r="G69" s="1085"/>
      <c r="H69" s="1085"/>
      <c r="I69" s="1085"/>
      <c r="J69" s="1085"/>
    </row>
    <row r="70" ht="6" customHeight="1"/>
    <row r="71" spans="1:10" ht="30" customHeight="1">
      <c r="A71" s="1091" t="s">
        <v>393</v>
      </c>
      <c r="B71" s="1091"/>
      <c r="C71" s="1091"/>
      <c r="D71" s="1091"/>
      <c r="E71" s="1091"/>
      <c r="F71" s="1091"/>
      <c r="G71" s="1091"/>
      <c r="H71" s="1091"/>
      <c r="I71" s="1091"/>
      <c r="J71" s="1091"/>
    </row>
    <row r="72" spans="1:10" ht="6" customHeight="1">
      <c r="A72" s="490"/>
      <c r="B72" s="490"/>
      <c r="C72" s="490"/>
      <c r="D72" s="490"/>
      <c r="E72" s="490"/>
      <c r="F72" s="490"/>
      <c r="G72" s="490"/>
      <c r="H72" s="490"/>
      <c r="I72" s="490"/>
      <c r="J72" s="490"/>
    </row>
    <row r="73" spans="1:10" ht="45" customHeight="1">
      <c r="A73" s="1089" t="s">
        <v>394</v>
      </c>
      <c r="B73" s="1197"/>
      <c r="C73" s="1197"/>
      <c r="D73" s="1197"/>
      <c r="E73" s="1197"/>
      <c r="F73" s="1197"/>
      <c r="G73" s="1197"/>
      <c r="H73" s="1197"/>
      <c r="I73" s="1197"/>
      <c r="J73" s="1197"/>
    </row>
    <row r="74" ht="6" customHeight="1"/>
    <row r="75" spans="1:10" ht="15">
      <c r="A75" s="238" t="s">
        <v>1123</v>
      </c>
      <c r="B75" s="1089" t="s">
        <v>812</v>
      </c>
      <c r="C75" s="1089"/>
      <c r="D75" s="1089"/>
      <c r="E75" s="1089"/>
      <c r="F75" s="1089"/>
      <c r="G75" s="1089"/>
      <c r="H75" s="1089"/>
      <c r="I75" s="1089"/>
      <c r="J75" s="1089"/>
    </row>
    <row r="76" spans="1:2" ht="15">
      <c r="A76" s="238" t="s">
        <v>1123</v>
      </c>
      <c r="B76" s="368" t="s">
        <v>813</v>
      </c>
    </row>
    <row r="77" spans="1:10" ht="30" customHeight="1">
      <c r="A77" s="238" t="s">
        <v>1123</v>
      </c>
      <c r="B77" s="1089" t="s">
        <v>814</v>
      </c>
      <c r="C77" s="1089"/>
      <c r="D77" s="1089"/>
      <c r="E77" s="1089"/>
      <c r="F77" s="1089"/>
      <c r="G77" s="1089"/>
      <c r="H77" s="1089"/>
      <c r="I77" s="1089"/>
      <c r="J77" s="1089"/>
    </row>
    <row r="78" spans="1:10" ht="29.25" customHeight="1">
      <c r="A78" s="238" t="s">
        <v>1123</v>
      </c>
      <c r="B78" s="1089" t="s">
        <v>303</v>
      </c>
      <c r="C78" s="1089"/>
      <c r="D78" s="1089"/>
      <c r="E78" s="1089"/>
      <c r="F78" s="1089"/>
      <c r="G78" s="1089"/>
      <c r="H78" s="1089"/>
      <c r="I78" s="1089"/>
      <c r="J78" s="1089"/>
    </row>
    <row r="79" ht="6" customHeight="1"/>
    <row r="80" spans="1:10" ht="60" customHeight="1">
      <c r="A80" s="1089" t="s">
        <v>395</v>
      </c>
      <c r="B80" s="1197"/>
      <c r="C80" s="1197"/>
      <c r="D80" s="1197"/>
      <c r="E80" s="1197"/>
      <c r="F80" s="1197"/>
      <c r="G80" s="1197"/>
      <c r="H80" s="1197"/>
      <c r="I80" s="1197"/>
      <c r="J80" s="1197"/>
    </row>
    <row r="81" ht="6" customHeight="1"/>
    <row r="82" spans="1:10" ht="70.5" customHeight="1">
      <c r="A82" s="1089" t="s">
        <v>1120</v>
      </c>
      <c r="B82" s="1197"/>
      <c r="C82" s="1197"/>
      <c r="D82" s="1197"/>
      <c r="E82" s="1197"/>
      <c r="F82" s="1197"/>
      <c r="G82" s="1197"/>
      <c r="H82" s="1197"/>
      <c r="I82" s="1197"/>
      <c r="J82" s="1197"/>
    </row>
    <row r="83" ht="6" customHeight="1"/>
    <row r="84" spans="1:10" ht="15">
      <c r="A84" s="1091" t="s">
        <v>498</v>
      </c>
      <c r="B84" s="1101"/>
      <c r="C84" s="1101"/>
      <c r="D84" s="1101"/>
      <c r="E84" s="1101"/>
      <c r="F84" s="1101"/>
      <c r="G84" s="1101"/>
      <c r="H84" s="1101"/>
      <c r="I84" s="1101"/>
      <c r="J84" s="1101"/>
    </row>
    <row r="85" spans="1:10" ht="6" customHeight="1">
      <c r="A85" s="490"/>
      <c r="B85" s="494"/>
      <c r="C85" s="494"/>
      <c r="D85" s="494"/>
      <c r="E85" s="494"/>
      <c r="F85" s="494"/>
      <c r="G85" s="494"/>
      <c r="H85" s="494"/>
      <c r="I85" s="494"/>
      <c r="J85" s="494"/>
    </row>
    <row r="86" spans="1:10" ht="30" customHeight="1">
      <c r="A86" s="1085" t="s">
        <v>499</v>
      </c>
      <c r="B86" s="1198"/>
      <c r="C86" s="1198"/>
      <c r="D86" s="1198"/>
      <c r="E86" s="1198"/>
      <c r="F86" s="1198"/>
      <c r="G86" s="1198"/>
      <c r="H86" s="1198"/>
      <c r="I86" s="1198"/>
      <c r="J86" s="1198"/>
    </row>
    <row r="87" ht="6" customHeight="1"/>
    <row r="88" spans="1:10" ht="15">
      <c r="A88" s="1091" t="s">
        <v>502</v>
      </c>
      <c r="B88" s="1085"/>
      <c r="C88" s="1085"/>
      <c r="D88" s="1085"/>
      <c r="E88" s="1085"/>
      <c r="F88" s="1085"/>
      <c r="G88" s="1080"/>
      <c r="H88" s="1080"/>
      <c r="I88" s="1080"/>
      <c r="J88" s="1080"/>
    </row>
    <row r="89" spans="1:10" ht="45" customHeight="1">
      <c r="A89" s="1085" t="s">
        <v>503</v>
      </c>
      <c r="B89" s="1198"/>
      <c r="C89" s="1198"/>
      <c r="D89" s="1198"/>
      <c r="E89" s="1198"/>
      <c r="F89" s="1198"/>
      <c r="G89" s="340"/>
      <c r="H89" s="340"/>
      <c r="I89" s="340"/>
      <c r="J89" s="340"/>
    </row>
    <row r="90" spans="1:10" ht="6.75" customHeight="1">
      <c r="A90" s="342"/>
      <c r="B90" s="519"/>
      <c r="C90" s="519"/>
      <c r="D90" s="519"/>
      <c r="E90" s="519"/>
      <c r="F90" s="519"/>
      <c r="G90" s="340"/>
      <c r="H90" s="340"/>
      <c r="I90" s="340"/>
      <c r="J90" s="340"/>
    </row>
    <row r="91" spans="1:10" ht="15">
      <c r="A91" s="926" t="s">
        <v>188</v>
      </c>
      <c r="B91" s="926"/>
      <c r="C91" s="926"/>
      <c r="D91" s="926"/>
      <c r="E91" s="926"/>
      <c r="F91" s="926"/>
      <c r="G91" s="926" t="s">
        <v>188</v>
      </c>
      <c r="H91" s="927"/>
      <c r="I91" s="927"/>
      <c r="J91" s="927"/>
    </row>
    <row r="92" spans="1:10" ht="15">
      <c r="A92" s="459" t="s">
        <v>500</v>
      </c>
      <c r="B92" s="342"/>
      <c r="C92" s="342"/>
      <c r="D92" s="342"/>
      <c r="E92" s="342"/>
      <c r="F92" s="342"/>
      <c r="G92" s="1202" t="s">
        <v>501</v>
      </c>
      <c r="H92" s="1202"/>
      <c r="I92" s="1202"/>
      <c r="J92" s="1202"/>
    </row>
    <row r="96" ht="15">
      <c r="C96" s="368" t="s">
        <v>504</v>
      </c>
    </row>
    <row r="97" spans="1:7" ht="15">
      <c r="A97" s="368" t="s">
        <v>304</v>
      </c>
      <c r="G97" s="368" t="s">
        <v>305</v>
      </c>
    </row>
    <row r="98" spans="1:7" ht="15">
      <c r="A98" s="369" t="s">
        <v>1231</v>
      </c>
      <c r="B98" s="369"/>
      <c r="C98" s="369"/>
      <c r="G98" s="369" t="s">
        <v>1231</v>
      </c>
    </row>
    <row r="99" spans="1:7" ht="15">
      <c r="A99" s="368" t="s">
        <v>1197</v>
      </c>
      <c r="G99" s="368" t="s">
        <v>306</v>
      </c>
    </row>
  </sheetData>
  <sheetProtection/>
  <mergeCells count="37">
    <mergeCell ref="A89:F89"/>
    <mergeCell ref="G92:J92"/>
    <mergeCell ref="A65:J65"/>
    <mergeCell ref="B77:J77"/>
    <mergeCell ref="G88:J88"/>
    <mergeCell ref="A84:J84"/>
    <mergeCell ref="B78:J78"/>
    <mergeCell ref="A80:J80"/>
    <mergeCell ref="A88:F88"/>
    <mergeCell ref="A82:J82"/>
    <mergeCell ref="A73:J73"/>
    <mergeCell ref="B75:J75"/>
    <mergeCell ref="A71:J71"/>
    <mergeCell ref="A4:J4"/>
    <mergeCell ref="A86:J86"/>
    <mergeCell ref="B53:D53"/>
    <mergeCell ref="E53:F53"/>
    <mergeCell ref="H53:I53"/>
    <mergeCell ref="H51:I51"/>
    <mergeCell ref="E51:F51"/>
    <mergeCell ref="A69:J69"/>
    <mergeCell ref="A6:J6"/>
    <mergeCell ref="A10:J10"/>
    <mergeCell ref="H46:I46"/>
    <mergeCell ref="A19:J19"/>
    <mergeCell ref="E46:F46"/>
    <mergeCell ref="A55:J55"/>
    <mergeCell ref="A15:J15"/>
    <mergeCell ref="A17:J17"/>
    <mergeCell ref="A13:J13"/>
    <mergeCell ref="E48:F48"/>
    <mergeCell ref="H50:I50"/>
    <mergeCell ref="M26:V26"/>
    <mergeCell ref="E49:F49"/>
    <mergeCell ref="E50:F50"/>
    <mergeCell ref="H48:I48"/>
    <mergeCell ref="H49:I49"/>
  </mergeCells>
  <printOptions horizontalCentered="1"/>
  <pageMargins left="0.7874015748031497" right="0.3937007874015748" top="0.5905511811023623" bottom="0.5905511811023623" header="0.1968503937007874" footer="0.1968503937007874"/>
  <pageSetup firstPageNumber="1" useFirstPageNumber="1" horizontalDpi="600" verticalDpi="600" orientation="portrait" paperSize="9" scale="95"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tabColor indexed="33"/>
  </sheetPr>
  <dimension ref="A4:J40"/>
  <sheetViews>
    <sheetView zoomScalePageLayoutView="0" workbookViewId="0" topLeftCell="A26">
      <selection activeCell="A27" sqref="A27:J27"/>
    </sheetView>
  </sheetViews>
  <sheetFormatPr defaultColWidth="9.00390625" defaultRowHeight="12.75"/>
  <cols>
    <col min="1" max="9" width="9.125" style="551" customWidth="1"/>
    <col min="10" max="10" width="17.25390625" style="551" customWidth="1"/>
    <col min="11" max="11" width="11.625" style="551" customWidth="1"/>
    <col min="12" max="16384" width="9.125" style="551" customWidth="1"/>
  </cols>
  <sheetData>
    <row r="4" ht="15">
      <c r="A4" s="551" t="s">
        <v>683</v>
      </c>
    </row>
    <row r="6" spans="1:10" ht="20.25">
      <c r="A6" s="552" t="s">
        <v>684</v>
      </c>
      <c r="B6" s="553"/>
      <c r="C6" s="553"/>
      <c r="D6" s="553"/>
      <c r="E6" s="553"/>
      <c r="F6" s="553"/>
      <c r="G6" s="553"/>
      <c r="H6" s="553"/>
      <c r="I6" s="553"/>
      <c r="J6" s="553"/>
    </row>
    <row r="7" spans="1:10" ht="16.5">
      <c r="A7" s="554" t="s">
        <v>505</v>
      </c>
      <c r="B7" s="553"/>
      <c r="C7" s="553"/>
      <c r="D7" s="553"/>
      <c r="E7" s="553"/>
      <c r="F7" s="553"/>
      <c r="G7" s="553"/>
      <c r="H7" s="553"/>
      <c r="I7" s="553"/>
      <c r="J7" s="553"/>
    </row>
    <row r="8" spans="1:10" ht="15">
      <c r="A8" s="1203" t="s">
        <v>619</v>
      </c>
      <c r="B8" s="1203"/>
      <c r="C8" s="1203"/>
      <c r="D8" s="1203"/>
      <c r="E8" s="1203"/>
      <c r="F8" s="1203"/>
      <c r="G8" s="1203"/>
      <c r="H8" s="1203"/>
      <c r="I8" s="1203"/>
      <c r="J8" s="1203"/>
    </row>
    <row r="10" spans="1:10" ht="15.75">
      <c r="A10" s="555" t="s">
        <v>685</v>
      </c>
      <c r="B10" s="556" t="s">
        <v>686</v>
      </c>
      <c r="C10" s="557"/>
      <c r="D10" s="558"/>
      <c r="E10" s="558"/>
      <c r="F10" s="559"/>
      <c r="G10" s="559"/>
      <c r="H10" s="559"/>
      <c r="I10" s="559"/>
      <c r="J10" s="559"/>
    </row>
    <row r="11" spans="2:10" ht="15.75">
      <c r="B11" s="556" t="s">
        <v>1230</v>
      </c>
      <c r="C11" s="497"/>
      <c r="D11" s="497"/>
      <c r="E11" s="497"/>
      <c r="F11" s="497"/>
      <c r="G11" s="497"/>
      <c r="H11" s="497"/>
      <c r="I11" s="497"/>
      <c r="J11" s="497"/>
    </row>
    <row r="12" spans="2:10" ht="15">
      <c r="B12" s="560"/>
      <c r="C12" s="497"/>
      <c r="D12" s="497"/>
      <c r="E12" s="497"/>
      <c r="F12" s="497"/>
      <c r="G12" s="497"/>
      <c r="H12" s="497"/>
      <c r="I12" s="497"/>
      <c r="J12" s="497"/>
    </row>
    <row r="13" spans="1:10" ht="60" customHeight="1">
      <c r="A13" s="1204" t="s">
        <v>194</v>
      </c>
      <c r="B13" s="1205"/>
      <c r="C13" s="1205"/>
      <c r="D13" s="1205"/>
      <c r="E13" s="1205"/>
      <c r="F13" s="1205"/>
      <c r="G13" s="1205"/>
      <c r="H13" s="1205"/>
      <c r="I13" s="1205"/>
      <c r="J13" s="1205"/>
    </row>
    <row r="14" ht="6" customHeight="1"/>
    <row r="15" spans="1:10" ht="30" customHeight="1">
      <c r="A15" s="1204" t="s">
        <v>687</v>
      </c>
      <c r="B15" s="1206"/>
      <c r="C15" s="1206"/>
      <c r="D15" s="1206"/>
      <c r="E15" s="1206"/>
      <c r="F15" s="1206"/>
      <c r="G15" s="1206"/>
      <c r="H15" s="1206"/>
      <c r="I15" s="1206"/>
      <c r="J15" s="1206"/>
    </row>
    <row r="16" ht="6" customHeight="1"/>
    <row r="17" ht="15">
      <c r="A17" s="561" t="s">
        <v>688</v>
      </c>
    </row>
    <row r="18" ht="6" customHeight="1">
      <c r="A18" s="561"/>
    </row>
    <row r="19" spans="1:10" ht="105" customHeight="1">
      <c r="A19" s="1212" t="s">
        <v>1233</v>
      </c>
      <c r="B19" s="1206"/>
      <c r="C19" s="1206"/>
      <c r="D19" s="1206"/>
      <c r="E19" s="1206"/>
      <c r="F19" s="1206"/>
      <c r="G19" s="1206"/>
      <c r="H19" s="1206"/>
      <c r="I19" s="1206"/>
      <c r="J19" s="1206"/>
    </row>
    <row r="20" ht="6" customHeight="1"/>
    <row r="21" ht="14.25" customHeight="1">
      <c r="A21" s="561" t="s">
        <v>689</v>
      </c>
    </row>
    <row r="22" ht="5.25" customHeight="1" hidden="1">
      <c r="A22" s="561"/>
    </row>
    <row r="23" spans="1:10" ht="12.75" customHeight="1" hidden="1">
      <c r="A23" s="1208" t="s">
        <v>556</v>
      </c>
      <c r="B23" s="1209"/>
      <c r="C23" s="1209"/>
      <c r="D23" s="1209"/>
      <c r="E23" s="1209"/>
      <c r="F23" s="1209"/>
      <c r="G23" s="1209"/>
      <c r="H23" s="1209"/>
      <c r="I23" s="1209"/>
      <c r="J23" s="1209"/>
    </row>
    <row r="24" ht="10.5" customHeight="1" hidden="1"/>
    <row r="25" spans="1:10" ht="27" customHeight="1" hidden="1">
      <c r="A25" s="1210"/>
      <c r="B25" s="1209"/>
      <c r="C25" s="1209"/>
      <c r="D25" s="1209"/>
      <c r="E25" s="1209"/>
      <c r="F25" s="1209"/>
      <c r="G25" s="1209"/>
      <c r="H25" s="1209"/>
      <c r="I25" s="1209"/>
      <c r="J25" s="1209"/>
    </row>
    <row r="26" ht="6" customHeight="1"/>
    <row r="27" spans="1:10" ht="90" customHeight="1">
      <c r="A27" s="1204" t="s">
        <v>197</v>
      </c>
      <c r="B27" s="1213"/>
      <c r="C27" s="1213"/>
      <c r="D27" s="1213"/>
      <c r="E27" s="1213"/>
      <c r="F27" s="1213"/>
      <c r="G27" s="1213"/>
      <c r="H27" s="1213"/>
      <c r="I27" s="1213"/>
      <c r="J27" s="1213"/>
    </row>
    <row r="28" ht="6" customHeight="1"/>
    <row r="29" ht="15">
      <c r="J29" s="562" t="s">
        <v>195</v>
      </c>
    </row>
    <row r="30" spans="1:6" ht="15">
      <c r="A30" s="1207" t="s">
        <v>690</v>
      </c>
      <c r="B30" s="1207"/>
      <c r="C30" s="1207"/>
      <c r="D30" s="1207"/>
      <c r="E30" s="1207"/>
      <c r="F30" s="1207"/>
    </row>
    <row r="31" spans="1:6" ht="15">
      <c r="A31" s="1207" t="s">
        <v>149</v>
      </c>
      <c r="B31" s="1207"/>
      <c r="C31" s="1207"/>
      <c r="D31" s="1207"/>
      <c r="E31" s="1207"/>
      <c r="F31" s="1207"/>
    </row>
    <row r="32" spans="1:8" ht="15">
      <c r="A32" s="1214" t="s">
        <v>306</v>
      </c>
      <c r="B32" s="1214"/>
      <c r="C32" s="1214"/>
      <c r="D32" s="1214"/>
      <c r="E32" s="1214"/>
      <c r="F32" s="1214"/>
      <c r="H32" s="370" t="s">
        <v>150</v>
      </c>
    </row>
    <row r="38" spans="1:8" ht="15">
      <c r="A38" s="551" t="s">
        <v>894</v>
      </c>
      <c r="H38" s="551" t="s">
        <v>894</v>
      </c>
    </row>
    <row r="39" spans="1:8" ht="15">
      <c r="A39" s="1207" t="s">
        <v>506</v>
      </c>
      <c r="B39" s="1207"/>
      <c r="C39" s="1207"/>
      <c r="D39" s="1207"/>
      <c r="E39" s="1207"/>
      <c r="F39" s="1207"/>
      <c r="H39" s="370" t="s">
        <v>1234</v>
      </c>
    </row>
    <row r="40" spans="1:8" ht="15">
      <c r="A40" s="1211" t="s">
        <v>507</v>
      </c>
      <c r="B40" s="1211"/>
      <c r="C40" s="1211"/>
      <c r="D40" s="1211"/>
      <c r="E40" s="1211"/>
      <c r="F40" s="1211"/>
      <c r="H40" s="496" t="s">
        <v>1235</v>
      </c>
    </row>
  </sheetData>
  <sheetProtection/>
  <mergeCells count="12">
    <mergeCell ref="A40:F40"/>
    <mergeCell ref="A19:J19"/>
    <mergeCell ref="A27:J27"/>
    <mergeCell ref="A31:F31"/>
    <mergeCell ref="A32:F32"/>
    <mergeCell ref="A39:F39"/>
    <mergeCell ref="A8:J8"/>
    <mergeCell ref="A13:J13"/>
    <mergeCell ref="A15:J15"/>
    <mergeCell ref="A30:F30"/>
    <mergeCell ref="A23:J23"/>
    <mergeCell ref="A25:J25"/>
  </mergeCells>
  <printOptions/>
  <pageMargins left="0.9055118110236221" right="0.31496062992125984" top="0.5118110236220472" bottom="0.4330708661417323" header="0.35433070866141736" footer="0.1968503937007874"/>
  <pageSetup firstPageNumber="3" useFirstPageNumber="1" horizontalDpi="600" verticalDpi="6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tabColor indexed="33"/>
  </sheetPr>
  <dimension ref="A1:G103"/>
  <sheetViews>
    <sheetView zoomScalePageLayoutView="0" workbookViewId="0" topLeftCell="A76">
      <selection activeCell="A43" sqref="A43:IV43"/>
    </sheetView>
  </sheetViews>
  <sheetFormatPr defaultColWidth="9.00390625" defaultRowHeight="12.75"/>
  <cols>
    <col min="1" max="1" width="29.75390625" style="563" customWidth="1"/>
    <col min="2" max="2" width="19.00390625" style="10" customWidth="1"/>
    <col min="3" max="3" width="6.25390625" style="20" customWidth="1"/>
    <col min="4" max="4" width="8.00390625" style="10" customWidth="1"/>
    <col min="5" max="6" width="17.125" style="41" customWidth="1"/>
    <col min="7" max="7" width="12.75390625" style="10" bestFit="1" customWidth="1"/>
    <col min="8" max="9" width="16.875" style="10" bestFit="1" customWidth="1"/>
    <col min="10" max="16384" width="9.125" style="10" customWidth="1"/>
  </cols>
  <sheetData>
    <row r="1" spans="1:6" s="5" customFormat="1" ht="12.75">
      <c r="A1" s="541" t="str">
        <f>Overview!B6</f>
        <v>VICP Securities Investment Fund Management Corporation</v>
      </c>
      <c r="B1" s="4"/>
      <c r="C1" s="93"/>
      <c r="E1" s="387"/>
      <c r="F1" s="388" t="s">
        <v>867</v>
      </c>
    </row>
    <row r="2" spans="1:7" s="5" customFormat="1" ht="12.75">
      <c r="A2" s="570" t="str">
        <f>Overview!B8</f>
        <v>08 Nguyen Hue, Ben Nghe Ward, District 01, Tp.HCM</v>
      </c>
      <c r="B2" s="362"/>
      <c r="C2" s="389"/>
      <c r="D2" s="362"/>
      <c r="E2" s="390"/>
      <c r="F2" s="391" t="str">
        <f>Overview!B10</f>
        <v>For the year ended on date 31 December, 2010</v>
      </c>
      <c r="G2" s="453"/>
    </row>
    <row r="4" spans="1:6" ht="20.25">
      <c r="A4" s="12" t="s">
        <v>151</v>
      </c>
      <c r="B4" s="62"/>
      <c r="C4" s="13"/>
      <c r="D4" s="13"/>
      <c r="E4" s="46"/>
      <c r="F4" s="46"/>
    </row>
    <row r="5" spans="1:6" ht="15">
      <c r="A5" s="244" t="str">
        <f>Overview!B10</f>
        <v>For the year ended on date 31 December, 2010</v>
      </c>
      <c r="B5" s="45"/>
      <c r="C5" s="13"/>
      <c r="D5" s="13"/>
      <c r="E5" s="46"/>
      <c r="F5" s="46"/>
    </row>
    <row r="6" ht="15">
      <c r="F6" s="17" t="s">
        <v>152</v>
      </c>
    </row>
    <row r="7" spans="1:6" s="15" customFormat="1" ht="31.5" customHeight="1">
      <c r="A7" s="1125" t="s">
        <v>10</v>
      </c>
      <c r="B7" s="1127"/>
      <c r="C7" s="185" t="s">
        <v>154</v>
      </c>
      <c r="D7" s="185" t="s">
        <v>155</v>
      </c>
      <c r="E7" s="445" t="s">
        <v>8</v>
      </c>
      <c r="F7" s="445" t="s">
        <v>9</v>
      </c>
    </row>
    <row r="8" spans="1:6" ht="15">
      <c r="A8" s="438"/>
      <c r="B8" s="397"/>
      <c r="C8" s="407"/>
      <c r="D8" s="405"/>
      <c r="E8" s="408"/>
      <c r="F8" s="408"/>
    </row>
    <row r="9" spans="1:6" ht="15">
      <c r="A9" s="1115" t="s">
        <v>11</v>
      </c>
      <c r="B9" s="1116"/>
      <c r="C9" s="404">
        <v>100</v>
      </c>
      <c r="D9" s="405"/>
      <c r="E9" s="406">
        <f>E11+E17+E21+E28</f>
        <v>17209111288</v>
      </c>
      <c r="F9" s="406">
        <f>F11+F17+F21+F28</f>
        <v>26693165030</v>
      </c>
    </row>
    <row r="10" spans="1:6" ht="6" customHeight="1">
      <c r="A10" s="441"/>
      <c r="B10" s="395"/>
      <c r="C10" s="407"/>
      <c r="D10" s="405"/>
      <c r="E10" s="408"/>
      <c r="F10" s="408"/>
    </row>
    <row r="11" spans="1:6" ht="15">
      <c r="A11" s="568" t="s">
        <v>12</v>
      </c>
      <c r="B11" s="397"/>
      <c r="C11" s="404">
        <v>110</v>
      </c>
      <c r="D11" s="404" t="s">
        <v>972</v>
      </c>
      <c r="E11" s="406">
        <f>SUM(E12:E15)</f>
        <v>25307530</v>
      </c>
      <c r="F11" s="406">
        <f>SUM(F12:F15)</f>
        <v>7394750325</v>
      </c>
    </row>
    <row r="12" spans="1:6" ht="15">
      <c r="A12" s="441" t="s">
        <v>13</v>
      </c>
      <c r="B12" s="395"/>
      <c r="C12" s="407">
        <v>111</v>
      </c>
      <c r="D12" s="405"/>
      <c r="E12" s="409">
        <v>11500000</v>
      </c>
      <c r="F12" s="409">
        <f>6613791091</f>
        <v>6613791091</v>
      </c>
    </row>
    <row r="13" spans="1:6" ht="15">
      <c r="A13" s="441" t="s">
        <v>14</v>
      </c>
      <c r="B13" s="395"/>
      <c r="C13" s="407">
        <v>112</v>
      </c>
      <c r="D13" s="405"/>
      <c r="E13" s="409">
        <v>13807530</v>
      </c>
      <c r="F13" s="409">
        <f>25474939+1010590+13284800+8141646+733047259</f>
        <v>780959234</v>
      </c>
    </row>
    <row r="14" spans="1:6" ht="15">
      <c r="A14" s="441" t="s">
        <v>15</v>
      </c>
      <c r="B14" s="395"/>
      <c r="C14" s="407">
        <v>113</v>
      </c>
      <c r="D14" s="410"/>
      <c r="E14" s="409"/>
      <c r="F14" s="409"/>
    </row>
    <row r="15" spans="1:6" ht="15">
      <c r="A15" s="441" t="s">
        <v>16</v>
      </c>
      <c r="B15" s="395"/>
      <c r="C15" s="407">
        <v>114</v>
      </c>
      <c r="D15" s="404"/>
      <c r="E15" s="409"/>
      <c r="F15" s="409"/>
    </row>
    <row r="16" spans="1:6" ht="6" customHeight="1">
      <c r="A16" s="441"/>
      <c r="B16" s="395"/>
      <c r="C16" s="407"/>
      <c r="D16" s="404"/>
      <c r="E16" s="408"/>
      <c r="F16" s="408"/>
    </row>
    <row r="17" spans="1:6" ht="15">
      <c r="A17" s="438" t="s">
        <v>17</v>
      </c>
      <c r="B17" s="397"/>
      <c r="C17" s="404">
        <v>120</v>
      </c>
      <c r="D17" s="404"/>
      <c r="E17" s="406">
        <f>SUM(E18:E19)</f>
        <v>10192932327</v>
      </c>
      <c r="F17" s="406">
        <f>SUM(F18:F19)</f>
        <v>18022253905</v>
      </c>
    </row>
    <row r="18" spans="1:6" ht="15">
      <c r="A18" s="441" t="s">
        <v>1159</v>
      </c>
      <c r="B18" s="395"/>
      <c r="C18" s="407">
        <v>121</v>
      </c>
      <c r="D18" s="404" t="s">
        <v>973</v>
      </c>
      <c r="E18" s="408">
        <v>192932327</v>
      </c>
      <c r="F18" s="408">
        <f>3297253905</f>
        <v>3297253905</v>
      </c>
    </row>
    <row r="19" spans="1:6" ht="20.25" customHeight="1">
      <c r="A19" s="1117" t="s">
        <v>19</v>
      </c>
      <c r="B19" s="1118"/>
      <c r="C19" s="407">
        <v>122</v>
      </c>
      <c r="D19" s="404" t="s">
        <v>979</v>
      </c>
      <c r="E19" s="409">
        <v>10000000000</v>
      </c>
      <c r="F19" s="409">
        <v>14725000000</v>
      </c>
    </row>
    <row r="20" spans="1:6" ht="6" customHeight="1">
      <c r="A20" s="441"/>
      <c r="B20" s="395"/>
      <c r="C20" s="407"/>
      <c r="D20" s="404"/>
      <c r="E20" s="408"/>
      <c r="F20" s="408"/>
    </row>
    <row r="21" spans="1:6" ht="15">
      <c r="A21" s="438" t="s">
        <v>20</v>
      </c>
      <c r="B21" s="397"/>
      <c r="C21" s="404">
        <v>130</v>
      </c>
      <c r="D21" s="404"/>
      <c r="E21" s="406">
        <f>SUM(E22:E26)</f>
        <v>6501800000</v>
      </c>
      <c r="F21" s="406"/>
    </row>
    <row r="22" spans="1:6" ht="15">
      <c r="A22" s="441" t="s">
        <v>21</v>
      </c>
      <c r="B22" s="395"/>
      <c r="C22" s="407">
        <v>131</v>
      </c>
      <c r="D22" s="404"/>
      <c r="E22" s="408"/>
      <c r="F22" s="408"/>
    </row>
    <row r="23" spans="1:6" ht="15">
      <c r="A23" s="441" t="s">
        <v>22</v>
      </c>
      <c r="B23" s="395"/>
      <c r="C23" s="407">
        <v>132</v>
      </c>
      <c r="D23" s="404"/>
      <c r="E23" s="408"/>
      <c r="F23" s="408"/>
    </row>
    <row r="24" spans="1:6" ht="19.5" customHeight="1">
      <c r="A24" s="1117" t="s">
        <v>23</v>
      </c>
      <c r="B24" s="1118"/>
      <c r="C24" s="407">
        <v>133</v>
      </c>
      <c r="D24" s="404"/>
      <c r="E24" s="408"/>
      <c r="F24" s="408"/>
    </row>
    <row r="25" spans="1:6" ht="15">
      <c r="A25" s="441" t="s">
        <v>24</v>
      </c>
      <c r="B25" s="395"/>
      <c r="C25" s="407">
        <v>134</v>
      </c>
      <c r="D25" s="404"/>
      <c r="E25" s="408">
        <v>6501800000</v>
      </c>
      <c r="F25" s="408"/>
    </row>
    <row r="26" spans="1:6" ht="15">
      <c r="A26" s="441" t="s">
        <v>25</v>
      </c>
      <c r="B26" s="395"/>
      <c r="C26" s="407">
        <v>135</v>
      </c>
      <c r="D26" s="404" t="s">
        <v>974</v>
      </c>
      <c r="E26" s="408"/>
      <c r="F26" s="408"/>
    </row>
    <row r="27" spans="1:6" ht="6" customHeight="1">
      <c r="A27" s="441"/>
      <c r="B27" s="395"/>
      <c r="C27" s="407"/>
      <c r="D27" s="404"/>
      <c r="E27" s="408"/>
      <c r="F27" s="408"/>
    </row>
    <row r="28" spans="1:6" ht="15">
      <c r="A28" s="438" t="s">
        <v>26</v>
      </c>
      <c r="B28" s="397"/>
      <c r="C28" s="404">
        <v>150</v>
      </c>
      <c r="D28" s="404"/>
      <c r="E28" s="406">
        <f>SUM(E29:E30)</f>
        <v>489071431</v>
      </c>
      <c r="F28" s="406">
        <f>SUM(F29:F30)</f>
        <v>1276160800</v>
      </c>
    </row>
    <row r="29" spans="1:6" ht="15">
      <c r="A29" s="441" t="s">
        <v>27</v>
      </c>
      <c r="B29" s="395"/>
      <c r="C29" s="407">
        <v>151</v>
      </c>
      <c r="D29" s="410"/>
      <c r="E29" s="408"/>
      <c r="F29" s="408"/>
    </row>
    <row r="30" spans="1:6" ht="15.75" customHeight="1">
      <c r="A30" s="441" t="s">
        <v>28</v>
      </c>
      <c r="B30" s="395"/>
      <c r="C30" s="407">
        <v>152</v>
      </c>
      <c r="D30" s="404" t="s">
        <v>975</v>
      </c>
      <c r="E30" s="408">
        <v>489071431</v>
      </c>
      <c r="F30" s="408">
        <f>999005000+277155800</f>
        <v>1276160800</v>
      </c>
    </row>
    <row r="31" spans="1:6" ht="15">
      <c r="A31" s="441"/>
      <c r="B31" s="395"/>
      <c r="C31" s="407"/>
      <c r="D31" s="404"/>
      <c r="E31" s="408"/>
      <c r="F31" s="408"/>
    </row>
    <row r="32" spans="1:6" ht="15">
      <c r="A32" s="1115" t="s">
        <v>29</v>
      </c>
      <c r="B32" s="1116"/>
      <c r="C32" s="404">
        <v>200</v>
      </c>
      <c r="D32" s="404"/>
      <c r="E32" s="406">
        <f>E34+E45+E50+E52</f>
        <v>4306765115</v>
      </c>
      <c r="F32" s="406">
        <f>F34+F45+F50+F52</f>
        <v>6595295537</v>
      </c>
    </row>
    <row r="33" spans="1:6" ht="6" customHeight="1">
      <c r="A33" s="441"/>
      <c r="B33" s="395"/>
      <c r="C33" s="407"/>
      <c r="D33" s="404"/>
      <c r="E33" s="408"/>
      <c r="F33" s="408"/>
    </row>
    <row r="34" spans="1:6" ht="15">
      <c r="A34" s="438" t="s">
        <v>30</v>
      </c>
      <c r="B34" s="397"/>
      <c r="C34" s="404">
        <v>220</v>
      </c>
      <c r="D34" s="404"/>
      <c r="E34" s="406">
        <f>E35+E38+E41</f>
        <v>43585668</v>
      </c>
      <c r="F34" s="406">
        <f>F35+F38+F41</f>
        <v>18190000</v>
      </c>
    </row>
    <row r="35" spans="1:6" ht="15">
      <c r="A35" s="441" t="s">
        <v>31</v>
      </c>
      <c r="B35" s="395"/>
      <c r="C35" s="407">
        <v>211</v>
      </c>
      <c r="D35" s="410"/>
      <c r="E35" s="408">
        <f>SUM(E36:E37)</f>
        <v>25857336</v>
      </c>
      <c r="F35" s="408"/>
    </row>
    <row r="36" spans="1:6" ht="15">
      <c r="A36" s="441" t="s">
        <v>32</v>
      </c>
      <c r="B36" s="395"/>
      <c r="C36" s="407">
        <v>212</v>
      </c>
      <c r="D36" s="419"/>
      <c r="E36" s="420">
        <v>30588800</v>
      </c>
      <c r="F36" s="420"/>
    </row>
    <row r="37" spans="1:6" ht="15">
      <c r="A37" s="441" t="s">
        <v>33</v>
      </c>
      <c r="B37" s="395"/>
      <c r="C37" s="407">
        <v>213</v>
      </c>
      <c r="D37" s="419"/>
      <c r="E37" s="420">
        <v>-4731464</v>
      </c>
      <c r="F37" s="420"/>
    </row>
    <row r="38" spans="1:6" ht="15">
      <c r="A38" s="441" t="s">
        <v>34</v>
      </c>
      <c r="B38" s="395"/>
      <c r="C38" s="407">
        <v>214</v>
      </c>
      <c r="D38" s="404"/>
      <c r="E38" s="408"/>
      <c r="F38" s="408"/>
    </row>
    <row r="39" spans="1:6" ht="15" hidden="1">
      <c r="A39" s="441" t="s">
        <v>32</v>
      </c>
      <c r="B39" s="395"/>
      <c r="C39" s="407">
        <v>215</v>
      </c>
      <c r="D39" s="419"/>
      <c r="E39" s="420"/>
      <c r="F39" s="420"/>
    </row>
    <row r="40" spans="1:6" ht="15" hidden="1">
      <c r="A40" s="441" t="s">
        <v>33</v>
      </c>
      <c r="B40" s="395"/>
      <c r="C40" s="407">
        <v>216</v>
      </c>
      <c r="D40" s="419"/>
      <c r="E40" s="420"/>
      <c r="F40" s="420"/>
    </row>
    <row r="41" spans="1:6" ht="15">
      <c r="A41" s="441" t="s">
        <v>35</v>
      </c>
      <c r="B41" s="395"/>
      <c r="C41" s="407">
        <v>217</v>
      </c>
      <c r="D41" s="410"/>
      <c r="E41" s="408">
        <f>SUM(E42:E43)</f>
        <v>17728332</v>
      </c>
      <c r="F41" s="408">
        <f>SUM(F42:F43)</f>
        <v>18190000</v>
      </c>
    </row>
    <row r="42" spans="1:6" ht="15">
      <c r="A42" s="441" t="s">
        <v>32</v>
      </c>
      <c r="B42" s="395"/>
      <c r="C42" s="407">
        <v>218</v>
      </c>
      <c r="D42" s="419"/>
      <c r="E42" s="420">
        <v>25760000</v>
      </c>
      <c r="F42" s="420">
        <v>19260000</v>
      </c>
    </row>
    <row r="43" spans="1:6" ht="15">
      <c r="A43" s="441" t="s">
        <v>36</v>
      </c>
      <c r="B43" s="395"/>
      <c r="C43" s="407">
        <v>219</v>
      </c>
      <c r="D43" s="419"/>
      <c r="E43" s="420">
        <v>-8031668</v>
      </c>
      <c r="F43" s="420">
        <v>-1070000</v>
      </c>
    </row>
    <row r="44" spans="1:6" ht="6" customHeight="1">
      <c r="A44" s="441"/>
      <c r="B44" s="395"/>
      <c r="C44" s="407"/>
      <c r="D44" s="404"/>
      <c r="E44" s="408"/>
      <c r="F44" s="408"/>
    </row>
    <row r="45" spans="1:6" ht="15">
      <c r="A45" s="438" t="s">
        <v>37</v>
      </c>
      <c r="B45" s="397"/>
      <c r="C45" s="404">
        <v>230</v>
      </c>
      <c r="D45" s="404"/>
      <c r="E45" s="406"/>
      <c r="F45" s="406"/>
    </row>
    <row r="46" spans="1:6" ht="15" hidden="1">
      <c r="A46" s="441" t="s">
        <v>18</v>
      </c>
      <c r="B46" s="395"/>
      <c r="C46" s="407">
        <v>231</v>
      </c>
      <c r="D46" s="407"/>
      <c r="E46" s="408"/>
      <c r="F46" s="408"/>
    </row>
    <row r="47" spans="1:6" ht="15" hidden="1">
      <c r="A47" s="441" t="s">
        <v>38</v>
      </c>
      <c r="B47" s="395"/>
      <c r="C47" s="407">
        <v>132</v>
      </c>
      <c r="D47" s="407"/>
      <c r="E47" s="408"/>
      <c r="F47" s="408"/>
    </row>
    <row r="48" spans="1:6" ht="15" hidden="1">
      <c r="A48" s="1117" t="s">
        <v>39</v>
      </c>
      <c r="B48" s="1118"/>
      <c r="C48" s="407">
        <v>233</v>
      </c>
      <c r="D48" s="407"/>
      <c r="E48" s="408"/>
      <c r="F48" s="408"/>
    </row>
    <row r="49" spans="1:6" ht="6" customHeight="1">
      <c r="A49" s="441"/>
      <c r="B49" s="493"/>
      <c r="C49" s="407"/>
      <c r="D49" s="404"/>
      <c r="E49" s="408"/>
      <c r="F49" s="408"/>
    </row>
    <row r="50" spans="1:6" ht="15">
      <c r="A50" s="569" t="s">
        <v>40</v>
      </c>
      <c r="B50" s="493"/>
      <c r="C50" s="404">
        <v>250</v>
      </c>
      <c r="D50" s="404"/>
      <c r="E50" s="406"/>
      <c r="F50" s="406"/>
    </row>
    <row r="51" spans="1:6" ht="6" customHeight="1">
      <c r="A51" s="441"/>
      <c r="B51" s="395"/>
      <c r="C51" s="407"/>
      <c r="D51" s="404"/>
      <c r="E51" s="406"/>
      <c r="F51" s="406"/>
    </row>
    <row r="52" spans="1:6" ht="15">
      <c r="A52" s="438" t="s">
        <v>41</v>
      </c>
      <c r="B52" s="397"/>
      <c r="C52" s="404">
        <v>260</v>
      </c>
      <c r="D52" s="404"/>
      <c r="E52" s="406">
        <f>SUM(E53:E55)</f>
        <v>4263179447</v>
      </c>
      <c r="F52" s="406">
        <f>SUM(F53:F55)</f>
        <v>6577105537</v>
      </c>
    </row>
    <row r="53" spans="1:6" ht="15">
      <c r="A53" s="441" t="s">
        <v>42</v>
      </c>
      <c r="B53" s="395"/>
      <c r="C53" s="407">
        <v>261</v>
      </c>
      <c r="D53" s="404" t="s">
        <v>104</v>
      </c>
      <c r="E53" s="408">
        <v>4263179447</v>
      </c>
      <c r="F53" s="408">
        <v>6577105537</v>
      </c>
    </row>
    <row r="54" spans="1:6" ht="15">
      <c r="A54" s="441" t="s">
        <v>43</v>
      </c>
      <c r="B54" s="395"/>
      <c r="C54" s="407">
        <v>262</v>
      </c>
      <c r="D54" s="410"/>
      <c r="E54" s="411"/>
      <c r="F54" s="411"/>
    </row>
    <row r="55" spans="1:6" ht="15">
      <c r="A55" s="441" t="s">
        <v>44</v>
      </c>
      <c r="B55" s="395"/>
      <c r="C55" s="407">
        <v>263</v>
      </c>
      <c r="D55" s="410"/>
      <c r="E55" s="411"/>
      <c r="F55" s="411"/>
    </row>
    <row r="56" spans="1:6" ht="6" customHeight="1">
      <c r="A56" s="441"/>
      <c r="B56" s="395"/>
      <c r="C56" s="407"/>
      <c r="D56" s="404"/>
      <c r="E56" s="408"/>
      <c r="F56" s="408"/>
    </row>
    <row r="57" spans="1:6" ht="20.25" customHeight="1">
      <c r="A57" s="1125" t="s">
        <v>45</v>
      </c>
      <c r="B57" s="1127"/>
      <c r="C57" s="412">
        <v>270</v>
      </c>
      <c r="D57" s="412"/>
      <c r="E57" s="413">
        <f>E9+E32</f>
        <v>21515876403</v>
      </c>
      <c r="F57" s="413">
        <f>F9+F32</f>
        <v>33288460567</v>
      </c>
    </row>
    <row r="58" spans="1:6" ht="28.5">
      <c r="A58" s="1125" t="s">
        <v>46</v>
      </c>
      <c r="B58" s="1127"/>
      <c r="C58" s="185" t="s">
        <v>154</v>
      </c>
      <c r="D58" s="185" t="s">
        <v>155</v>
      </c>
      <c r="E58" s="445" t="s">
        <v>8</v>
      </c>
      <c r="F58" s="445" t="s">
        <v>9</v>
      </c>
    </row>
    <row r="59" spans="1:6" ht="15">
      <c r="A59" s="564"/>
      <c r="B59" s="439"/>
      <c r="C59" s="402"/>
      <c r="D59" s="404"/>
      <c r="E59" s="408"/>
      <c r="F59" s="408"/>
    </row>
    <row r="60" spans="1:6" ht="15">
      <c r="A60" s="438" t="s">
        <v>47</v>
      </c>
      <c r="B60" s="397"/>
      <c r="C60" s="404">
        <v>300</v>
      </c>
      <c r="D60" s="404"/>
      <c r="E60" s="406">
        <f>E62+E71</f>
        <v>1177810118</v>
      </c>
      <c r="F60" s="406">
        <f>F62+F71</f>
        <v>4261076550</v>
      </c>
    </row>
    <row r="61" spans="1:6" ht="6" customHeight="1">
      <c r="A61" s="438"/>
      <c r="B61" s="397"/>
      <c r="C61" s="404"/>
      <c r="D61" s="404"/>
      <c r="E61" s="406"/>
      <c r="F61" s="406"/>
    </row>
    <row r="62" spans="1:6" ht="15">
      <c r="A62" s="438" t="s">
        <v>48</v>
      </c>
      <c r="B62" s="397"/>
      <c r="C62" s="404">
        <v>310</v>
      </c>
      <c r="D62" s="404" t="s">
        <v>976</v>
      </c>
      <c r="E62" s="406">
        <f>SUM(E63:E69)</f>
        <v>1177810118</v>
      </c>
      <c r="F62" s="406">
        <f>SUM(F63:F69)</f>
        <v>4261076550</v>
      </c>
    </row>
    <row r="63" spans="1:6" ht="15">
      <c r="A63" s="441" t="s">
        <v>49</v>
      </c>
      <c r="B63" s="395"/>
      <c r="C63" s="407">
        <v>311</v>
      </c>
      <c r="D63" s="410"/>
      <c r="E63" s="408"/>
      <c r="F63" s="408"/>
    </row>
    <row r="64" spans="1:6" ht="15">
      <c r="A64" s="441" t="s">
        <v>50</v>
      </c>
      <c r="B64" s="395"/>
      <c r="C64" s="407">
        <v>312</v>
      </c>
      <c r="D64" s="404"/>
      <c r="E64" s="408"/>
      <c r="F64" s="408">
        <v>3567000</v>
      </c>
    </row>
    <row r="65" spans="1:6" ht="15">
      <c r="A65" s="441" t="s">
        <v>51</v>
      </c>
      <c r="B65" s="395"/>
      <c r="C65" s="407">
        <v>313</v>
      </c>
      <c r="D65" s="414" t="s">
        <v>977</v>
      </c>
      <c r="E65" s="411">
        <v>1338750</v>
      </c>
      <c r="F65" s="411">
        <v>-2580000</v>
      </c>
    </row>
    <row r="66" spans="1:6" ht="15">
      <c r="A66" s="441" t="s">
        <v>1077</v>
      </c>
      <c r="B66" s="395"/>
      <c r="C66" s="407">
        <v>314</v>
      </c>
      <c r="D66" s="404"/>
      <c r="E66" s="411"/>
      <c r="F66" s="411">
        <f>222920000-167435000</f>
        <v>55485000</v>
      </c>
    </row>
    <row r="67" spans="1:6" ht="15">
      <c r="A67" s="441" t="s">
        <v>1078</v>
      </c>
      <c r="B67" s="395"/>
      <c r="C67" s="407">
        <v>315</v>
      </c>
      <c r="D67" s="410"/>
      <c r="E67" s="411"/>
      <c r="F67" s="411"/>
    </row>
    <row r="68" spans="1:6" ht="15">
      <c r="A68" s="441" t="s">
        <v>1079</v>
      </c>
      <c r="B68" s="395"/>
      <c r="C68" s="407">
        <v>316</v>
      </c>
      <c r="D68" s="404"/>
      <c r="E68" s="411"/>
      <c r="F68" s="411"/>
    </row>
    <row r="69" spans="1:6" ht="15">
      <c r="A69" s="441" t="s">
        <v>1080</v>
      </c>
      <c r="B69" s="395"/>
      <c r="C69" s="407">
        <v>317</v>
      </c>
      <c r="D69" s="404"/>
      <c r="E69" s="415">
        <v>1176471368</v>
      </c>
      <c r="F69" s="415">
        <f>174303386+4194024550-163723386</f>
        <v>4204604550</v>
      </c>
    </row>
    <row r="70" spans="1:6" ht="6" customHeight="1">
      <c r="A70" s="441"/>
      <c r="B70" s="395"/>
      <c r="C70" s="407"/>
      <c r="D70" s="404"/>
      <c r="E70" s="408"/>
      <c r="F70" s="408"/>
    </row>
    <row r="71" spans="1:6" ht="15">
      <c r="A71" s="565" t="s">
        <v>1081</v>
      </c>
      <c r="B71" s="397"/>
      <c r="C71" s="404">
        <v>330</v>
      </c>
      <c r="D71" s="404" t="s">
        <v>976</v>
      </c>
      <c r="E71" s="406"/>
      <c r="F71" s="406"/>
    </row>
    <row r="72" spans="1:6" ht="15">
      <c r="A72" s="566" t="s">
        <v>1082</v>
      </c>
      <c r="B72" s="395"/>
      <c r="C72" s="407">
        <v>336</v>
      </c>
      <c r="D72" s="404"/>
      <c r="E72" s="408"/>
      <c r="F72" s="408"/>
    </row>
    <row r="73" spans="1:6" ht="15">
      <c r="A73" s="566" t="s">
        <v>1083</v>
      </c>
      <c r="B73" s="395"/>
      <c r="C73" s="407"/>
      <c r="D73" s="404"/>
      <c r="E73" s="408"/>
      <c r="F73" s="408"/>
    </row>
    <row r="74" spans="1:6" ht="15">
      <c r="A74" s="566" t="s">
        <v>1084</v>
      </c>
      <c r="B74" s="395"/>
      <c r="C74" s="407">
        <v>337</v>
      </c>
      <c r="D74" s="404"/>
      <c r="E74" s="408"/>
      <c r="F74" s="408"/>
    </row>
    <row r="75" spans="1:6" ht="15">
      <c r="A75" s="566"/>
      <c r="B75" s="395"/>
      <c r="C75" s="407"/>
      <c r="D75" s="404"/>
      <c r="E75" s="408"/>
      <c r="F75" s="408"/>
    </row>
    <row r="76" spans="1:6" ht="15">
      <c r="A76" s="418" t="s">
        <v>1085</v>
      </c>
      <c r="B76" s="397"/>
      <c r="C76" s="404">
        <v>400</v>
      </c>
      <c r="D76" s="404"/>
      <c r="E76" s="406">
        <f>E78+E87</f>
        <v>20338066285</v>
      </c>
      <c r="F76" s="406">
        <f>F78+F87</f>
        <v>29027384017</v>
      </c>
    </row>
    <row r="77" spans="1:6" ht="6" customHeight="1">
      <c r="A77" s="418"/>
      <c r="B77" s="397"/>
      <c r="C77" s="404"/>
      <c r="D77" s="404"/>
      <c r="E77" s="406"/>
      <c r="F77" s="406"/>
    </row>
    <row r="78" spans="1:6" ht="15">
      <c r="A78" s="565" t="s">
        <v>1086</v>
      </c>
      <c r="B78" s="397"/>
      <c r="C78" s="404">
        <v>410</v>
      </c>
      <c r="D78" s="404" t="s">
        <v>978</v>
      </c>
      <c r="E78" s="406">
        <f>SUM(E79:E85)</f>
        <v>20338066285</v>
      </c>
      <c r="F78" s="406">
        <f>SUM(F79:F85)</f>
        <v>29027384017</v>
      </c>
    </row>
    <row r="79" spans="1:6" ht="15">
      <c r="A79" s="566" t="s">
        <v>1087</v>
      </c>
      <c r="B79" s="395"/>
      <c r="C79" s="407">
        <v>411</v>
      </c>
      <c r="D79" s="404"/>
      <c r="E79" s="408">
        <v>33000000000</v>
      </c>
      <c r="F79" s="408">
        <v>33000000000</v>
      </c>
    </row>
    <row r="80" spans="1:6" ht="15">
      <c r="A80" s="566" t="s">
        <v>1088</v>
      </c>
      <c r="B80" s="395"/>
      <c r="C80" s="407">
        <v>412</v>
      </c>
      <c r="D80" s="407"/>
      <c r="E80" s="408"/>
      <c r="F80" s="408"/>
    </row>
    <row r="81" spans="1:6" ht="15">
      <c r="A81" s="566" t="s">
        <v>1089</v>
      </c>
      <c r="B81" s="395"/>
      <c r="C81" s="407">
        <v>413</v>
      </c>
      <c r="D81" s="404"/>
      <c r="E81" s="408"/>
      <c r="F81" s="408"/>
    </row>
    <row r="82" spans="1:6" ht="15">
      <c r="A82" s="566" t="s">
        <v>1090</v>
      </c>
      <c r="B82" s="395"/>
      <c r="C82" s="407">
        <v>414</v>
      </c>
      <c r="D82" s="404"/>
      <c r="E82" s="411"/>
      <c r="F82" s="411"/>
    </row>
    <row r="83" spans="1:6" ht="15">
      <c r="A83" s="566" t="s">
        <v>691</v>
      </c>
      <c r="B83" s="395"/>
      <c r="C83" s="407">
        <v>415</v>
      </c>
      <c r="D83" s="404"/>
      <c r="E83" s="408"/>
      <c r="F83" s="408"/>
    </row>
    <row r="84" spans="1:6" ht="15">
      <c r="A84" s="566" t="s">
        <v>692</v>
      </c>
      <c r="B84" s="395"/>
      <c r="C84" s="407">
        <v>416</v>
      </c>
      <c r="D84" s="404"/>
      <c r="E84" s="408"/>
      <c r="F84" s="408"/>
    </row>
    <row r="85" spans="1:6" ht="15">
      <c r="A85" s="567" t="s">
        <v>693</v>
      </c>
      <c r="B85" s="395"/>
      <c r="C85" s="407">
        <v>417</v>
      </c>
      <c r="D85" s="404"/>
      <c r="E85" s="408">
        <v>-12661933715</v>
      </c>
      <c r="F85" s="408">
        <v>-3972615983</v>
      </c>
    </row>
    <row r="86" spans="1:6" ht="5.25" customHeight="1">
      <c r="A86" s="441"/>
      <c r="B86" s="395"/>
      <c r="C86" s="407"/>
      <c r="D86" s="404"/>
      <c r="E86" s="408"/>
      <c r="F86" s="408"/>
    </row>
    <row r="87" spans="1:6" ht="15">
      <c r="A87" s="565" t="s">
        <v>694</v>
      </c>
      <c r="B87" s="397"/>
      <c r="C87" s="404">
        <v>420</v>
      </c>
      <c r="D87" s="404" t="s">
        <v>978</v>
      </c>
      <c r="E87" s="406"/>
      <c r="F87" s="406"/>
    </row>
    <row r="88" spans="1:6" ht="15">
      <c r="A88" s="566" t="s">
        <v>695</v>
      </c>
      <c r="B88" s="395"/>
      <c r="C88" s="407">
        <v>421</v>
      </c>
      <c r="D88" s="404"/>
      <c r="E88" s="411"/>
      <c r="F88" s="411"/>
    </row>
    <row r="89" spans="1:6" ht="7.5" customHeight="1">
      <c r="A89" s="441"/>
      <c r="B89" s="395"/>
      <c r="C89" s="407"/>
      <c r="D89" s="404"/>
      <c r="E89" s="408"/>
      <c r="F89" s="408"/>
    </row>
    <row r="90" spans="1:6" ht="22.5" customHeight="1">
      <c r="A90" s="1125" t="s">
        <v>696</v>
      </c>
      <c r="B90" s="1127"/>
      <c r="C90" s="412">
        <v>430</v>
      </c>
      <c r="D90" s="412"/>
      <c r="E90" s="413">
        <f>E60+E76</f>
        <v>21515876403</v>
      </c>
      <c r="F90" s="413">
        <f>F60+F76</f>
        <v>33288460567</v>
      </c>
    </row>
    <row r="91" ht="15">
      <c r="D91" s="31"/>
    </row>
    <row r="92" ht="15">
      <c r="D92" s="31"/>
    </row>
    <row r="93" ht="15">
      <c r="D93" s="31"/>
    </row>
    <row r="94" ht="15">
      <c r="D94" s="31"/>
    </row>
    <row r="95" ht="15">
      <c r="D95" s="31"/>
    </row>
    <row r="96" ht="15">
      <c r="D96" s="31"/>
    </row>
    <row r="97" ht="15">
      <c r="D97" s="31"/>
    </row>
    <row r="98" ht="15">
      <c r="D98" s="31"/>
    </row>
    <row r="99" ht="15">
      <c r="D99" s="31"/>
    </row>
    <row r="100" ht="15">
      <c r="D100" s="31"/>
    </row>
    <row r="101" ht="15">
      <c r="D101" s="31"/>
    </row>
    <row r="102" ht="15">
      <c r="D102" s="31"/>
    </row>
    <row r="103" ht="15">
      <c r="D103" s="31"/>
    </row>
  </sheetData>
  <sheetProtection/>
  <mergeCells count="9">
    <mergeCell ref="A58:B58"/>
    <mergeCell ref="A57:B57"/>
    <mergeCell ref="A90:B90"/>
    <mergeCell ref="A7:B7"/>
    <mergeCell ref="A48:B48"/>
    <mergeCell ref="A9:B9"/>
    <mergeCell ref="A32:B32"/>
    <mergeCell ref="A19:B19"/>
    <mergeCell ref="A24:B24"/>
  </mergeCells>
  <printOptions horizontalCentered="1"/>
  <pageMargins left="0.6299212598425197" right="0.7874015748031497" top="0.4330708661417323" bottom="0.5905511811023623" header="0.31496062992125984" footer="0.1968503937007874"/>
  <pageSetup firstPageNumber="4" useFirstPageNumber="1" horizontalDpi="600" verticalDpi="600" orientation="portrait" paperSize="9"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tabColor indexed="33"/>
  </sheetPr>
  <dimension ref="A1:F29"/>
  <sheetViews>
    <sheetView zoomScalePageLayoutView="0" workbookViewId="0" topLeftCell="A1">
      <selection activeCell="A43" sqref="A43:IV43"/>
    </sheetView>
  </sheetViews>
  <sheetFormatPr defaultColWidth="9.00390625" defaultRowHeight="12.75"/>
  <cols>
    <col min="1" max="1" width="22.875" style="10" customWidth="1"/>
    <col min="2" max="2" width="13.625" style="10" customWidth="1"/>
    <col min="3" max="3" width="10.75390625" style="10" customWidth="1"/>
    <col min="4" max="4" width="9.625" style="31" customWidth="1"/>
    <col min="5" max="5" width="17.25390625" style="10" customWidth="1"/>
    <col min="6" max="6" width="18.125" style="10" customWidth="1"/>
    <col min="7" max="16384" width="9.125" style="10" customWidth="1"/>
  </cols>
  <sheetData>
    <row r="1" spans="1:6" s="5" customFormat="1" ht="12.75">
      <c r="A1" s="4" t="str">
        <f>Overview!B6</f>
        <v>VICP Securities Investment Fund Management Corporation</v>
      </c>
      <c r="B1" s="4"/>
      <c r="C1" s="4"/>
      <c r="F1" s="7" t="s">
        <v>867</v>
      </c>
    </row>
    <row r="2" spans="1:6" s="5" customFormat="1" ht="12.75">
      <c r="A2" s="362" t="str">
        <f>Overview!B8</f>
        <v>08 Nguyen Hue, Ben Nghe Ward, District 01, Tp.HCM</v>
      </c>
      <c r="B2" s="362"/>
      <c r="C2" s="362"/>
      <c r="D2" s="362"/>
      <c r="E2" s="362"/>
      <c r="F2" s="500" t="str">
        <f>Overview!B10</f>
        <v>For the year ended on date 31 December, 2010</v>
      </c>
    </row>
    <row r="3" ht="15">
      <c r="D3" s="10"/>
    </row>
    <row r="4" spans="1:6" ht="20.25">
      <c r="A4" s="12" t="s">
        <v>697</v>
      </c>
      <c r="B4" s="12"/>
      <c r="C4" s="12"/>
      <c r="D4" s="13"/>
      <c r="E4" s="13"/>
      <c r="F4" s="13"/>
    </row>
    <row r="5" spans="1:6" ht="15">
      <c r="A5" s="576"/>
      <c r="B5" s="576"/>
      <c r="C5" s="576"/>
      <c r="D5" s="13"/>
      <c r="E5" s="13"/>
      <c r="F5" s="13"/>
    </row>
    <row r="6" ht="24" customHeight="1">
      <c r="D6" s="10"/>
    </row>
    <row r="7" spans="1:6" s="15" customFormat="1" ht="24" customHeight="1">
      <c r="A7" s="346" t="s">
        <v>698</v>
      </c>
      <c r="B7" s="347"/>
      <c r="C7" s="348"/>
      <c r="D7" s="185" t="s">
        <v>155</v>
      </c>
      <c r="E7" s="575">
        <v>40543</v>
      </c>
      <c r="F7" s="575">
        <v>40179</v>
      </c>
    </row>
    <row r="8" spans="1:6" ht="24" customHeight="1">
      <c r="A8" s="394"/>
      <c r="B8" s="38"/>
      <c r="C8" s="395"/>
      <c r="D8" s="405"/>
      <c r="E8" s="405"/>
      <c r="F8" s="405"/>
    </row>
    <row r="9" spans="1:6" ht="24" customHeight="1">
      <c r="A9" s="441" t="s">
        <v>699</v>
      </c>
      <c r="B9" s="38"/>
      <c r="C9" s="395"/>
      <c r="D9" s="404"/>
      <c r="E9" s="409"/>
      <c r="F9" s="409"/>
    </row>
    <row r="10" spans="1:6" ht="24" customHeight="1">
      <c r="A10" s="441"/>
      <c r="B10" s="38"/>
      <c r="C10" s="395"/>
      <c r="D10" s="404"/>
      <c r="E10" s="409"/>
      <c r="F10" s="409"/>
    </row>
    <row r="11" spans="1:6" ht="24" customHeight="1">
      <c r="A11" s="441" t="s">
        <v>700</v>
      </c>
      <c r="B11" s="38"/>
      <c r="C11" s="395"/>
      <c r="D11" s="404"/>
      <c r="E11" s="415"/>
      <c r="F11" s="415"/>
    </row>
    <row r="12" spans="1:6" ht="24" customHeight="1">
      <c r="A12" s="441"/>
      <c r="B12" s="38"/>
      <c r="C12" s="395"/>
      <c r="D12" s="404"/>
      <c r="E12" s="415"/>
      <c r="F12" s="415"/>
    </row>
    <row r="13" spans="1:6" ht="24" customHeight="1">
      <c r="A13" s="441" t="s">
        <v>701</v>
      </c>
      <c r="B13" s="38"/>
      <c r="C13" s="395"/>
      <c r="D13" s="404"/>
      <c r="E13" s="415"/>
      <c r="F13" s="415"/>
    </row>
    <row r="14" spans="1:6" ht="15">
      <c r="A14" s="441"/>
      <c r="B14" s="38"/>
      <c r="C14" s="395"/>
      <c r="D14" s="404"/>
      <c r="E14" s="415"/>
      <c r="F14" s="415"/>
    </row>
    <row r="15" spans="1:6" ht="15">
      <c r="A15" s="441" t="s">
        <v>702</v>
      </c>
      <c r="B15" s="38"/>
      <c r="C15" s="395"/>
      <c r="D15" s="574"/>
      <c r="E15" s="415"/>
      <c r="F15" s="415"/>
    </row>
    <row r="16" spans="1:6" ht="15">
      <c r="A16" s="444"/>
      <c r="B16" s="230"/>
      <c r="C16" s="571"/>
      <c r="D16" s="404"/>
      <c r="E16" s="409"/>
      <c r="F16" s="409"/>
    </row>
    <row r="17" spans="1:6" ht="15">
      <c r="A17" s="441" t="s">
        <v>703</v>
      </c>
      <c r="B17" s="38"/>
      <c r="C17" s="395"/>
      <c r="D17" s="404"/>
      <c r="E17" s="409">
        <v>150020000</v>
      </c>
      <c r="F17" s="409">
        <v>684000000</v>
      </c>
    </row>
    <row r="18" spans="1:6" ht="15">
      <c r="A18" s="572"/>
      <c r="B18" s="42"/>
      <c r="C18" s="573"/>
      <c r="D18" s="449"/>
      <c r="E18" s="314"/>
      <c r="F18" s="314"/>
    </row>
    <row r="19" spans="1:6" ht="15">
      <c r="A19" s="38"/>
      <c r="B19" s="38"/>
      <c r="C19" s="38"/>
      <c r="D19" s="226"/>
      <c r="E19" s="38"/>
      <c r="F19" s="38"/>
    </row>
    <row r="20" spans="5:6" ht="15">
      <c r="E20" s="1215" t="str">
        <f>Overview!B13</f>
        <v>January 18th, 2010</v>
      </c>
      <c r="F20" s="1215"/>
    </row>
    <row r="21" spans="1:6" ht="15">
      <c r="A21" s="31" t="s">
        <v>704</v>
      </c>
      <c r="B21" s="576" t="s">
        <v>806</v>
      </c>
      <c r="C21" s="13"/>
      <c r="D21" s="576"/>
      <c r="E21" s="576" t="s">
        <v>100</v>
      </c>
      <c r="F21" s="13"/>
    </row>
    <row r="22" spans="1:3" ht="15">
      <c r="A22" s="20"/>
      <c r="B22" s="20"/>
      <c r="C22" s="20"/>
    </row>
    <row r="23" spans="1:3" ht="15">
      <c r="A23" s="20"/>
      <c r="B23" s="20"/>
      <c r="C23" s="20"/>
    </row>
    <row r="24" spans="1:3" ht="15">
      <c r="A24" s="20"/>
      <c r="B24" s="20"/>
      <c r="C24" s="20"/>
    </row>
    <row r="25" spans="1:3" ht="15">
      <c r="A25" s="20"/>
      <c r="B25" s="20"/>
      <c r="C25" s="20"/>
    </row>
    <row r="26" spans="1:3" ht="15">
      <c r="A26" s="20"/>
      <c r="B26" s="20"/>
      <c r="C26" s="20"/>
    </row>
    <row r="27" spans="1:3" ht="15">
      <c r="A27" s="68"/>
      <c r="B27" s="68"/>
      <c r="C27" s="68"/>
    </row>
    <row r="28" spans="1:6" ht="15">
      <c r="A28" s="40"/>
      <c r="B28" s="576" t="s">
        <v>1232</v>
      </c>
      <c r="C28" s="13"/>
      <c r="D28" s="576"/>
      <c r="E28" s="576" t="s">
        <v>1231</v>
      </c>
      <c r="F28" s="13"/>
    </row>
    <row r="29" spans="1:3" ht="15">
      <c r="A29" s="20"/>
      <c r="B29" s="20"/>
      <c r="C29" s="20"/>
    </row>
  </sheetData>
  <sheetProtection/>
  <mergeCells count="1">
    <mergeCell ref="E20:F20"/>
  </mergeCells>
  <printOptions horizontalCentered="1"/>
  <pageMargins left="0.984251968503937" right="0.7874015748031497" top="0.5905511811023623" bottom="0.5905511811023623" header="0.31496062992125984" footer="0.1968503937007874"/>
  <pageSetup firstPageNumber="6" useFirstPageNumber="1" horizontalDpi="300" verticalDpi="300" orientation="portrait" paperSize="9"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indexed="33"/>
  </sheetPr>
  <dimension ref="A1:G59"/>
  <sheetViews>
    <sheetView zoomScalePageLayoutView="0" workbookViewId="0" topLeftCell="A1">
      <selection activeCell="A43" sqref="A43:IV43"/>
    </sheetView>
  </sheetViews>
  <sheetFormatPr defaultColWidth="9.00390625" defaultRowHeight="12.75"/>
  <cols>
    <col min="1" max="1" width="3.875" style="10" bestFit="1" customWidth="1"/>
    <col min="2" max="2" width="24.875" style="10" customWidth="1"/>
    <col min="3" max="3" width="19.375" style="10" customWidth="1"/>
    <col min="4" max="4" width="8.875" style="20" customWidth="1"/>
    <col min="5" max="5" width="8.625" style="10" customWidth="1"/>
    <col min="6" max="7" width="19.00390625" style="41" customWidth="1"/>
    <col min="8" max="16384" width="9.125" style="10" customWidth="1"/>
  </cols>
  <sheetData>
    <row r="1" spans="1:7" s="5" customFormat="1" ht="12.75">
      <c r="A1" s="4" t="str">
        <f>Overview!B6</f>
        <v>VICP Securities Investment Fund Management Corporation</v>
      </c>
      <c r="D1" s="93"/>
      <c r="F1" s="387"/>
      <c r="G1" s="388" t="s">
        <v>867</v>
      </c>
    </row>
    <row r="2" spans="1:7" s="5" customFormat="1" ht="12.75">
      <c r="A2" s="362" t="str">
        <f>Overview!B8</f>
        <v>08 Nguyen Hue, Ben Nghe Ward, District 01, Tp.HCM</v>
      </c>
      <c r="B2" s="362"/>
      <c r="C2" s="362"/>
      <c r="D2" s="389"/>
      <c r="E2" s="362"/>
      <c r="F2" s="390"/>
      <c r="G2" s="391" t="str">
        <f>Overview!B10</f>
        <v>For the year ended on date 31 December, 2010</v>
      </c>
    </row>
    <row r="4" spans="1:7" ht="20.25">
      <c r="A4" s="12" t="s">
        <v>705</v>
      </c>
      <c r="B4" s="13"/>
      <c r="C4" s="13"/>
      <c r="D4" s="12"/>
      <c r="E4" s="13"/>
      <c r="F4" s="44"/>
      <c r="G4" s="44"/>
    </row>
    <row r="5" spans="1:7" ht="15">
      <c r="A5" s="576" t="str">
        <f>Overview!B10</f>
        <v>For the year ended on date 31 December, 2010</v>
      </c>
      <c r="B5" s="13"/>
      <c r="C5" s="13"/>
      <c r="D5" s="45"/>
      <c r="E5" s="13"/>
      <c r="F5" s="46"/>
      <c r="G5" s="46"/>
    </row>
    <row r="6" ht="15">
      <c r="G6" s="17" t="str">
        <f>'BS'!F6</f>
        <v>Unit: VND</v>
      </c>
    </row>
    <row r="7" spans="1:7" s="15" customFormat="1" ht="24" customHeight="1">
      <c r="A7" s="346"/>
      <c r="B7" s="347" t="s">
        <v>698</v>
      </c>
      <c r="C7" s="348"/>
      <c r="D7" s="185" t="s">
        <v>154</v>
      </c>
      <c r="E7" s="185" t="s">
        <v>155</v>
      </c>
      <c r="F7" s="580" t="s">
        <v>189</v>
      </c>
      <c r="G7" s="580" t="s">
        <v>213</v>
      </c>
    </row>
    <row r="8" spans="1:7" ht="15">
      <c r="A8" s="394"/>
      <c r="B8" s="38"/>
      <c r="C8" s="395"/>
      <c r="D8" s="407"/>
      <c r="E8" s="405"/>
      <c r="F8" s="408"/>
      <c r="G8" s="408"/>
    </row>
    <row r="9" spans="1:7" s="36" customFormat="1" ht="14.25">
      <c r="A9" s="577" t="s">
        <v>424</v>
      </c>
      <c r="B9" s="36" t="s">
        <v>706</v>
      </c>
      <c r="C9" s="397"/>
      <c r="D9" s="404">
        <v>1</v>
      </c>
      <c r="E9" s="404" t="s">
        <v>104</v>
      </c>
      <c r="F9" s="406">
        <f>KQKD!F9</f>
        <v>69250619</v>
      </c>
      <c r="G9" s="406">
        <f>KQKD!G9</f>
        <v>164472767</v>
      </c>
    </row>
    <row r="10" spans="1:7" s="36" customFormat="1" ht="14.25">
      <c r="A10" s="577"/>
      <c r="C10" s="397"/>
      <c r="D10" s="404"/>
      <c r="E10" s="404"/>
      <c r="F10" s="406"/>
      <c r="G10" s="406"/>
    </row>
    <row r="11" spans="1:7" s="38" customFormat="1" ht="15">
      <c r="A11" s="578" t="s">
        <v>425</v>
      </c>
      <c r="B11" s="38" t="s">
        <v>707</v>
      </c>
      <c r="C11" s="395"/>
      <c r="D11" s="407">
        <v>2</v>
      </c>
      <c r="E11" s="407"/>
      <c r="F11" s="406">
        <f>KQKD!F11</f>
        <v>0</v>
      </c>
      <c r="G11" s="406">
        <f>KQKD!G11</f>
        <v>0</v>
      </c>
    </row>
    <row r="12" spans="1:7" s="36" customFormat="1" ht="14.25">
      <c r="A12" s="577"/>
      <c r="C12" s="397"/>
      <c r="D12" s="404"/>
      <c r="E12" s="404"/>
      <c r="F12" s="406"/>
      <c r="G12" s="406"/>
    </row>
    <row r="13" spans="1:7" s="36" customFormat="1" ht="14.25">
      <c r="A13" s="577" t="s">
        <v>426</v>
      </c>
      <c r="B13" s="36" t="s">
        <v>708</v>
      </c>
      <c r="C13" s="397"/>
      <c r="D13" s="404">
        <v>10</v>
      </c>
      <c r="E13" s="404"/>
      <c r="F13" s="406">
        <f>F9-F11</f>
        <v>69250619</v>
      </c>
      <c r="G13" s="406">
        <f>G9-G11</f>
        <v>164472767</v>
      </c>
    </row>
    <row r="14" spans="1:7" s="36" customFormat="1" ht="14.25">
      <c r="A14" s="577"/>
      <c r="C14" s="397"/>
      <c r="D14" s="404"/>
      <c r="E14" s="404"/>
      <c r="F14" s="406"/>
      <c r="G14" s="406"/>
    </row>
    <row r="15" spans="1:7" s="36" customFormat="1" ht="15">
      <c r="A15" s="578" t="s">
        <v>709</v>
      </c>
      <c r="B15" s="38" t="s">
        <v>710</v>
      </c>
      <c r="C15" s="395"/>
      <c r="D15" s="407">
        <v>11</v>
      </c>
      <c r="E15" s="407"/>
      <c r="F15" s="406">
        <f>KQKD!F15</f>
        <v>0</v>
      </c>
      <c r="G15" s="406">
        <f>KQKD!G15</f>
        <v>486620307</v>
      </c>
    </row>
    <row r="16" spans="1:7" s="36" customFormat="1" ht="14.25">
      <c r="A16" s="577"/>
      <c r="C16" s="397"/>
      <c r="D16" s="404"/>
      <c r="E16" s="404"/>
      <c r="F16" s="406"/>
      <c r="G16" s="406"/>
    </row>
    <row r="17" spans="1:7" s="36" customFormat="1" ht="14.25">
      <c r="A17" s="577" t="s">
        <v>427</v>
      </c>
      <c r="B17" s="36" t="s">
        <v>711</v>
      </c>
      <c r="C17" s="397"/>
      <c r="D17" s="404">
        <v>12</v>
      </c>
      <c r="E17" s="404"/>
      <c r="F17" s="406">
        <f>F13-F15</f>
        <v>69250619</v>
      </c>
      <c r="G17" s="406">
        <f>G13-G15</f>
        <v>-322147540</v>
      </c>
    </row>
    <row r="18" spans="1:7" s="36" customFormat="1" ht="14.25">
      <c r="A18" s="577"/>
      <c r="C18" s="397"/>
      <c r="D18" s="404"/>
      <c r="E18" s="404"/>
      <c r="F18" s="406"/>
      <c r="G18" s="406"/>
    </row>
    <row r="19" spans="1:7" s="38" customFormat="1" ht="15">
      <c r="A19" s="578" t="s">
        <v>712</v>
      </c>
      <c r="B19" s="38" t="s">
        <v>713</v>
      </c>
      <c r="C19" s="395"/>
      <c r="D19" s="407">
        <v>13</v>
      </c>
      <c r="E19" s="407"/>
      <c r="F19" s="408">
        <f>KQKD!F19</f>
        <v>1384490</v>
      </c>
      <c r="G19" s="408">
        <f>KQKD!G19</f>
        <v>581835145</v>
      </c>
    </row>
    <row r="20" spans="1:7" s="36" customFormat="1" ht="15">
      <c r="A20" s="577"/>
      <c r="C20" s="397"/>
      <c r="D20" s="404"/>
      <c r="E20" s="404"/>
      <c r="F20" s="408"/>
      <c r="G20" s="408"/>
    </row>
    <row r="21" spans="1:7" s="38" customFormat="1" ht="15">
      <c r="A21" s="578" t="s">
        <v>428</v>
      </c>
      <c r="B21" s="38" t="s">
        <v>714</v>
      </c>
      <c r="C21" s="395"/>
      <c r="D21" s="407">
        <v>14</v>
      </c>
      <c r="E21" s="407"/>
      <c r="F21" s="408">
        <f>KQKD!F21</f>
        <v>0</v>
      </c>
      <c r="G21" s="408">
        <f>KQKD!G21</f>
        <v>0</v>
      </c>
    </row>
    <row r="22" spans="1:7" s="36" customFormat="1" ht="15">
      <c r="A22" s="577"/>
      <c r="C22" s="397"/>
      <c r="D22" s="404"/>
      <c r="E22" s="404"/>
      <c r="F22" s="408"/>
      <c r="G22" s="408"/>
    </row>
    <row r="23" spans="1:7" s="38" customFormat="1" ht="15">
      <c r="A23" s="578" t="s">
        <v>429</v>
      </c>
      <c r="B23" s="38" t="s">
        <v>715</v>
      </c>
      <c r="C23" s="395"/>
      <c r="D23" s="407">
        <v>15</v>
      </c>
      <c r="E23" s="407"/>
      <c r="F23" s="408">
        <f>KQKD!F23</f>
        <v>5653063410</v>
      </c>
      <c r="G23" s="408">
        <f>KQKD!G23</f>
        <v>8949005337</v>
      </c>
    </row>
    <row r="24" spans="1:7" s="36" customFormat="1" ht="14.25">
      <c r="A24" s="577"/>
      <c r="C24" s="397"/>
      <c r="D24" s="404"/>
      <c r="E24" s="404"/>
      <c r="F24" s="406"/>
      <c r="G24" s="406"/>
    </row>
    <row r="25" spans="1:7" s="36" customFormat="1" ht="14.25">
      <c r="A25" s="577" t="s">
        <v>430</v>
      </c>
      <c r="B25" s="36" t="s">
        <v>716</v>
      </c>
      <c r="C25" s="397"/>
      <c r="D25" s="404">
        <v>16</v>
      </c>
      <c r="E25" s="404"/>
      <c r="F25" s="406">
        <f>F17+F19-F21-F23</f>
        <v>-5582428301</v>
      </c>
      <c r="G25" s="406">
        <f>G17+G19-G21-G23</f>
        <v>-8689317732</v>
      </c>
    </row>
    <row r="26" spans="1:7" s="36" customFormat="1" ht="14.25">
      <c r="A26" s="577"/>
      <c r="C26" s="397"/>
      <c r="D26" s="404"/>
      <c r="E26" s="404"/>
      <c r="F26" s="406"/>
      <c r="G26" s="406"/>
    </row>
    <row r="27" spans="1:7" s="38" customFormat="1" ht="15">
      <c r="A27" s="578" t="s">
        <v>431</v>
      </c>
      <c r="B27" s="38" t="s">
        <v>717</v>
      </c>
      <c r="C27" s="395"/>
      <c r="D27" s="407">
        <v>17</v>
      </c>
      <c r="E27" s="407"/>
      <c r="F27" s="408">
        <f>KQKD!F27</f>
        <v>0</v>
      </c>
      <c r="G27" s="408">
        <f>KQKD!G27</f>
        <v>0</v>
      </c>
    </row>
    <row r="28" spans="1:7" s="36" customFormat="1" ht="15">
      <c r="A28" s="577"/>
      <c r="C28" s="397"/>
      <c r="D28" s="404"/>
      <c r="E28" s="404"/>
      <c r="F28" s="408"/>
      <c r="G28" s="408"/>
    </row>
    <row r="29" spans="1:7" s="38" customFormat="1" ht="15">
      <c r="A29" s="578" t="s">
        <v>718</v>
      </c>
      <c r="B29" s="38" t="s">
        <v>719</v>
      </c>
      <c r="C29" s="395"/>
      <c r="D29" s="407">
        <v>18</v>
      </c>
      <c r="E29" s="407"/>
      <c r="F29" s="408">
        <f>KQKD!F29</f>
        <v>0</v>
      </c>
      <c r="G29" s="408">
        <f>KQKD!G29</f>
        <v>0</v>
      </c>
    </row>
    <row r="30" spans="1:7" s="36" customFormat="1" ht="14.25">
      <c r="A30" s="577"/>
      <c r="C30" s="397"/>
      <c r="D30" s="404"/>
      <c r="E30" s="404"/>
      <c r="F30" s="406"/>
      <c r="G30" s="406"/>
    </row>
    <row r="31" spans="1:7" s="36" customFormat="1" ht="14.25">
      <c r="A31" s="577" t="s">
        <v>939</v>
      </c>
      <c r="B31" s="36" t="s">
        <v>720</v>
      </c>
      <c r="C31" s="397"/>
      <c r="D31" s="404">
        <v>19</v>
      </c>
      <c r="E31" s="404"/>
      <c r="F31" s="406">
        <f>F27-F29</f>
        <v>0</v>
      </c>
      <c r="G31" s="406">
        <f>G27-G29</f>
        <v>0</v>
      </c>
    </row>
    <row r="32" spans="1:7" s="36" customFormat="1" ht="14.25">
      <c r="A32" s="577"/>
      <c r="C32" s="397"/>
      <c r="D32" s="404"/>
      <c r="E32" s="404"/>
      <c r="F32" s="406"/>
      <c r="G32" s="406"/>
    </row>
    <row r="33" spans="1:7" s="36" customFormat="1" ht="14.25">
      <c r="A33" s="577" t="s">
        <v>721</v>
      </c>
      <c r="B33" s="36" t="s">
        <v>722</v>
      </c>
      <c r="C33" s="397"/>
      <c r="D33" s="404">
        <v>20</v>
      </c>
      <c r="E33" s="447"/>
      <c r="F33" s="406">
        <f>F25+F31</f>
        <v>-5582428301</v>
      </c>
      <c r="G33" s="406">
        <f>G25+G31</f>
        <v>-8689317732</v>
      </c>
    </row>
    <row r="34" spans="1:7" s="36" customFormat="1" ht="14.25">
      <c r="A34" s="577"/>
      <c r="C34" s="397"/>
      <c r="D34" s="404"/>
      <c r="E34" s="404"/>
      <c r="F34" s="406"/>
      <c r="G34" s="406"/>
    </row>
    <row r="35" spans="1:7" s="38" customFormat="1" ht="15">
      <c r="A35" s="578" t="s">
        <v>723</v>
      </c>
      <c r="B35" s="38" t="s">
        <v>724</v>
      </c>
      <c r="C35" s="395"/>
      <c r="D35" s="407">
        <v>21</v>
      </c>
      <c r="E35" s="407"/>
      <c r="F35" s="411"/>
      <c r="G35" s="411"/>
    </row>
    <row r="36" spans="1:7" s="19" customFormat="1" ht="14.25">
      <c r="A36" s="577"/>
      <c r="B36" s="36"/>
      <c r="C36" s="397"/>
      <c r="D36" s="404"/>
      <c r="E36" s="404"/>
      <c r="F36" s="406"/>
      <c r="G36" s="406"/>
    </row>
    <row r="37" spans="1:7" s="19" customFormat="1" ht="15">
      <c r="A37" s="579" t="s">
        <v>725</v>
      </c>
      <c r="B37" s="36" t="s">
        <v>726</v>
      </c>
      <c r="C37" s="397"/>
      <c r="D37" s="407">
        <v>22</v>
      </c>
      <c r="E37" s="407"/>
      <c r="F37" s="406">
        <f>F33-F35</f>
        <v>-5582428301</v>
      </c>
      <c r="G37" s="406">
        <f>G33-G35</f>
        <v>-8689317732</v>
      </c>
    </row>
    <row r="38" spans="1:7" ht="15">
      <c r="A38" s="572"/>
      <c r="B38" s="42"/>
      <c r="C38" s="573"/>
      <c r="D38" s="581"/>
      <c r="E38" s="449"/>
      <c r="F38" s="450"/>
      <c r="G38" s="450"/>
    </row>
    <row r="39" spans="1:7" ht="6" customHeight="1">
      <c r="A39" s="19"/>
      <c r="B39" s="19"/>
      <c r="C39" s="19"/>
      <c r="D39" s="240"/>
      <c r="F39" s="51"/>
      <c r="G39" s="51"/>
    </row>
    <row r="40" spans="2:7" ht="15">
      <c r="B40" s="41"/>
      <c r="C40" s="41"/>
      <c r="D40" s="233"/>
      <c r="F40" s="1216" t="str">
        <f>"Ho Chi Minh City, "&amp;'CTNB (2)'!E20</f>
        <v>Ho Chi Minh City, January 18th, 2010</v>
      </c>
      <c r="G40" s="1216"/>
    </row>
    <row r="41" spans="2:7" ht="15.75" customHeight="1">
      <c r="B41" s="31" t="str">
        <f>'CTNB (2)'!A21</f>
        <v>Prepared by</v>
      </c>
      <c r="C41" s="576" t="s">
        <v>806</v>
      </c>
      <c r="D41" s="13"/>
      <c r="E41" s="576"/>
      <c r="F41" s="576" t="str">
        <f>'CTNB (2)'!E21</f>
        <v>Managing Director</v>
      </c>
      <c r="G41" s="46"/>
    </row>
    <row r="42" spans="2:7" ht="15">
      <c r="B42" s="246"/>
      <c r="C42" s="20"/>
      <c r="F42" s="54"/>
      <c r="G42" s="54"/>
    </row>
    <row r="43" ht="15">
      <c r="C43" s="20"/>
    </row>
    <row r="44" spans="2:3" ht="15">
      <c r="B44" s="20"/>
      <c r="C44" s="20"/>
    </row>
    <row r="45" spans="3:6" ht="15">
      <c r="C45" s="20"/>
      <c r="F45" s="55"/>
    </row>
    <row r="46" ht="15">
      <c r="C46" s="20"/>
    </row>
    <row r="47" spans="1:7" ht="15">
      <c r="A47" s="19"/>
      <c r="B47" s="19"/>
      <c r="C47" s="576" t="str">
        <f>'CTNB (2)'!B28</f>
        <v>DOAN THI NGOC HA</v>
      </c>
      <c r="D47" s="13"/>
      <c r="E47" s="576"/>
      <c r="F47" s="576" t="str">
        <f>'CTNB (2)'!E28</f>
        <v>NGUYEN XUAN TUNG</v>
      </c>
      <c r="G47" s="46"/>
    </row>
    <row r="49" ht="15">
      <c r="F49" s="55"/>
    </row>
    <row r="50" ht="15">
      <c r="F50" s="51"/>
    </row>
    <row r="51" ht="15">
      <c r="F51" s="227"/>
    </row>
    <row r="52" ht="15">
      <c r="F52" s="51"/>
    </row>
    <row r="53" ht="15">
      <c r="F53" s="51"/>
    </row>
    <row r="54" ht="15">
      <c r="F54" s="227"/>
    </row>
    <row r="55" ht="15">
      <c r="F55" s="51"/>
    </row>
    <row r="56" ht="15">
      <c r="F56" s="51"/>
    </row>
    <row r="57" ht="15">
      <c r="F57" s="51"/>
    </row>
    <row r="58" ht="15">
      <c r="F58" s="51"/>
    </row>
    <row r="59" ht="15">
      <c r="F59" s="51"/>
    </row>
  </sheetData>
  <sheetProtection/>
  <mergeCells count="1">
    <mergeCell ref="F40:G40"/>
  </mergeCells>
  <printOptions horizontalCentered="1"/>
  <pageMargins left="0.4724409448818898" right="0.4724409448818898" top="0.5905511811023623" bottom="0.5905511811023623" header="0.31496062992125984" footer="0.1968503937007874"/>
  <pageSetup firstPageNumber="7" useFirstPageNumber="1" horizontalDpi="600" verticalDpi="600" orientation="portrait" paperSize="9"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dimension ref="A1:G61"/>
  <sheetViews>
    <sheetView zoomScalePageLayoutView="0" workbookViewId="0" topLeftCell="A30">
      <selection activeCell="A43" sqref="A43:IV43"/>
    </sheetView>
  </sheetViews>
  <sheetFormatPr defaultColWidth="9.00390625" defaultRowHeight="12.75"/>
  <cols>
    <col min="1" max="2" width="15.375" style="583" customWidth="1"/>
    <col min="3" max="3" width="18.625" style="583" customWidth="1"/>
    <col min="4" max="4" width="7.625" style="584" customWidth="1"/>
    <col min="5" max="5" width="7.125" style="583" customWidth="1"/>
    <col min="6" max="6" width="19.75390625" style="583" customWidth="1"/>
    <col min="7" max="7" width="20.75390625" style="594" customWidth="1"/>
    <col min="8" max="8" width="20.00390625" style="583" customWidth="1"/>
    <col min="9" max="9" width="18.375" style="583" customWidth="1"/>
    <col min="10" max="16384" width="9.125" style="583" customWidth="1"/>
  </cols>
  <sheetData>
    <row r="1" spans="1:7" s="596" customFormat="1" ht="12.75">
      <c r="A1" s="595" t="str">
        <f>Overview!B6</f>
        <v>VICP Securities Investment Fund Management Corporation</v>
      </c>
      <c r="B1" s="595"/>
      <c r="D1" s="597"/>
      <c r="G1" s="598" t="s">
        <v>867</v>
      </c>
    </row>
    <row r="2" spans="1:7" s="596" customFormat="1" ht="12.75">
      <c r="A2" s="599" t="str">
        <f>Overview!B8</f>
        <v>08 Nguyen Hue, Ben Nghe Ward, District 01, Tp.HCM</v>
      </c>
      <c r="B2" s="599"/>
      <c r="C2" s="600"/>
      <c r="D2" s="601"/>
      <c r="E2" s="600"/>
      <c r="F2" s="600"/>
      <c r="G2" s="602" t="str">
        <f>Overview!B10</f>
        <v>For the year ended on date 31 December, 2010</v>
      </c>
    </row>
    <row r="3" ht="6" customHeight="1"/>
    <row r="4" spans="1:7" s="585" customFormat="1" ht="20.25">
      <c r="A4" s="1223" t="s">
        <v>727</v>
      </c>
      <c r="B4" s="1223"/>
      <c r="C4" s="1223"/>
      <c r="D4" s="1223"/>
      <c r="E4" s="1223"/>
      <c r="F4" s="1223"/>
      <c r="G4" s="1223"/>
    </row>
    <row r="5" spans="1:7" ht="15">
      <c r="A5" s="1224" t="str">
        <f>Overview!B10</f>
        <v>For the year ended on date 31 December, 2010</v>
      </c>
      <c r="B5" s="1224"/>
      <c r="C5" s="1224"/>
      <c r="D5" s="1224"/>
      <c r="E5" s="1224"/>
      <c r="F5" s="1224"/>
      <c r="G5" s="1224"/>
    </row>
    <row r="6" spans="1:7" ht="15">
      <c r="A6" s="1225" t="s">
        <v>728</v>
      </c>
      <c r="B6" s="1225"/>
      <c r="C6" s="1225"/>
      <c r="D6" s="1225"/>
      <c r="E6" s="1225"/>
      <c r="F6" s="1225"/>
      <c r="G6" s="1225"/>
    </row>
    <row r="7" ht="15">
      <c r="G7" s="586" t="s">
        <v>152</v>
      </c>
    </row>
    <row r="8" spans="1:7" s="587" customFormat="1" ht="24" customHeight="1">
      <c r="A8" s="1229" t="s">
        <v>729</v>
      </c>
      <c r="B8" s="1230"/>
      <c r="C8" s="1231"/>
      <c r="D8" s="617" t="s">
        <v>154</v>
      </c>
      <c r="E8" s="617" t="s">
        <v>155</v>
      </c>
      <c r="F8" s="618" t="s">
        <v>1122</v>
      </c>
      <c r="G8" s="618" t="s">
        <v>214</v>
      </c>
    </row>
    <row r="9" spans="1:7" s="587" customFormat="1" ht="14.25">
      <c r="A9" s="603"/>
      <c r="B9" s="604"/>
      <c r="C9" s="605"/>
      <c r="D9" s="619"/>
      <c r="E9" s="619"/>
      <c r="F9" s="620"/>
      <c r="G9" s="620"/>
    </row>
    <row r="10" spans="1:7" ht="15">
      <c r="A10" s="1226" t="s">
        <v>730</v>
      </c>
      <c r="B10" s="1227"/>
      <c r="C10" s="1228"/>
      <c r="D10" s="621"/>
      <c r="E10" s="622"/>
      <c r="F10" s="623"/>
      <c r="G10" s="623"/>
    </row>
    <row r="11" spans="1:7" ht="15">
      <c r="A11" s="1217" t="s">
        <v>731</v>
      </c>
      <c r="B11" s="1218"/>
      <c r="C11" s="1219"/>
      <c r="D11" s="624" t="s">
        <v>889</v>
      </c>
      <c r="E11" s="625"/>
      <c r="F11" s="623">
        <f>'BCLCTT-TT'!F11</f>
        <v>0</v>
      </c>
      <c r="G11" s="623">
        <f>'BCLCTT-TT'!G11</f>
        <v>0</v>
      </c>
    </row>
    <row r="12" spans="1:7" ht="15" hidden="1">
      <c r="A12" s="1217" t="s">
        <v>1236</v>
      </c>
      <c r="B12" s="1218"/>
      <c r="C12" s="1219"/>
      <c r="D12" s="624" t="s">
        <v>890</v>
      </c>
      <c r="E12" s="625"/>
      <c r="F12" s="623">
        <f>'BCLCTT-TT'!F12</f>
        <v>0</v>
      </c>
      <c r="G12" s="623">
        <f>'BCLCTT-TT'!G12</f>
        <v>0</v>
      </c>
    </row>
    <row r="13" spans="1:7" ht="15" hidden="1">
      <c r="A13" s="1217" t="s">
        <v>732</v>
      </c>
      <c r="B13" s="1218"/>
      <c r="C13" s="1219"/>
      <c r="D13" s="624" t="s">
        <v>527</v>
      </c>
      <c r="E13" s="625"/>
      <c r="F13" s="623">
        <f>'BCLCTT-TT'!F13</f>
        <v>0</v>
      </c>
      <c r="G13" s="623">
        <f>'BCLCTT-TT'!G13</f>
        <v>0</v>
      </c>
    </row>
    <row r="14" spans="1:7" ht="15" hidden="1">
      <c r="A14" s="1217" t="s">
        <v>733</v>
      </c>
      <c r="B14" s="1218"/>
      <c r="C14" s="1219"/>
      <c r="D14" s="624" t="s">
        <v>528</v>
      </c>
      <c r="E14" s="625"/>
      <c r="F14" s="623">
        <f>'BCLCTT-TT'!F14</f>
        <v>0</v>
      </c>
      <c r="G14" s="623">
        <f>'BCLCTT-TT'!G14</f>
        <v>0</v>
      </c>
    </row>
    <row r="15" spans="1:7" ht="15">
      <c r="A15" s="1217" t="s">
        <v>734</v>
      </c>
      <c r="B15" s="1218"/>
      <c r="C15" s="1219"/>
      <c r="D15" s="624" t="s">
        <v>529</v>
      </c>
      <c r="E15" s="625"/>
      <c r="F15" s="623">
        <f>'BCLCTT-TT'!F15</f>
        <v>9579045749</v>
      </c>
      <c r="G15" s="623">
        <f>'BCLCTT-TT'!G15</f>
        <v>59590636278</v>
      </c>
    </row>
    <row r="16" spans="1:7" ht="15">
      <c r="A16" s="1217" t="s">
        <v>735</v>
      </c>
      <c r="B16" s="1218"/>
      <c r="C16" s="1219"/>
      <c r="D16" s="624" t="s">
        <v>530</v>
      </c>
      <c r="E16" s="625"/>
      <c r="F16" s="623">
        <f>'BCLCTT-TT'!F16</f>
        <v>-461749000</v>
      </c>
      <c r="G16" s="623">
        <f>'BCLCTT-TT'!G16</f>
        <v>-1546119145</v>
      </c>
    </row>
    <row r="17" spans="1:7" ht="15">
      <c r="A17" s="1217" t="s">
        <v>736</v>
      </c>
      <c r="B17" s="1218"/>
      <c r="C17" s="1219"/>
      <c r="D17" s="624" t="s">
        <v>531</v>
      </c>
      <c r="E17" s="625"/>
      <c r="F17" s="623">
        <f>'BCLCTT-TT'!F17</f>
        <v>0</v>
      </c>
      <c r="G17" s="623">
        <f>'BCLCTT-TT'!G17</f>
        <v>0</v>
      </c>
    </row>
    <row r="18" spans="1:7" ht="15">
      <c r="A18" s="1217" t="s">
        <v>737</v>
      </c>
      <c r="B18" s="1218"/>
      <c r="C18" s="1219"/>
      <c r="D18" s="624" t="s">
        <v>884</v>
      </c>
      <c r="E18" s="625"/>
      <c r="F18" s="623">
        <f>'BCLCTT-TT'!F18</f>
        <v>-7761681</v>
      </c>
      <c r="G18" s="623">
        <f>'BCLCTT-TT'!G18</f>
        <v>-177904844</v>
      </c>
    </row>
    <row r="19" spans="1:7" ht="15">
      <c r="A19" s="1217" t="s">
        <v>1160</v>
      </c>
      <c r="B19" s="1218"/>
      <c r="C19" s="1219"/>
      <c r="D19" s="624" t="s">
        <v>883</v>
      </c>
      <c r="E19" s="625"/>
      <c r="F19" s="623">
        <f>'BCLCTT-TT'!F19</f>
        <v>-647217239</v>
      </c>
      <c r="G19" s="623">
        <f>'BCLCTT-TT'!G19</f>
        <v>-1685300853</v>
      </c>
    </row>
    <row r="20" spans="1:7" ht="15">
      <c r="A20" s="1217" t="s">
        <v>738</v>
      </c>
      <c r="B20" s="1218"/>
      <c r="C20" s="1219"/>
      <c r="D20" s="624">
        <v>10</v>
      </c>
      <c r="E20" s="625"/>
      <c r="F20" s="623">
        <f>'BCLCTT-TT'!F20</f>
        <v>0</v>
      </c>
      <c r="G20" s="623">
        <f>'BCLCTT-TT'!G20</f>
        <v>0</v>
      </c>
    </row>
    <row r="21" spans="1:7" ht="15">
      <c r="A21" s="1220" t="s">
        <v>739</v>
      </c>
      <c r="B21" s="1221"/>
      <c r="C21" s="1222"/>
      <c r="D21" s="624">
        <v>11</v>
      </c>
      <c r="E21" s="625"/>
      <c r="F21" s="623">
        <f>'BCLCTT-TT'!F21</f>
        <v>-1844662564</v>
      </c>
      <c r="G21" s="623">
        <f>'BCLCTT-TT'!G21</f>
        <v>-43707700421</v>
      </c>
    </row>
    <row r="22" spans="1:7" ht="15">
      <c r="A22" s="1226" t="s">
        <v>203</v>
      </c>
      <c r="B22" s="1227"/>
      <c r="C22" s="1228"/>
      <c r="D22" s="626">
        <v>30</v>
      </c>
      <c r="E22" s="622"/>
      <c r="F22" s="627">
        <f>SUM(F11:F21)</f>
        <v>6617655265</v>
      </c>
      <c r="G22" s="627">
        <f>SUM(G11:G21)</f>
        <v>12473611015</v>
      </c>
    </row>
    <row r="23" spans="1:7" ht="6" customHeight="1">
      <c r="A23" s="606"/>
      <c r="B23" s="607"/>
      <c r="C23" s="608"/>
      <c r="D23" s="626"/>
      <c r="E23" s="622"/>
      <c r="F23" s="627"/>
      <c r="G23" s="627"/>
    </row>
    <row r="24" spans="1:7" ht="15">
      <c r="A24" s="1226" t="s">
        <v>204</v>
      </c>
      <c r="B24" s="1227"/>
      <c r="C24" s="1228"/>
      <c r="D24" s="628"/>
      <c r="E24" s="622"/>
      <c r="F24" s="623"/>
      <c r="G24" s="623"/>
    </row>
    <row r="25" spans="1:7" ht="15">
      <c r="A25" s="1217" t="s">
        <v>205</v>
      </c>
      <c r="B25" s="1218"/>
      <c r="C25" s="1219"/>
      <c r="D25" s="629">
        <v>31</v>
      </c>
      <c r="E25" s="625"/>
      <c r="F25" s="623">
        <f>'BCLCTT-TT'!F25</f>
        <v>0</v>
      </c>
      <c r="G25" s="623">
        <f>'BCLCTT-TT'!G25</f>
        <v>-6500000</v>
      </c>
    </row>
    <row r="26" spans="1:7" ht="30" customHeight="1" hidden="1">
      <c r="A26" s="1217" t="s">
        <v>1018</v>
      </c>
      <c r="B26" s="1218"/>
      <c r="C26" s="1219"/>
      <c r="D26" s="629">
        <v>32</v>
      </c>
      <c r="E26" s="625"/>
      <c r="F26" s="623">
        <f>'BCLCTT-TT'!F26</f>
        <v>0</v>
      </c>
      <c r="G26" s="623">
        <f>'BCLCTT-TT'!G26</f>
        <v>0</v>
      </c>
    </row>
    <row r="27" spans="1:7" ht="15">
      <c r="A27" s="1217" t="s">
        <v>1019</v>
      </c>
      <c r="B27" s="1218"/>
      <c r="C27" s="1219"/>
      <c r="D27" s="629">
        <v>33</v>
      </c>
      <c r="E27" s="625"/>
      <c r="F27" s="623">
        <f>'BCLCTT-TT'!F27</f>
        <v>0</v>
      </c>
      <c r="G27" s="623">
        <f>'BCLCTT-TT'!G27</f>
        <v>0</v>
      </c>
    </row>
    <row r="28" spans="1:7" ht="15">
      <c r="A28" s="1217" t="s">
        <v>1020</v>
      </c>
      <c r="B28" s="1218"/>
      <c r="C28" s="1219"/>
      <c r="D28" s="629">
        <v>34</v>
      </c>
      <c r="E28" s="625"/>
      <c r="F28" s="623">
        <f>'BCLCTT-TT'!F28</f>
        <v>0</v>
      </c>
      <c r="G28" s="623">
        <f>'BCLCTT-TT'!G28</f>
        <v>363446190</v>
      </c>
    </row>
    <row r="29" spans="1:7" ht="15">
      <c r="A29" s="1217" t="s">
        <v>1021</v>
      </c>
      <c r="B29" s="1218"/>
      <c r="C29" s="1219"/>
      <c r="D29" s="629">
        <v>35</v>
      </c>
      <c r="E29" s="625"/>
      <c r="F29" s="623">
        <f>'BCLCTT-TT'!F29</f>
        <v>0</v>
      </c>
      <c r="G29" s="623">
        <f>'BCLCTT-TT'!G29</f>
        <v>-10000000000</v>
      </c>
    </row>
    <row r="30" spans="1:7" ht="15">
      <c r="A30" s="1217" t="s">
        <v>1022</v>
      </c>
      <c r="B30" s="1218"/>
      <c r="C30" s="1219"/>
      <c r="D30" s="629">
        <v>36</v>
      </c>
      <c r="E30" s="625"/>
      <c r="F30" s="623">
        <f>'BCLCTT-TT'!F30</f>
        <v>10000000000</v>
      </c>
      <c r="G30" s="623">
        <f>'BCLCTT-TT'!G30</f>
        <v>0</v>
      </c>
    </row>
    <row r="31" spans="1:7" ht="15">
      <c r="A31" s="1217" t="s">
        <v>1023</v>
      </c>
      <c r="B31" s="1218"/>
      <c r="C31" s="1219"/>
      <c r="D31" s="629">
        <v>37</v>
      </c>
      <c r="E31" s="625"/>
      <c r="F31" s="623">
        <f>'BCLCTT-TT'!F31</f>
        <v>0</v>
      </c>
      <c r="G31" s="623">
        <f>'BCLCTT-TT'!G31</f>
        <v>0</v>
      </c>
    </row>
    <row r="32" spans="1:7" ht="15">
      <c r="A32" s="1217" t="s">
        <v>1024</v>
      </c>
      <c r="B32" s="1218"/>
      <c r="C32" s="1219"/>
      <c r="D32" s="629">
        <v>38</v>
      </c>
      <c r="E32" s="625"/>
      <c r="F32" s="623">
        <f>'BCLCTT-TT'!F32</f>
        <v>0</v>
      </c>
      <c r="G32" s="623">
        <f>'BCLCTT-TT'!G32</f>
        <v>0</v>
      </c>
    </row>
    <row r="33" spans="1:7" ht="19.5" customHeight="1">
      <c r="A33" s="1217" t="s">
        <v>1025</v>
      </c>
      <c r="B33" s="1218"/>
      <c r="C33" s="1219"/>
      <c r="D33" s="629">
        <v>39</v>
      </c>
      <c r="E33" s="625"/>
      <c r="F33" s="623">
        <f>'BCLCTT-TT'!F33</f>
        <v>0</v>
      </c>
      <c r="G33" s="623">
        <f>'BCLCTT-TT'!G33</f>
        <v>-10200000000</v>
      </c>
    </row>
    <row r="34" spans="1:7" ht="17.25" customHeight="1">
      <c r="A34" s="1226" t="s">
        <v>1026</v>
      </c>
      <c r="B34" s="1227"/>
      <c r="C34" s="1228"/>
      <c r="D34" s="630">
        <v>40</v>
      </c>
      <c r="E34" s="622"/>
      <c r="F34" s="627">
        <f>SUM(F25:F33)</f>
        <v>10000000000</v>
      </c>
      <c r="G34" s="627">
        <f>SUM(G25:G33)</f>
        <v>-19843053810</v>
      </c>
    </row>
    <row r="35" spans="1:7" ht="6" customHeight="1">
      <c r="A35" s="609"/>
      <c r="B35" s="610"/>
      <c r="C35" s="611"/>
      <c r="D35" s="628"/>
      <c r="E35" s="622"/>
      <c r="F35" s="623"/>
      <c r="G35" s="623"/>
    </row>
    <row r="36" spans="1:7" ht="15">
      <c r="A36" s="1226" t="s">
        <v>1027</v>
      </c>
      <c r="B36" s="1227"/>
      <c r="C36" s="1228"/>
      <c r="D36" s="628"/>
      <c r="E36" s="622"/>
      <c r="F36" s="623"/>
      <c r="G36" s="623"/>
    </row>
    <row r="37" spans="1:7" ht="15">
      <c r="A37" s="1217" t="s">
        <v>1028</v>
      </c>
      <c r="B37" s="1218"/>
      <c r="C37" s="1219"/>
      <c r="D37" s="629">
        <v>41</v>
      </c>
      <c r="E37" s="625"/>
      <c r="F37" s="623">
        <f>'BCLCTT-TT'!F37</f>
        <v>0</v>
      </c>
      <c r="G37" s="623">
        <f>'BCLCTT-TT'!G37</f>
        <v>0</v>
      </c>
    </row>
    <row r="38" spans="1:7" ht="30" customHeight="1" hidden="1">
      <c r="A38" s="1217" t="s">
        <v>1029</v>
      </c>
      <c r="B38" s="1218"/>
      <c r="C38" s="1219"/>
      <c r="D38" s="629">
        <v>42</v>
      </c>
      <c r="E38" s="625"/>
      <c r="F38" s="623">
        <f>'BCLCTT-TT'!F38</f>
        <v>0</v>
      </c>
      <c r="G38" s="623">
        <f>'BCLCTT-TT'!G38</f>
        <v>0</v>
      </c>
    </row>
    <row r="39" spans="1:7" ht="15" hidden="1">
      <c r="A39" s="1217" t="s">
        <v>1030</v>
      </c>
      <c r="B39" s="1218"/>
      <c r="C39" s="1219"/>
      <c r="D39" s="629">
        <v>43</v>
      </c>
      <c r="E39" s="625"/>
      <c r="F39" s="623">
        <f>'BCLCTT-TT'!F39</f>
        <v>0</v>
      </c>
      <c r="G39" s="623">
        <f>'BCLCTT-TT'!G39</f>
        <v>0</v>
      </c>
    </row>
    <row r="40" spans="1:7" ht="15" hidden="1">
      <c r="A40" s="1217" t="s">
        <v>1031</v>
      </c>
      <c r="B40" s="1218"/>
      <c r="C40" s="1219"/>
      <c r="D40" s="629">
        <v>44</v>
      </c>
      <c r="E40" s="625"/>
      <c r="F40" s="623">
        <f>'BCLCTT-TT'!F40</f>
        <v>0</v>
      </c>
      <c r="G40" s="623">
        <f>'BCLCTT-TT'!G40</f>
        <v>0</v>
      </c>
    </row>
    <row r="41" spans="1:7" ht="15" hidden="1">
      <c r="A41" s="1217" t="s">
        <v>1032</v>
      </c>
      <c r="B41" s="1218"/>
      <c r="C41" s="1219"/>
      <c r="D41" s="629">
        <v>45</v>
      </c>
      <c r="E41" s="625"/>
      <c r="F41" s="623">
        <f>'BCLCTT-TT'!F41</f>
        <v>0</v>
      </c>
      <c r="G41" s="623">
        <f>'BCLCTT-TT'!G41</f>
        <v>0</v>
      </c>
    </row>
    <row r="42" spans="1:7" ht="15" hidden="1">
      <c r="A42" s="1217" t="s">
        <v>1033</v>
      </c>
      <c r="B42" s="1218"/>
      <c r="C42" s="1219"/>
      <c r="D42" s="629">
        <v>46</v>
      </c>
      <c r="E42" s="625"/>
      <c r="F42" s="623">
        <f>'BCLCTT-TT'!F42</f>
        <v>0</v>
      </c>
      <c r="G42" s="623">
        <f>'BCLCTT-TT'!G42</f>
        <v>0</v>
      </c>
    </row>
    <row r="43" spans="1:7" ht="15">
      <c r="A43" s="1217" t="s">
        <v>1034</v>
      </c>
      <c r="B43" s="1218"/>
      <c r="C43" s="1219"/>
      <c r="D43" s="629">
        <v>47</v>
      </c>
      <c r="E43" s="625"/>
      <c r="F43" s="623">
        <f>'BCLCTT-TT'!F43</f>
        <v>0</v>
      </c>
      <c r="G43" s="623">
        <f>'BCLCTT-TT'!G43</f>
        <v>0</v>
      </c>
    </row>
    <row r="44" spans="1:7" ht="15">
      <c r="A44" s="1217" t="s">
        <v>1035</v>
      </c>
      <c r="B44" s="1218"/>
      <c r="C44" s="1219"/>
      <c r="D44" s="629">
        <v>48</v>
      </c>
      <c r="E44" s="625"/>
      <c r="F44" s="623">
        <f>'BCLCTT-TT'!F44</f>
        <v>0</v>
      </c>
      <c r="G44" s="623">
        <f>'BCLCTT-TT'!G44</f>
        <v>0</v>
      </c>
    </row>
    <row r="45" spans="1:7" ht="15">
      <c r="A45" s="1226" t="s">
        <v>1036</v>
      </c>
      <c r="B45" s="1227"/>
      <c r="C45" s="1228"/>
      <c r="D45" s="631">
        <v>50</v>
      </c>
      <c r="E45" s="622"/>
      <c r="F45" s="627">
        <f>SUM(F37:F44)</f>
        <v>0</v>
      </c>
      <c r="G45" s="627">
        <f>SUM(G37:G44)</f>
        <v>0</v>
      </c>
    </row>
    <row r="46" spans="1:7" ht="6" customHeight="1">
      <c r="A46" s="612"/>
      <c r="B46" s="613"/>
      <c r="C46" s="611"/>
      <c r="D46" s="628"/>
      <c r="E46" s="622"/>
      <c r="F46" s="623"/>
      <c r="G46" s="623"/>
    </row>
    <row r="47" spans="1:7" ht="15">
      <c r="A47" s="1226" t="s">
        <v>1037</v>
      </c>
      <c r="B47" s="1227"/>
      <c r="C47" s="1228"/>
      <c r="D47" s="630">
        <v>60</v>
      </c>
      <c r="E47" s="622"/>
      <c r="F47" s="627">
        <f>F22+F34+F45</f>
        <v>16617655265</v>
      </c>
      <c r="G47" s="627">
        <f>G22+G34+G45</f>
        <v>-7369442795</v>
      </c>
    </row>
    <row r="48" spans="1:7" ht="15">
      <c r="A48" s="1226" t="s">
        <v>1038</v>
      </c>
      <c r="B48" s="1227"/>
      <c r="C48" s="1228"/>
      <c r="D48" s="630">
        <v>70</v>
      </c>
      <c r="E48" s="622"/>
      <c r="F48" s="627">
        <f>G50</f>
        <v>-7369442795</v>
      </c>
      <c r="G48" s="627">
        <v>0</v>
      </c>
    </row>
    <row r="49" spans="1:7" ht="15">
      <c r="A49" s="1217" t="s">
        <v>1039</v>
      </c>
      <c r="B49" s="1218"/>
      <c r="C49" s="1219"/>
      <c r="D49" s="629">
        <v>80</v>
      </c>
      <c r="E49" s="625"/>
      <c r="F49" s="623"/>
      <c r="G49" s="623"/>
    </row>
    <row r="50" spans="1:7" ht="15">
      <c r="A50" s="1226" t="s">
        <v>1040</v>
      </c>
      <c r="B50" s="1227"/>
      <c r="C50" s="1228"/>
      <c r="D50" s="630">
        <v>90</v>
      </c>
      <c r="E50" s="622"/>
      <c r="F50" s="627">
        <f>F47+F48</f>
        <v>9248212470</v>
      </c>
      <c r="G50" s="627">
        <f>G47+G48</f>
        <v>-7369442795</v>
      </c>
    </row>
    <row r="51" spans="1:7" ht="6" customHeight="1">
      <c r="A51" s="614"/>
      <c r="B51" s="615"/>
      <c r="C51" s="616"/>
      <c r="D51" s="632"/>
      <c r="E51" s="633"/>
      <c r="F51" s="633"/>
      <c r="G51" s="634"/>
    </row>
    <row r="52" spans="1:7" ht="15">
      <c r="A52" s="610"/>
      <c r="B52" s="610"/>
      <c r="C52" s="610"/>
      <c r="D52" s="789"/>
      <c r="E52" s="610"/>
      <c r="F52" s="610"/>
      <c r="G52" s="790"/>
    </row>
    <row r="53" ht="15">
      <c r="G53" s="589" t="str">
        <f>'IC'!F40</f>
        <v>Ho Chi Minh City, January 18th, 2010</v>
      </c>
    </row>
    <row r="54" spans="1:7" ht="15">
      <c r="A54" s="590" t="s">
        <v>704</v>
      </c>
      <c r="B54" s="590"/>
      <c r="C54" s="582" t="s">
        <v>1041</v>
      </c>
      <c r="D54" s="582"/>
      <c r="E54" s="582"/>
      <c r="F54" s="591" t="str">
        <f>'CTNB (2)'!E21</f>
        <v>Managing Director</v>
      </c>
      <c r="G54" s="591"/>
    </row>
    <row r="55" spans="6:7" ht="15">
      <c r="F55" s="592"/>
      <c r="G55" s="593"/>
    </row>
    <row r="56" spans="6:7" ht="15">
      <c r="F56" s="592"/>
      <c r="G56" s="593"/>
    </row>
    <row r="57" spans="6:7" ht="15">
      <c r="F57" s="592"/>
      <c r="G57" s="593"/>
    </row>
    <row r="58" spans="6:7" ht="15">
      <c r="F58" s="592"/>
      <c r="G58" s="593"/>
    </row>
    <row r="59" spans="6:7" ht="15">
      <c r="F59" s="592"/>
      <c r="G59" s="593"/>
    </row>
    <row r="60" spans="6:7" ht="15">
      <c r="F60" s="592"/>
      <c r="G60" s="593"/>
    </row>
    <row r="61" spans="1:7" ht="15">
      <c r="A61" s="590"/>
      <c r="B61" s="590"/>
      <c r="C61" s="582" t="str">
        <f>'CTNB (2)'!B28</f>
        <v>DOAN THI NGOC HA</v>
      </c>
      <c r="D61" s="588"/>
      <c r="E61" s="588"/>
      <c r="F61" s="591" t="str">
        <f>'CTNB (2)'!E28</f>
        <v>NGUYEN XUAN TUNG</v>
      </c>
      <c r="G61" s="591"/>
    </row>
  </sheetData>
  <sheetProtection/>
  <mergeCells count="42">
    <mergeCell ref="A44:C44"/>
    <mergeCell ref="A50:C50"/>
    <mergeCell ref="A48:C48"/>
    <mergeCell ref="A49:C49"/>
    <mergeCell ref="A45:C45"/>
    <mergeCell ref="A47:C47"/>
    <mergeCell ref="A30:C30"/>
    <mergeCell ref="A42:C42"/>
    <mergeCell ref="A31:C31"/>
    <mergeCell ref="A41:C41"/>
    <mergeCell ref="A36:C36"/>
    <mergeCell ref="A34:C34"/>
    <mergeCell ref="A40:C40"/>
    <mergeCell ref="A43:C43"/>
    <mergeCell ref="A33:C33"/>
    <mergeCell ref="A8:C8"/>
    <mergeCell ref="A27:C27"/>
    <mergeCell ref="A28:C28"/>
    <mergeCell ref="A39:C39"/>
    <mergeCell ref="A29:C29"/>
    <mergeCell ref="A32:C32"/>
    <mergeCell ref="A37:C37"/>
    <mergeCell ref="A38:C38"/>
    <mergeCell ref="A4:G4"/>
    <mergeCell ref="A5:G5"/>
    <mergeCell ref="A6:G6"/>
    <mergeCell ref="A11:C11"/>
    <mergeCell ref="A10:C10"/>
    <mergeCell ref="A26:C26"/>
    <mergeCell ref="A22:C22"/>
    <mergeCell ref="A24:C24"/>
    <mergeCell ref="A15:C15"/>
    <mergeCell ref="A16:C16"/>
    <mergeCell ref="A12:C12"/>
    <mergeCell ref="A13:C13"/>
    <mergeCell ref="A25:C25"/>
    <mergeCell ref="A19:C19"/>
    <mergeCell ref="A20:C20"/>
    <mergeCell ref="A21:C21"/>
    <mergeCell ref="A17:C17"/>
    <mergeCell ref="A18:C18"/>
    <mergeCell ref="A14:C14"/>
  </mergeCells>
  <printOptions/>
  <pageMargins left="0.7480314960629921" right="0.4330708661417323" top="0.6299212598425197" bottom="0.8267716535433072" header="0.35433070866141736" footer="0.4724409448818898"/>
  <pageSetup firstPageNumber="8" useFirstPageNumber="1" horizontalDpi="600" verticalDpi="600" orientation="portrait" paperSize="9" scale="95"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tabColor indexed="33"/>
  </sheetPr>
  <dimension ref="A1:J183"/>
  <sheetViews>
    <sheetView zoomScalePageLayoutView="0" workbookViewId="0" topLeftCell="A130">
      <selection activeCell="A43" sqref="A43:IV43"/>
    </sheetView>
  </sheetViews>
  <sheetFormatPr defaultColWidth="9.00390625" defaultRowHeight="12.75"/>
  <cols>
    <col min="1" max="1" width="108.875" style="350" customWidth="1"/>
    <col min="2" max="2" width="14.625" style="368" customWidth="1"/>
    <col min="3" max="16384" width="9.125" style="368" customWidth="1"/>
  </cols>
  <sheetData>
    <row r="1" spans="1:6" ht="15">
      <c r="A1" s="541" t="s">
        <v>192</v>
      </c>
      <c r="B1" s="4"/>
      <c r="C1" s="93"/>
      <c r="D1" s="5"/>
      <c r="E1" s="387"/>
      <c r="F1" s="388"/>
    </row>
    <row r="2" spans="1:6" s="671" customFormat="1" ht="12.75">
      <c r="A2" s="570" t="s">
        <v>191</v>
      </c>
      <c r="B2" s="453"/>
      <c r="C2" s="724"/>
      <c r="D2" s="453"/>
      <c r="E2" s="725"/>
      <c r="F2" s="726"/>
    </row>
    <row r="3" spans="2:6" ht="15">
      <c r="B3" s="384"/>
      <c r="C3" s="384"/>
      <c r="D3" s="384"/>
      <c r="E3" s="384"/>
      <c r="F3" s="384"/>
    </row>
    <row r="4" ht="20.25">
      <c r="A4" s="711" t="s">
        <v>1042</v>
      </c>
    </row>
    <row r="5" ht="15.75">
      <c r="A5" s="248" t="s">
        <v>1122</v>
      </c>
    </row>
    <row r="7" ht="15">
      <c r="A7" s="249" t="s">
        <v>1131</v>
      </c>
    </row>
    <row r="8" ht="15">
      <c r="A8" s="249"/>
    </row>
    <row r="9" ht="48" customHeight="1">
      <c r="A9" s="350" t="str">
        <f>'BCBGD (2)'!A10:J10</f>
        <v>VICP Investment Fund Management Corporation was established under Business License No. 49/UBCK-GP dated January 23rd, 2009 issued by Chairman of the State Securities Commission of Vietam and adjustment license No. 58/UBCK-GPĐC dated January 12th, 2010 issued by Chairman of State Securities Commission of Vietnam.</v>
      </c>
    </row>
    <row r="10" ht="6" customHeight="1"/>
    <row r="11" ht="15">
      <c r="A11" s="249" t="s">
        <v>874</v>
      </c>
    </row>
    <row r="12" ht="15">
      <c r="A12" s="350" t="s">
        <v>875</v>
      </c>
    </row>
    <row r="13" ht="6" customHeight="1"/>
    <row r="14" ht="15">
      <c r="A14" s="249" t="s">
        <v>1124</v>
      </c>
    </row>
    <row r="15" ht="6" customHeight="1">
      <c r="A15" s="249"/>
    </row>
    <row r="16" ht="30" customHeight="1">
      <c r="A16" s="350" t="s">
        <v>1049</v>
      </c>
    </row>
    <row r="17" ht="6" customHeight="1"/>
    <row r="18" spans="1:10" ht="15">
      <c r="A18" s="723" t="s">
        <v>1195</v>
      </c>
      <c r="B18" s="723"/>
      <c r="C18" s="723"/>
      <c r="D18" s="723"/>
      <c r="E18" s="723"/>
      <c r="F18" s="723"/>
      <c r="G18" s="723"/>
      <c r="H18" s="723"/>
      <c r="I18" s="723"/>
      <c r="J18" s="723"/>
    </row>
    <row r="19" spans="1:10" ht="6" customHeight="1">
      <c r="A19" s="495"/>
      <c r="B19" s="495"/>
      <c r="C19" s="495"/>
      <c r="D19" s="495"/>
      <c r="E19" s="495"/>
      <c r="F19" s="495"/>
      <c r="G19" s="495"/>
      <c r="H19" s="495"/>
      <c r="I19" s="495"/>
      <c r="J19" s="495"/>
    </row>
    <row r="20" spans="1:10" ht="15">
      <c r="A20" s="723" t="s">
        <v>1196</v>
      </c>
      <c r="B20" s="723"/>
      <c r="C20" s="723"/>
      <c r="D20" s="723"/>
      <c r="E20" s="723"/>
      <c r="F20" s="723"/>
      <c r="G20" s="723"/>
      <c r="H20" s="723"/>
      <c r="I20" s="723"/>
      <c r="J20" s="723"/>
    </row>
    <row r="21" ht="6" customHeight="1"/>
    <row r="22" ht="15">
      <c r="A22" s="249" t="s">
        <v>1043</v>
      </c>
    </row>
    <row r="23" ht="6" customHeight="1">
      <c r="A23" s="249"/>
    </row>
    <row r="24" ht="15">
      <c r="A24" s="249" t="s">
        <v>1044</v>
      </c>
    </row>
    <row r="25" ht="6.75" customHeight="1">
      <c r="A25" s="249"/>
    </row>
    <row r="26" ht="15">
      <c r="A26" s="350" t="s">
        <v>1132</v>
      </c>
    </row>
    <row r="27" ht="15">
      <c r="A27" s="350" t="s">
        <v>1045</v>
      </c>
    </row>
    <row r="28" ht="6" customHeight="1">
      <c r="A28" s="249"/>
    </row>
    <row r="29" ht="15">
      <c r="A29" s="249" t="s">
        <v>1046</v>
      </c>
    </row>
    <row r="30" ht="6" customHeight="1">
      <c r="A30" s="250"/>
    </row>
    <row r="31" ht="15">
      <c r="A31" s="251" t="s">
        <v>1047</v>
      </c>
    </row>
    <row r="32" ht="6" customHeight="1">
      <c r="A32" s="252"/>
    </row>
    <row r="33" ht="30">
      <c r="A33" s="350" t="s">
        <v>79</v>
      </c>
    </row>
    <row r="34" ht="6" customHeight="1">
      <c r="A34" s="252"/>
    </row>
    <row r="35" ht="15">
      <c r="A35" s="250" t="s">
        <v>1048</v>
      </c>
    </row>
    <row r="36" ht="6" customHeight="1"/>
    <row r="37" ht="41.25" customHeight="1">
      <c r="A37" s="350" t="s">
        <v>620</v>
      </c>
    </row>
    <row r="38" ht="6" customHeight="1">
      <c r="A38" s="252"/>
    </row>
    <row r="39" ht="15">
      <c r="A39" s="251" t="s">
        <v>621</v>
      </c>
    </row>
    <row r="40" ht="6" customHeight="1">
      <c r="A40" s="249"/>
    </row>
    <row r="41" ht="15">
      <c r="A41" s="350" t="s">
        <v>622</v>
      </c>
    </row>
    <row r="42" ht="6" customHeight="1">
      <c r="A42" s="249"/>
    </row>
    <row r="43" ht="15">
      <c r="A43" s="249" t="s">
        <v>623</v>
      </c>
    </row>
    <row r="44" ht="6" customHeight="1"/>
    <row r="45" ht="45">
      <c r="A45" s="350" t="s">
        <v>78</v>
      </c>
    </row>
    <row r="46" ht="6" customHeight="1"/>
    <row r="47" spans="1:8" s="373" customFormat="1" ht="54.75" customHeight="1">
      <c r="A47" s="342" t="s">
        <v>246</v>
      </c>
      <c r="B47" s="672"/>
      <c r="C47" s="672"/>
      <c r="D47" s="672"/>
      <c r="E47" s="672"/>
      <c r="F47" s="672"/>
      <c r="G47" s="672"/>
      <c r="H47" s="672"/>
    </row>
    <row r="48" ht="6" customHeight="1"/>
    <row r="49" ht="30.75" customHeight="1">
      <c r="A49" s="350" t="s">
        <v>1091</v>
      </c>
    </row>
    <row r="50" ht="6" customHeight="1"/>
    <row r="51" ht="15">
      <c r="A51" s="249" t="s">
        <v>1092</v>
      </c>
    </row>
    <row r="52" ht="6" customHeight="1">
      <c r="A52" s="249"/>
    </row>
    <row r="53" ht="45">
      <c r="A53" s="350" t="s">
        <v>989</v>
      </c>
    </row>
    <row r="54" ht="6" customHeight="1"/>
    <row r="55" ht="15">
      <c r="A55" s="350" t="s">
        <v>1093</v>
      </c>
    </row>
    <row r="56" ht="6" customHeight="1"/>
    <row r="57" ht="15">
      <c r="A57" s="350" t="s">
        <v>1094</v>
      </c>
    </row>
    <row r="58" ht="6" customHeight="1"/>
    <row r="59" ht="30">
      <c r="A59" s="350" t="s">
        <v>1095</v>
      </c>
    </row>
    <row r="60" ht="6" customHeight="1">
      <c r="A60" s="249"/>
    </row>
    <row r="61" ht="15">
      <c r="A61" s="249" t="s">
        <v>1096</v>
      </c>
    </row>
    <row r="62" ht="6" customHeight="1">
      <c r="A62" s="250"/>
    </row>
    <row r="63" ht="30" customHeight="1">
      <c r="A63" s="350" t="s">
        <v>1097</v>
      </c>
    </row>
    <row r="64" ht="6" customHeight="1"/>
    <row r="65" spans="1:10" ht="44.25" customHeight="1">
      <c r="A65" s="350" t="s">
        <v>81</v>
      </c>
      <c r="B65" s="673"/>
      <c r="C65" s="673"/>
      <c r="D65" s="673"/>
      <c r="E65" s="673"/>
      <c r="F65" s="673"/>
      <c r="G65" s="673"/>
      <c r="H65" s="673"/>
      <c r="I65" s="673"/>
      <c r="J65" s="673"/>
    </row>
    <row r="66" spans="2:10" ht="6" customHeight="1">
      <c r="B66" s="673"/>
      <c r="C66" s="673"/>
      <c r="D66" s="673"/>
      <c r="E66" s="673"/>
      <c r="F66" s="673"/>
      <c r="G66" s="673"/>
      <c r="H66" s="673"/>
      <c r="I66" s="673"/>
      <c r="J66" s="673"/>
    </row>
    <row r="67" ht="30" customHeight="1">
      <c r="A67" s="245" t="s">
        <v>80</v>
      </c>
    </row>
    <row r="68" ht="6" customHeight="1">
      <c r="A68" s="245"/>
    </row>
    <row r="69" ht="15">
      <c r="A69" s="350" t="s">
        <v>82</v>
      </c>
    </row>
    <row r="70" ht="6" customHeight="1"/>
    <row r="71" ht="30" customHeight="1">
      <c r="A71" s="350" t="s">
        <v>83</v>
      </c>
    </row>
    <row r="72" ht="6" customHeight="1"/>
    <row r="73" ht="15">
      <c r="A73" s="249" t="s">
        <v>1098</v>
      </c>
    </row>
    <row r="74" ht="6" customHeight="1">
      <c r="A74" s="249"/>
    </row>
    <row r="75" ht="30" customHeight="1">
      <c r="A75" s="350" t="s">
        <v>1099</v>
      </c>
    </row>
    <row r="76" ht="6" customHeight="1">
      <c r="A76" s="250"/>
    </row>
    <row r="77" ht="15">
      <c r="A77" s="350" t="s">
        <v>1100</v>
      </c>
    </row>
    <row r="78" ht="6" customHeight="1">
      <c r="A78" s="249"/>
    </row>
    <row r="79" ht="15">
      <c r="A79" s="249" t="s">
        <v>1101</v>
      </c>
    </row>
    <row r="80" ht="6" customHeight="1">
      <c r="A80" s="249"/>
    </row>
    <row r="81" ht="55.5" customHeight="1">
      <c r="A81" s="350" t="s">
        <v>990</v>
      </c>
    </row>
    <row r="82" ht="6" customHeight="1">
      <c r="A82" s="250"/>
    </row>
    <row r="83" ht="45">
      <c r="A83" s="350" t="s">
        <v>991</v>
      </c>
    </row>
    <row r="84" ht="6" customHeight="1"/>
    <row r="85" ht="30">
      <c r="A85" s="350" t="s">
        <v>1102</v>
      </c>
    </row>
    <row r="86" ht="6" customHeight="1"/>
    <row r="87" ht="15">
      <c r="A87" s="253" t="s">
        <v>1103</v>
      </c>
    </row>
    <row r="88" ht="6" customHeight="1">
      <c r="A88" s="253"/>
    </row>
    <row r="89" ht="30">
      <c r="A89" s="253" t="s">
        <v>1104</v>
      </c>
    </row>
    <row r="90" ht="6" customHeight="1">
      <c r="A90" s="250"/>
    </row>
    <row r="91" ht="15">
      <c r="A91" s="250" t="s">
        <v>1105</v>
      </c>
    </row>
    <row r="92" ht="15">
      <c r="A92" s="253" t="s">
        <v>1106</v>
      </c>
    </row>
    <row r="93" ht="15.75" customHeight="1">
      <c r="A93" s="253" t="s">
        <v>1107</v>
      </c>
    </row>
    <row r="94" ht="15">
      <c r="A94" s="253" t="s">
        <v>1108</v>
      </c>
    </row>
    <row r="95" ht="6" customHeight="1"/>
    <row r="96" ht="30">
      <c r="A96" s="350" t="s">
        <v>1109</v>
      </c>
    </row>
    <row r="97" ht="6" customHeight="1">
      <c r="A97" s="249"/>
    </row>
    <row r="98" ht="15">
      <c r="A98" s="249" t="s">
        <v>1110</v>
      </c>
    </row>
    <row r="99" s="675" customFormat="1" ht="6">
      <c r="A99" s="674"/>
    </row>
    <row r="100" ht="45">
      <c r="A100" s="350" t="s">
        <v>992</v>
      </c>
    </row>
    <row r="101" s="675" customFormat="1" ht="6" customHeight="1">
      <c r="A101" s="676"/>
    </row>
    <row r="102" ht="45">
      <c r="A102" s="350" t="s">
        <v>148</v>
      </c>
    </row>
    <row r="103" s="675" customFormat="1" ht="6">
      <c r="A103" s="676"/>
    </row>
    <row r="104" ht="15">
      <c r="A104" s="350" t="s">
        <v>84</v>
      </c>
    </row>
    <row r="105" s="675" customFormat="1" ht="6">
      <c r="A105" s="676"/>
    </row>
    <row r="106" ht="15">
      <c r="A106" s="249" t="s">
        <v>1111</v>
      </c>
    </row>
    <row r="107" s="675" customFormat="1" ht="6">
      <c r="A107" s="676"/>
    </row>
    <row r="108" ht="30">
      <c r="A108" s="350" t="s">
        <v>1112</v>
      </c>
    </row>
    <row r="109" s="675" customFormat="1" ht="6">
      <c r="A109" s="676"/>
    </row>
    <row r="110" ht="30">
      <c r="A110" s="350" t="s">
        <v>85</v>
      </c>
    </row>
    <row r="111" ht="15" customHeight="1">
      <c r="A111" s="350" t="s">
        <v>86</v>
      </c>
    </row>
    <row r="112" ht="15" customHeight="1">
      <c r="A112" s="350" t="s">
        <v>87</v>
      </c>
    </row>
    <row r="113" ht="15" customHeight="1">
      <c r="A113" s="350" t="s">
        <v>88</v>
      </c>
    </row>
    <row r="114" ht="15" customHeight="1">
      <c r="A114" s="350" t="s">
        <v>89</v>
      </c>
    </row>
    <row r="115" ht="15" customHeight="1">
      <c r="A115" s="350" t="s">
        <v>90</v>
      </c>
    </row>
    <row r="116" ht="15" customHeight="1">
      <c r="A116" s="350" t="s">
        <v>91</v>
      </c>
    </row>
    <row r="117" ht="15" customHeight="1">
      <c r="A117" s="350" t="s">
        <v>92</v>
      </c>
    </row>
    <row r="118" s="675" customFormat="1" ht="6">
      <c r="A118" s="676"/>
    </row>
    <row r="119" ht="45">
      <c r="A119" s="350" t="s">
        <v>907</v>
      </c>
    </row>
    <row r="120" s="675" customFormat="1" ht="6">
      <c r="A120" s="674"/>
    </row>
    <row r="121" ht="15">
      <c r="A121" s="249" t="s">
        <v>1113</v>
      </c>
    </row>
    <row r="122" s="675" customFormat="1" ht="6">
      <c r="A122" s="676"/>
    </row>
    <row r="123" ht="60">
      <c r="A123" s="350" t="s">
        <v>853</v>
      </c>
    </row>
    <row r="124" s="675" customFormat="1" ht="6">
      <c r="A124" s="677"/>
    </row>
    <row r="125" ht="15">
      <c r="A125" s="249" t="s">
        <v>1114</v>
      </c>
    </row>
    <row r="126" s="675" customFormat="1" ht="6">
      <c r="A126" s="674"/>
    </row>
    <row r="127" ht="15">
      <c r="A127" s="350" t="s">
        <v>397</v>
      </c>
    </row>
    <row r="128" s="675" customFormat="1" ht="6">
      <c r="A128" s="676"/>
    </row>
    <row r="129" ht="15">
      <c r="A129" s="350" t="s">
        <v>442</v>
      </c>
    </row>
    <row r="130" s="675" customFormat="1" ht="6">
      <c r="A130" s="676"/>
    </row>
    <row r="131" ht="45">
      <c r="A131" s="350" t="s">
        <v>854</v>
      </c>
    </row>
    <row r="132" s="675" customFormat="1" ht="6">
      <c r="A132" s="674"/>
    </row>
    <row r="133" ht="15">
      <c r="A133" s="249" t="s">
        <v>408</v>
      </c>
    </row>
    <row r="134" ht="6" customHeight="1">
      <c r="A134" s="249"/>
    </row>
    <row r="135" spans="1:10" ht="14.25" customHeight="1">
      <c r="A135" s="342" t="s">
        <v>409</v>
      </c>
      <c r="B135" s="342"/>
      <c r="C135" s="342"/>
      <c r="D135" s="342"/>
      <c r="E135" s="342"/>
      <c r="F135" s="342"/>
      <c r="G135" s="342"/>
      <c r="H135" s="342"/>
      <c r="I135" s="342"/>
      <c r="J135" s="342"/>
    </row>
    <row r="136" spans="1:10" ht="6" customHeight="1">
      <c r="A136" s="672"/>
      <c r="B136" s="672"/>
      <c r="C136" s="672"/>
      <c r="D136" s="672"/>
      <c r="E136" s="672"/>
      <c r="F136" s="672"/>
      <c r="G136" s="672"/>
      <c r="H136" s="672"/>
      <c r="I136" s="672"/>
      <c r="J136" s="672"/>
    </row>
    <row r="137" spans="1:10" ht="30">
      <c r="A137" s="342" t="s">
        <v>98</v>
      </c>
      <c r="B137" s="342"/>
      <c r="C137" s="342"/>
      <c r="D137" s="342"/>
      <c r="E137" s="342"/>
      <c r="F137" s="342"/>
      <c r="G137" s="342"/>
      <c r="H137" s="342"/>
      <c r="I137" s="342"/>
      <c r="J137" s="342"/>
    </row>
    <row r="138" spans="1:10" ht="6" customHeight="1">
      <c r="A138" s="672"/>
      <c r="B138" s="672"/>
      <c r="C138" s="672"/>
      <c r="D138" s="672"/>
      <c r="E138" s="672"/>
      <c r="F138" s="672"/>
      <c r="G138" s="672"/>
      <c r="H138" s="672"/>
      <c r="I138" s="672"/>
      <c r="J138" s="672"/>
    </row>
    <row r="139" spans="1:10" ht="30">
      <c r="A139" s="342" t="s">
        <v>93</v>
      </c>
      <c r="B139" s="342"/>
      <c r="C139" s="342"/>
      <c r="D139" s="342"/>
      <c r="E139" s="342"/>
      <c r="F139" s="342"/>
      <c r="G139" s="342"/>
      <c r="H139" s="342"/>
      <c r="I139" s="342"/>
      <c r="J139" s="342"/>
    </row>
    <row r="140" spans="1:10" ht="6" customHeight="1">
      <c r="A140" s="672"/>
      <c r="B140" s="672"/>
      <c r="C140" s="672"/>
      <c r="D140" s="672"/>
      <c r="E140" s="672"/>
      <c r="F140" s="672"/>
      <c r="G140" s="672"/>
      <c r="H140" s="672"/>
      <c r="I140" s="672"/>
      <c r="J140" s="672"/>
    </row>
    <row r="141" spans="1:10" ht="30">
      <c r="A141" s="342" t="s">
        <v>94</v>
      </c>
      <c r="B141" s="342"/>
      <c r="C141" s="342"/>
      <c r="D141" s="342"/>
      <c r="E141" s="342"/>
      <c r="F141" s="342"/>
      <c r="G141" s="342"/>
      <c r="H141" s="342"/>
      <c r="I141" s="342"/>
      <c r="J141" s="342"/>
    </row>
    <row r="142" spans="1:10" ht="6" customHeight="1">
      <c r="A142" s="342"/>
      <c r="B142" s="342"/>
      <c r="C142" s="342"/>
      <c r="D142" s="342"/>
      <c r="E142" s="342"/>
      <c r="F142" s="342"/>
      <c r="G142" s="342"/>
      <c r="H142" s="342"/>
      <c r="I142" s="342"/>
      <c r="J142" s="342"/>
    </row>
    <row r="143" spans="1:10" ht="30">
      <c r="A143" s="342" t="s">
        <v>95</v>
      </c>
      <c r="B143" s="342"/>
      <c r="C143" s="342"/>
      <c r="D143" s="342"/>
      <c r="E143" s="342"/>
      <c r="F143" s="342"/>
      <c r="G143" s="342"/>
      <c r="H143" s="342"/>
      <c r="I143" s="342"/>
      <c r="J143" s="342"/>
    </row>
    <row r="144" spans="1:10" ht="15" customHeight="1" hidden="1">
      <c r="A144" s="342"/>
      <c r="B144" s="342"/>
      <c r="C144" s="342"/>
      <c r="D144" s="342"/>
      <c r="E144" s="342"/>
      <c r="F144" s="342"/>
      <c r="G144" s="342"/>
      <c r="H144" s="342"/>
      <c r="I144" s="342"/>
      <c r="J144" s="342"/>
    </row>
    <row r="145" spans="1:10" ht="6" customHeight="1">
      <c r="A145" s="342"/>
      <c r="B145" s="342"/>
      <c r="C145" s="342"/>
      <c r="D145" s="342"/>
      <c r="E145" s="342"/>
      <c r="F145" s="342"/>
      <c r="G145" s="342"/>
      <c r="H145" s="342"/>
      <c r="I145" s="342"/>
      <c r="J145" s="342"/>
    </row>
    <row r="146" spans="1:10" ht="30">
      <c r="A146" s="342" t="s">
        <v>96</v>
      </c>
      <c r="B146" s="342"/>
      <c r="C146" s="342"/>
      <c r="D146" s="342"/>
      <c r="E146" s="342"/>
      <c r="F146" s="342"/>
      <c r="G146" s="342"/>
      <c r="H146" s="342"/>
      <c r="I146" s="342"/>
      <c r="J146" s="342"/>
    </row>
    <row r="147" spans="1:10" ht="1.5" customHeight="1" hidden="1">
      <c r="A147" s="222"/>
      <c r="B147" s="222"/>
      <c r="C147" s="222"/>
      <c r="D147" s="222"/>
      <c r="E147" s="222"/>
      <c r="F147" s="222"/>
      <c r="G147" s="222"/>
      <c r="H147" s="222"/>
      <c r="I147" s="222"/>
      <c r="J147" s="222"/>
    </row>
    <row r="148" spans="1:10" ht="6" customHeight="1">
      <c r="A148" s="222"/>
      <c r="B148" s="222"/>
      <c r="C148" s="222"/>
      <c r="D148" s="222"/>
      <c r="E148" s="222"/>
      <c r="F148" s="222"/>
      <c r="G148" s="222"/>
      <c r="H148" s="222"/>
      <c r="I148" s="222"/>
      <c r="J148" s="222"/>
    </row>
    <row r="149" spans="1:10" ht="29.25" customHeight="1">
      <c r="A149" s="342" t="s">
        <v>97</v>
      </c>
      <c r="B149" s="342"/>
      <c r="C149" s="342"/>
      <c r="D149" s="342"/>
      <c r="E149" s="342"/>
      <c r="F149" s="342"/>
      <c r="G149" s="342"/>
      <c r="H149" s="342"/>
      <c r="I149" s="342"/>
      <c r="J149" s="342"/>
    </row>
    <row r="150" spans="1:10" ht="6" customHeight="1">
      <c r="A150" s="342"/>
      <c r="B150" s="342"/>
      <c r="C150" s="342"/>
      <c r="D150" s="342"/>
      <c r="E150" s="342"/>
      <c r="F150" s="342"/>
      <c r="G150" s="342"/>
      <c r="H150" s="342"/>
      <c r="I150" s="342"/>
      <c r="J150" s="342"/>
    </row>
    <row r="151" spans="1:10" ht="15">
      <c r="A151" s="678" t="s">
        <v>407</v>
      </c>
      <c r="B151" s="373"/>
      <c r="C151" s="373"/>
      <c r="D151" s="373"/>
      <c r="E151" s="373"/>
      <c r="F151" s="373"/>
      <c r="G151" s="373"/>
      <c r="H151" s="373"/>
      <c r="I151" s="373"/>
      <c r="J151" s="373"/>
    </row>
    <row r="152" spans="1:10" ht="6" customHeight="1">
      <c r="A152" s="679"/>
      <c r="B152" s="373"/>
      <c r="C152" s="373"/>
      <c r="D152" s="373"/>
      <c r="E152" s="373"/>
      <c r="F152" s="373"/>
      <c r="G152" s="373"/>
      <c r="H152" s="373"/>
      <c r="I152" s="373"/>
      <c r="J152" s="373"/>
    </row>
    <row r="153" spans="1:10" ht="60">
      <c r="A153" s="343" t="s">
        <v>855</v>
      </c>
      <c r="B153" s="373"/>
      <c r="C153" s="373"/>
      <c r="D153" s="373"/>
      <c r="E153" s="373"/>
      <c r="F153" s="373"/>
      <c r="G153" s="373"/>
      <c r="H153" s="373"/>
      <c r="I153" s="373"/>
      <c r="J153" s="373"/>
    </row>
    <row r="154" spans="1:10" ht="15">
      <c r="A154" s="679" t="s">
        <v>406</v>
      </c>
      <c r="B154" s="373"/>
      <c r="C154" s="373"/>
      <c r="D154" s="373"/>
      <c r="E154" s="373"/>
      <c r="F154" s="373"/>
      <c r="G154" s="373"/>
      <c r="H154" s="373"/>
      <c r="I154" s="373"/>
      <c r="J154" s="373"/>
    </row>
    <row r="155" spans="1:10" ht="15">
      <c r="A155" s="679" t="s">
        <v>927</v>
      </c>
      <c r="B155" s="373"/>
      <c r="C155" s="373"/>
      <c r="D155" s="373"/>
      <c r="E155" s="373"/>
      <c r="F155" s="373"/>
      <c r="G155" s="373"/>
      <c r="H155" s="373"/>
      <c r="I155" s="373"/>
      <c r="J155" s="373"/>
    </row>
    <row r="156" spans="1:10" ht="15">
      <c r="A156" s="679" t="s">
        <v>928</v>
      </c>
      <c r="B156" s="373"/>
      <c r="C156" s="373"/>
      <c r="D156" s="373"/>
      <c r="E156" s="373"/>
      <c r="F156" s="373"/>
      <c r="G156" s="373"/>
      <c r="H156" s="373"/>
      <c r="I156" s="373"/>
      <c r="J156" s="373"/>
    </row>
    <row r="157" spans="1:10" ht="15">
      <c r="A157" s="679" t="s">
        <v>929</v>
      </c>
      <c r="B157" s="373"/>
      <c r="C157" s="373"/>
      <c r="D157" s="373"/>
      <c r="E157" s="373"/>
      <c r="F157" s="373"/>
      <c r="G157" s="373"/>
      <c r="H157" s="373"/>
      <c r="I157" s="373"/>
      <c r="J157" s="373"/>
    </row>
    <row r="158" spans="1:10" ht="15">
      <c r="A158" s="679" t="s">
        <v>930</v>
      </c>
      <c r="B158" s="373"/>
      <c r="C158" s="373"/>
      <c r="D158" s="373"/>
      <c r="E158" s="373"/>
      <c r="F158" s="373"/>
      <c r="G158" s="373"/>
      <c r="H158" s="373"/>
      <c r="I158" s="373"/>
      <c r="J158" s="373"/>
    </row>
    <row r="159" spans="1:10" ht="6" customHeight="1">
      <c r="A159" s="679"/>
      <c r="B159" s="373"/>
      <c r="C159" s="373"/>
      <c r="D159" s="373"/>
      <c r="E159" s="373"/>
      <c r="F159" s="373"/>
      <c r="G159" s="373"/>
      <c r="H159" s="373"/>
      <c r="I159" s="373"/>
      <c r="J159" s="373"/>
    </row>
    <row r="160" ht="15">
      <c r="A160" s="254" t="s">
        <v>931</v>
      </c>
    </row>
    <row r="161" ht="6" customHeight="1">
      <c r="A161" s="255"/>
    </row>
    <row r="162" ht="30">
      <c r="A162" s="255" t="s">
        <v>99</v>
      </c>
    </row>
    <row r="163" ht="15">
      <c r="A163" s="255" t="s">
        <v>927</v>
      </c>
    </row>
    <row r="164" ht="15">
      <c r="A164" s="255" t="s">
        <v>932</v>
      </c>
    </row>
    <row r="165" ht="6" customHeight="1">
      <c r="A165" s="255"/>
    </row>
    <row r="166" ht="15">
      <c r="A166" s="255" t="s">
        <v>933</v>
      </c>
    </row>
    <row r="167" ht="6" customHeight="1">
      <c r="A167" s="256"/>
    </row>
    <row r="168" ht="15">
      <c r="A168" s="257" t="s">
        <v>934</v>
      </c>
    </row>
    <row r="169" ht="6" customHeight="1">
      <c r="A169" s="257"/>
    </row>
    <row r="170" ht="15">
      <c r="A170" s="255" t="s">
        <v>935</v>
      </c>
    </row>
    <row r="171" ht="15">
      <c r="A171" s="255" t="s">
        <v>312</v>
      </c>
    </row>
    <row r="172" ht="15">
      <c r="A172" s="255" t="s">
        <v>313</v>
      </c>
    </row>
    <row r="173" ht="12.75" customHeight="1">
      <c r="A173" s="255" t="s">
        <v>314</v>
      </c>
    </row>
    <row r="174" ht="1.5" customHeight="1" hidden="1">
      <c r="A174" s="255"/>
    </row>
    <row r="175" ht="15">
      <c r="A175" s="255" t="s">
        <v>315</v>
      </c>
    </row>
    <row r="176" ht="6" customHeight="1">
      <c r="A176" s="255"/>
    </row>
    <row r="177" ht="16.5" customHeight="1">
      <c r="A177" s="255" t="s">
        <v>316</v>
      </c>
    </row>
    <row r="178" ht="6" customHeight="1">
      <c r="A178" s="257"/>
    </row>
    <row r="179" ht="15">
      <c r="A179" s="257" t="s">
        <v>317</v>
      </c>
    </row>
    <row r="180" ht="6" customHeight="1">
      <c r="A180" s="257"/>
    </row>
    <row r="181" ht="15">
      <c r="A181" s="255" t="s">
        <v>318</v>
      </c>
    </row>
    <row r="182" ht="6" customHeight="1">
      <c r="A182" s="255"/>
    </row>
    <row r="183" ht="30">
      <c r="A183" s="255" t="s">
        <v>319</v>
      </c>
    </row>
  </sheetData>
  <sheetProtection/>
  <printOptions horizontalCentered="1"/>
  <pageMargins left="0.5511811023622047" right="0.2362204724409449" top="0.4330708661417323" bottom="0.6299212598425197" header="0.31496062992125984" footer="0.31496062992125984"/>
  <pageSetup firstPageNumber="9" useFirstPageNumber="1" horizontalDpi="600" verticalDpi="600" orientation="portrait" paperSize="9"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dimension ref="A1:P115"/>
  <sheetViews>
    <sheetView zoomScalePageLayoutView="0" workbookViewId="0" topLeftCell="A19">
      <selection activeCell="F32" sqref="F32"/>
    </sheetView>
  </sheetViews>
  <sheetFormatPr defaultColWidth="9.00390625" defaultRowHeight="12.75"/>
  <cols>
    <col min="1" max="1" width="5.125" style="22" customWidth="1"/>
    <col min="2" max="2" width="22.125" style="22" customWidth="1"/>
    <col min="3" max="3" width="10.125" style="22" bestFit="1" customWidth="1"/>
    <col min="4" max="4" width="15.375" style="22" bestFit="1" customWidth="1"/>
    <col min="5" max="7" width="16.875" style="22" bestFit="1" customWidth="1"/>
    <col min="8" max="8" width="15.75390625" style="61" bestFit="1" customWidth="1"/>
    <col min="9" max="9" width="16.875" style="61" bestFit="1" customWidth="1"/>
    <col min="10" max="10" width="15.75390625" style="61" customWidth="1"/>
    <col min="11" max="11" width="18.625" style="97" customWidth="1"/>
    <col min="12" max="12" width="18.375" style="22" customWidth="1"/>
    <col min="13" max="16384" width="9.125" style="22" customWidth="1"/>
  </cols>
  <sheetData>
    <row r="1" spans="1:11" s="125" customFormat="1" ht="12.75">
      <c r="A1" s="126" t="str">
        <f>Overview!B6</f>
        <v>VICP Securities Investment Fund Management Corporation</v>
      </c>
      <c r="B1" s="126"/>
      <c r="C1" s="126"/>
      <c r="D1" s="126"/>
      <c r="G1" s="213" t="s">
        <v>867</v>
      </c>
      <c r="H1" s="166"/>
      <c r="I1" s="166"/>
      <c r="J1" s="166"/>
      <c r="K1" s="135"/>
    </row>
    <row r="2" spans="1:11" s="125" customFormat="1" ht="12.75">
      <c r="A2" s="469" t="str">
        <f>Overview!B8</f>
        <v>08 Nguyen Hue, Ben Nghe Ward, District 01, Tp.HCM</v>
      </c>
      <c r="B2" s="469"/>
      <c r="C2" s="469"/>
      <c r="D2" s="469"/>
      <c r="E2" s="469"/>
      <c r="F2" s="469"/>
      <c r="G2" s="470" t="str">
        <f>Overview!B10</f>
        <v>For the year ended on date 31 December, 2010</v>
      </c>
      <c r="H2" s="166"/>
      <c r="I2" s="166"/>
      <c r="J2" s="166"/>
      <c r="K2" s="135"/>
    </row>
    <row r="3" spans="1:9" ht="15">
      <c r="A3" s="100"/>
      <c r="B3" s="61"/>
      <c r="C3" s="61"/>
      <c r="D3" s="61"/>
      <c r="E3" s="61"/>
      <c r="F3" s="61"/>
      <c r="G3" s="61"/>
      <c r="H3" s="101"/>
      <c r="I3" s="101"/>
    </row>
    <row r="4" spans="1:10" s="368" customFormat="1" ht="20.25">
      <c r="A4" s="1083" t="s">
        <v>1042</v>
      </c>
      <c r="B4" s="1083"/>
      <c r="C4" s="1083"/>
      <c r="D4" s="1083"/>
      <c r="E4" s="1083"/>
      <c r="F4" s="1083"/>
      <c r="G4" s="1083"/>
      <c r="H4" s="777"/>
      <c r="I4" s="777"/>
      <c r="J4" s="777"/>
    </row>
    <row r="5" spans="1:10" s="368" customFormat="1" ht="15.75">
      <c r="A5" s="1232" t="s">
        <v>1122</v>
      </c>
      <c r="B5" s="1232"/>
      <c r="C5" s="1232"/>
      <c r="D5" s="1232"/>
      <c r="E5" s="1232"/>
      <c r="F5" s="1232"/>
      <c r="G5" s="1232"/>
      <c r="H5" s="777"/>
      <c r="I5" s="777"/>
      <c r="J5" s="777"/>
    </row>
    <row r="6" spans="1:10" s="368" customFormat="1" ht="15.75">
      <c r="A6" s="694"/>
      <c r="B6" s="545"/>
      <c r="C6" s="545"/>
      <c r="D6" s="545"/>
      <c r="E6" s="545"/>
      <c r="F6" s="545"/>
      <c r="G6" s="22" t="s">
        <v>321</v>
      </c>
      <c r="H6" s="777"/>
      <c r="I6" s="777"/>
      <c r="J6" s="384"/>
    </row>
    <row r="7" spans="1:10" s="368" customFormat="1" ht="15.75">
      <c r="A7" s="694"/>
      <c r="B7" s="545"/>
      <c r="C7" s="545"/>
      <c r="D7" s="545"/>
      <c r="E7" s="545"/>
      <c r="F7" s="545"/>
      <c r="G7" s="22"/>
      <c r="H7" s="777"/>
      <c r="I7" s="777"/>
      <c r="J7" s="384"/>
    </row>
    <row r="8" ht="15">
      <c r="A8" s="64" t="s">
        <v>320</v>
      </c>
    </row>
    <row r="9" ht="6" customHeight="1"/>
    <row r="10" spans="1:9" ht="15">
      <c r="A10" s="258" t="s">
        <v>424</v>
      </c>
      <c r="B10" s="64" t="s">
        <v>856</v>
      </c>
      <c r="C10" s="64"/>
      <c r="D10" s="64"/>
      <c r="E10" s="64"/>
      <c r="F10" s="96"/>
      <c r="G10" s="61"/>
      <c r="H10" s="96"/>
      <c r="I10" s="96"/>
    </row>
    <row r="11" spans="6:9" ht="6" customHeight="1">
      <c r="F11" s="96"/>
      <c r="H11" s="96"/>
      <c r="I11" s="96"/>
    </row>
    <row r="12" spans="2:10" s="259" customFormat="1" ht="30" customHeight="1">
      <c r="B12" s="487" t="s">
        <v>253</v>
      </c>
      <c r="C12" s="536"/>
      <c r="D12" s="719" t="s">
        <v>1136</v>
      </c>
      <c r="E12" s="719" t="s">
        <v>323</v>
      </c>
      <c r="F12" s="3" t="s">
        <v>324</v>
      </c>
      <c r="G12" s="3" t="s">
        <v>1135</v>
      </c>
      <c r="H12" s="741"/>
      <c r="I12" s="741"/>
      <c r="J12" s="741"/>
    </row>
    <row r="13" spans="2:7" ht="6" customHeight="1">
      <c r="B13" s="485"/>
      <c r="C13" s="484"/>
      <c r="D13" s="488"/>
      <c r="E13" s="691"/>
      <c r="F13" s="690"/>
      <c r="G13" s="690"/>
    </row>
    <row r="14" spans="2:7" ht="19.5" customHeight="1">
      <c r="B14" s="733" t="s">
        <v>13</v>
      </c>
      <c r="C14" s="484"/>
      <c r="D14" s="715">
        <v>6613791091</v>
      </c>
      <c r="E14" s="715">
        <v>13007962740</v>
      </c>
      <c r="F14" s="738">
        <v>19610253831</v>
      </c>
      <c r="G14" s="738">
        <v>11500000</v>
      </c>
    </row>
    <row r="15" spans="2:7" ht="19.5" customHeight="1">
      <c r="B15" s="733" t="s">
        <v>14</v>
      </c>
      <c r="C15" s="484"/>
      <c r="D15" s="715">
        <v>780959234</v>
      </c>
      <c r="E15" s="715">
        <v>46946119728</v>
      </c>
      <c r="F15" s="738">
        <v>47713271432</v>
      </c>
      <c r="G15" s="738">
        <v>13807530</v>
      </c>
    </row>
    <row r="16" spans="2:7" ht="19.5" customHeight="1">
      <c r="B16" s="714" t="s">
        <v>15</v>
      </c>
      <c r="C16" s="717"/>
      <c r="D16" s="715"/>
      <c r="E16" s="715"/>
      <c r="F16" s="738"/>
      <c r="G16" s="738"/>
    </row>
    <row r="17" spans="2:7" ht="6" customHeight="1">
      <c r="B17" s="261"/>
      <c r="C17" s="717"/>
      <c r="D17" s="715"/>
      <c r="E17" s="692"/>
      <c r="F17" s="273"/>
      <c r="G17" s="273"/>
    </row>
    <row r="18" spans="2:7" ht="19.5" customHeight="1">
      <c r="B18" s="487" t="s">
        <v>326</v>
      </c>
      <c r="C18" s="536"/>
      <c r="D18" s="680">
        <v>7394750325</v>
      </c>
      <c r="E18" s="680">
        <v>59954082468</v>
      </c>
      <c r="F18" s="489">
        <v>67323525263</v>
      </c>
      <c r="G18" s="489">
        <v>25307530</v>
      </c>
    </row>
    <row r="19" spans="2:6" ht="15">
      <c r="B19" s="61"/>
      <c r="C19" s="61"/>
      <c r="D19" s="61"/>
      <c r="E19" s="61"/>
      <c r="F19" s="61"/>
    </row>
    <row r="20" spans="2:6" ht="15">
      <c r="B20" s="264" t="s">
        <v>1125</v>
      </c>
      <c r="C20" s="264"/>
      <c r="D20" s="264"/>
      <c r="E20" s="61"/>
      <c r="F20" s="61"/>
    </row>
    <row r="21" spans="2:7" ht="15">
      <c r="B21" s="264"/>
      <c r="C21" s="264"/>
      <c r="D21" s="264"/>
      <c r="E21" s="61"/>
      <c r="F21" s="682">
        <v>40543</v>
      </c>
      <c r="G21" s="683">
        <v>40178</v>
      </c>
    </row>
    <row r="22" spans="2:7" ht="6" customHeight="1">
      <c r="B22" s="264"/>
      <c r="C22" s="264"/>
      <c r="D22" s="264"/>
      <c r="E22" s="61"/>
      <c r="F22" s="681"/>
      <c r="G22" s="683"/>
    </row>
    <row r="23" spans="2:7" ht="18" customHeight="1">
      <c r="B23" s="265" t="s">
        <v>240</v>
      </c>
      <c r="C23" s="265"/>
      <c r="D23" s="265"/>
      <c r="E23" s="61"/>
      <c r="F23" s="22">
        <v>1556520</v>
      </c>
      <c r="G23" s="61">
        <v>25474939</v>
      </c>
    </row>
    <row r="24" spans="2:7" ht="18" customHeight="1">
      <c r="B24" s="103" t="s">
        <v>241</v>
      </c>
      <c r="C24" s="103"/>
      <c r="D24" s="103"/>
      <c r="E24" s="61"/>
      <c r="F24" s="22">
        <v>1047055</v>
      </c>
      <c r="G24" s="61">
        <v>1010590</v>
      </c>
    </row>
    <row r="25" spans="2:7" ht="18" customHeight="1">
      <c r="B25" s="103" t="s">
        <v>242</v>
      </c>
      <c r="C25" s="103"/>
      <c r="D25" s="103"/>
      <c r="E25" s="61"/>
      <c r="F25" s="22">
        <v>1377900</v>
      </c>
      <c r="G25" s="61">
        <v>13284800</v>
      </c>
    </row>
    <row r="26" spans="2:7" ht="18" customHeight="1">
      <c r="B26" s="103" t="s">
        <v>243</v>
      </c>
      <c r="C26" s="103"/>
      <c r="D26" s="103"/>
      <c r="E26" s="61"/>
      <c r="F26" s="22">
        <v>3130453</v>
      </c>
      <c r="G26" s="61">
        <v>8141646</v>
      </c>
    </row>
    <row r="27" spans="2:7" ht="18" customHeight="1">
      <c r="B27" s="481" t="s">
        <v>1127</v>
      </c>
      <c r="C27" s="481"/>
      <c r="D27" s="481"/>
      <c r="E27" s="61"/>
      <c r="G27" s="61"/>
    </row>
    <row r="28" spans="2:10" s="685" customFormat="1" ht="18" customHeight="1">
      <c r="B28" s="844" t="s">
        <v>1133</v>
      </c>
      <c r="C28" s="844"/>
      <c r="D28" s="844"/>
      <c r="E28" s="845"/>
      <c r="F28" s="846">
        <v>4766</v>
      </c>
      <c r="G28" s="845"/>
      <c r="H28" s="686"/>
      <c r="I28" s="686"/>
      <c r="J28" s="686"/>
    </row>
    <row r="29" spans="2:10" s="685" customFormat="1" ht="18" customHeight="1">
      <c r="B29" s="844" t="s">
        <v>199</v>
      </c>
      <c r="C29" s="844"/>
      <c r="D29" s="844"/>
      <c r="E29" s="845"/>
      <c r="F29" s="846">
        <v>190</v>
      </c>
      <c r="G29" s="845"/>
      <c r="H29" s="686"/>
      <c r="I29" s="686"/>
      <c r="J29" s="686"/>
    </row>
    <row r="30" spans="2:10" s="685" customFormat="1" ht="18" customHeight="1">
      <c r="B30" s="844" t="s">
        <v>1126</v>
      </c>
      <c r="C30" s="844"/>
      <c r="D30" s="844"/>
      <c r="E30" s="845"/>
      <c r="F30" s="846">
        <v>6690646</v>
      </c>
      <c r="G30" s="845">
        <v>733047259</v>
      </c>
      <c r="H30" s="686"/>
      <c r="I30" s="686"/>
      <c r="J30" s="686"/>
    </row>
    <row r="31" spans="2:10" s="685" customFormat="1" ht="6" customHeight="1">
      <c r="B31" s="684"/>
      <c r="C31" s="684"/>
      <c r="D31" s="684"/>
      <c r="E31" s="686"/>
      <c r="G31" s="686"/>
      <c r="H31" s="686"/>
      <c r="I31" s="686"/>
      <c r="J31" s="686"/>
    </row>
    <row r="32" spans="2:7" ht="15.75" thickBot="1">
      <c r="B32" s="178" t="s">
        <v>326</v>
      </c>
      <c r="C32" s="178"/>
      <c r="D32" s="178"/>
      <c r="E32" s="61"/>
      <c r="F32" s="266">
        <f>SUM(F23:F30)</f>
        <v>13807530</v>
      </c>
      <c r="G32" s="266">
        <f>SUM(G23:G30)</f>
        <v>780959234</v>
      </c>
    </row>
    <row r="33" spans="2:7" ht="15.75" hidden="1" thickTop="1">
      <c r="B33" s="94" t="s">
        <v>244</v>
      </c>
      <c r="C33" s="94"/>
      <c r="D33" s="94"/>
      <c r="E33" s="61"/>
      <c r="F33" s="61"/>
      <c r="G33" s="61"/>
    </row>
    <row r="34" spans="2:7" ht="15.75" hidden="1" thickTop="1">
      <c r="B34" s="267" t="s">
        <v>245</v>
      </c>
      <c r="C34" s="267"/>
      <c r="D34" s="267"/>
      <c r="E34" s="61"/>
      <c r="F34" s="61"/>
      <c r="G34" s="61"/>
    </row>
    <row r="35" spans="2:7" ht="15.75" hidden="1" thickTop="1">
      <c r="B35" s="267" t="s">
        <v>247</v>
      </c>
      <c r="C35" s="267"/>
      <c r="D35" s="267"/>
      <c r="E35" s="61"/>
      <c r="F35" s="61"/>
      <c r="G35" s="61"/>
    </row>
    <row r="36" spans="2:7" ht="15.75" thickTop="1">
      <c r="B36" s="268"/>
      <c r="C36" s="268"/>
      <c r="D36" s="268"/>
      <c r="E36" s="61"/>
      <c r="F36" s="61"/>
      <c r="G36" s="61"/>
    </row>
    <row r="37" spans="1:11" s="64" customFormat="1" ht="15" hidden="1">
      <c r="A37" s="258" t="s">
        <v>425</v>
      </c>
      <c r="B37" s="108" t="s">
        <v>251</v>
      </c>
      <c r="C37" s="108"/>
      <c r="D37" s="108"/>
      <c r="E37" s="108"/>
      <c r="F37" s="269"/>
      <c r="G37" s="61"/>
      <c r="H37" s="96"/>
      <c r="I37" s="96"/>
      <c r="J37" s="108"/>
      <c r="K37" s="105"/>
    </row>
    <row r="38" spans="1:11" ht="15" hidden="1">
      <c r="A38" s="258" t="s">
        <v>462</v>
      </c>
      <c r="B38" s="64" t="s">
        <v>327</v>
      </c>
      <c r="C38" s="64"/>
      <c r="D38" s="64"/>
      <c r="F38" s="96"/>
      <c r="G38" s="61"/>
      <c r="H38" s="96"/>
      <c r="I38" s="96"/>
      <c r="K38" s="22"/>
    </row>
    <row r="39" spans="6:9" ht="15" hidden="1">
      <c r="F39" s="96"/>
      <c r="H39" s="96"/>
      <c r="I39" s="96"/>
    </row>
    <row r="40" spans="2:11" s="64" customFormat="1" ht="14.25" hidden="1">
      <c r="B40" s="1233" t="s">
        <v>153</v>
      </c>
      <c r="C40" s="1159" t="s">
        <v>328</v>
      </c>
      <c r="D40" s="1160"/>
      <c r="E40" s="1159" t="s">
        <v>329</v>
      </c>
      <c r="F40" s="1160"/>
      <c r="G40" s="1159" t="s">
        <v>325</v>
      </c>
      <c r="H40" s="1160"/>
      <c r="I40" s="108"/>
      <c r="J40" s="108"/>
      <c r="K40" s="105"/>
    </row>
    <row r="41" spans="2:11" s="64" customFormat="1" ht="14.25" hidden="1">
      <c r="B41" s="1234"/>
      <c r="C41" s="3" t="s">
        <v>330</v>
      </c>
      <c r="D41" s="3" t="s">
        <v>331</v>
      </c>
      <c r="E41" s="3" t="s">
        <v>330</v>
      </c>
      <c r="F41" s="3" t="s">
        <v>331</v>
      </c>
      <c r="G41" s="719" t="s">
        <v>330</v>
      </c>
      <c r="H41" s="276" t="s">
        <v>331</v>
      </c>
      <c r="I41" s="108"/>
      <c r="J41" s="108"/>
      <c r="K41" s="105"/>
    </row>
    <row r="42" spans="2:11" s="64" customFormat="1" ht="25.5" customHeight="1" hidden="1">
      <c r="B42" s="270" t="s">
        <v>332</v>
      </c>
      <c r="C42" s="3">
        <f aca="true" t="shared" si="0" ref="C42:H42">SUM(C43:C46)</f>
        <v>0</v>
      </c>
      <c r="D42" s="3">
        <f t="shared" si="0"/>
        <v>0</v>
      </c>
      <c r="E42" s="3">
        <f t="shared" si="0"/>
        <v>15000</v>
      </c>
      <c r="F42" s="3">
        <f t="shared" si="0"/>
        <v>192788755</v>
      </c>
      <c r="G42" s="719">
        <f t="shared" si="0"/>
        <v>2</v>
      </c>
      <c r="H42" s="276">
        <f t="shared" si="0"/>
        <v>143572</v>
      </c>
      <c r="I42" s="108"/>
      <c r="J42" s="108"/>
      <c r="K42" s="105"/>
    </row>
    <row r="43" spans="2:8" ht="15" hidden="1">
      <c r="B43" s="687" t="s">
        <v>333</v>
      </c>
      <c r="C43" s="530">
        <f>TM2!C44</f>
        <v>0</v>
      </c>
      <c r="D43" s="530">
        <f>TM2!D44</f>
        <v>0</v>
      </c>
      <c r="E43" s="530">
        <f>TM2!E44</f>
        <v>0</v>
      </c>
      <c r="F43" s="530">
        <f>TM2!F44</f>
        <v>0</v>
      </c>
      <c r="G43" s="773">
        <f>TM2!G44</f>
        <v>0</v>
      </c>
      <c r="H43" s="741">
        <f>TM2!H44</f>
        <v>0</v>
      </c>
    </row>
    <row r="44" spans="2:8" ht="15" hidden="1">
      <c r="B44" s="688" t="s">
        <v>333</v>
      </c>
      <c r="C44" s="260">
        <f>TM2!C45</f>
        <v>0</v>
      </c>
      <c r="D44" s="260">
        <f>TM2!D45</f>
        <v>0</v>
      </c>
      <c r="E44" s="260">
        <f>TM2!E45</f>
        <v>15000</v>
      </c>
      <c r="F44" s="260">
        <f>TM2!F45</f>
        <v>192788755</v>
      </c>
      <c r="G44" s="774">
        <f>TM2!G45</f>
        <v>2</v>
      </c>
      <c r="H44" s="741">
        <f>TM2!H45</f>
        <v>143572</v>
      </c>
    </row>
    <row r="45" spans="2:8" ht="15" hidden="1">
      <c r="B45" s="271" t="s">
        <v>334</v>
      </c>
      <c r="C45" s="260">
        <v>0</v>
      </c>
      <c r="D45" s="260">
        <v>0</v>
      </c>
      <c r="E45" s="260">
        <v>0</v>
      </c>
      <c r="F45" s="260">
        <v>0</v>
      </c>
      <c r="G45" s="774"/>
      <c r="H45" s="741"/>
    </row>
    <row r="46" spans="2:8" ht="15" hidden="1">
      <c r="B46" s="271" t="s">
        <v>335</v>
      </c>
      <c r="C46" s="260"/>
      <c r="D46" s="260"/>
      <c r="E46" s="260"/>
      <c r="F46" s="260"/>
      <c r="G46" s="774"/>
      <c r="H46" s="741"/>
    </row>
    <row r="47" spans="2:11" s="64" customFormat="1" ht="25.5" customHeight="1" hidden="1">
      <c r="B47" s="770" t="s">
        <v>1153</v>
      </c>
      <c r="C47" s="272"/>
      <c r="D47" s="272">
        <f>SUM(D48:D50)</f>
        <v>0</v>
      </c>
      <c r="E47" s="272"/>
      <c r="F47" s="272">
        <f>SUM(F48:F50)</f>
        <v>0</v>
      </c>
      <c r="G47" s="775"/>
      <c r="H47" s="276"/>
      <c r="I47" s="108"/>
      <c r="J47" s="108"/>
      <c r="K47" s="105"/>
    </row>
    <row r="48" spans="2:8" ht="15" hidden="1">
      <c r="B48" s="271" t="s">
        <v>333</v>
      </c>
      <c r="C48" s="260"/>
      <c r="D48" s="260"/>
      <c r="E48" s="260"/>
      <c r="F48" s="260"/>
      <c r="G48" s="774"/>
      <c r="H48" s="741"/>
    </row>
    <row r="49" spans="2:8" ht="15" hidden="1">
      <c r="B49" s="271" t="s">
        <v>334</v>
      </c>
      <c r="C49" s="260"/>
      <c r="D49" s="260"/>
      <c r="E49" s="260"/>
      <c r="F49" s="260"/>
      <c r="G49" s="774"/>
      <c r="H49" s="741"/>
    </row>
    <row r="50" spans="2:8" ht="15" hidden="1">
      <c r="B50" s="271" t="s">
        <v>335</v>
      </c>
      <c r="C50" s="260"/>
      <c r="D50" s="260"/>
      <c r="E50" s="260"/>
      <c r="F50" s="260"/>
      <c r="G50" s="774"/>
      <c r="H50" s="741"/>
    </row>
    <row r="51" spans="2:8" ht="28.5" hidden="1">
      <c r="B51" s="771" t="s">
        <v>1154</v>
      </c>
      <c r="C51" s="273"/>
      <c r="D51" s="273"/>
      <c r="E51" s="273"/>
      <c r="F51" s="273"/>
      <c r="G51" s="692"/>
      <c r="H51" s="741"/>
    </row>
    <row r="52" spans="2:16" s="64" customFormat="1" ht="23.25" customHeight="1" hidden="1">
      <c r="B52" s="239" t="s">
        <v>326</v>
      </c>
      <c r="C52" s="3">
        <f aca="true" t="shared" si="1" ref="C52:H52">C42+C47</f>
        <v>0</v>
      </c>
      <c r="D52" s="3">
        <f t="shared" si="1"/>
        <v>0</v>
      </c>
      <c r="E52" s="3">
        <f t="shared" si="1"/>
        <v>15000</v>
      </c>
      <c r="F52" s="3">
        <f t="shared" si="1"/>
        <v>192788755</v>
      </c>
      <c r="G52" s="719">
        <f t="shared" si="1"/>
        <v>2</v>
      </c>
      <c r="H52" s="276">
        <f t="shared" si="1"/>
        <v>143572</v>
      </c>
      <c r="I52" s="108"/>
      <c r="J52" s="108"/>
      <c r="K52" s="108"/>
      <c r="L52" s="108"/>
      <c r="M52" s="108"/>
      <c r="N52" s="108"/>
      <c r="O52" s="108"/>
      <c r="P52" s="108"/>
    </row>
    <row r="53" ht="15" hidden="1">
      <c r="J53" s="111">
        <f>H52-BCDKT!F18</f>
        <v>-192788755</v>
      </c>
    </row>
    <row r="54" spans="2:9" ht="15" hidden="1">
      <c r="B54" s="22" t="s">
        <v>248</v>
      </c>
      <c r="F54" s="96"/>
      <c r="G54" s="61"/>
      <c r="H54" s="96"/>
      <c r="I54" s="96"/>
    </row>
    <row r="55" spans="1:11" s="64" customFormat="1" ht="14.25" hidden="1">
      <c r="A55" s="64" t="s">
        <v>606</v>
      </c>
      <c r="B55" s="64" t="s">
        <v>607</v>
      </c>
      <c r="F55" s="269"/>
      <c r="H55" s="162"/>
      <c r="I55" s="162"/>
      <c r="J55" s="108"/>
      <c r="K55" s="105"/>
    </row>
    <row r="56" spans="2:4" ht="15" hidden="1">
      <c r="B56" s="274"/>
      <c r="C56" s="274"/>
      <c r="D56" s="274"/>
    </row>
    <row r="57" spans="2:11" s="64" customFormat="1" ht="14.25" hidden="1">
      <c r="B57" s="275" t="s">
        <v>608</v>
      </c>
      <c r="C57" s="275"/>
      <c r="D57" s="275"/>
      <c r="E57" s="3" t="s">
        <v>609</v>
      </c>
      <c r="F57" s="109" t="s">
        <v>610</v>
      </c>
      <c r="G57" s="736" t="s">
        <v>611</v>
      </c>
      <c r="H57" s="276" t="s">
        <v>612</v>
      </c>
      <c r="I57" s="276"/>
      <c r="J57" s="108"/>
      <c r="K57" s="105"/>
    </row>
    <row r="58" spans="2:9" ht="15" hidden="1">
      <c r="B58" s="277"/>
      <c r="C58" s="277"/>
      <c r="D58" s="277"/>
      <c r="E58" s="107"/>
      <c r="F58" s="107"/>
      <c r="G58" s="776"/>
      <c r="H58" s="279"/>
      <c r="I58" s="279"/>
    </row>
    <row r="59" spans="2:9" ht="15" hidden="1">
      <c r="B59" s="277"/>
      <c r="C59" s="277"/>
      <c r="D59" s="277"/>
      <c r="E59" s="107"/>
      <c r="F59" s="107"/>
      <c r="G59" s="776"/>
      <c r="H59" s="279"/>
      <c r="I59" s="279"/>
    </row>
    <row r="60" spans="2:9" ht="15" hidden="1">
      <c r="B60" s="277"/>
      <c r="C60" s="277"/>
      <c r="D60" s="277"/>
      <c r="E60" s="107"/>
      <c r="F60" s="107"/>
      <c r="G60" s="776"/>
      <c r="H60" s="111"/>
      <c r="I60" s="111"/>
    </row>
    <row r="61" spans="2:10" ht="15" hidden="1">
      <c r="B61" s="109" t="s">
        <v>647</v>
      </c>
      <c r="C61" s="109"/>
      <c r="D61" s="109"/>
      <c r="E61" s="109"/>
      <c r="F61" s="109"/>
      <c r="G61" s="736"/>
      <c r="H61" s="108"/>
      <c r="I61" s="108"/>
      <c r="J61" s="110"/>
    </row>
    <row r="62" spans="2:4" ht="15" hidden="1">
      <c r="B62" s="274"/>
      <c r="C62" s="274"/>
      <c r="D62" s="274"/>
    </row>
    <row r="63" spans="2:11" s="61" customFormat="1" ht="30" customHeight="1" hidden="1">
      <c r="B63" s="263" t="s">
        <v>249</v>
      </c>
      <c r="C63" s="263"/>
      <c r="D63" s="263"/>
      <c r="E63" s="263" t="s">
        <v>1152</v>
      </c>
      <c r="F63" s="1152" t="s">
        <v>1134</v>
      </c>
      <c r="G63" s="1154"/>
      <c r="H63" s="741" t="s">
        <v>1151</v>
      </c>
      <c r="K63" s="110"/>
    </row>
    <row r="64" spans="2:11" s="61" customFormat="1" ht="15" hidden="1">
      <c r="B64" s="689" t="s">
        <v>250</v>
      </c>
      <c r="C64" s="689"/>
      <c r="D64" s="689"/>
      <c r="E64" s="690">
        <v>2</v>
      </c>
      <c r="F64" s="488">
        <v>71786</v>
      </c>
      <c r="H64" s="61">
        <f>E64*F64</f>
        <v>143572</v>
      </c>
      <c r="K64" s="110"/>
    </row>
    <row r="65" spans="2:11" s="61" customFormat="1" ht="15" hidden="1">
      <c r="B65" s="531" t="s">
        <v>1128</v>
      </c>
      <c r="C65" s="531"/>
      <c r="D65" s="531"/>
      <c r="E65" s="295">
        <v>15000</v>
      </c>
      <c r="F65" s="488">
        <v>12853</v>
      </c>
      <c r="H65" s="61">
        <f>E65*F65</f>
        <v>192795000</v>
      </c>
      <c r="K65" s="110"/>
    </row>
    <row r="66" spans="2:11" s="108" customFormat="1" ht="14.25" hidden="1">
      <c r="B66" s="239" t="s">
        <v>326</v>
      </c>
      <c r="C66" s="239"/>
      <c r="D66" s="239"/>
      <c r="E66" s="109">
        <f>SUM(E64:E65)</f>
        <v>15002</v>
      </c>
      <c r="F66" s="736"/>
      <c r="G66" s="298"/>
      <c r="H66" s="108">
        <f>SUM(H64:H65)</f>
        <v>192938572</v>
      </c>
      <c r="K66" s="112"/>
    </row>
    <row r="67" spans="1:11" s="61" customFormat="1" ht="15" hidden="1">
      <c r="A67" s="281"/>
      <c r="B67" s="108"/>
      <c r="C67" s="108"/>
      <c r="D67" s="108"/>
      <c r="F67" s="96"/>
      <c r="H67" s="96"/>
      <c r="I67" s="96"/>
      <c r="K67" s="110"/>
    </row>
    <row r="68" spans="1:11" s="61" customFormat="1" ht="15" hidden="1">
      <c r="A68" s="173" t="s">
        <v>638</v>
      </c>
      <c r="B68" s="108" t="s">
        <v>252</v>
      </c>
      <c r="C68" s="108"/>
      <c r="D68" s="108"/>
      <c r="F68" s="96"/>
      <c r="H68" s="96"/>
      <c r="I68" s="96"/>
      <c r="K68" s="110"/>
    </row>
    <row r="69" spans="6:11" s="61" customFormat="1" ht="6" customHeight="1" hidden="1">
      <c r="F69" s="96"/>
      <c r="K69" s="110"/>
    </row>
    <row r="70" spans="2:11" s="61" customFormat="1" ht="28.5" hidden="1">
      <c r="B70" s="487" t="s">
        <v>253</v>
      </c>
      <c r="C70" s="487"/>
      <c r="D70" s="487"/>
      <c r="E70" s="719" t="s">
        <v>1136</v>
      </c>
      <c r="F70" s="713" t="s">
        <v>323</v>
      </c>
      <c r="G70" s="719" t="s">
        <v>324</v>
      </c>
      <c r="H70" s="276" t="s">
        <v>8</v>
      </c>
      <c r="K70" s="110"/>
    </row>
    <row r="71" spans="2:11" s="61" customFormat="1" ht="6" customHeight="1" hidden="1">
      <c r="B71" s="485"/>
      <c r="C71" s="733"/>
      <c r="D71" s="733"/>
      <c r="E71" s="488"/>
      <c r="F71" s="280"/>
      <c r="G71" s="488"/>
      <c r="K71" s="110"/>
    </row>
    <row r="72" spans="2:11" s="61" customFormat="1" ht="15" hidden="1">
      <c r="B72" s="714" t="s">
        <v>273</v>
      </c>
      <c r="C72" s="714"/>
      <c r="D72" s="714"/>
      <c r="E72" s="733">
        <f>TM2!E64</f>
        <v>10000000000</v>
      </c>
      <c r="F72" s="716">
        <f>TM2!F64</f>
        <v>0</v>
      </c>
      <c r="G72" s="715">
        <f>TM2!G64</f>
        <v>10000000000</v>
      </c>
      <c r="H72" s="484"/>
      <c r="K72" s="110"/>
    </row>
    <row r="73" spans="2:11" s="61" customFormat="1" ht="6" customHeight="1" hidden="1">
      <c r="B73" s="714"/>
      <c r="C73" s="714"/>
      <c r="D73" s="714"/>
      <c r="E73" s="715"/>
      <c r="F73" s="716"/>
      <c r="G73" s="715"/>
      <c r="H73" s="741"/>
      <c r="K73" s="110"/>
    </row>
    <row r="74" spans="2:11" s="61" customFormat="1" ht="15" hidden="1">
      <c r="B74" s="487" t="s">
        <v>326</v>
      </c>
      <c r="C74" s="487"/>
      <c r="D74" s="487"/>
      <c r="E74" s="736">
        <f>E72</f>
        <v>10000000000</v>
      </c>
      <c r="F74" s="737">
        <f>F72</f>
        <v>0</v>
      </c>
      <c r="G74" s="736">
        <f>G72</f>
        <v>10000000000</v>
      </c>
      <c r="H74" s="108"/>
      <c r="K74" s="110"/>
    </row>
    <row r="75" spans="6:11" s="108" customFormat="1" ht="15" hidden="1">
      <c r="F75" s="96"/>
      <c r="G75" s="61"/>
      <c r="H75" s="96"/>
      <c r="I75" s="96"/>
      <c r="K75" s="112"/>
    </row>
    <row r="76" spans="6:11" s="61" customFormat="1" ht="15" hidden="1">
      <c r="F76" s="96"/>
      <c r="H76" s="96"/>
      <c r="I76" s="96"/>
      <c r="K76" s="110"/>
    </row>
    <row r="77" spans="6:11" s="61" customFormat="1" ht="15" hidden="1">
      <c r="F77" s="96"/>
      <c r="H77" s="96"/>
      <c r="I77" s="96"/>
      <c r="K77" s="110"/>
    </row>
    <row r="78" s="61" customFormat="1" ht="15" hidden="1">
      <c r="K78" s="110"/>
    </row>
    <row r="79" s="61" customFormat="1" ht="15" hidden="1">
      <c r="K79" s="110"/>
    </row>
    <row r="80" s="108" customFormat="1" ht="14.25" hidden="1">
      <c r="K80" s="112"/>
    </row>
    <row r="81" s="108" customFormat="1" ht="14.25" hidden="1">
      <c r="K81" s="112"/>
    </row>
    <row r="82" s="61" customFormat="1" ht="15" hidden="1">
      <c r="K82" s="110"/>
    </row>
    <row r="83" spans="1:11" s="61" customFormat="1" ht="34.5" customHeight="1" hidden="1">
      <c r="A83" s="281"/>
      <c r="B83" s="108"/>
      <c r="C83" s="108"/>
      <c r="D83" s="108"/>
      <c r="F83" s="96"/>
      <c r="H83" s="96"/>
      <c r="I83" s="96"/>
      <c r="K83" s="110"/>
    </row>
    <row r="84" spans="2:11" s="61" customFormat="1" ht="30" customHeight="1" hidden="1">
      <c r="B84" s="1236" t="s">
        <v>254</v>
      </c>
      <c r="C84" s="1236"/>
      <c r="D84" s="1236"/>
      <c r="E84" s="1236"/>
      <c r="F84" s="1236"/>
      <c r="G84" s="1236"/>
      <c r="H84" s="1236"/>
      <c r="I84" s="1236"/>
      <c r="J84" s="1236"/>
      <c r="K84" s="110"/>
    </row>
    <row r="85" s="61" customFormat="1" ht="15" hidden="1">
      <c r="K85" s="110"/>
    </row>
    <row r="86" spans="2:11" s="178" customFormat="1" ht="14.25" hidden="1">
      <c r="B86" s="282" t="s">
        <v>255</v>
      </c>
      <c r="C86" s="282"/>
      <c r="D86" s="282"/>
      <c r="E86" s="282" t="s">
        <v>256</v>
      </c>
      <c r="F86" s="282" t="s">
        <v>257</v>
      </c>
      <c r="G86" s="282" t="s">
        <v>258</v>
      </c>
      <c r="H86" s="1177" t="s">
        <v>259</v>
      </c>
      <c r="I86" s="1177"/>
      <c r="J86" s="108" t="s">
        <v>260</v>
      </c>
      <c r="K86" s="284"/>
    </row>
    <row r="87" spans="2:11" s="61" customFormat="1" ht="15" hidden="1">
      <c r="B87" s="94" t="s">
        <v>261</v>
      </c>
      <c r="C87" s="94"/>
      <c r="D87" s="94"/>
      <c r="E87" s="61" t="s">
        <v>265</v>
      </c>
      <c r="F87" s="61">
        <v>10000000000</v>
      </c>
      <c r="G87" s="61" t="s">
        <v>267</v>
      </c>
      <c r="H87" s="1235" t="s">
        <v>268</v>
      </c>
      <c r="I87" s="1235"/>
      <c r="J87" s="61" t="s">
        <v>270</v>
      </c>
      <c r="K87" s="110"/>
    </row>
    <row r="88" spans="2:11" s="61" customFormat="1" ht="15" hidden="1">
      <c r="B88" s="94" t="s">
        <v>262</v>
      </c>
      <c r="C88" s="94"/>
      <c r="D88" s="94"/>
      <c r="E88" s="61" t="s">
        <v>265</v>
      </c>
      <c r="F88" s="61">
        <v>2000000000</v>
      </c>
      <c r="G88" s="61" t="s">
        <v>267</v>
      </c>
      <c r="H88" s="1235" t="s">
        <v>269</v>
      </c>
      <c r="I88" s="1235"/>
      <c r="J88" s="61" t="s">
        <v>270</v>
      </c>
      <c r="K88" s="110"/>
    </row>
    <row r="89" spans="2:11" s="61" customFormat="1" ht="15" hidden="1">
      <c r="B89" s="94" t="s">
        <v>263</v>
      </c>
      <c r="C89" s="94"/>
      <c r="D89" s="94"/>
      <c r="E89" s="103" t="s">
        <v>266</v>
      </c>
      <c r="F89" s="61">
        <v>1000000000</v>
      </c>
      <c r="G89" s="61" t="s">
        <v>267</v>
      </c>
      <c r="H89" s="1235" t="s">
        <v>269</v>
      </c>
      <c r="I89" s="1235"/>
      <c r="J89" s="61" t="s">
        <v>270</v>
      </c>
      <c r="K89" s="110"/>
    </row>
    <row r="90" spans="1:11" s="61" customFormat="1" ht="15" hidden="1">
      <c r="A90" s="94"/>
      <c r="B90" s="285" t="s">
        <v>264</v>
      </c>
      <c r="C90" s="285"/>
      <c r="D90" s="285"/>
      <c r="E90" s="98" t="s">
        <v>265</v>
      </c>
      <c r="F90" s="99">
        <v>1725000000</v>
      </c>
      <c r="G90" s="98" t="s">
        <v>267</v>
      </c>
      <c r="H90" s="1235" t="s">
        <v>269</v>
      </c>
      <c r="I90" s="1235"/>
      <c r="J90" s="61" t="s">
        <v>270</v>
      </c>
      <c r="K90" s="110"/>
    </row>
    <row r="91" spans="2:11" s="61" customFormat="1" ht="15.75" hidden="1" thickBot="1">
      <c r="B91" s="286" t="s">
        <v>326</v>
      </c>
      <c r="C91" s="286"/>
      <c r="D91" s="286"/>
      <c r="E91" s="287"/>
      <c r="F91" s="288">
        <f>SUM(F87:F90)</f>
        <v>14725000000</v>
      </c>
      <c r="G91" s="287"/>
      <c r="H91" s="96"/>
      <c r="I91" s="96"/>
      <c r="K91" s="110"/>
    </row>
    <row r="92" spans="6:11" s="61" customFormat="1" ht="15" hidden="1">
      <c r="F92" s="96"/>
      <c r="H92" s="96"/>
      <c r="I92" s="96"/>
      <c r="K92" s="110"/>
    </row>
    <row r="93" spans="2:11" s="61" customFormat="1" ht="15" hidden="1">
      <c r="B93" s="111"/>
      <c r="C93" s="111"/>
      <c r="D93" s="111"/>
      <c r="E93" s="111"/>
      <c r="F93" s="111"/>
      <c r="G93" s="111"/>
      <c r="H93" s="111"/>
      <c r="I93" s="111"/>
      <c r="K93" s="110"/>
    </row>
    <row r="94" spans="1:15" s="61" customFormat="1" ht="15" hidden="1">
      <c r="A94" s="296" t="s">
        <v>709</v>
      </c>
      <c r="B94" s="40" t="s">
        <v>271</v>
      </c>
      <c r="C94" s="40"/>
      <c r="D94" s="40"/>
      <c r="E94" s="13"/>
      <c r="F94" s="13"/>
      <c r="G94" s="13"/>
      <c r="H94" s="140"/>
      <c r="I94" s="140"/>
      <c r="J94" s="140"/>
      <c r="K94" s="13"/>
      <c r="L94" s="13"/>
      <c r="M94" s="13"/>
      <c r="N94" s="13"/>
      <c r="O94" s="19"/>
    </row>
    <row r="95" spans="1:14" s="61" customFormat="1" ht="15" hidden="1">
      <c r="A95" s="10"/>
      <c r="B95" s="10"/>
      <c r="C95" s="10"/>
      <c r="D95" s="10"/>
      <c r="E95" s="10"/>
      <c r="F95" s="10"/>
      <c r="G95" s="10"/>
      <c r="I95" s="197">
        <v>40543</v>
      </c>
      <c r="J95" s="197">
        <v>40179</v>
      </c>
      <c r="L95" s="10"/>
      <c r="M95" s="10"/>
      <c r="N95" s="10"/>
    </row>
    <row r="96" spans="1:14" s="61" customFormat="1" ht="6" customHeight="1" hidden="1">
      <c r="A96" s="10"/>
      <c r="B96" s="10"/>
      <c r="C96" s="10"/>
      <c r="D96" s="10"/>
      <c r="E96" s="10"/>
      <c r="F96" s="10"/>
      <c r="G96" s="10"/>
      <c r="I96" s="197"/>
      <c r="J96" s="197"/>
      <c r="L96" s="10"/>
      <c r="M96" s="10"/>
      <c r="N96" s="10"/>
    </row>
    <row r="97" spans="1:14" s="61" customFormat="1" ht="15" hidden="1">
      <c r="A97" s="10"/>
      <c r="B97" s="24" t="s">
        <v>272</v>
      </c>
      <c r="C97" s="24"/>
      <c r="D97" s="24"/>
      <c r="E97" s="10"/>
      <c r="F97" s="10"/>
      <c r="G97" s="10"/>
      <c r="I97" s="163">
        <v>149081431</v>
      </c>
      <c r="J97" s="61">
        <v>999005000</v>
      </c>
      <c r="M97" s="10"/>
      <c r="N97" s="10"/>
    </row>
    <row r="98" spans="1:14" ht="15" hidden="1">
      <c r="A98" s="10"/>
      <c r="B98" s="24" t="s">
        <v>274</v>
      </c>
      <c r="C98" s="24"/>
      <c r="D98" s="24"/>
      <c r="E98" s="10"/>
      <c r="F98" s="10"/>
      <c r="G98" s="10"/>
      <c r="I98" s="163">
        <v>339990000</v>
      </c>
      <c r="J98" s="61">
        <v>277155800</v>
      </c>
      <c r="M98" s="10"/>
      <c r="N98" s="10"/>
    </row>
    <row r="99" spans="1:15" ht="6" customHeight="1" hidden="1">
      <c r="A99" s="10"/>
      <c r="B99" s="24"/>
      <c r="C99" s="24"/>
      <c r="D99" s="24"/>
      <c r="E99" s="10"/>
      <c r="F99" s="10"/>
      <c r="G99" s="10"/>
      <c r="I99" s="163"/>
      <c r="J99" s="36"/>
      <c r="L99" s="10"/>
      <c r="M99" s="38"/>
      <c r="N99" s="38"/>
      <c r="O99" s="61"/>
    </row>
    <row r="100" spans="1:15" ht="15" hidden="1">
      <c r="A100" s="10"/>
      <c r="B100" s="32" t="s">
        <v>326</v>
      </c>
      <c r="C100" s="32"/>
      <c r="D100" s="32"/>
      <c r="E100" s="10"/>
      <c r="F100" s="10"/>
      <c r="G100" s="10"/>
      <c r="I100" s="151">
        <f>SUM(I97:I98)</f>
        <v>489071431</v>
      </c>
      <c r="J100" s="151">
        <f>SUM(J97:J98)</f>
        <v>1276160800</v>
      </c>
      <c r="L100" s="38"/>
      <c r="M100" s="38"/>
      <c r="N100" s="38"/>
      <c r="O100" s="61"/>
    </row>
    <row r="101" spans="1:15" ht="15" hidden="1">
      <c r="A101" s="10"/>
      <c r="B101" s="10"/>
      <c r="C101" s="10"/>
      <c r="D101" s="10"/>
      <c r="E101" s="10"/>
      <c r="F101" s="10"/>
      <c r="G101" s="10"/>
      <c r="H101" s="38"/>
      <c r="I101" s="38"/>
      <c r="J101" s="38"/>
      <c r="K101" s="10"/>
      <c r="L101" s="10"/>
      <c r="M101" s="38"/>
      <c r="N101" s="38"/>
      <c r="O101" s="36"/>
    </row>
    <row r="102" spans="1:15" ht="30" customHeight="1" hidden="1">
      <c r="A102" s="10"/>
      <c r="B102" s="1089" t="s">
        <v>275</v>
      </c>
      <c r="C102" s="1089"/>
      <c r="D102" s="1089"/>
      <c r="E102" s="1094"/>
      <c r="F102" s="1094"/>
      <c r="G102" s="1094"/>
      <c r="H102" s="1094"/>
      <c r="I102" s="1094"/>
      <c r="J102" s="1094"/>
      <c r="K102" s="245"/>
      <c r="L102" s="245"/>
      <c r="M102" s="245"/>
      <c r="N102" s="245"/>
      <c r="O102" s="245"/>
    </row>
    <row r="103" spans="1:15" ht="15" hidden="1">
      <c r="A103" s="10"/>
      <c r="B103" s="10"/>
      <c r="C103" s="10"/>
      <c r="D103" s="10"/>
      <c r="E103" s="10"/>
      <c r="F103" s="10"/>
      <c r="G103" s="10"/>
      <c r="H103" s="38"/>
      <c r="I103" s="38"/>
      <c r="J103" s="38"/>
      <c r="K103" s="10"/>
      <c r="L103" s="10"/>
      <c r="M103" s="10"/>
      <c r="N103" s="10"/>
      <c r="O103" s="19"/>
    </row>
    <row r="104" spans="1:15" ht="15" hidden="1">
      <c r="A104" s="66" t="s">
        <v>427</v>
      </c>
      <c r="B104" s="303" t="s">
        <v>276</v>
      </c>
      <c r="C104" s="303"/>
      <c r="D104" s="303"/>
      <c r="E104" s="10"/>
      <c r="F104" s="10"/>
      <c r="G104" s="10"/>
      <c r="H104" s="38"/>
      <c r="I104" s="38"/>
      <c r="J104" s="38"/>
      <c r="K104" s="10"/>
      <c r="L104" s="10"/>
      <c r="M104" s="10"/>
      <c r="N104" s="10"/>
      <c r="O104" s="19"/>
    </row>
    <row r="105" spans="1:15" ht="6" customHeight="1" hidden="1">
      <c r="A105" s="10"/>
      <c r="B105" s="10"/>
      <c r="C105" s="10"/>
      <c r="D105" s="10"/>
      <c r="E105" s="10"/>
      <c r="F105" s="10"/>
      <c r="G105" s="10"/>
      <c r="H105" s="38"/>
      <c r="I105" s="38"/>
      <c r="J105" s="38"/>
      <c r="K105" s="38"/>
      <c r="L105" s="38"/>
      <c r="M105" s="38"/>
      <c r="N105" s="38"/>
      <c r="O105" s="36"/>
    </row>
    <row r="106" spans="1:15" ht="15" hidden="1">
      <c r="A106" s="10"/>
      <c r="B106" s="142" t="s">
        <v>153</v>
      </c>
      <c r="C106" s="142"/>
      <c r="D106" s="142"/>
      <c r="E106" s="124"/>
      <c r="F106" s="297"/>
      <c r="G106" s="297"/>
      <c r="H106" s="38" t="s">
        <v>277</v>
      </c>
      <c r="I106" s="38" t="s">
        <v>278</v>
      </c>
      <c r="J106" s="38" t="s">
        <v>279</v>
      </c>
      <c r="K106" s="110"/>
      <c r="L106" s="38"/>
      <c r="M106" s="38"/>
      <c r="N106" s="38"/>
      <c r="O106" s="61"/>
    </row>
    <row r="107" spans="1:15" ht="6" customHeight="1" hidden="1">
      <c r="A107" s="10"/>
      <c r="B107" s="10"/>
      <c r="C107" s="10"/>
      <c r="D107" s="10"/>
      <c r="E107" s="10"/>
      <c r="H107" s="38"/>
      <c r="I107" s="38"/>
      <c r="J107" s="36"/>
      <c r="K107" s="110"/>
      <c r="L107" s="38"/>
      <c r="M107" s="38"/>
      <c r="N107" s="38"/>
      <c r="O107" s="61"/>
    </row>
    <row r="108" spans="1:15" ht="15" hidden="1">
      <c r="A108" s="10"/>
      <c r="B108" s="304" t="s">
        <v>280</v>
      </c>
      <c r="C108" s="304"/>
      <c r="D108" s="304"/>
      <c r="E108" s="10"/>
      <c r="H108" s="61">
        <v>385841342</v>
      </c>
      <c r="I108" s="61">
        <v>126260612</v>
      </c>
      <c r="J108" s="61">
        <v>259580730</v>
      </c>
      <c r="K108" s="10"/>
      <c r="L108" s="10"/>
      <c r="M108" s="10"/>
      <c r="O108" s="61"/>
    </row>
    <row r="109" spans="1:15" ht="15" hidden="1">
      <c r="A109" s="10"/>
      <c r="B109" s="304" t="s">
        <v>281</v>
      </c>
      <c r="C109" s="304"/>
      <c r="D109" s="304"/>
      <c r="E109" s="10"/>
      <c r="H109" s="61">
        <v>675768204</v>
      </c>
      <c r="I109" s="61">
        <v>138879497</v>
      </c>
      <c r="J109" s="61">
        <v>536888707</v>
      </c>
      <c r="K109" s="10"/>
      <c r="L109" s="10"/>
      <c r="M109" s="10"/>
      <c r="O109" s="61"/>
    </row>
    <row r="110" spans="1:15" ht="15" hidden="1">
      <c r="A110" s="10"/>
      <c r="B110" s="24" t="s">
        <v>282</v>
      </c>
      <c r="C110" s="24"/>
      <c r="D110" s="24"/>
      <c r="E110" s="10"/>
      <c r="H110" s="61">
        <v>4324750735</v>
      </c>
      <c r="I110" s="61">
        <v>2282507332</v>
      </c>
      <c r="J110" s="61">
        <v>2042243403</v>
      </c>
      <c r="K110" s="10"/>
      <c r="L110" s="10"/>
      <c r="M110" s="10"/>
      <c r="O110" s="61"/>
    </row>
    <row r="111" spans="1:15" ht="15" hidden="1">
      <c r="A111" s="10"/>
      <c r="B111" s="24" t="s">
        <v>283</v>
      </c>
      <c r="C111" s="24"/>
      <c r="D111" s="24"/>
      <c r="E111" s="10"/>
      <c r="H111" s="61">
        <v>3944676759</v>
      </c>
      <c r="I111" s="61">
        <v>2520210152</v>
      </c>
      <c r="J111" s="61">
        <v>1424466607</v>
      </c>
      <c r="K111" s="10"/>
      <c r="L111" s="10"/>
      <c r="M111" s="10"/>
      <c r="O111" s="61"/>
    </row>
    <row r="112" spans="1:15" ht="6" customHeight="1" hidden="1">
      <c r="A112" s="10"/>
      <c r="B112" s="24"/>
      <c r="C112" s="24"/>
      <c r="D112" s="24"/>
      <c r="E112" s="10"/>
      <c r="K112" s="10"/>
      <c r="L112" s="10"/>
      <c r="M112" s="10"/>
      <c r="O112" s="61"/>
    </row>
    <row r="113" spans="1:15" ht="15.75" hidden="1" thickBot="1">
      <c r="A113" s="19"/>
      <c r="B113" s="53" t="s">
        <v>326</v>
      </c>
      <c r="C113" s="53"/>
      <c r="D113" s="53"/>
      <c r="E113" s="33"/>
      <c r="F113" s="287"/>
      <c r="G113" s="287"/>
      <c r="H113" s="108">
        <f>SUM(H108:H111)</f>
        <v>9331037040</v>
      </c>
      <c r="I113" s="108">
        <f>SUM(I108:I111)</f>
        <v>5067857593</v>
      </c>
      <c r="J113" s="108">
        <f>SUM(J108:J111)</f>
        <v>4263179447</v>
      </c>
      <c r="K113" s="110"/>
      <c r="L113" s="108"/>
      <c r="M113" s="108"/>
      <c r="N113" s="108"/>
      <c r="O113" s="61"/>
    </row>
    <row r="114" spans="11:15" ht="15" hidden="1">
      <c r="K114" s="110"/>
      <c r="L114" s="61"/>
      <c r="M114" s="61"/>
      <c r="N114" s="61"/>
      <c r="O114" s="61"/>
    </row>
    <row r="115" spans="11:15" ht="15">
      <c r="K115" s="110"/>
      <c r="L115" s="61"/>
      <c r="M115" s="61"/>
      <c r="N115" s="61"/>
      <c r="O115" s="61"/>
    </row>
  </sheetData>
  <sheetProtection/>
  <mergeCells count="14">
    <mergeCell ref="B102:J102"/>
    <mergeCell ref="H89:I89"/>
    <mergeCell ref="H90:I90"/>
    <mergeCell ref="B84:J84"/>
    <mergeCell ref="H86:I86"/>
    <mergeCell ref="H87:I87"/>
    <mergeCell ref="H88:I88"/>
    <mergeCell ref="A4:G4"/>
    <mergeCell ref="A5:G5"/>
    <mergeCell ref="C40:D40"/>
    <mergeCell ref="F63:G63"/>
    <mergeCell ref="E40:F40"/>
    <mergeCell ref="G40:H40"/>
    <mergeCell ref="B40:B41"/>
  </mergeCells>
  <conditionalFormatting sqref="B104:D104 B108:D109">
    <cfRule type="cellIs" priority="1" dxfId="9" operator="equal" stopIfTrue="1">
      <formula>0</formula>
    </cfRule>
  </conditionalFormatting>
  <printOptions horizontalCentered="1"/>
  <pageMargins left="0.6299212598425197" right="0.5511811023622047" top="0.5118110236220472" bottom="0.5118110236220472" header="0.31496062992125984" footer="0.1968503937007874"/>
  <pageSetup firstPageNumber="14" useFirstPageNumber="1" horizontalDpi="600" verticalDpi="600" orientation="portrait" paperSize="9" scale="95"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dimension ref="A1:P85"/>
  <sheetViews>
    <sheetView zoomScalePageLayoutView="0" workbookViewId="0" topLeftCell="A32">
      <selection activeCell="A43" sqref="A43:IV43"/>
    </sheetView>
  </sheetViews>
  <sheetFormatPr defaultColWidth="9.00390625" defaultRowHeight="12.75"/>
  <cols>
    <col min="1" max="1" width="5.125" style="22" customWidth="1"/>
    <col min="2" max="2" width="22.125" style="22" customWidth="1"/>
    <col min="3" max="3" width="10.125" style="22" bestFit="1" customWidth="1"/>
    <col min="4" max="10" width="17.00390625" style="22" customWidth="1"/>
    <col min="11" max="11" width="18.625" style="97" customWidth="1"/>
    <col min="12" max="12" width="18.375" style="22" customWidth="1"/>
    <col min="13" max="16384" width="9.125" style="22" customWidth="1"/>
  </cols>
  <sheetData>
    <row r="1" spans="1:10" ht="15">
      <c r="A1" s="64" t="str">
        <f>Overview!B6</f>
        <v>VICP Securities Investment Fund Management Corporation</v>
      </c>
      <c r="B1" s="64"/>
      <c r="C1" s="64"/>
      <c r="D1" s="64"/>
      <c r="G1" s="61"/>
      <c r="H1" s="61"/>
      <c r="I1" s="61"/>
      <c r="J1" s="162" t="s">
        <v>867</v>
      </c>
    </row>
    <row r="2" spans="1:11" s="293" customFormat="1" ht="12">
      <c r="A2" s="290" t="str">
        <f>Overview!B8</f>
        <v>08 Nguyen Hue, Ben Nghe Ward, District 01, Tp.HCM</v>
      </c>
      <c r="B2" s="290"/>
      <c r="C2" s="290"/>
      <c r="D2" s="290"/>
      <c r="E2" s="290"/>
      <c r="F2" s="290"/>
      <c r="G2" s="290"/>
      <c r="H2" s="290"/>
      <c r="I2" s="290"/>
      <c r="J2" s="291" t="str">
        <f>Overview!B10</f>
        <v>For the year ended on date 31 December, 2010</v>
      </c>
      <c r="K2" s="292"/>
    </row>
    <row r="3" spans="1:9" ht="9" customHeight="1">
      <c r="A3" s="100"/>
      <c r="B3" s="61"/>
      <c r="C3" s="61"/>
      <c r="D3" s="61"/>
      <c r="E3" s="61"/>
      <c r="F3" s="61"/>
      <c r="G3" s="61"/>
      <c r="H3" s="101"/>
      <c r="I3" s="101"/>
    </row>
    <row r="4" spans="1:10" s="368" customFormat="1" ht="20.25">
      <c r="A4" s="727" t="s">
        <v>1042</v>
      </c>
      <c r="B4" s="545"/>
      <c r="C4" s="545"/>
      <c r="D4" s="545"/>
      <c r="E4" s="545"/>
      <c r="F4" s="545"/>
      <c r="G4" s="545"/>
      <c r="H4" s="545"/>
      <c r="I4" s="545"/>
      <c r="J4" s="545"/>
    </row>
    <row r="5" spans="1:10" s="368" customFormat="1" ht="15.75">
      <c r="A5" s="694" t="s">
        <v>1122</v>
      </c>
      <c r="B5" s="545"/>
      <c r="C5" s="545"/>
      <c r="D5" s="545"/>
      <c r="E5" s="545"/>
      <c r="F5" s="545"/>
      <c r="G5" s="545"/>
      <c r="H5" s="545"/>
      <c r="I5" s="545"/>
      <c r="J5" s="545"/>
    </row>
    <row r="6" spans="1:10" s="368" customFormat="1" ht="15.75">
      <c r="A6" s="694"/>
      <c r="B6" s="545"/>
      <c r="C6" s="545"/>
      <c r="D6" s="545"/>
      <c r="E6" s="545"/>
      <c r="F6" s="545"/>
      <c r="G6" s="545"/>
      <c r="H6" s="545"/>
      <c r="I6" s="545"/>
      <c r="J6" s="22" t="s">
        <v>321</v>
      </c>
    </row>
    <row r="7" spans="1:11" s="64" customFormat="1" ht="15">
      <c r="A7" s="258" t="s">
        <v>425</v>
      </c>
      <c r="B7" s="108" t="s">
        <v>251</v>
      </c>
      <c r="C7" s="108"/>
      <c r="D7" s="108"/>
      <c r="E7" s="108"/>
      <c r="F7" s="269"/>
      <c r="G7" s="61"/>
      <c r="H7" s="96"/>
      <c r="I7" s="96"/>
      <c r="K7" s="105"/>
    </row>
    <row r="8" spans="1:11" ht="15">
      <c r="A8" s="258" t="s">
        <v>462</v>
      </c>
      <c r="B8" s="64" t="s">
        <v>327</v>
      </c>
      <c r="C8" s="64"/>
      <c r="D8" s="64"/>
      <c r="F8" s="96"/>
      <c r="G8" s="61"/>
      <c r="H8" s="96"/>
      <c r="I8" s="96"/>
      <c r="K8" s="22"/>
    </row>
    <row r="9" spans="6:9" ht="6" customHeight="1">
      <c r="F9" s="96"/>
      <c r="H9" s="96"/>
      <c r="I9" s="96"/>
    </row>
    <row r="10" spans="2:11" s="64" customFormat="1" ht="14.25">
      <c r="B10" s="1240" t="s">
        <v>153</v>
      </c>
      <c r="C10" s="1241"/>
      <c r="D10" s="1242"/>
      <c r="E10" s="1159" t="s">
        <v>328</v>
      </c>
      <c r="F10" s="1160"/>
      <c r="G10" s="1159" t="s">
        <v>329</v>
      </c>
      <c r="H10" s="1160"/>
      <c r="I10" s="1159" t="s">
        <v>325</v>
      </c>
      <c r="J10" s="1160"/>
      <c r="K10" s="105"/>
    </row>
    <row r="11" spans="2:11" s="64" customFormat="1" ht="14.25">
      <c r="B11" s="1243"/>
      <c r="C11" s="1238"/>
      <c r="D11" s="1244"/>
      <c r="E11" s="3" t="s">
        <v>330</v>
      </c>
      <c r="F11" s="3" t="s">
        <v>331</v>
      </c>
      <c r="G11" s="3" t="s">
        <v>330</v>
      </c>
      <c r="H11" s="3" t="s">
        <v>331</v>
      </c>
      <c r="I11" s="3" t="s">
        <v>330</v>
      </c>
      <c r="J11" s="3" t="s">
        <v>331</v>
      </c>
      <c r="K11" s="105"/>
    </row>
    <row r="12" spans="2:11" s="64" customFormat="1" ht="14.25">
      <c r="B12" s="779" t="s">
        <v>332</v>
      </c>
      <c r="C12" s="778"/>
      <c r="D12" s="780"/>
      <c r="E12" s="473">
        <f aca="true" t="shared" si="0" ref="E12:J12">SUM(E13:E16)</f>
        <v>0</v>
      </c>
      <c r="F12" s="473">
        <f t="shared" si="0"/>
        <v>0</v>
      </c>
      <c r="G12" s="473">
        <f t="shared" si="0"/>
        <v>15000</v>
      </c>
      <c r="H12" s="473">
        <f t="shared" si="0"/>
        <v>192788755</v>
      </c>
      <c r="I12" s="473">
        <f t="shared" si="0"/>
        <v>2</v>
      </c>
      <c r="J12" s="473">
        <f t="shared" si="0"/>
        <v>143572</v>
      </c>
      <c r="K12" s="105"/>
    </row>
    <row r="13" spans="2:10" ht="15">
      <c r="B13" s="781" t="s">
        <v>333</v>
      </c>
      <c r="C13" s="61"/>
      <c r="D13" s="280"/>
      <c r="E13" s="262">
        <f>TM2!C44</f>
        <v>0</v>
      </c>
      <c r="F13" s="262">
        <f>TM2!D44</f>
        <v>0</v>
      </c>
      <c r="G13" s="262">
        <f>TM2!E44</f>
        <v>0</v>
      </c>
      <c r="H13" s="262">
        <f>TM2!F44</f>
        <v>0</v>
      </c>
      <c r="I13" s="262">
        <f>TM2!G44</f>
        <v>0</v>
      </c>
      <c r="J13" s="262">
        <f>TM2!H44</f>
        <v>0</v>
      </c>
    </row>
    <row r="14" spans="2:10" ht="15">
      <c r="B14" s="781" t="s">
        <v>333</v>
      </c>
      <c r="C14" s="61"/>
      <c r="D14" s="280"/>
      <c r="E14" s="262">
        <f>TM2!C45</f>
        <v>0</v>
      </c>
      <c r="F14" s="262">
        <f>TM2!D45</f>
        <v>0</v>
      </c>
      <c r="G14" s="262">
        <f>TM2!E45</f>
        <v>15000</v>
      </c>
      <c r="H14" s="262">
        <f>TM2!F45</f>
        <v>192788755</v>
      </c>
      <c r="I14" s="262">
        <f>TM2!G45</f>
        <v>2</v>
      </c>
      <c r="J14" s="262">
        <f>TM2!H45</f>
        <v>143572</v>
      </c>
    </row>
    <row r="15" spans="2:10" ht="15">
      <c r="B15" s="782" t="s">
        <v>334</v>
      </c>
      <c r="C15" s="61"/>
      <c r="D15" s="280"/>
      <c r="E15" s="262">
        <v>0</v>
      </c>
      <c r="F15" s="262">
        <v>0</v>
      </c>
      <c r="G15" s="262">
        <v>0</v>
      </c>
      <c r="H15" s="262">
        <v>0</v>
      </c>
      <c r="I15" s="262"/>
      <c r="J15" s="262"/>
    </row>
    <row r="16" spans="2:10" ht="15">
      <c r="B16" s="782" t="s">
        <v>335</v>
      </c>
      <c r="C16" s="61"/>
      <c r="D16" s="280"/>
      <c r="E16" s="262"/>
      <c r="F16" s="262"/>
      <c r="G16" s="262"/>
      <c r="H16" s="262"/>
      <c r="I16" s="262"/>
      <c r="J16" s="262"/>
    </row>
    <row r="17" spans="2:11" s="64" customFormat="1" ht="14.25">
      <c r="B17" s="784" t="s">
        <v>1153</v>
      </c>
      <c r="C17" s="108"/>
      <c r="D17" s="783"/>
      <c r="E17" s="474"/>
      <c r="F17" s="474">
        <f>SUM(F18:F20)</f>
        <v>0</v>
      </c>
      <c r="G17" s="474"/>
      <c r="H17" s="474">
        <f>SUM(H18:H20)</f>
        <v>0</v>
      </c>
      <c r="I17" s="474"/>
      <c r="J17" s="474"/>
      <c r="K17" s="105"/>
    </row>
    <row r="18" spans="2:10" ht="15">
      <c r="B18" s="782" t="s">
        <v>333</v>
      </c>
      <c r="C18" s="61"/>
      <c r="D18" s="280"/>
      <c r="E18" s="262"/>
      <c r="F18" s="262"/>
      <c r="G18" s="262"/>
      <c r="H18" s="262"/>
      <c r="I18" s="262"/>
      <c r="J18" s="262"/>
    </row>
    <row r="19" spans="2:10" ht="15">
      <c r="B19" s="782" t="s">
        <v>334</v>
      </c>
      <c r="C19" s="61"/>
      <c r="D19" s="280"/>
      <c r="E19" s="262"/>
      <c r="F19" s="262"/>
      <c r="G19" s="262"/>
      <c r="H19" s="262"/>
      <c r="I19" s="262"/>
      <c r="J19" s="262"/>
    </row>
    <row r="20" spans="2:10" ht="15">
      <c r="B20" s="782" t="s">
        <v>335</v>
      </c>
      <c r="C20" s="61"/>
      <c r="D20" s="280"/>
      <c r="E20" s="262"/>
      <c r="F20" s="262"/>
      <c r="G20" s="262"/>
      <c r="H20" s="262"/>
      <c r="I20" s="262"/>
      <c r="J20" s="262"/>
    </row>
    <row r="21" spans="2:10" ht="15">
      <c r="B21" s="784" t="s">
        <v>1154</v>
      </c>
      <c r="C21" s="61"/>
      <c r="D21" s="280"/>
      <c r="E21" s="262"/>
      <c r="F21" s="262"/>
      <c r="G21" s="262"/>
      <c r="H21" s="262"/>
      <c r="I21" s="262"/>
      <c r="J21" s="262"/>
    </row>
    <row r="22" spans="2:16" s="64" customFormat="1" ht="14.25">
      <c r="B22" s="720" t="s">
        <v>326</v>
      </c>
      <c r="C22" s="298"/>
      <c r="D22" s="737"/>
      <c r="E22" s="3">
        <f aca="true" t="shared" si="1" ref="E22:J22">E12+E17</f>
        <v>0</v>
      </c>
      <c r="F22" s="3">
        <f t="shared" si="1"/>
        <v>0</v>
      </c>
      <c r="G22" s="3">
        <f t="shared" si="1"/>
        <v>15000</v>
      </c>
      <c r="H22" s="3">
        <f t="shared" si="1"/>
        <v>192788755</v>
      </c>
      <c r="I22" s="3">
        <f t="shared" si="1"/>
        <v>2</v>
      </c>
      <c r="J22" s="3">
        <f t="shared" si="1"/>
        <v>143572</v>
      </c>
      <c r="K22" s="108"/>
      <c r="L22" s="108"/>
      <c r="M22" s="108"/>
      <c r="N22" s="108"/>
      <c r="O22" s="108"/>
      <c r="P22" s="108"/>
    </row>
    <row r="23" ht="6" customHeight="1">
      <c r="J23" s="21">
        <f>J22-BCDKT!F18</f>
        <v>-192788755</v>
      </c>
    </row>
    <row r="24" spans="2:9" ht="15">
      <c r="B24" s="22" t="s">
        <v>248</v>
      </c>
      <c r="F24" s="96"/>
      <c r="G24" s="61"/>
      <c r="H24" s="96"/>
      <c r="I24" s="96"/>
    </row>
    <row r="25" spans="1:11" s="64" customFormat="1" ht="14.25" hidden="1">
      <c r="A25" s="64" t="s">
        <v>606</v>
      </c>
      <c r="B25" s="64" t="s">
        <v>607</v>
      </c>
      <c r="F25" s="269"/>
      <c r="H25" s="162"/>
      <c r="I25" s="162"/>
      <c r="K25" s="105"/>
    </row>
    <row r="26" spans="2:4" ht="15" hidden="1">
      <c r="B26" s="274"/>
      <c r="C26" s="274"/>
      <c r="D26" s="274"/>
    </row>
    <row r="27" spans="2:11" s="64" customFormat="1" ht="14.25" hidden="1">
      <c r="B27" s="275" t="s">
        <v>608</v>
      </c>
      <c r="C27" s="275"/>
      <c r="D27" s="275"/>
      <c r="E27" s="3" t="s">
        <v>609</v>
      </c>
      <c r="F27" s="109" t="s">
        <v>610</v>
      </c>
      <c r="G27" s="109" t="s">
        <v>611</v>
      </c>
      <c r="H27" s="3" t="s">
        <v>612</v>
      </c>
      <c r="I27" s="276"/>
      <c r="K27" s="105"/>
    </row>
    <row r="28" spans="2:9" ht="15" hidden="1">
      <c r="B28" s="277"/>
      <c r="C28" s="277"/>
      <c r="D28" s="277"/>
      <c r="E28" s="107"/>
      <c r="F28" s="107"/>
      <c r="G28" s="107"/>
      <c r="H28" s="278"/>
      <c r="I28" s="279"/>
    </row>
    <row r="29" spans="2:9" ht="15" hidden="1">
      <c r="B29" s="277"/>
      <c r="C29" s="277"/>
      <c r="D29" s="277"/>
      <c r="E29" s="107"/>
      <c r="F29" s="107"/>
      <c r="G29" s="107"/>
      <c r="H29" s="278"/>
      <c r="I29" s="279"/>
    </row>
    <row r="30" spans="2:9" ht="15" hidden="1">
      <c r="B30" s="277"/>
      <c r="C30" s="277"/>
      <c r="D30" s="277"/>
      <c r="E30" s="107"/>
      <c r="F30" s="107"/>
      <c r="G30" s="107"/>
      <c r="H30" s="157"/>
      <c r="I30" s="111"/>
    </row>
    <row r="31" spans="2:10" ht="15" hidden="1">
      <c r="B31" s="109" t="s">
        <v>647</v>
      </c>
      <c r="C31" s="109"/>
      <c r="D31" s="109"/>
      <c r="E31" s="109"/>
      <c r="F31" s="109"/>
      <c r="G31" s="109"/>
      <c r="H31" s="109"/>
      <c r="I31" s="108"/>
      <c r="J31" s="97"/>
    </row>
    <row r="32" spans="2:4" ht="6" customHeight="1">
      <c r="B32" s="274"/>
      <c r="C32" s="274"/>
      <c r="D32" s="274"/>
    </row>
    <row r="33" spans="2:11" s="61" customFormat="1" ht="30" customHeight="1">
      <c r="B33" s="718" t="s">
        <v>249</v>
      </c>
      <c r="C33" s="538"/>
      <c r="D33" s="263" t="s">
        <v>1152</v>
      </c>
      <c r="E33" s="718" t="s">
        <v>1134</v>
      </c>
      <c r="F33" s="263" t="s">
        <v>1151</v>
      </c>
      <c r="K33" s="110"/>
    </row>
    <row r="34" spans="2:11" s="61" customFormat="1" ht="15">
      <c r="B34" s="772" t="s">
        <v>250</v>
      </c>
      <c r="C34" s="735"/>
      <c r="D34" s="690">
        <v>2</v>
      </c>
      <c r="E34" s="488">
        <v>71786</v>
      </c>
      <c r="F34" s="690">
        <f>D34*E34</f>
        <v>143572</v>
      </c>
      <c r="K34" s="110"/>
    </row>
    <row r="35" spans="2:11" s="61" customFormat="1" ht="15">
      <c r="B35" s="740" t="s">
        <v>1128</v>
      </c>
      <c r="C35" s="785"/>
      <c r="D35" s="295">
        <v>15000</v>
      </c>
      <c r="E35" s="488">
        <v>12853</v>
      </c>
      <c r="F35" s="295">
        <f>D35*E35</f>
        <v>192795000</v>
      </c>
      <c r="K35" s="110"/>
    </row>
    <row r="36" spans="2:11" s="108" customFormat="1" ht="14.25">
      <c r="B36" s="720" t="s">
        <v>326</v>
      </c>
      <c r="C36" s="737"/>
      <c r="D36" s="109">
        <f>SUM(D34:D35)</f>
        <v>15002</v>
      </c>
      <c r="E36" s="736"/>
      <c r="F36" s="109">
        <f>SUM(F34:F35)</f>
        <v>192938572</v>
      </c>
      <c r="K36" s="112"/>
    </row>
    <row r="37" spans="1:11" s="61" customFormat="1" ht="9" customHeight="1">
      <c r="A37" s="281"/>
      <c r="B37" s="108"/>
      <c r="C37" s="108"/>
      <c r="D37" s="108"/>
      <c r="F37" s="96"/>
      <c r="H37" s="96"/>
      <c r="I37" s="96"/>
      <c r="K37" s="110"/>
    </row>
    <row r="38" spans="1:11" s="61" customFormat="1" ht="15">
      <c r="A38" s="173" t="s">
        <v>638</v>
      </c>
      <c r="B38" s="108" t="s">
        <v>252</v>
      </c>
      <c r="C38" s="108"/>
      <c r="D38" s="108"/>
      <c r="F38" s="96"/>
      <c r="H38" s="96"/>
      <c r="I38" s="96"/>
      <c r="K38" s="110"/>
    </row>
    <row r="39" spans="6:11" s="61" customFormat="1" ht="6" customHeight="1">
      <c r="F39" s="96"/>
      <c r="K39" s="110"/>
    </row>
    <row r="40" spans="2:11" s="61" customFormat="1" ht="28.5">
      <c r="B40" s="487" t="s">
        <v>253</v>
      </c>
      <c r="C40" s="739"/>
      <c r="D40" s="3" t="s">
        <v>1136</v>
      </c>
      <c r="E40" s="713" t="s">
        <v>323</v>
      </c>
      <c r="F40" s="3" t="s">
        <v>324</v>
      </c>
      <c r="G40" s="3" t="s">
        <v>8</v>
      </c>
      <c r="K40" s="110"/>
    </row>
    <row r="41" spans="2:11" s="61" customFormat="1" ht="6" customHeight="1">
      <c r="B41" s="485"/>
      <c r="C41" s="734"/>
      <c r="D41" s="409"/>
      <c r="E41" s="280"/>
      <c r="F41" s="409"/>
      <c r="G41" s="409"/>
      <c r="K41" s="110"/>
    </row>
    <row r="42" spans="2:11" s="61" customFormat="1" ht="15">
      <c r="B42" s="714" t="s">
        <v>273</v>
      </c>
      <c r="C42" s="742"/>
      <c r="D42" s="738">
        <f>TM2!E64</f>
        <v>10000000000</v>
      </c>
      <c r="E42" s="716">
        <f>TM2!F64</f>
        <v>0</v>
      </c>
      <c r="F42" s="262">
        <f>TM2!G64</f>
        <v>10000000000</v>
      </c>
      <c r="G42" s="738"/>
      <c r="K42" s="110"/>
    </row>
    <row r="43" spans="2:11" s="61" customFormat="1" ht="6" customHeight="1">
      <c r="B43" s="714"/>
      <c r="C43" s="742"/>
      <c r="D43" s="262"/>
      <c r="E43" s="716"/>
      <c r="F43" s="262"/>
      <c r="G43" s="262"/>
      <c r="K43" s="110"/>
    </row>
    <row r="44" spans="2:11" s="61" customFormat="1" ht="17.25" customHeight="1">
      <c r="B44" s="487" t="s">
        <v>326</v>
      </c>
      <c r="C44" s="739"/>
      <c r="D44" s="109">
        <f>D42</f>
        <v>10000000000</v>
      </c>
      <c r="E44" s="737">
        <f>E42</f>
        <v>0</v>
      </c>
      <c r="F44" s="109">
        <f>F42</f>
        <v>10000000000</v>
      </c>
      <c r="G44" s="109"/>
      <c r="K44" s="110"/>
    </row>
    <row r="45" spans="6:11" s="108" customFormat="1" ht="15" hidden="1">
      <c r="F45" s="96"/>
      <c r="G45" s="61"/>
      <c r="H45" s="96"/>
      <c r="I45" s="96"/>
      <c r="K45" s="112"/>
    </row>
    <row r="46" spans="6:11" s="61" customFormat="1" ht="15" hidden="1">
      <c r="F46" s="96"/>
      <c r="H46" s="96"/>
      <c r="I46" s="96"/>
      <c r="K46" s="110"/>
    </row>
    <row r="47" spans="6:11" s="61" customFormat="1" ht="15" hidden="1">
      <c r="F47" s="96"/>
      <c r="H47" s="96"/>
      <c r="I47" s="96"/>
      <c r="K47" s="110"/>
    </row>
    <row r="48" s="61" customFormat="1" ht="15" hidden="1">
      <c r="K48" s="110"/>
    </row>
    <row r="49" s="61" customFormat="1" ht="15" hidden="1">
      <c r="K49" s="110"/>
    </row>
    <row r="50" s="108" customFormat="1" ht="14.25" hidden="1">
      <c r="K50" s="112"/>
    </row>
    <row r="51" s="108" customFormat="1" ht="14.25" hidden="1">
      <c r="K51" s="112"/>
    </row>
    <row r="52" s="61" customFormat="1" ht="15" hidden="1">
      <c r="K52" s="110"/>
    </row>
    <row r="53" spans="1:11" s="61" customFormat="1" ht="34.5" customHeight="1" hidden="1">
      <c r="A53" s="281"/>
      <c r="B53" s="108"/>
      <c r="C53" s="108"/>
      <c r="D53" s="108"/>
      <c r="F53" s="96"/>
      <c r="H53" s="96"/>
      <c r="I53" s="96"/>
      <c r="K53" s="110"/>
    </row>
    <row r="54" spans="2:11" s="61" customFormat="1" ht="30" customHeight="1" hidden="1">
      <c r="B54" s="1236" t="s">
        <v>254</v>
      </c>
      <c r="C54" s="1236"/>
      <c r="D54" s="1236"/>
      <c r="E54" s="1236"/>
      <c r="F54" s="1236"/>
      <c r="G54" s="1236"/>
      <c r="H54" s="1236"/>
      <c r="I54" s="1236"/>
      <c r="J54" s="1236"/>
      <c r="K54" s="110"/>
    </row>
    <row r="55" s="61" customFormat="1" ht="15" hidden="1">
      <c r="K55" s="110"/>
    </row>
    <row r="56" spans="2:11" s="178" customFormat="1" ht="14.25" hidden="1">
      <c r="B56" s="282" t="s">
        <v>255</v>
      </c>
      <c r="C56" s="282"/>
      <c r="D56" s="282"/>
      <c r="E56" s="282" t="s">
        <v>256</v>
      </c>
      <c r="F56" s="282" t="s">
        <v>257</v>
      </c>
      <c r="G56" s="282" t="s">
        <v>258</v>
      </c>
      <c r="H56" s="1238" t="s">
        <v>259</v>
      </c>
      <c r="I56" s="1238"/>
      <c r="J56" s="283" t="s">
        <v>260</v>
      </c>
      <c r="K56" s="284"/>
    </row>
    <row r="57" spans="2:11" s="61" customFormat="1" ht="15" hidden="1">
      <c r="B57" s="94" t="s">
        <v>261</v>
      </c>
      <c r="C57" s="94"/>
      <c r="D57" s="94"/>
      <c r="E57" s="61" t="s">
        <v>265</v>
      </c>
      <c r="F57" s="61">
        <v>10000000000</v>
      </c>
      <c r="G57" s="61" t="s">
        <v>267</v>
      </c>
      <c r="H57" s="1239" t="s">
        <v>268</v>
      </c>
      <c r="I57" s="1239"/>
      <c r="J57" s="61" t="s">
        <v>270</v>
      </c>
      <c r="K57" s="110"/>
    </row>
    <row r="58" spans="2:11" s="61" customFormat="1" ht="15" hidden="1">
      <c r="B58" s="94" t="s">
        <v>262</v>
      </c>
      <c r="C58" s="94"/>
      <c r="D58" s="94"/>
      <c r="E58" s="61" t="s">
        <v>265</v>
      </c>
      <c r="F58" s="61">
        <v>2000000000</v>
      </c>
      <c r="G58" s="61" t="s">
        <v>267</v>
      </c>
      <c r="H58" s="1235" t="s">
        <v>269</v>
      </c>
      <c r="I58" s="1235"/>
      <c r="J58" s="61" t="s">
        <v>270</v>
      </c>
      <c r="K58" s="110"/>
    </row>
    <row r="59" spans="2:11" s="61" customFormat="1" ht="15" hidden="1">
      <c r="B59" s="94" t="s">
        <v>263</v>
      </c>
      <c r="C59" s="94"/>
      <c r="D59" s="94"/>
      <c r="E59" s="103" t="s">
        <v>266</v>
      </c>
      <c r="F59" s="61">
        <v>1000000000</v>
      </c>
      <c r="G59" s="61" t="s">
        <v>267</v>
      </c>
      <c r="H59" s="1235" t="s">
        <v>269</v>
      </c>
      <c r="I59" s="1235"/>
      <c r="J59" s="61" t="s">
        <v>270</v>
      </c>
      <c r="K59" s="110"/>
    </row>
    <row r="60" spans="1:11" s="61" customFormat="1" ht="15" hidden="1">
      <c r="A60" s="94"/>
      <c r="B60" s="285" t="s">
        <v>264</v>
      </c>
      <c r="C60" s="285"/>
      <c r="D60" s="285"/>
      <c r="E60" s="98" t="s">
        <v>265</v>
      </c>
      <c r="F60" s="99">
        <v>1725000000</v>
      </c>
      <c r="G60" s="98" t="s">
        <v>267</v>
      </c>
      <c r="H60" s="1237" t="s">
        <v>269</v>
      </c>
      <c r="I60" s="1237"/>
      <c r="J60" s="98" t="s">
        <v>270</v>
      </c>
      <c r="K60" s="110"/>
    </row>
    <row r="61" spans="2:11" s="61" customFormat="1" ht="15.75" hidden="1" thickBot="1">
      <c r="B61" s="286" t="s">
        <v>326</v>
      </c>
      <c r="C61" s="286"/>
      <c r="D61" s="286"/>
      <c r="E61" s="287"/>
      <c r="F61" s="288">
        <f>SUM(F57:F60)</f>
        <v>14725000000</v>
      </c>
      <c r="G61" s="287"/>
      <c r="H61" s="289"/>
      <c r="I61" s="289"/>
      <c r="J61" s="287"/>
      <c r="K61" s="110"/>
    </row>
    <row r="62" spans="6:11" s="61" customFormat="1" ht="15" hidden="1">
      <c r="F62" s="96"/>
      <c r="H62" s="96"/>
      <c r="I62" s="96"/>
      <c r="K62" s="110"/>
    </row>
    <row r="63" spans="2:11" s="61" customFormat="1" ht="15">
      <c r="B63" s="111"/>
      <c r="C63" s="111"/>
      <c r="D63" s="111"/>
      <c r="E63" s="111"/>
      <c r="F63" s="111"/>
      <c r="G63" s="111"/>
      <c r="H63" s="111"/>
      <c r="I63" s="111"/>
      <c r="K63" s="110"/>
    </row>
    <row r="64" spans="1:15" s="61" customFormat="1" ht="15" hidden="1">
      <c r="A64" s="296" t="s">
        <v>709</v>
      </c>
      <c r="B64" s="40" t="s">
        <v>271</v>
      </c>
      <c r="C64" s="40"/>
      <c r="D64" s="40"/>
      <c r="E64" s="13"/>
      <c r="F64" s="13"/>
      <c r="G64" s="13"/>
      <c r="H64" s="13"/>
      <c r="I64" s="13"/>
      <c r="J64" s="13"/>
      <c r="K64" s="13"/>
      <c r="L64" s="13"/>
      <c r="M64" s="13"/>
      <c r="N64" s="13"/>
      <c r="O64" s="19"/>
    </row>
    <row r="65" spans="1:14" s="61" customFormat="1" ht="15" hidden="1">
      <c r="A65" s="10"/>
      <c r="B65" s="10"/>
      <c r="C65" s="10"/>
      <c r="D65" s="10"/>
      <c r="E65" s="10"/>
      <c r="F65" s="10"/>
      <c r="G65" s="10"/>
      <c r="I65" s="301">
        <v>40543</v>
      </c>
      <c r="J65" s="301">
        <v>40179</v>
      </c>
      <c r="L65" s="10"/>
      <c r="M65" s="10"/>
      <c r="N65" s="10"/>
    </row>
    <row r="66" spans="1:14" s="61" customFormat="1" ht="6" customHeight="1" hidden="1">
      <c r="A66" s="10"/>
      <c r="B66" s="10"/>
      <c r="C66" s="10"/>
      <c r="D66" s="10"/>
      <c r="E66" s="10"/>
      <c r="F66" s="10"/>
      <c r="G66" s="10"/>
      <c r="I66" s="197"/>
      <c r="J66" s="197"/>
      <c r="L66" s="10"/>
      <c r="M66" s="10"/>
      <c r="N66" s="10"/>
    </row>
    <row r="67" spans="1:14" s="61" customFormat="1" ht="15" hidden="1">
      <c r="A67" s="10"/>
      <c r="B67" s="24" t="s">
        <v>272</v>
      </c>
      <c r="C67" s="24"/>
      <c r="D67" s="24"/>
      <c r="E67" s="10"/>
      <c r="F67" s="10"/>
      <c r="G67" s="10"/>
      <c r="I67" s="240">
        <v>149081431</v>
      </c>
      <c r="J67" s="22">
        <v>999005000</v>
      </c>
      <c r="M67" s="10"/>
      <c r="N67" s="10"/>
    </row>
    <row r="68" spans="1:14" ht="15" hidden="1">
      <c r="A68" s="10"/>
      <c r="B68" s="24" t="s">
        <v>274</v>
      </c>
      <c r="C68" s="24"/>
      <c r="D68" s="24"/>
      <c r="E68" s="10"/>
      <c r="F68" s="10"/>
      <c r="G68" s="10"/>
      <c r="I68" s="240">
        <v>339990000</v>
      </c>
      <c r="J68" s="22">
        <v>277155800</v>
      </c>
      <c r="M68" s="10"/>
      <c r="N68" s="10"/>
    </row>
    <row r="69" spans="1:15" ht="6" customHeight="1" hidden="1">
      <c r="A69" s="10"/>
      <c r="B69" s="24"/>
      <c r="C69" s="24"/>
      <c r="D69" s="24"/>
      <c r="E69" s="10"/>
      <c r="F69" s="10"/>
      <c r="G69" s="10"/>
      <c r="I69" s="240"/>
      <c r="J69" s="19"/>
      <c r="L69" s="10"/>
      <c r="M69" s="38"/>
      <c r="N69" s="38"/>
      <c r="O69" s="61"/>
    </row>
    <row r="70" spans="1:15" ht="15.75" hidden="1" thickBot="1">
      <c r="A70" s="10"/>
      <c r="B70" s="32" t="s">
        <v>326</v>
      </c>
      <c r="C70" s="32"/>
      <c r="D70" s="32"/>
      <c r="E70" s="10"/>
      <c r="F70" s="10"/>
      <c r="G70" s="10"/>
      <c r="I70" s="302">
        <f>SUM(I67:I68)</f>
        <v>489071431</v>
      </c>
      <c r="J70" s="302">
        <f>SUM(J67:J68)</f>
        <v>1276160800</v>
      </c>
      <c r="L70" s="38"/>
      <c r="M70" s="38"/>
      <c r="N70" s="38"/>
      <c r="O70" s="61"/>
    </row>
    <row r="71" spans="1:15" ht="15" hidden="1">
      <c r="A71" s="10"/>
      <c r="B71" s="10"/>
      <c r="C71" s="10"/>
      <c r="D71" s="10"/>
      <c r="E71" s="10"/>
      <c r="F71" s="10"/>
      <c r="G71" s="10"/>
      <c r="H71" s="10"/>
      <c r="I71" s="10"/>
      <c r="J71" s="10"/>
      <c r="K71" s="10"/>
      <c r="L71" s="10"/>
      <c r="M71" s="38"/>
      <c r="N71" s="38"/>
      <c r="O71" s="36"/>
    </row>
    <row r="72" spans="1:15" ht="30" customHeight="1" hidden="1">
      <c r="A72" s="10"/>
      <c r="B72" s="1089" t="s">
        <v>275</v>
      </c>
      <c r="C72" s="1089"/>
      <c r="D72" s="1089"/>
      <c r="E72" s="1094"/>
      <c r="F72" s="1094"/>
      <c r="G72" s="1094"/>
      <c r="H72" s="1094"/>
      <c r="I72" s="1094"/>
      <c r="J72" s="1094"/>
      <c r="K72" s="245"/>
      <c r="L72" s="245"/>
      <c r="M72" s="245"/>
      <c r="N72" s="245"/>
      <c r="O72" s="245"/>
    </row>
    <row r="73" spans="1:15" ht="15" hidden="1">
      <c r="A73" s="10"/>
      <c r="B73" s="10"/>
      <c r="C73" s="10"/>
      <c r="D73" s="10"/>
      <c r="E73" s="10"/>
      <c r="F73" s="10"/>
      <c r="G73" s="10"/>
      <c r="H73" s="10"/>
      <c r="I73" s="10"/>
      <c r="J73" s="10"/>
      <c r="K73" s="10"/>
      <c r="L73" s="10"/>
      <c r="M73" s="10"/>
      <c r="N73" s="10"/>
      <c r="O73" s="19"/>
    </row>
    <row r="74" spans="1:15" ht="15" hidden="1">
      <c r="A74" s="66" t="s">
        <v>427</v>
      </c>
      <c r="B74" s="303" t="s">
        <v>276</v>
      </c>
      <c r="C74" s="303"/>
      <c r="D74" s="303"/>
      <c r="E74" s="10"/>
      <c r="F74" s="10"/>
      <c r="G74" s="10"/>
      <c r="H74" s="10"/>
      <c r="I74" s="10"/>
      <c r="J74" s="10"/>
      <c r="K74" s="10"/>
      <c r="L74" s="10"/>
      <c r="M74" s="10"/>
      <c r="N74" s="10"/>
      <c r="O74" s="19"/>
    </row>
    <row r="75" spans="1:15" ht="6" customHeight="1" hidden="1">
      <c r="A75" s="10"/>
      <c r="B75" s="10"/>
      <c r="C75" s="10"/>
      <c r="D75" s="10"/>
      <c r="E75" s="10"/>
      <c r="F75" s="10"/>
      <c r="G75" s="10"/>
      <c r="H75" s="10"/>
      <c r="I75" s="10"/>
      <c r="J75" s="10"/>
      <c r="K75" s="38"/>
      <c r="L75" s="38"/>
      <c r="M75" s="38"/>
      <c r="N75" s="38"/>
      <c r="O75" s="36"/>
    </row>
    <row r="76" spans="1:15" ht="15" hidden="1">
      <c r="A76" s="10"/>
      <c r="B76" s="142" t="s">
        <v>153</v>
      </c>
      <c r="C76" s="142"/>
      <c r="D76" s="142"/>
      <c r="E76" s="124"/>
      <c r="F76" s="297"/>
      <c r="G76" s="297"/>
      <c r="H76" s="124" t="s">
        <v>277</v>
      </c>
      <c r="I76" s="124" t="s">
        <v>278</v>
      </c>
      <c r="J76" s="124" t="s">
        <v>279</v>
      </c>
      <c r="K76" s="110"/>
      <c r="L76" s="38"/>
      <c r="M76" s="38"/>
      <c r="N76" s="38"/>
      <c r="O76" s="61"/>
    </row>
    <row r="77" spans="1:15" ht="6" customHeight="1" hidden="1">
      <c r="A77" s="10"/>
      <c r="B77" s="10"/>
      <c r="C77" s="10"/>
      <c r="D77" s="10"/>
      <c r="E77" s="10"/>
      <c r="H77" s="10"/>
      <c r="I77" s="10"/>
      <c r="J77" s="19"/>
      <c r="K77" s="110"/>
      <c r="L77" s="38"/>
      <c r="M77" s="38"/>
      <c r="N77" s="38"/>
      <c r="O77" s="61"/>
    </row>
    <row r="78" spans="1:15" ht="15" hidden="1">
      <c r="A78" s="10"/>
      <c r="B78" s="304" t="s">
        <v>280</v>
      </c>
      <c r="C78" s="304"/>
      <c r="D78" s="304"/>
      <c r="E78" s="10"/>
      <c r="H78" s="22">
        <v>385841342</v>
      </c>
      <c r="I78" s="22">
        <v>126260612</v>
      </c>
      <c r="J78" s="22">
        <v>259580730</v>
      </c>
      <c r="K78" s="10"/>
      <c r="L78" s="10"/>
      <c r="M78" s="10"/>
      <c r="O78" s="61"/>
    </row>
    <row r="79" spans="1:15" ht="15" hidden="1">
      <c r="A79" s="10"/>
      <c r="B79" s="304" t="s">
        <v>281</v>
      </c>
      <c r="C79" s="304"/>
      <c r="D79" s="304"/>
      <c r="E79" s="10"/>
      <c r="H79" s="22">
        <v>675768204</v>
      </c>
      <c r="I79" s="22">
        <v>138879497</v>
      </c>
      <c r="J79" s="22">
        <v>536888707</v>
      </c>
      <c r="K79" s="10"/>
      <c r="L79" s="10"/>
      <c r="M79" s="10"/>
      <c r="O79" s="61"/>
    </row>
    <row r="80" spans="1:15" ht="15" hidden="1">
      <c r="A80" s="10"/>
      <c r="B80" s="24" t="s">
        <v>282</v>
      </c>
      <c r="C80" s="24"/>
      <c r="D80" s="24"/>
      <c r="E80" s="10"/>
      <c r="H80" s="22">
        <v>4324750735</v>
      </c>
      <c r="I80" s="22">
        <v>2282507332</v>
      </c>
      <c r="J80" s="22">
        <v>2042243403</v>
      </c>
      <c r="K80" s="10"/>
      <c r="L80" s="10"/>
      <c r="M80" s="10"/>
      <c r="O80" s="61"/>
    </row>
    <row r="81" spans="1:15" ht="15" hidden="1">
      <c r="A81" s="10"/>
      <c r="B81" s="24" t="s">
        <v>283</v>
      </c>
      <c r="C81" s="24"/>
      <c r="D81" s="24"/>
      <c r="E81" s="10"/>
      <c r="H81" s="22">
        <v>3944676759</v>
      </c>
      <c r="I81" s="22">
        <v>2520210152</v>
      </c>
      <c r="J81" s="22">
        <v>1424466607</v>
      </c>
      <c r="K81" s="10"/>
      <c r="L81" s="10"/>
      <c r="M81" s="10"/>
      <c r="O81" s="61"/>
    </row>
    <row r="82" spans="1:15" ht="6" customHeight="1" hidden="1">
      <c r="A82" s="10"/>
      <c r="B82" s="24"/>
      <c r="C82" s="24"/>
      <c r="D82" s="24"/>
      <c r="E82" s="10"/>
      <c r="K82" s="10"/>
      <c r="L82" s="10"/>
      <c r="M82" s="10"/>
      <c r="O82" s="61"/>
    </row>
    <row r="83" spans="1:15" ht="15.75" hidden="1" thickBot="1">
      <c r="A83" s="19"/>
      <c r="B83" s="53" t="s">
        <v>326</v>
      </c>
      <c r="C83" s="53"/>
      <c r="D83" s="53"/>
      <c r="E83" s="33"/>
      <c r="F83" s="287"/>
      <c r="G83" s="287"/>
      <c r="H83" s="266">
        <f>SUM(H78:H81)</f>
        <v>9331037040</v>
      </c>
      <c r="I83" s="266">
        <f>SUM(I78:I81)</f>
        <v>5067857593</v>
      </c>
      <c r="J83" s="266">
        <f>SUM(J78:J81)</f>
        <v>4263179447</v>
      </c>
      <c r="K83" s="110"/>
      <c r="L83" s="108"/>
      <c r="M83" s="108"/>
      <c r="N83" s="108"/>
      <c r="O83" s="61"/>
    </row>
    <row r="84" spans="11:15" ht="15" hidden="1">
      <c r="K84" s="110"/>
      <c r="L84" s="61"/>
      <c r="M84" s="61"/>
      <c r="N84" s="61"/>
      <c r="O84" s="61"/>
    </row>
    <row r="85" spans="11:15" ht="15">
      <c r="K85" s="110"/>
      <c r="L85" s="61"/>
      <c r="M85" s="61"/>
      <c r="N85" s="61"/>
      <c r="O85" s="61"/>
    </row>
  </sheetData>
  <sheetProtection/>
  <mergeCells count="11">
    <mergeCell ref="E10:F10"/>
    <mergeCell ref="B54:J54"/>
    <mergeCell ref="B10:D11"/>
    <mergeCell ref="I10:J10"/>
    <mergeCell ref="G10:H10"/>
    <mergeCell ref="H59:I59"/>
    <mergeCell ref="H60:I60"/>
    <mergeCell ref="B72:J72"/>
    <mergeCell ref="H56:I56"/>
    <mergeCell ref="H57:I57"/>
    <mergeCell ref="H58:I58"/>
  </mergeCells>
  <conditionalFormatting sqref="B74:D74 B78:D79">
    <cfRule type="cellIs" priority="1" dxfId="9" operator="equal" stopIfTrue="1">
      <formula>0</formula>
    </cfRule>
  </conditionalFormatting>
  <printOptions horizontalCentered="1"/>
  <pageMargins left="0.6299212598425197" right="0.5511811023622047" top="0.5118110236220472" bottom="0.5118110236220472" header="0.31496062992125984" footer="0.1968503937007874"/>
  <pageSetup firstPageNumber="15" useFirstPageNumber="1" horizontalDpi="600" verticalDpi="600" orientation="landscape" paperSize="9" scale="9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25"/>
  <sheetViews>
    <sheetView zoomScalePageLayoutView="0" workbookViewId="0" topLeftCell="A10">
      <selection activeCell="E23" sqref="E23"/>
    </sheetView>
  </sheetViews>
  <sheetFormatPr defaultColWidth="9.00390625" defaultRowHeight="12.75"/>
  <cols>
    <col min="1" max="16384" width="9.125" style="70" customWidth="1"/>
  </cols>
  <sheetData>
    <row r="1" spans="1:10" s="67" customFormat="1" ht="15" customHeight="1">
      <c r="A1" s="71" t="str">
        <f>'TTC&amp;KS'!B4</f>
        <v>CÔNG TY CỔ PHẦN QUẢN LÝ QUỸ ĐẦU TƯ VIPC</v>
      </c>
      <c r="H1" s="77"/>
      <c r="J1" s="72" t="str">
        <f>'TTC&amp;KS'!B6</f>
        <v>Báo cáo tài chính cho năm tài chính</v>
      </c>
    </row>
    <row r="2" spans="1:10" s="67" customFormat="1" ht="12.75">
      <c r="A2" s="339" t="str">
        <f>'TTC&amp;KS'!B5</f>
        <v>08 Nguyễn Huệ, P.Bến Nghé, Q.1, TP.Hồ Chí Minh</v>
      </c>
      <c r="B2" s="339"/>
      <c r="C2" s="339"/>
      <c r="D2" s="339"/>
      <c r="E2" s="339"/>
      <c r="F2" s="339"/>
      <c r="G2" s="78"/>
      <c r="H2" s="78"/>
      <c r="I2" s="78"/>
      <c r="J2" s="356" t="str">
        <f>'TTC&amp;KS'!B7&amp;" "&amp;'TTC&amp;KS'!C7</f>
        <v>kết thúc tại ngày 31/12/2011</v>
      </c>
    </row>
    <row r="5" ht="15">
      <c r="A5" s="76"/>
    </row>
    <row r="9" ht="20.25">
      <c r="A9" s="79" t="s">
        <v>615</v>
      </c>
    </row>
    <row r="10" spans="1:10" s="83" customFormat="1" ht="16.5">
      <c r="A10" s="80"/>
      <c r="B10" s="81"/>
      <c r="C10" s="81"/>
      <c r="D10" s="81"/>
      <c r="E10" s="81"/>
      <c r="F10" s="81"/>
      <c r="G10" s="81"/>
      <c r="H10" s="81"/>
      <c r="I10" s="81"/>
      <c r="J10" s="82" t="s">
        <v>418</v>
      </c>
    </row>
    <row r="11" spans="1:10" ht="15.75">
      <c r="A11" s="83"/>
      <c r="B11" s="83"/>
      <c r="C11" s="83"/>
      <c r="D11" s="83"/>
      <c r="E11" s="83"/>
      <c r="F11" s="83"/>
      <c r="G11" s="83"/>
      <c r="H11" s="83"/>
      <c r="I11" s="83"/>
      <c r="J11" s="84"/>
    </row>
    <row r="12" spans="1:10" ht="16.5">
      <c r="A12" s="85" t="s">
        <v>561</v>
      </c>
      <c r="B12" s="86"/>
      <c r="C12" s="86"/>
      <c r="D12" s="86"/>
      <c r="E12" s="86"/>
      <c r="F12" s="86"/>
      <c r="G12" s="86"/>
      <c r="H12" s="86"/>
      <c r="I12" s="86"/>
      <c r="J12" s="87" t="s">
        <v>183</v>
      </c>
    </row>
    <row r="13" spans="1:10" ht="16.5">
      <c r="A13" s="85"/>
      <c r="B13" s="86"/>
      <c r="C13" s="86"/>
      <c r="D13" s="86"/>
      <c r="E13" s="86"/>
      <c r="F13" s="86"/>
      <c r="G13" s="86"/>
      <c r="H13" s="86"/>
      <c r="I13" s="86"/>
      <c r="J13" s="87"/>
    </row>
    <row r="14" spans="1:10" ht="16.5">
      <c r="A14" s="85" t="s">
        <v>560</v>
      </c>
      <c r="B14" s="86"/>
      <c r="C14" s="86"/>
      <c r="D14" s="86"/>
      <c r="E14" s="86"/>
      <c r="F14" s="86"/>
      <c r="G14" s="86"/>
      <c r="H14" s="86"/>
      <c r="I14" s="86"/>
      <c r="J14" s="87" t="s">
        <v>184</v>
      </c>
    </row>
    <row r="15" spans="1:10" ht="16.5">
      <c r="A15" s="85"/>
      <c r="B15" s="86"/>
      <c r="C15" s="86"/>
      <c r="D15" s="86"/>
      <c r="E15" s="86"/>
      <c r="F15" s="86"/>
      <c r="G15" s="86"/>
      <c r="H15" s="86"/>
      <c r="I15" s="86"/>
      <c r="J15" s="87"/>
    </row>
    <row r="16" spans="1:10" ht="16.5">
      <c r="A16" s="85" t="s">
        <v>411</v>
      </c>
      <c r="B16" s="86"/>
      <c r="C16" s="86"/>
      <c r="D16" s="86"/>
      <c r="E16" s="86"/>
      <c r="F16" s="86"/>
      <c r="G16" s="86"/>
      <c r="H16" s="86"/>
      <c r="I16" s="86"/>
      <c r="J16" s="88"/>
    </row>
    <row r="17" spans="1:10" ht="16.5">
      <c r="A17" s="85"/>
      <c r="B17" s="86"/>
      <c r="C17" s="86"/>
      <c r="D17" s="86"/>
      <c r="E17" s="86"/>
      <c r="F17" s="86"/>
      <c r="G17" s="86"/>
      <c r="H17" s="86"/>
      <c r="I17" s="86"/>
      <c r="J17" s="88"/>
    </row>
    <row r="18" spans="1:10" ht="16.5">
      <c r="A18" s="89" t="s">
        <v>419</v>
      </c>
      <c r="B18" s="86"/>
      <c r="C18" s="86"/>
      <c r="D18" s="86"/>
      <c r="E18" s="86"/>
      <c r="F18" s="86"/>
      <c r="G18" s="86"/>
      <c r="H18" s="86"/>
      <c r="I18" s="86"/>
      <c r="J18" s="87" t="s">
        <v>185</v>
      </c>
    </row>
    <row r="19" spans="1:10" ht="16.5">
      <c r="A19" s="89"/>
      <c r="B19" s="86"/>
      <c r="C19" s="86"/>
      <c r="D19" s="86"/>
      <c r="E19" s="86"/>
      <c r="F19" s="86"/>
      <c r="G19" s="86"/>
      <c r="H19" s="86"/>
      <c r="I19" s="86"/>
      <c r="J19" s="87"/>
    </row>
    <row r="20" spans="1:10" ht="16.5">
      <c r="A20" s="89" t="s">
        <v>420</v>
      </c>
      <c r="B20" s="86"/>
      <c r="C20" s="86"/>
      <c r="D20" s="86"/>
      <c r="E20" s="86"/>
      <c r="F20" s="86"/>
      <c r="G20" s="86"/>
      <c r="H20" s="86"/>
      <c r="I20" s="86"/>
      <c r="J20" s="87" t="s">
        <v>186</v>
      </c>
    </row>
    <row r="21" spans="1:10" ht="16.5">
      <c r="A21" s="89"/>
      <c r="B21" s="86"/>
      <c r="C21" s="86"/>
      <c r="D21" s="86"/>
      <c r="E21" s="86"/>
      <c r="F21" s="86"/>
      <c r="G21" s="86"/>
      <c r="H21" s="86"/>
      <c r="I21" s="86"/>
      <c r="J21" s="87"/>
    </row>
    <row r="22" spans="1:10" ht="16.5">
      <c r="A22" s="89" t="s">
        <v>421</v>
      </c>
      <c r="B22" s="86"/>
      <c r="C22" s="86"/>
      <c r="D22" s="86"/>
      <c r="E22" s="86"/>
      <c r="F22" s="86"/>
      <c r="G22" s="86"/>
      <c r="H22" s="86"/>
      <c r="I22" s="86"/>
      <c r="J22" s="87" t="s">
        <v>187</v>
      </c>
    </row>
    <row r="23" spans="1:10" ht="16.5">
      <c r="A23" s="89"/>
      <c r="B23" s="86"/>
      <c r="C23" s="86"/>
      <c r="D23" s="86"/>
      <c r="E23" s="86"/>
      <c r="F23" s="86"/>
      <c r="G23" s="86"/>
      <c r="H23" s="86"/>
      <c r="I23" s="86"/>
      <c r="J23" s="87"/>
    </row>
    <row r="24" spans="1:10" ht="16.5">
      <c r="A24" s="89" t="s">
        <v>422</v>
      </c>
      <c r="B24" s="86"/>
      <c r="C24" s="86"/>
      <c r="D24" s="86"/>
      <c r="E24" s="86"/>
      <c r="F24" s="86"/>
      <c r="G24" s="86"/>
      <c r="H24" s="86"/>
      <c r="I24" s="86"/>
      <c r="J24" s="87" t="s">
        <v>190</v>
      </c>
    </row>
    <row r="25" ht="15">
      <c r="J25" s="90"/>
    </row>
  </sheetData>
  <sheetProtection/>
  <printOptions horizontalCentered="1"/>
  <pageMargins left="0.7874015748031497" right="0.3937007874015748" top="0.5905511811023623" bottom="0.5905511811023623" header="0.1968503937007874" footer="0.196850393700787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indexed="33"/>
  </sheetPr>
  <dimension ref="A1:O54"/>
  <sheetViews>
    <sheetView zoomScalePageLayoutView="0" workbookViewId="0" topLeftCell="A4">
      <selection activeCell="B44" sqref="B44"/>
    </sheetView>
  </sheetViews>
  <sheetFormatPr defaultColWidth="9.00390625" defaultRowHeight="12.75"/>
  <cols>
    <col min="1" max="1" width="3.00390625" style="10" customWidth="1"/>
    <col min="2" max="2" width="34.875" style="10" customWidth="1"/>
    <col min="3" max="5" width="3.00390625" style="10" customWidth="1"/>
    <col min="6" max="6" width="0.37109375" style="10" customWidth="1"/>
    <col min="7" max="7" width="17.75390625" style="10" customWidth="1"/>
    <col min="8" max="8" width="0.875" style="10" customWidth="1"/>
    <col min="9" max="9" width="17.75390625" style="10" customWidth="1"/>
    <col min="10" max="10" width="0.37109375" style="10" customWidth="1"/>
    <col min="11" max="11" width="18.625" style="10" hidden="1" customWidth="1"/>
    <col min="12" max="12" width="2.75390625" style="10" customWidth="1"/>
    <col min="13" max="13" width="17.75390625" style="19" customWidth="1"/>
    <col min="14" max="14" width="20.875" style="10" customWidth="1"/>
    <col min="15" max="15" width="13.125" style="10" bestFit="1" customWidth="1"/>
    <col min="16" max="16384" width="9.125" style="10" customWidth="1"/>
  </cols>
  <sheetData>
    <row r="1" spans="1:13" s="22" customFormat="1" ht="15">
      <c r="A1" s="64" t="str">
        <f>Overview!B6</f>
        <v>VICP Securities Investment Fund Management Corporation</v>
      </c>
      <c r="B1" s="64"/>
      <c r="E1" s="61"/>
      <c r="F1" s="61"/>
      <c r="I1" s="97"/>
      <c r="M1" s="162" t="s">
        <v>867</v>
      </c>
    </row>
    <row r="2" spans="1:13" s="293" customFormat="1" ht="12">
      <c r="A2" s="290" t="str">
        <f>Overview!B8</f>
        <v>08 Nguyen Hue, Ben Nghe Ward, District 01, Tp.HCM</v>
      </c>
      <c r="B2" s="290"/>
      <c r="C2" s="290"/>
      <c r="D2" s="290"/>
      <c r="E2" s="290"/>
      <c r="F2" s="290"/>
      <c r="G2" s="290"/>
      <c r="H2" s="290"/>
      <c r="I2" s="695"/>
      <c r="J2" s="290"/>
      <c r="K2" s="290"/>
      <c r="L2" s="290"/>
      <c r="M2" s="291" t="str">
        <f>Overview!B10</f>
        <v>For the year ended on date 31 December, 2010</v>
      </c>
    </row>
    <row r="3" s="22" customFormat="1" ht="15"/>
    <row r="4" spans="1:13" s="368" customFormat="1" ht="20.25">
      <c r="A4" s="727" t="s">
        <v>1042</v>
      </c>
      <c r="B4" s="545"/>
      <c r="C4" s="545"/>
      <c r="D4" s="545"/>
      <c r="E4" s="545"/>
      <c r="F4" s="545"/>
      <c r="G4" s="545"/>
      <c r="H4" s="545"/>
      <c r="I4" s="545"/>
      <c r="J4" s="545"/>
      <c r="K4" s="545"/>
      <c r="L4" s="545"/>
      <c r="M4" s="545"/>
    </row>
    <row r="5" spans="1:13" s="368" customFormat="1" ht="15.75">
      <c r="A5" s="694" t="s">
        <v>1122</v>
      </c>
      <c r="B5" s="545"/>
      <c r="C5" s="545"/>
      <c r="D5" s="545"/>
      <c r="E5" s="545"/>
      <c r="F5" s="545"/>
      <c r="G5" s="545"/>
      <c r="H5" s="545"/>
      <c r="I5" s="545"/>
      <c r="J5" s="545"/>
      <c r="K5" s="545"/>
      <c r="L5" s="545"/>
      <c r="M5" s="545"/>
    </row>
    <row r="6" spans="2:12" ht="15">
      <c r="B6" s="45"/>
      <c r="C6" s="13"/>
      <c r="D6" s="13"/>
      <c r="E6" s="13"/>
      <c r="F6" s="13"/>
      <c r="G6" s="13"/>
      <c r="H6" s="13"/>
      <c r="I6" s="13"/>
      <c r="J6" s="13"/>
      <c r="K6" s="13"/>
      <c r="L6" s="13"/>
    </row>
    <row r="7" spans="1:12" ht="24" customHeight="1">
      <c r="A7" s="296" t="s">
        <v>709</v>
      </c>
      <c r="B7" s="40" t="s">
        <v>271</v>
      </c>
      <c r="C7" s="13"/>
      <c r="D7" s="13"/>
      <c r="E7" s="13"/>
      <c r="F7" s="13"/>
      <c r="G7" s="13"/>
      <c r="H7" s="13"/>
      <c r="I7" s="13"/>
      <c r="J7" s="13"/>
      <c r="K7" s="13"/>
      <c r="L7" s="13"/>
    </row>
    <row r="8" spans="2:13" ht="18" customHeight="1" hidden="1">
      <c r="B8" s="10" t="s">
        <v>444</v>
      </c>
      <c r="C8" s="22"/>
      <c r="D8" s="22"/>
      <c r="E8" s="22"/>
      <c r="F8" s="22"/>
      <c r="G8" s="22"/>
      <c r="H8" s="22"/>
      <c r="I8" s="22"/>
      <c r="J8" s="22"/>
      <c r="K8" s="22"/>
      <c r="L8" s="22"/>
      <c r="M8" s="64">
        <f aca="true" t="shared" si="0" ref="M8:M18">SUM(C8:K8)</f>
        <v>0</v>
      </c>
    </row>
    <row r="9" spans="2:13" ht="15" hidden="1">
      <c r="B9" s="26" t="s">
        <v>650</v>
      </c>
      <c r="C9" s="22"/>
      <c r="D9" s="22"/>
      <c r="E9" s="22"/>
      <c r="F9" s="22"/>
      <c r="G9" s="22"/>
      <c r="H9" s="22"/>
      <c r="I9" s="22"/>
      <c r="J9" s="22"/>
      <c r="K9" s="22"/>
      <c r="L9" s="22"/>
      <c r="M9" s="64">
        <f t="shared" si="0"/>
        <v>0</v>
      </c>
    </row>
    <row r="10" spans="2:13" ht="15" hidden="1">
      <c r="B10" s="24" t="s">
        <v>445</v>
      </c>
      <c r="C10" s="22">
        <f>TM3!C24</f>
        <v>0</v>
      </c>
      <c r="D10" s="22" t="e">
        <f>TM3!#REF!</f>
        <v>#REF!</v>
      </c>
      <c r="E10" s="22">
        <f>TM3!D24</f>
        <v>0</v>
      </c>
      <c r="F10" s="22" t="e">
        <f>TM3!#REF!</f>
        <v>#REF!</v>
      </c>
      <c r="G10" s="22">
        <f>TM3!E24</f>
        <v>0</v>
      </c>
      <c r="H10" s="22" t="e">
        <f>TM3!#REF!</f>
        <v>#REF!</v>
      </c>
      <c r="I10" s="22" t="e">
        <f>TM3!#REF!</f>
        <v>#REF!</v>
      </c>
      <c r="J10" s="22"/>
      <c r="K10" s="22"/>
      <c r="L10" s="22"/>
      <c r="M10" s="64" t="e">
        <f t="shared" si="0"/>
        <v>#REF!</v>
      </c>
    </row>
    <row r="11" spans="2:13" ht="15" hidden="1">
      <c r="B11" s="24" t="s">
        <v>446</v>
      </c>
      <c r="C11" s="22"/>
      <c r="D11" s="22"/>
      <c r="E11" s="22"/>
      <c r="F11" s="22"/>
      <c r="G11" s="22"/>
      <c r="H11" s="22"/>
      <c r="I11" s="22"/>
      <c r="J11" s="22"/>
      <c r="K11" s="22"/>
      <c r="L11" s="22"/>
      <c r="M11" s="64">
        <f t="shared" si="0"/>
        <v>0</v>
      </c>
    </row>
    <row r="12" spans="2:13" ht="15" hidden="1">
      <c r="B12" s="24" t="s">
        <v>447</v>
      </c>
      <c r="C12" s="22"/>
      <c r="D12" s="22"/>
      <c r="E12" s="22"/>
      <c r="F12" s="22"/>
      <c r="G12" s="22"/>
      <c r="H12" s="22"/>
      <c r="I12" s="22"/>
      <c r="J12" s="22"/>
      <c r="K12" s="22"/>
      <c r="L12" s="22"/>
      <c r="M12" s="64">
        <f t="shared" si="0"/>
        <v>0</v>
      </c>
    </row>
    <row r="13" spans="1:13" ht="18" customHeight="1" hidden="1">
      <c r="A13" s="10" t="s">
        <v>1233</v>
      </c>
      <c r="B13" s="10" t="s">
        <v>508</v>
      </c>
      <c r="C13" s="22"/>
      <c r="D13" s="22"/>
      <c r="E13" s="22"/>
      <c r="F13" s="22"/>
      <c r="G13" s="22"/>
      <c r="H13" s="22"/>
      <c r="I13" s="22"/>
      <c r="J13" s="22"/>
      <c r="K13" s="22">
        <v>0</v>
      </c>
      <c r="L13" s="22"/>
      <c r="M13" s="64">
        <f t="shared" si="0"/>
        <v>0</v>
      </c>
    </row>
    <row r="14" spans="2:13" ht="15" hidden="1">
      <c r="B14" s="26" t="s">
        <v>651</v>
      </c>
      <c r="C14" s="22"/>
      <c r="D14" s="22"/>
      <c r="E14" s="22"/>
      <c r="F14" s="22"/>
      <c r="G14" s="22"/>
      <c r="H14" s="22"/>
      <c r="I14" s="22"/>
      <c r="J14" s="22"/>
      <c r="K14" s="22"/>
      <c r="L14" s="22"/>
      <c r="M14" s="64">
        <f t="shared" si="0"/>
        <v>0</v>
      </c>
    </row>
    <row r="15" spans="2:13" ht="15" hidden="1">
      <c r="B15" s="24" t="s">
        <v>660</v>
      </c>
      <c r="C15" s="22"/>
      <c r="D15" s="22"/>
      <c r="E15" s="22"/>
      <c r="F15" s="22"/>
      <c r="G15" s="22"/>
      <c r="H15" s="22"/>
      <c r="I15" s="22"/>
      <c r="J15" s="22"/>
      <c r="K15" s="22"/>
      <c r="L15" s="22"/>
      <c r="M15" s="64">
        <f t="shared" si="0"/>
        <v>0</v>
      </c>
    </row>
    <row r="16" spans="2:13" ht="15" hidden="1">
      <c r="B16" s="24" t="s">
        <v>661</v>
      </c>
      <c r="C16" s="22"/>
      <c r="D16" s="22"/>
      <c r="E16" s="22"/>
      <c r="F16" s="22"/>
      <c r="G16" s="22"/>
      <c r="H16" s="22"/>
      <c r="I16" s="22"/>
      <c r="J16" s="22"/>
      <c r="K16" s="22"/>
      <c r="L16" s="22"/>
      <c r="M16" s="64">
        <f t="shared" si="0"/>
        <v>0</v>
      </c>
    </row>
    <row r="17" spans="2:13" ht="15" hidden="1">
      <c r="B17" s="24" t="s">
        <v>662</v>
      </c>
      <c r="C17" s="22"/>
      <c r="D17" s="22"/>
      <c r="E17" s="22"/>
      <c r="F17" s="22"/>
      <c r="G17" s="22"/>
      <c r="H17" s="22"/>
      <c r="I17" s="22"/>
      <c r="J17" s="22"/>
      <c r="K17" s="22"/>
      <c r="L17" s="22"/>
      <c r="M17" s="64">
        <f t="shared" si="0"/>
        <v>0</v>
      </c>
    </row>
    <row r="18" spans="2:13" ht="15" hidden="1">
      <c r="B18" s="24" t="s">
        <v>663</v>
      </c>
      <c r="C18" s="22"/>
      <c r="D18" s="22"/>
      <c r="E18" s="22"/>
      <c r="F18" s="22"/>
      <c r="G18" s="22"/>
      <c r="H18" s="22"/>
      <c r="I18" s="22"/>
      <c r="J18" s="22"/>
      <c r="K18" s="22"/>
      <c r="L18" s="22"/>
      <c r="M18" s="64">
        <f t="shared" si="0"/>
        <v>0</v>
      </c>
    </row>
    <row r="19" spans="2:15" ht="18" customHeight="1" hidden="1">
      <c r="B19" s="10" t="s">
        <v>509</v>
      </c>
      <c r="C19" s="22" t="e">
        <f>#REF!+C8-C13</f>
        <v>#REF!</v>
      </c>
      <c r="D19" s="22" t="e">
        <f>#REF!+D8-D13</f>
        <v>#REF!</v>
      </c>
      <c r="E19" s="22" t="e">
        <f>#REF!+E8-E13</f>
        <v>#REF!</v>
      </c>
      <c r="F19" s="22" t="e">
        <f>#REF!+F8-F13</f>
        <v>#REF!</v>
      </c>
      <c r="G19" s="22" t="e">
        <f>#REF!+G8-G13</f>
        <v>#REF!</v>
      </c>
      <c r="H19" s="22" t="e">
        <f>#REF!+H8-H13</f>
        <v>#REF!</v>
      </c>
      <c r="I19" s="22" t="e">
        <f>#REF!+I8-I13</f>
        <v>#REF!</v>
      </c>
      <c r="J19" s="22"/>
      <c r="K19" s="22" t="e">
        <f>#REF!+K8-K13</f>
        <v>#REF!</v>
      </c>
      <c r="L19" s="22"/>
      <c r="M19" s="64" t="e">
        <f>SUM(M8:M18)</f>
        <v>#REF!</v>
      </c>
      <c r="N19" s="30" t="e">
        <f>M19-'BS'!#REF!</f>
        <v>#REF!</v>
      </c>
      <c r="O19" s="41"/>
    </row>
    <row r="20" spans="2:13" ht="19.5" customHeight="1" hidden="1">
      <c r="B20" s="123" t="s">
        <v>510</v>
      </c>
      <c r="C20" s="297"/>
      <c r="D20" s="297"/>
      <c r="E20" s="297"/>
      <c r="F20" s="297"/>
      <c r="G20" s="297"/>
      <c r="H20" s="297"/>
      <c r="I20" s="297"/>
      <c r="J20" s="297" t="e">
        <f>#REF!+J8-J13</f>
        <v>#REF!</v>
      </c>
      <c r="K20" s="297" t="e">
        <f>#REF!+K8-K13</f>
        <v>#REF!</v>
      </c>
      <c r="L20" s="297" t="e">
        <f>#REF!+L8-L13</f>
        <v>#REF!</v>
      </c>
      <c r="M20" s="298"/>
    </row>
    <row r="21" spans="2:15" ht="18" customHeight="1" hidden="1">
      <c r="B21" s="10" t="s">
        <v>443</v>
      </c>
      <c r="C21" s="22">
        <f>TM3!C35</f>
        <v>0</v>
      </c>
      <c r="D21" s="22" t="e">
        <f>TM3!#REF!</f>
        <v>#REF!</v>
      </c>
      <c r="E21" s="22">
        <f>TM3!D35</f>
        <v>0</v>
      </c>
      <c r="F21" s="22" t="e">
        <f>TM3!#REF!</f>
        <v>#REF!</v>
      </c>
      <c r="G21" s="22">
        <f>TM3!E35</f>
        <v>0</v>
      </c>
      <c r="H21" s="22" t="e">
        <f>TM3!#REF!</f>
        <v>#REF!</v>
      </c>
      <c r="I21" s="22" t="e">
        <f>TM3!#REF!</f>
        <v>#REF!</v>
      </c>
      <c r="J21" s="97"/>
      <c r="K21" s="299"/>
      <c r="L21" s="97"/>
      <c r="M21" s="300" t="e">
        <f aca="true" t="shared" si="1" ref="M21:M28">SUM(C21:K21)</f>
        <v>#REF!</v>
      </c>
      <c r="N21" s="30" t="e">
        <f>M21+'BS'!#REF!</f>
        <v>#REF!</v>
      </c>
      <c r="O21" s="30"/>
    </row>
    <row r="22" spans="2:13" ht="18" customHeight="1" hidden="1">
      <c r="B22" s="10" t="s">
        <v>444</v>
      </c>
      <c r="C22" s="22">
        <f>TM3!C36</f>
        <v>0</v>
      </c>
      <c r="D22" s="22"/>
      <c r="E22" s="22">
        <f>TM3!D36</f>
        <v>0</v>
      </c>
      <c r="F22" s="22"/>
      <c r="G22" s="22">
        <f>TM3!E36</f>
        <v>0</v>
      </c>
      <c r="H22" s="97"/>
      <c r="I22" s="22" t="e">
        <f>TM3!#REF!</f>
        <v>#REF!</v>
      </c>
      <c r="J22" s="97"/>
      <c r="K22" s="22"/>
      <c r="L22" s="97"/>
      <c r="M22" s="64" t="e">
        <f t="shared" si="1"/>
        <v>#REF!</v>
      </c>
    </row>
    <row r="23" spans="2:13" ht="18" customHeight="1" hidden="1">
      <c r="B23" s="10" t="s">
        <v>508</v>
      </c>
      <c r="C23" s="22">
        <f>TM3!C37</f>
        <v>0</v>
      </c>
      <c r="D23" s="22"/>
      <c r="E23" s="22">
        <f>TM3!D37</f>
        <v>0</v>
      </c>
      <c r="F23" s="22"/>
      <c r="G23" s="22">
        <f>TM3!E37</f>
        <v>0</v>
      </c>
      <c r="H23" s="22"/>
      <c r="I23" s="22" t="e">
        <f>TM3!#REF!</f>
        <v>#REF!</v>
      </c>
      <c r="J23" s="22"/>
      <c r="K23" s="22">
        <v>0</v>
      </c>
      <c r="L23" s="97"/>
      <c r="M23" s="64" t="e">
        <f t="shared" si="1"/>
        <v>#REF!</v>
      </c>
    </row>
    <row r="24" spans="2:13" ht="15" hidden="1">
      <c r="B24" s="26" t="s">
        <v>654</v>
      </c>
      <c r="C24" s="22"/>
      <c r="D24" s="22"/>
      <c r="E24" s="22">
        <f>TM3!D38</f>
        <v>0</v>
      </c>
      <c r="F24" s="22"/>
      <c r="G24" s="97"/>
      <c r="H24" s="97"/>
      <c r="I24" s="97"/>
      <c r="J24" s="97"/>
      <c r="K24" s="97"/>
      <c r="L24" s="97"/>
      <c r="M24" s="64">
        <f t="shared" si="1"/>
        <v>0</v>
      </c>
    </row>
    <row r="25" spans="2:13" ht="15" hidden="1">
      <c r="B25" s="24" t="s">
        <v>662</v>
      </c>
      <c r="C25" s="22"/>
      <c r="D25" s="22"/>
      <c r="E25" s="22">
        <f>TM3!D39</f>
        <v>0</v>
      </c>
      <c r="F25" s="22"/>
      <c r="G25" s="97"/>
      <c r="H25" s="97"/>
      <c r="I25" s="97"/>
      <c r="J25" s="97"/>
      <c r="K25" s="97"/>
      <c r="L25" s="97"/>
      <c r="M25" s="64">
        <f t="shared" si="1"/>
        <v>0</v>
      </c>
    </row>
    <row r="26" spans="2:13" ht="15" hidden="1">
      <c r="B26" s="24" t="s">
        <v>910</v>
      </c>
      <c r="C26" s="22"/>
      <c r="D26" s="22"/>
      <c r="E26" s="22">
        <f>TM3!D40</f>
        <v>0</v>
      </c>
      <c r="F26" s="22"/>
      <c r="G26" s="22"/>
      <c r="H26" s="97"/>
      <c r="I26" s="22"/>
      <c r="J26" s="97"/>
      <c r="K26" s="97"/>
      <c r="L26" s="97"/>
      <c r="M26" s="64">
        <f t="shared" si="1"/>
        <v>0</v>
      </c>
    </row>
    <row r="27" spans="2:13" ht="15" hidden="1">
      <c r="B27" s="24" t="s">
        <v>663</v>
      </c>
      <c r="C27" s="22"/>
      <c r="D27" s="22"/>
      <c r="E27" s="22">
        <f>TM3!D41</f>
        <v>0</v>
      </c>
      <c r="F27" s="22"/>
      <c r="G27" s="97"/>
      <c r="H27" s="97"/>
      <c r="I27" s="97"/>
      <c r="J27" s="97"/>
      <c r="K27" s="97"/>
      <c r="L27" s="97"/>
      <c r="M27" s="64">
        <f t="shared" si="1"/>
        <v>0</v>
      </c>
    </row>
    <row r="28" spans="2:15" ht="18" customHeight="1" hidden="1">
      <c r="B28" s="10" t="s">
        <v>509</v>
      </c>
      <c r="C28" s="22">
        <f>C21+C22-C23</f>
        <v>0</v>
      </c>
      <c r="D28" s="22" t="e">
        <f aca="true" t="shared" si="2" ref="D28:I28">D21+D22-D23</f>
        <v>#REF!</v>
      </c>
      <c r="E28" s="22">
        <f t="shared" si="2"/>
        <v>0</v>
      </c>
      <c r="F28" s="22" t="e">
        <f t="shared" si="2"/>
        <v>#REF!</v>
      </c>
      <c r="G28" s="22">
        <f t="shared" si="2"/>
        <v>0</v>
      </c>
      <c r="H28" s="22" t="e">
        <f t="shared" si="2"/>
        <v>#REF!</v>
      </c>
      <c r="I28" s="22" t="e">
        <f t="shared" si="2"/>
        <v>#REF!</v>
      </c>
      <c r="J28" s="97"/>
      <c r="K28" s="22">
        <f>SUM(K21+K22-K23)</f>
        <v>0</v>
      </c>
      <c r="L28" s="97"/>
      <c r="M28" s="64" t="e">
        <f t="shared" si="1"/>
        <v>#REF!</v>
      </c>
      <c r="N28" s="30" t="e">
        <f>M28+'BS'!#REF!</f>
        <v>#REF!</v>
      </c>
      <c r="O28" s="30"/>
    </row>
    <row r="29" spans="2:13" ht="19.5" customHeight="1" hidden="1">
      <c r="B29" s="123" t="s">
        <v>511</v>
      </c>
      <c r="C29" s="124"/>
      <c r="D29" s="124"/>
      <c r="E29" s="124"/>
      <c r="F29" s="124"/>
      <c r="G29" s="124"/>
      <c r="H29" s="124"/>
      <c r="I29" s="124"/>
      <c r="J29" s="124"/>
      <c r="K29" s="124"/>
      <c r="L29" s="124"/>
      <c r="M29" s="123"/>
    </row>
    <row r="30" spans="2:14" ht="18" customHeight="1" hidden="1">
      <c r="B30" s="10" t="s">
        <v>512</v>
      </c>
      <c r="C30" s="30">
        <f>TM3!C44</f>
        <v>0</v>
      </c>
      <c r="D30" s="30" t="e">
        <f>TM3!#REF!</f>
        <v>#REF!</v>
      </c>
      <c r="E30" s="30">
        <f>TM3!D44</f>
        <v>0</v>
      </c>
      <c r="F30" s="30" t="e">
        <f>TM3!#REF!</f>
        <v>#REF!</v>
      </c>
      <c r="G30" s="30">
        <f>TM3!E44</f>
        <v>0</v>
      </c>
      <c r="H30" s="30" t="e">
        <f>TM3!#REF!</f>
        <v>#REF!</v>
      </c>
      <c r="I30" s="30" t="e">
        <f>TM3!#REF!</f>
        <v>#REF!</v>
      </c>
      <c r="J30" s="30" t="e">
        <f>TM3!#REF!</f>
        <v>#REF!</v>
      </c>
      <c r="K30" s="30">
        <f>TM3!F44</f>
        <v>0</v>
      </c>
      <c r="L30" s="30" t="e">
        <f>TM3!#REF!</f>
        <v>#REF!</v>
      </c>
      <c r="M30" s="300" t="e">
        <f>SUM(C30:K30)</f>
        <v>#REF!</v>
      </c>
      <c r="N30" s="30" t="e">
        <f>M30-'BS'!#REF!</f>
        <v>#REF!</v>
      </c>
    </row>
    <row r="31" spans="2:14" ht="18" customHeight="1" hidden="1">
      <c r="B31" s="10" t="s">
        <v>513</v>
      </c>
      <c r="C31" s="30">
        <f>TM3!C45</f>
        <v>0</v>
      </c>
      <c r="D31" s="30" t="e">
        <f>TM3!#REF!</f>
        <v>#REF!</v>
      </c>
      <c r="E31" s="30">
        <f>TM3!D45</f>
        <v>0</v>
      </c>
      <c r="F31" s="30" t="e">
        <f>TM3!#REF!</f>
        <v>#REF!</v>
      </c>
      <c r="G31" s="30">
        <f>TM3!E45</f>
        <v>0</v>
      </c>
      <c r="H31" s="30" t="e">
        <f>TM3!#REF!</f>
        <v>#REF!</v>
      </c>
      <c r="I31" s="30" t="e">
        <f>TM3!#REF!</f>
        <v>#REF!</v>
      </c>
      <c r="J31" s="47"/>
      <c r="K31" s="30" t="e">
        <f>K19-K28</f>
        <v>#REF!</v>
      </c>
      <c r="L31" s="47"/>
      <c r="M31" s="64" t="e">
        <f>SUM(C31:K31)</f>
        <v>#REF!</v>
      </c>
      <c r="N31" s="30" t="e">
        <f>M31-'BS'!#REF!</f>
        <v>#REF!</v>
      </c>
    </row>
    <row r="32" spans="9:13" ht="15">
      <c r="I32" s="301">
        <v>40543</v>
      </c>
      <c r="M32" s="301">
        <v>40179</v>
      </c>
    </row>
    <row r="33" ht="15" hidden="1">
      <c r="B33" s="10" t="s">
        <v>514</v>
      </c>
    </row>
    <row r="34" ht="15" hidden="1">
      <c r="B34" s="10" t="s">
        <v>344</v>
      </c>
    </row>
    <row r="35" ht="15" hidden="1">
      <c r="B35" s="10" t="s">
        <v>345</v>
      </c>
    </row>
    <row r="36" ht="6" customHeight="1"/>
    <row r="37" ht="15" hidden="1">
      <c r="B37" s="10" t="s">
        <v>569</v>
      </c>
    </row>
    <row r="38" spans="2:13" ht="19.5" customHeight="1">
      <c r="B38" s="24" t="s">
        <v>272</v>
      </c>
      <c r="I38" s="240">
        <f>TM3!F10</f>
        <v>149081431</v>
      </c>
      <c r="M38" s="240">
        <f>TM3!H10</f>
        <v>999005000</v>
      </c>
    </row>
    <row r="39" spans="2:13" ht="19.5" customHeight="1">
      <c r="B39" s="24" t="s">
        <v>274</v>
      </c>
      <c r="I39" s="240">
        <f>TM3!F11</f>
        <v>339990000</v>
      </c>
      <c r="M39" s="240">
        <f>TM3!H11</f>
        <v>277155800</v>
      </c>
    </row>
    <row r="40" spans="2:9" ht="6" customHeight="1">
      <c r="B40" s="24"/>
      <c r="I40" s="240"/>
    </row>
    <row r="41" spans="2:13" ht="15.75" thickBot="1">
      <c r="B41" s="32" t="s">
        <v>326</v>
      </c>
      <c r="I41" s="302">
        <f>SUM(I38:I39)</f>
        <v>489071431</v>
      </c>
      <c r="J41" s="38"/>
      <c r="K41" s="34"/>
      <c r="L41" s="38"/>
      <c r="M41" s="302">
        <f>SUM(M38:M39)</f>
        <v>1276160800</v>
      </c>
    </row>
    <row r="42" ht="15.75" thickTop="1"/>
    <row r="43" spans="2:13" ht="45" customHeight="1">
      <c r="B43" s="1080" t="s">
        <v>275</v>
      </c>
      <c r="C43" s="1080"/>
      <c r="D43" s="1080"/>
      <c r="E43" s="1080"/>
      <c r="F43" s="1080"/>
      <c r="G43" s="1080"/>
      <c r="H43" s="1080"/>
      <c r="I43" s="1080"/>
      <c r="J43" s="1080"/>
      <c r="K43" s="1080"/>
      <c r="L43" s="1080"/>
      <c r="M43" s="1080"/>
    </row>
    <row r="45" spans="1:2" ht="15">
      <c r="A45" s="66" t="s">
        <v>427</v>
      </c>
      <c r="B45" s="303" t="s">
        <v>276</v>
      </c>
    </row>
    <row r="47" spans="2:13" ht="15">
      <c r="B47" s="142" t="s">
        <v>153</v>
      </c>
      <c r="C47" s="124"/>
      <c r="D47" s="124"/>
      <c r="E47" s="124"/>
      <c r="F47" s="124"/>
      <c r="G47" s="124" t="s">
        <v>277</v>
      </c>
      <c r="H47" s="124"/>
      <c r="I47" s="124" t="s">
        <v>278</v>
      </c>
      <c r="J47" s="124"/>
      <c r="K47" s="124"/>
      <c r="L47" s="124"/>
      <c r="M47" s="124" t="s">
        <v>279</v>
      </c>
    </row>
    <row r="48" ht="9" customHeight="1"/>
    <row r="49" spans="2:13" ht="19.5" customHeight="1">
      <c r="B49" s="304" t="s">
        <v>280</v>
      </c>
      <c r="G49" s="22">
        <f>TM3!E56</f>
        <v>385841342</v>
      </c>
      <c r="H49" s="22"/>
      <c r="I49" s="22">
        <f>TM3!F56</f>
        <v>126260612</v>
      </c>
      <c r="M49" s="22">
        <f>TM3!H56</f>
        <v>259580730</v>
      </c>
    </row>
    <row r="50" spans="2:13" ht="19.5" customHeight="1">
      <c r="B50" s="304" t="s">
        <v>281</v>
      </c>
      <c r="G50" s="22">
        <f>TM3!E57</f>
        <v>675768204</v>
      </c>
      <c r="H50" s="22"/>
      <c r="I50" s="22">
        <f>TM3!F57</f>
        <v>138879497</v>
      </c>
      <c r="M50" s="22">
        <f>TM3!H57</f>
        <v>536888707</v>
      </c>
    </row>
    <row r="51" spans="2:13" ht="19.5" customHeight="1">
      <c r="B51" s="24" t="s">
        <v>282</v>
      </c>
      <c r="G51" s="22">
        <f>TM3!E58</f>
        <v>4324750735</v>
      </c>
      <c r="H51" s="22"/>
      <c r="I51" s="22">
        <f>TM3!F58</f>
        <v>2282507332</v>
      </c>
      <c r="M51" s="22">
        <f>TM3!H58</f>
        <v>2042243403</v>
      </c>
    </row>
    <row r="52" spans="2:13" ht="19.5" customHeight="1">
      <c r="B52" s="24" t="s">
        <v>283</v>
      </c>
      <c r="G52" s="22">
        <f>TM3!E59</f>
        <v>3944676759</v>
      </c>
      <c r="H52" s="22"/>
      <c r="I52" s="22">
        <f>TM3!F59</f>
        <v>2520210152</v>
      </c>
      <c r="M52" s="22">
        <f>TM3!H59</f>
        <v>1424466607</v>
      </c>
    </row>
    <row r="53" spans="2:13" ht="9" customHeight="1">
      <c r="B53" s="24"/>
      <c r="G53" s="22"/>
      <c r="H53" s="22"/>
      <c r="I53" s="22"/>
      <c r="M53" s="22"/>
    </row>
    <row r="54" spans="2:13" s="19" customFormat="1" ht="15" thickBot="1">
      <c r="B54" s="53" t="s">
        <v>326</v>
      </c>
      <c r="C54" s="33"/>
      <c r="D54" s="33"/>
      <c r="E54" s="33"/>
      <c r="F54" s="33"/>
      <c r="G54" s="266">
        <f>SUM(G49:G52)</f>
        <v>9331037040</v>
      </c>
      <c r="H54" s="266"/>
      <c r="I54" s="266">
        <f>SUM(I49:I52)</f>
        <v>5067857593</v>
      </c>
      <c r="J54" s="266"/>
      <c r="K54" s="266">
        <f>SUM(K49:K52)</f>
        <v>0</v>
      </c>
      <c r="L54" s="266">
        <f>SUM(L49:L52)</f>
        <v>0</v>
      </c>
      <c r="M54" s="266">
        <f>SUM(M49:M52)</f>
        <v>4263179447</v>
      </c>
    </row>
    <row r="55" ht="15.75" thickTop="1"/>
  </sheetData>
  <sheetProtection/>
  <mergeCells count="1">
    <mergeCell ref="B43:M43"/>
  </mergeCells>
  <conditionalFormatting sqref="B45 B49:B50">
    <cfRule type="cellIs" priority="1" dxfId="9" operator="equal" stopIfTrue="1">
      <formula>0</formula>
    </cfRule>
  </conditionalFormatting>
  <printOptions/>
  <pageMargins left="0.8267716535433072" right="0.35433070866141736" top="0.5905511811023623" bottom="0.5905511811023623" header="0.31496062992125984" footer="0.1968503937007874"/>
  <pageSetup firstPageNumber="16" useFirstPageNumber="1" horizontalDpi="600" verticalDpi="600" orientation="portrait" paperSize="9" scale="95"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dimension ref="A1:M59"/>
  <sheetViews>
    <sheetView zoomScalePageLayoutView="0" workbookViewId="0" topLeftCell="A4">
      <selection activeCell="A43" sqref="A43:IV43"/>
    </sheetView>
  </sheetViews>
  <sheetFormatPr defaultColWidth="9.00390625" defaultRowHeight="12.75"/>
  <cols>
    <col min="1" max="1" width="3.00390625" style="10" customWidth="1"/>
    <col min="2" max="2" width="40.75390625" style="10" customWidth="1"/>
    <col min="3" max="3" width="18.125" style="10" bestFit="1" customWidth="1"/>
    <col min="4" max="4" width="13.75390625" style="10" customWidth="1"/>
    <col min="5" max="6" width="16.875" style="10" bestFit="1" customWidth="1"/>
    <col min="7" max="7" width="17.00390625" style="10" bestFit="1" customWidth="1"/>
    <col min="8" max="8" width="14.625" style="10" customWidth="1"/>
    <col min="9" max="9" width="17.125" style="10" customWidth="1"/>
    <col min="10" max="10" width="16.25390625" style="10" customWidth="1"/>
    <col min="11" max="11" width="12.625" style="10" customWidth="1"/>
    <col min="12" max="16384" width="9.125" style="10" customWidth="1"/>
  </cols>
  <sheetData>
    <row r="1" spans="1:9" s="22" customFormat="1" ht="15">
      <c r="A1" s="64" t="str">
        <f>Overview!B6</f>
        <v>VICP Securities Investment Fund Management Corporation</v>
      </c>
      <c r="B1" s="64"/>
      <c r="E1" s="61"/>
      <c r="F1" s="61"/>
      <c r="I1" s="162" t="s">
        <v>867</v>
      </c>
    </row>
    <row r="2" spans="1:9" s="293" customFormat="1" ht="12">
      <c r="A2" s="290" t="str">
        <f>Overview!B8</f>
        <v>08 Nguyen Hue, Ben Nghe Ward, District 01, Tp.HCM</v>
      </c>
      <c r="B2" s="290"/>
      <c r="C2" s="290"/>
      <c r="D2" s="290"/>
      <c r="E2" s="290"/>
      <c r="F2" s="290"/>
      <c r="G2" s="290"/>
      <c r="H2" s="290"/>
      <c r="I2" s="291" t="str">
        <f>Overview!B10</f>
        <v>For the year ended on date 31 December, 2010</v>
      </c>
    </row>
    <row r="3" s="22" customFormat="1" ht="15"/>
    <row r="4" spans="1:13" s="368" customFormat="1" ht="20.25">
      <c r="A4" s="1083" t="s">
        <v>1042</v>
      </c>
      <c r="B4" s="1083"/>
      <c r="C4" s="1083"/>
      <c r="D4" s="1083"/>
      <c r="E4" s="1083"/>
      <c r="F4" s="1083"/>
      <c r="G4" s="1083"/>
      <c r="H4" s="1083"/>
      <c r="I4" s="1083"/>
      <c r="J4" s="545"/>
      <c r="K4" s="545"/>
      <c r="L4" s="545"/>
      <c r="M4" s="545"/>
    </row>
    <row r="5" spans="1:13" s="368" customFormat="1" ht="15.75">
      <c r="A5" s="1232" t="s">
        <v>1122</v>
      </c>
      <c r="B5" s="1232"/>
      <c r="C5" s="1232"/>
      <c r="D5" s="1232"/>
      <c r="E5" s="1232"/>
      <c r="F5" s="1232"/>
      <c r="G5" s="1232"/>
      <c r="H5" s="1232"/>
      <c r="I5" s="1232"/>
      <c r="J5" s="545"/>
      <c r="K5" s="545"/>
      <c r="L5" s="545"/>
      <c r="M5" s="545"/>
    </row>
    <row r="6" spans="2:13" ht="15">
      <c r="B6" s="45"/>
      <c r="C6" s="13"/>
      <c r="D6" s="13"/>
      <c r="E6" s="13"/>
      <c r="F6" s="13"/>
      <c r="G6" s="13"/>
      <c r="H6" s="13"/>
      <c r="I6" s="13"/>
      <c r="J6" s="13"/>
      <c r="K6" s="13"/>
      <c r="L6" s="13"/>
      <c r="M6" s="19"/>
    </row>
    <row r="7" spans="1:9" s="19" customFormat="1" ht="14.25">
      <c r="A7" s="36" t="s">
        <v>1163</v>
      </c>
      <c r="B7" s="36" t="s">
        <v>346</v>
      </c>
      <c r="C7" s="36"/>
      <c r="D7" s="36"/>
      <c r="E7" s="36"/>
      <c r="F7" s="36"/>
      <c r="I7" s="36"/>
    </row>
    <row r="8" spans="1:9" ht="6" customHeight="1">
      <c r="A8" s="38"/>
      <c r="B8" s="38"/>
      <c r="C8" s="61"/>
      <c r="D8" s="61"/>
      <c r="E8" s="61"/>
      <c r="F8" s="61"/>
      <c r="G8" s="61"/>
      <c r="H8" s="38"/>
      <c r="I8" s="38"/>
    </row>
    <row r="9" spans="1:9" s="23" customFormat="1" ht="24" customHeight="1">
      <c r="A9" s="1149" t="s">
        <v>153</v>
      </c>
      <c r="B9" s="1149"/>
      <c r="C9" s="1149" t="s">
        <v>322</v>
      </c>
      <c r="D9" s="1149"/>
      <c r="E9" s="305" t="s">
        <v>323</v>
      </c>
      <c r="F9" s="241" t="s">
        <v>324</v>
      </c>
      <c r="G9" s="1149" t="s">
        <v>325</v>
      </c>
      <c r="H9" s="1149"/>
      <c r="I9" s="1149" t="s">
        <v>347</v>
      </c>
    </row>
    <row r="10" spans="1:9" s="23" customFormat="1" ht="24" customHeight="1">
      <c r="A10" s="1149"/>
      <c r="B10" s="1149"/>
      <c r="C10" s="185" t="s">
        <v>326</v>
      </c>
      <c r="D10" s="185" t="s">
        <v>348</v>
      </c>
      <c r="E10" s="184"/>
      <c r="F10" s="184"/>
      <c r="G10" s="185" t="s">
        <v>326</v>
      </c>
      <c r="H10" s="185" t="s">
        <v>348</v>
      </c>
      <c r="I10" s="1149"/>
    </row>
    <row r="11" spans="1:9" s="26" customFormat="1" ht="24" customHeight="1">
      <c r="A11" s="1245"/>
      <c r="B11" s="1246"/>
      <c r="C11" s="306"/>
      <c r="D11" s="306"/>
      <c r="E11" s="306"/>
      <c r="F11" s="306"/>
      <c r="G11" s="306"/>
      <c r="H11" s="307"/>
      <c r="I11" s="307"/>
    </row>
    <row r="12" spans="1:10" s="19" customFormat="1" ht="24" customHeight="1">
      <c r="A12" s="308" t="s">
        <v>349</v>
      </c>
      <c r="B12" s="308"/>
      <c r="C12" s="309">
        <f>SUM(C13:C20)</f>
        <v>1377437857</v>
      </c>
      <c r="D12" s="309">
        <f>SUM(D13:D19)</f>
        <v>0</v>
      </c>
      <c r="E12" s="309">
        <f>SUM(E13:E20)</f>
        <v>3724239965</v>
      </c>
      <c r="F12" s="309">
        <f>SUM(F13:F20)</f>
        <v>1769872876</v>
      </c>
      <c r="G12" s="309">
        <f aca="true" t="shared" si="0" ref="G12:G17">C12+E12-F12</f>
        <v>3331804946</v>
      </c>
      <c r="H12" s="309">
        <f>SUM(H13:H19)</f>
        <v>0</v>
      </c>
      <c r="I12" s="308"/>
      <c r="J12" s="158"/>
    </row>
    <row r="13" spans="1:9" s="38" customFormat="1" ht="24" customHeight="1">
      <c r="A13" s="310" t="s">
        <v>350</v>
      </c>
      <c r="B13" s="310"/>
      <c r="C13" s="294">
        <f>TM5!C12</f>
        <v>0</v>
      </c>
      <c r="D13" s="294"/>
      <c r="E13" s="294">
        <f>TM5!E12</f>
        <v>0</v>
      </c>
      <c r="F13" s="294">
        <f>TM5!F12</f>
        <v>0</v>
      </c>
      <c r="G13" s="294">
        <f t="shared" si="0"/>
        <v>0</v>
      </c>
      <c r="H13" s="310"/>
      <c r="I13" s="310"/>
    </row>
    <row r="14" spans="1:10" ht="15">
      <c r="A14" s="310" t="s">
        <v>351</v>
      </c>
      <c r="B14" s="310"/>
      <c r="C14" s="294">
        <f>TM5!C13</f>
        <v>0</v>
      </c>
      <c r="D14" s="294"/>
      <c r="E14" s="294">
        <f>TM5!E13</f>
        <v>0</v>
      </c>
      <c r="F14" s="294">
        <f>TM5!F13</f>
        <v>252124700</v>
      </c>
      <c r="G14" s="294">
        <f t="shared" si="0"/>
        <v>-252124700</v>
      </c>
      <c r="H14" s="311"/>
      <c r="I14" s="310"/>
      <c r="J14" s="30"/>
    </row>
    <row r="15" spans="1:9" ht="15">
      <c r="A15" s="310" t="s">
        <v>352</v>
      </c>
      <c r="B15" s="310"/>
      <c r="C15" s="294">
        <f>TM5!C14</f>
        <v>1338750</v>
      </c>
      <c r="D15" s="294"/>
      <c r="E15" s="294">
        <f>TM5!E14</f>
        <v>6422931</v>
      </c>
      <c r="F15" s="294">
        <f>TM5!F14</f>
        <v>7761681</v>
      </c>
      <c r="G15" s="294">
        <f t="shared" si="0"/>
        <v>0</v>
      </c>
      <c r="H15" s="310"/>
      <c r="I15" s="310"/>
    </row>
    <row r="16" spans="1:9" ht="15">
      <c r="A16" s="310" t="s">
        <v>353</v>
      </c>
      <c r="B16" s="310"/>
      <c r="C16" s="294">
        <f>TM5!C17</f>
        <v>0</v>
      </c>
      <c r="D16" s="294"/>
      <c r="E16" s="294">
        <f>TM5!E17</f>
        <v>722599943</v>
      </c>
      <c r="F16" s="294">
        <f>TM5!F17</f>
        <v>673105170</v>
      </c>
      <c r="G16" s="294">
        <f t="shared" si="0"/>
        <v>49494773</v>
      </c>
      <c r="H16" s="310"/>
      <c r="I16" s="310"/>
    </row>
    <row r="17" spans="1:9" ht="15">
      <c r="A17" s="310" t="s">
        <v>354</v>
      </c>
      <c r="B17" s="310"/>
      <c r="C17" s="294">
        <f>TM5!C18</f>
        <v>0</v>
      </c>
      <c r="D17" s="294"/>
      <c r="E17" s="294">
        <f>TM5!E18</f>
        <v>0</v>
      </c>
      <c r="F17" s="294">
        <f>TM5!F18</f>
        <v>0</v>
      </c>
      <c r="G17" s="294">
        <f t="shared" si="0"/>
        <v>0</v>
      </c>
      <c r="H17" s="310"/>
      <c r="I17" s="310"/>
    </row>
    <row r="18" spans="1:9" ht="15">
      <c r="A18" s="310" t="s">
        <v>355</v>
      </c>
      <c r="B18" s="310"/>
      <c r="C18" s="294">
        <f>TM5!C19</f>
        <v>0</v>
      </c>
      <c r="D18" s="294"/>
      <c r="E18" s="294">
        <f>TM5!E19</f>
        <v>0</v>
      </c>
      <c r="F18" s="294">
        <f>TM5!F19</f>
        <v>0</v>
      </c>
      <c r="G18" s="310"/>
      <c r="H18" s="310"/>
      <c r="I18" s="310"/>
    </row>
    <row r="19" spans="1:9" ht="15">
      <c r="A19" s="310" t="s">
        <v>1161</v>
      </c>
      <c r="B19" s="310"/>
      <c r="C19" s="294">
        <f>TM5!C20</f>
        <v>1176471368</v>
      </c>
      <c r="D19" s="294"/>
      <c r="E19" s="294">
        <f>TM5!E20</f>
        <v>2840786512</v>
      </c>
      <c r="F19" s="294">
        <f>TM5!F20</f>
        <v>489038070</v>
      </c>
      <c r="G19" s="294">
        <f>C18+E19-F19</f>
        <v>2351748442</v>
      </c>
      <c r="H19" s="310"/>
      <c r="I19" s="310"/>
    </row>
    <row r="20" spans="1:10" ht="15">
      <c r="A20" s="310" t="s">
        <v>356</v>
      </c>
      <c r="B20" s="310"/>
      <c r="C20" s="294">
        <f>TM5!C23</f>
        <v>199627739</v>
      </c>
      <c r="D20" s="294"/>
      <c r="E20" s="294">
        <f>TM5!E23</f>
        <v>154430579</v>
      </c>
      <c r="F20" s="294">
        <f>TM5!F23</f>
        <v>347843255</v>
      </c>
      <c r="G20" s="294">
        <f>C20+E20-F20</f>
        <v>6215063</v>
      </c>
      <c r="H20" s="311"/>
      <c r="I20" s="310"/>
      <c r="J20" s="30"/>
    </row>
    <row r="21" spans="1:10" s="19" customFormat="1" ht="25.5" customHeight="1">
      <c r="A21" s="312" t="s">
        <v>357</v>
      </c>
      <c r="B21" s="312"/>
      <c r="C21" s="313">
        <f>SUM(C23:C24)</f>
        <v>0</v>
      </c>
      <c r="D21" s="313">
        <f>SUM(D23:D24)</f>
        <v>0</v>
      </c>
      <c r="E21" s="313">
        <f>SUM(E22:E24)</f>
        <v>0</v>
      </c>
      <c r="F21" s="313">
        <f>SUM(F22:F24)</f>
        <v>0</v>
      </c>
      <c r="G21" s="313">
        <f>C21+E21-F21</f>
        <v>0</v>
      </c>
      <c r="H21" s="313">
        <f>SUM(H23:H24)</f>
        <v>0</v>
      </c>
      <c r="I21" s="312"/>
      <c r="J21" s="158"/>
    </row>
    <row r="22" spans="1:10" s="19" customFormat="1" ht="15">
      <c r="A22" s="310" t="s">
        <v>358</v>
      </c>
      <c r="B22" s="312"/>
      <c r="C22" s="294"/>
      <c r="D22" s="294"/>
      <c r="E22" s="294"/>
      <c r="F22" s="294"/>
      <c r="G22" s="294">
        <f>C22+E22-F22</f>
        <v>0</v>
      </c>
      <c r="H22" s="294"/>
      <c r="I22" s="310"/>
      <c r="J22" s="158"/>
    </row>
    <row r="23" spans="1:9" s="38" customFormat="1" ht="15">
      <c r="A23" s="310" t="s">
        <v>359</v>
      </c>
      <c r="B23" s="310"/>
      <c r="C23" s="294"/>
      <c r="D23" s="294"/>
      <c r="E23" s="294"/>
      <c r="F23" s="294"/>
      <c r="G23" s="294">
        <f>C23+E23-F23</f>
        <v>0</v>
      </c>
      <c r="H23" s="310"/>
      <c r="I23" s="310"/>
    </row>
    <row r="24" spans="1:10" ht="15">
      <c r="A24" s="314" t="s">
        <v>360</v>
      </c>
      <c r="B24" s="314"/>
      <c r="C24" s="295"/>
      <c r="D24" s="295"/>
      <c r="E24" s="295"/>
      <c r="F24" s="295"/>
      <c r="G24" s="295">
        <f>C24+E24-F24</f>
        <v>0</v>
      </c>
      <c r="H24" s="315"/>
      <c r="I24" s="314"/>
      <c r="J24" s="30"/>
    </row>
    <row r="25" spans="1:9" s="36" customFormat="1" ht="23.25" customHeight="1">
      <c r="A25" s="1125" t="s">
        <v>326</v>
      </c>
      <c r="B25" s="1127"/>
      <c r="C25" s="159">
        <f aca="true" t="shared" si="1" ref="C25:I25">C12+C21</f>
        <v>1377437857</v>
      </c>
      <c r="D25" s="159">
        <f t="shared" si="1"/>
        <v>0</v>
      </c>
      <c r="E25" s="159">
        <f t="shared" si="1"/>
        <v>3724239965</v>
      </c>
      <c r="F25" s="159">
        <f t="shared" si="1"/>
        <v>1769872876</v>
      </c>
      <c r="G25" s="159">
        <f t="shared" si="1"/>
        <v>3331804946</v>
      </c>
      <c r="H25" s="159">
        <f t="shared" si="1"/>
        <v>0</v>
      </c>
      <c r="I25" s="159">
        <f t="shared" si="1"/>
        <v>0</v>
      </c>
    </row>
    <row r="26" spans="1:9" ht="15">
      <c r="A26" s="160"/>
      <c r="B26" s="38"/>
      <c r="C26" s="38"/>
      <c r="D26" s="38"/>
      <c r="E26" s="38"/>
      <c r="F26" s="38"/>
      <c r="G26" s="161">
        <v>-441898304667</v>
      </c>
      <c r="H26" s="38"/>
      <c r="I26" s="38"/>
    </row>
    <row r="27" s="38" customFormat="1" ht="15"/>
    <row r="28" s="38" customFormat="1" ht="15"/>
    <row r="29" s="38" customFormat="1" ht="15"/>
    <row r="30" s="38" customFormat="1" ht="15"/>
    <row r="31" s="38" customFormat="1" ht="15"/>
    <row r="32" s="38" customFormat="1" ht="15"/>
    <row r="33" s="38" customFormat="1" ht="15"/>
    <row r="34" s="38" customFormat="1" ht="15"/>
    <row r="35" s="38" customFormat="1" ht="15"/>
    <row r="36" s="38" customFormat="1" ht="15"/>
    <row r="37" s="38" customFormat="1" ht="15"/>
    <row r="38" s="38" customFormat="1" ht="15"/>
    <row r="39" s="38" customFormat="1" ht="15"/>
    <row r="40" s="38" customFormat="1" ht="15"/>
    <row r="41" s="38" customFormat="1" ht="15"/>
    <row r="42" s="38" customFormat="1" ht="15"/>
    <row r="43" s="38" customFormat="1" ht="15"/>
    <row r="44" s="38" customFormat="1" ht="14.25" customHeight="1" hidden="1"/>
    <row r="45" s="38" customFormat="1" ht="15"/>
    <row r="46" s="38" customFormat="1" ht="15"/>
    <row r="47" s="38" customFormat="1" ht="16.5" customHeight="1"/>
    <row r="48" s="38" customFormat="1" ht="17.25" customHeight="1"/>
    <row r="49" s="38" customFormat="1" ht="16.5" customHeight="1" hidden="1"/>
    <row r="50" s="38" customFormat="1" ht="15" customHeight="1" hidden="1"/>
    <row r="51" s="38" customFormat="1" ht="15" customHeight="1" hidden="1"/>
    <row r="52" s="38" customFormat="1" ht="15" customHeight="1" hidden="1"/>
    <row r="53" s="38" customFormat="1" ht="14.25" customHeight="1" hidden="1"/>
    <row r="54" s="38" customFormat="1" ht="14.25" customHeight="1" hidden="1"/>
    <row r="55" s="38" customFormat="1" ht="15" customHeight="1" hidden="1">
      <c r="K55" s="38">
        <v>0</v>
      </c>
    </row>
    <row r="56" s="38" customFormat="1" ht="14.25" customHeight="1" hidden="1"/>
    <row r="57" s="38" customFormat="1" ht="15"/>
    <row r="58" spans="1:9" ht="15">
      <c r="A58" s="38"/>
      <c r="B58" s="38"/>
      <c r="C58" s="38"/>
      <c r="D58" s="38"/>
      <c r="E58" s="38"/>
      <c r="F58" s="38"/>
      <c r="G58" s="38"/>
      <c r="H58" s="38"/>
      <c r="I58" s="38"/>
    </row>
    <row r="59" spans="1:9" ht="15">
      <c r="A59" s="38"/>
      <c r="B59" s="38"/>
      <c r="C59" s="38"/>
      <c r="D59" s="38"/>
      <c r="E59" s="38"/>
      <c r="F59" s="38"/>
      <c r="G59" s="38"/>
      <c r="H59" s="38"/>
      <c r="I59" s="38"/>
    </row>
  </sheetData>
  <sheetProtection/>
  <mergeCells count="8">
    <mergeCell ref="A4:I4"/>
    <mergeCell ref="A5:I5"/>
    <mergeCell ref="G9:H9"/>
    <mergeCell ref="I9:I10"/>
    <mergeCell ref="A25:B25"/>
    <mergeCell ref="A9:B10"/>
    <mergeCell ref="A11:B11"/>
    <mergeCell ref="C9:D9"/>
  </mergeCells>
  <printOptions horizontalCentered="1"/>
  <pageMargins left="0.6299212598425197" right="0.5118110236220472" top="0.5905511811023623" bottom="0.5511811023622047" header="0.35433070866141736" footer="0.1968503937007874"/>
  <pageSetup firstPageNumber="17" useFirstPageNumber="1" horizontalDpi="300" verticalDpi="300" orientation="landscape" paperSize="9" scale="95"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dimension ref="A1:M151"/>
  <sheetViews>
    <sheetView zoomScalePageLayoutView="0" workbookViewId="0" topLeftCell="A22">
      <selection activeCell="C32" sqref="C32"/>
    </sheetView>
  </sheetViews>
  <sheetFormatPr defaultColWidth="9.00390625" defaultRowHeight="12.75"/>
  <cols>
    <col min="1" max="1" width="4.375" style="670" customWidth="1"/>
    <col min="2" max="2" width="34.875" style="636" customWidth="1"/>
    <col min="3" max="3" width="18.375" style="636" customWidth="1"/>
    <col min="4" max="4" width="17.875" style="636" bestFit="1" customWidth="1"/>
    <col min="5" max="5" width="17.875" style="636" customWidth="1"/>
    <col min="6" max="6" width="17.25390625" style="636" customWidth="1"/>
    <col min="7" max="7" width="19.625" style="636" customWidth="1"/>
    <col min="8" max="8" width="19.25390625" style="637" customWidth="1"/>
    <col min="9" max="9" width="18.625" style="636" customWidth="1"/>
    <col min="10" max="16384" width="9.125" style="636" customWidth="1"/>
  </cols>
  <sheetData>
    <row r="1" spans="1:9" s="22" customFormat="1" ht="15">
      <c r="A1" s="64" t="str">
        <f>Overview!B6</f>
        <v>VICP Securities Investment Fund Management Corporation</v>
      </c>
      <c r="B1" s="64"/>
      <c r="E1" s="61"/>
      <c r="F1" s="162" t="s">
        <v>867</v>
      </c>
      <c r="I1" s="97"/>
    </row>
    <row r="2" spans="1:9" s="293" customFormat="1" ht="12">
      <c r="A2" s="290" t="str">
        <f>Overview!B8</f>
        <v>08 Nguyen Hue, Ben Nghe Ward, District 01, Tp.HCM</v>
      </c>
      <c r="B2" s="290"/>
      <c r="C2" s="290"/>
      <c r="D2" s="290"/>
      <c r="E2" s="290"/>
      <c r="F2" s="291" t="str">
        <f>Overview!B10</f>
        <v>For the year ended on date 31 December, 2010</v>
      </c>
      <c r="G2" s="696"/>
      <c r="H2" s="696"/>
      <c r="I2" s="697"/>
    </row>
    <row r="3" spans="7:9" s="22" customFormat="1" ht="15">
      <c r="G3" s="61"/>
      <c r="H3" s="61"/>
      <c r="I3" s="61"/>
    </row>
    <row r="4" spans="1:13" s="368" customFormat="1" ht="20.25">
      <c r="A4" s="1083" t="s">
        <v>1042</v>
      </c>
      <c r="B4" s="1083"/>
      <c r="C4" s="1083"/>
      <c r="D4" s="1083"/>
      <c r="E4" s="1083"/>
      <c r="F4" s="1083"/>
      <c r="G4" s="545"/>
      <c r="H4" s="545"/>
      <c r="I4" s="545"/>
      <c r="J4" s="545"/>
      <c r="K4" s="545"/>
      <c r="L4" s="545"/>
      <c r="M4" s="545"/>
    </row>
    <row r="5" spans="1:13" s="368" customFormat="1" ht="15.75">
      <c r="A5" s="1232" t="s">
        <v>1122</v>
      </c>
      <c r="B5" s="1232"/>
      <c r="C5" s="1232"/>
      <c r="D5" s="1232"/>
      <c r="E5" s="1232"/>
      <c r="F5" s="1232"/>
      <c r="G5" s="545"/>
      <c r="H5" s="545"/>
      <c r="I5" s="545"/>
      <c r="J5" s="545"/>
      <c r="K5" s="545"/>
      <c r="L5" s="545"/>
      <c r="M5" s="545"/>
    </row>
    <row r="6" spans="1:8" s="635" customFormat="1" ht="15">
      <c r="A6" s="482"/>
      <c r="F6" s="635" t="s">
        <v>321</v>
      </c>
      <c r="G6" s="638"/>
      <c r="H6" s="639"/>
    </row>
    <row r="7" spans="1:8" s="635" customFormat="1" ht="15">
      <c r="A7" s="482" t="s">
        <v>428</v>
      </c>
      <c r="B7" s="640" t="s">
        <v>215</v>
      </c>
      <c r="G7" s="638"/>
      <c r="H7" s="639"/>
    </row>
    <row r="8" spans="1:8" s="635" customFormat="1" ht="15">
      <c r="A8" s="641" t="s">
        <v>294</v>
      </c>
      <c r="B8" s="642" t="s">
        <v>361</v>
      </c>
      <c r="G8" s="638"/>
      <c r="H8" s="639"/>
    </row>
    <row r="9" spans="1:8" s="635" customFormat="1" ht="6" customHeight="1">
      <c r="A9" s="482"/>
      <c r="G9" s="638"/>
      <c r="H9" s="639"/>
    </row>
    <row r="10" spans="2:6" s="643" customFormat="1" ht="24" customHeight="1">
      <c r="B10" s="477" t="s">
        <v>153</v>
      </c>
      <c r="C10" s="477" t="s">
        <v>322</v>
      </c>
      <c r="D10" s="477" t="s">
        <v>323</v>
      </c>
      <c r="E10" s="477" t="s">
        <v>324</v>
      </c>
      <c r="F10" s="477" t="s">
        <v>325</v>
      </c>
    </row>
    <row r="11" spans="1:8" s="635" customFormat="1" ht="6" customHeight="1">
      <c r="A11" s="482"/>
      <c r="B11" s="743"/>
      <c r="C11" s="743"/>
      <c r="D11" s="743"/>
      <c r="E11" s="744"/>
      <c r="F11" s="744"/>
      <c r="H11" s="639"/>
    </row>
    <row r="12" spans="2:6" s="482" customFormat="1" ht="21" customHeight="1">
      <c r="B12" s="745" t="s">
        <v>362</v>
      </c>
      <c r="C12" s="745">
        <f>SUM(C13:C20)</f>
        <v>20338066285</v>
      </c>
      <c r="D12" s="746">
        <f>SUM(D13:D20)</f>
        <v>0</v>
      </c>
      <c r="E12" s="745"/>
      <c r="F12" s="745">
        <f>C12+D12-E12</f>
        <v>20338066285</v>
      </c>
    </row>
    <row r="13" spans="1:8" s="635" customFormat="1" ht="21" customHeight="1">
      <c r="A13" s="482"/>
      <c r="B13" s="747" t="s">
        <v>1087</v>
      </c>
      <c r="C13" s="746">
        <f>TM7!C13</f>
        <v>33000000000</v>
      </c>
      <c r="D13" s="746"/>
      <c r="E13" s="746"/>
      <c r="F13" s="745">
        <f>C13+D13-E13</f>
        <v>33000000000</v>
      </c>
      <c r="G13" s="644"/>
      <c r="H13" s="639"/>
    </row>
    <row r="14" spans="1:8" s="635" customFormat="1" ht="21" customHeight="1">
      <c r="A14" s="482"/>
      <c r="B14" s="747" t="s">
        <v>1088</v>
      </c>
      <c r="C14" s="746"/>
      <c r="D14" s="746"/>
      <c r="E14" s="748"/>
      <c r="F14" s="745"/>
      <c r="G14" s="644"/>
      <c r="H14" s="639"/>
    </row>
    <row r="15" spans="1:8" s="635" customFormat="1" ht="21" customHeight="1">
      <c r="A15" s="482"/>
      <c r="B15" s="747" t="s">
        <v>1089</v>
      </c>
      <c r="C15" s="746"/>
      <c r="D15" s="746"/>
      <c r="E15" s="748"/>
      <c r="F15" s="745"/>
      <c r="G15" s="644"/>
      <c r="H15" s="639"/>
    </row>
    <row r="16" spans="1:6" s="646" customFormat="1" ht="21" customHeight="1">
      <c r="A16" s="645"/>
      <c r="B16" s="747" t="s">
        <v>1090</v>
      </c>
      <c r="C16" s="749"/>
      <c r="D16" s="749"/>
      <c r="E16" s="749"/>
      <c r="F16" s="745"/>
    </row>
    <row r="17" spans="1:8" s="635" customFormat="1" ht="21" customHeight="1">
      <c r="A17" s="482"/>
      <c r="B17" s="747" t="s">
        <v>691</v>
      </c>
      <c r="C17" s="746"/>
      <c r="D17" s="746"/>
      <c r="E17" s="746"/>
      <c r="F17" s="745"/>
      <c r="G17" s="638"/>
      <c r="H17" s="639"/>
    </row>
    <row r="18" spans="1:8" s="635" customFormat="1" ht="21" customHeight="1">
      <c r="A18" s="482"/>
      <c r="B18" s="747" t="s">
        <v>363</v>
      </c>
      <c r="C18" s="746"/>
      <c r="D18" s="746"/>
      <c r="E18" s="746"/>
      <c r="F18" s="745"/>
      <c r="G18" s="638"/>
      <c r="H18" s="639"/>
    </row>
    <row r="19" spans="1:8" s="635" customFormat="1" ht="21" customHeight="1">
      <c r="A19" s="482"/>
      <c r="B19" s="747" t="s">
        <v>364</v>
      </c>
      <c r="C19" s="746"/>
      <c r="D19" s="746"/>
      <c r="E19" s="746"/>
      <c r="F19" s="745"/>
      <c r="H19" s="639"/>
    </row>
    <row r="20" spans="1:8" s="635" customFormat="1" ht="21" customHeight="1">
      <c r="A20" s="482"/>
      <c r="B20" s="750" t="s">
        <v>365</v>
      </c>
      <c r="C20" s="746">
        <f>TM7!C20</f>
        <v>-12661933715</v>
      </c>
      <c r="D20" s="746">
        <f>TM7!D20</f>
        <v>0</v>
      </c>
      <c r="E20" s="746"/>
      <c r="F20" s="745">
        <f>C20+D20-E20</f>
        <v>-12661933715</v>
      </c>
      <c r="H20" s="639"/>
    </row>
    <row r="21" spans="1:8" s="635" customFormat="1" ht="6" customHeight="1">
      <c r="A21" s="482"/>
      <c r="B21" s="750"/>
      <c r="C21" s="746"/>
      <c r="D21" s="746"/>
      <c r="E21" s="746"/>
      <c r="F21" s="745"/>
      <c r="H21" s="639"/>
    </row>
    <row r="22" spans="2:6" s="482" customFormat="1" ht="21" customHeight="1">
      <c r="B22" s="745" t="s">
        <v>366</v>
      </c>
      <c r="C22" s="745"/>
      <c r="D22" s="745"/>
      <c r="E22" s="745"/>
      <c r="F22" s="745"/>
    </row>
    <row r="23" spans="1:8" s="635" customFormat="1" ht="21" customHeight="1">
      <c r="A23" s="482"/>
      <c r="B23" s="747" t="s">
        <v>695</v>
      </c>
      <c r="C23" s="746"/>
      <c r="D23" s="746"/>
      <c r="E23" s="746"/>
      <c r="F23" s="745"/>
      <c r="H23" s="650"/>
    </row>
    <row r="24" spans="1:8" s="635" customFormat="1" ht="6" customHeight="1">
      <c r="A24" s="482"/>
      <c r="B24" s="647"/>
      <c r="C24" s="648"/>
      <c r="D24" s="648"/>
      <c r="E24" s="648"/>
      <c r="F24" s="649"/>
      <c r="H24" s="650"/>
    </row>
    <row r="25" spans="2:8" s="482" customFormat="1" ht="24" customHeight="1">
      <c r="B25" s="651" t="s">
        <v>326</v>
      </c>
      <c r="C25" s="489">
        <f>C12+C22</f>
        <v>20338066285</v>
      </c>
      <c r="D25" s="489">
        <f>D12+D22</f>
        <v>0</v>
      </c>
      <c r="E25" s="489"/>
      <c r="F25" s="489">
        <f>F12+F22</f>
        <v>20338066285</v>
      </c>
      <c r="H25" s="483"/>
    </row>
    <row r="26" spans="1:8" s="635" customFormat="1" ht="15">
      <c r="A26" s="482"/>
      <c r="B26" s="482"/>
      <c r="F26" s="639">
        <f>F25-BCDKT!F76</f>
        <v>0</v>
      </c>
      <c r="H26" s="639"/>
    </row>
    <row r="27" spans="1:8" s="635" customFormat="1" ht="15">
      <c r="A27" s="641" t="s">
        <v>297</v>
      </c>
      <c r="B27" s="942" t="s">
        <v>216</v>
      </c>
      <c r="H27" s="639"/>
    </row>
    <row r="28" spans="1:8" s="635" customFormat="1" ht="6" customHeight="1">
      <c r="A28" s="482"/>
      <c r="B28" s="482"/>
      <c r="H28" s="639"/>
    </row>
    <row r="29" spans="1:8" s="482" customFormat="1" ht="36" customHeight="1">
      <c r="A29" s="652"/>
      <c r="B29" s="751" t="s">
        <v>816</v>
      </c>
      <c r="C29" s="752"/>
      <c r="D29" s="1252" t="s">
        <v>817</v>
      </c>
      <c r="E29" s="1252"/>
      <c r="F29" s="753" t="s">
        <v>217</v>
      </c>
      <c r="H29" s="483"/>
    </row>
    <row r="30" spans="1:8" s="635" customFormat="1" ht="6" customHeight="1">
      <c r="A30" s="482"/>
      <c r="B30" s="482"/>
      <c r="F30" s="638"/>
      <c r="G30" s="638"/>
      <c r="H30" s="639"/>
    </row>
    <row r="31" spans="1:8" s="635" customFormat="1" ht="15">
      <c r="A31" s="482"/>
      <c r="B31" s="646" t="s">
        <v>218</v>
      </c>
      <c r="D31" s="635">
        <v>1650000000</v>
      </c>
      <c r="F31" s="654" t="s">
        <v>222</v>
      </c>
      <c r="G31" s="638"/>
      <c r="H31" s="639"/>
    </row>
    <row r="32" spans="1:8" s="635" customFormat="1" ht="15">
      <c r="A32" s="482"/>
      <c r="B32" s="646" t="s">
        <v>219</v>
      </c>
      <c r="D32" s="635">
        <v>9900000000</v>
      </c>
      <c r="F32" s="655" t="s">
        <v>223</v>
      </c>
      <c r="H32" s="639"/>
    </row>
    <row r="33" spans="1:8" s="635" customFormat="1" ht="15">
      <c r="A33" s="482"/>
      <c r="B33" s="646" t="s">
        <v>220</v>
      </c>
      <c r="D33" s="635">
        <v>9900000000</v>
      </c>
      <c r="F33" s="655" t="s">
        <v>223</v>
      </c>
      <c r="H33" s="639"/>
    </row>
    <row r="34" spans="1:8" s="635" customFormat="1" ht="15.75" customHeight="1">
      <c r="A34" s="482"/>
      <c r="B34" s="656" t="s">
        <v>221</v>
      </c>
      <c r="C34" s="657"/>
      <c r="D34" s="635">
        <v>11550000000</v>
      </c>
      <c r="F34" s="655" t="s">
        <v>224</v>
      </c>
      <c r="H34" s="639"/>
    </row>
    <row r="35" spans="1:8" s="635" customFormat="1" ht="6" customHeight="1">
      <c r="A35" s="482"/>
      <c r="H35" s="639"/>
    </row>
    <row r="36" spans="2:8" s="482" customFormat="1" ht="23.25" customHeight="1" thickBot="1">
      <c r="B36" s="943" t="s">
        <v>326</v>
      </c>
      <c r="C36" s="944"/>
      <c r="D36" s="944">
        <f>SUM(D31:D34)</f>
        <v>33000000000</v>
      </c>
      <c r="E36" s="944"/>
      <c r="F36" s="945" t="s">
        <v>225</v>
      </c>
      <c r="H36" s="483"/>
    </row>
    <row r="37" spans="1:8" s="635" customFormat="1" ht="15.75" thickTop="1">
      <c r="A37" s="482"/>
      <c r="B37" s="482"/>
      <c r="H37" s="639"/>
    </row>
    <row r="38" spans="1:8" s="635" customFormat="1" ht="15">
      <c r="A38" s="652"/>
      <c r="B38" s="482"/>
      <c r="H38" s="639"/>
    </row>
    <row r="39" spans="1:8" s="635" customFormat="1" ht="15">
      <c r="A39" s="482"/>
      <c r="F39" s="638"/>
      <c r="G39" s="638"/>
      <c r="H39" s="639"/>
    </row>
    <row r="40" spans="1:8" s="635" customFormat="1" ht="15">
      <c r="A40" s="482"/>
      <c r="F40" s="638"/>
      <c r="G40" s="638"/>
      <c r="H40" s="639"/>
    </row>
    <row r="41" spans="1:8" s="635" customFormat="1" ht="15">
      <c r="A41" s="482"/>
      <c r="H41" s="639"/>
    </row>
    <row r="42" spans="1:8" s="659" customFormat="1" ht="15">
      <c r="A42" s="480"/>
      <c r="B42" s="658"/>
      <c r="H42" s="660"/>
    </row>
    <row r="43" spans="1:8" s="659" customFormat="1" ht="15">
      <c r="A43" s="480"/>
      <c r="B43" s="658"/>
      <c r="H43" s="660"/>
    </row>
    <row r="44" spans="1:8" s="635" customFormat="1" ht="15">
      <c r="A44" s="482"/>
      <c r="B44" s="646"/>
      <c r="H44" s="639"/>
    </row>
    <row r="45" spans="1:8" s="635" customFormat="1" ht="15">
      <c r="A45" s="482"/>
      <c r="B45" s="482"/>
      <c r="F45" s="482"/>
      <c r="G45" s="482"/>
      <c r="H45" s="639"/>
    </row>
    <row r="46" spans="1:8" s="635" customFormat="1" ht="14.25" customHeight="1">
      <c r="A46" s="482"/>
      <c r="B46" s="482"/>
      <c r="F46" s="482"/>
      <c r="G46" s="482"/>
      <c r="H46" s="639"/>
    </row>
    <row r="47" spans="1:7" s="664" customFormat="1" ht="15">
      <c r="A47" s="661"/>
      <c r="B47" s="662"/>
      <c r="C47" s="663"/>
      <c r="D47" s="663"/>
      <c r="E47" s="663"/>
      <c r="F47" s="663"/>
      <c r="G47" s="663"/>
    </row>
    <row r="48" spans="1:7" s="639" customFormat="1" ht="15">
      <c r="A48" s="482"/>
      <c r="B48" s="482"/>
      <c r="C48" s="635"/>
      <c r="D48" s="635"/>
      <c r="E48" s="635"/>
      <c r="F48" s="638"/>
      <c r="G48" s="638"/>
    </row>
    <row r="49" spans="1:7" s="639" customFormat="1" ht="15">
      <c r="A49" s="482"/>
      <c r="B49" s="482"/>
      <c r="C49" s="635"/>
      <c r="D49" s="635"/>
      <c r="E49" s="635"/>
      <c r="F49" s="638"/>
      <c r="G49" s="638"/>
    </row>
    <row r="50" spans="1:8" s="639" customFormat="1" ht="15">
      <c r="A50" s="482"/>
      <c r="B50" s="635"/>
      <c r="C50" s="635"/>
      <c r="D50" s="635"/>
      <c r="E50" s="635"/>
      <c r="F50" s="665"/>
      <c r="G50" s="635"/>
      <c r="H50" s="650"/>
    </row>
    <row r="51" spans="1:7" s="639" customFormat="1" ht="15">
      <c r="A51" s="482"/>
      <c r="B51" s="635"/>
      <c r="C51" s="635"/>
      <c r="D51" s="635"/>
      <c r="E51" s="635"/>
      <c r="F51" s="665"/>
      <c r="G51" s="663"/>
    </row>
    <row r="52" spans="1:7" s="639" customFormat="1" ht="15">
      <c r="A52" s="482"/>
      <c r="B52" s="1249"/>
      <c r="C52" s="1249"/>
      <c r="D52" s="635"/>
      <c r="E52" s="635"/>
      <c r="F52" s="665"/>
      <c r="G52" s="665"/>
    </row>
    <row r="53" spans="1:7" s="639" customFormat="1" ht="15">
      <c r="A53" s="482"/>
      <c r="B53" s="1249"/>
      <c r="C53" s="1249"/>
      <c r="D53" s="635"/>
      <c r="E53" s="635"/>
      <c r="F53" s="665"/>
      <c r="G53" s="665"/>
    </row>
    <row r="54" spans="1:7" s="639" customFormat="1" ht="15">
      <c r="A54" s="482"/>
      <c r="B54" s="635"/>
      <c r="C54" s="635"/>
      <c r="D54" s="635"/>
      <c r="E54" s="635"/>
      <c r="F54" s="665"/>
      <c r="G54" s="663"/>
    </row>
    <row r="55" spans="1:7" s="639" customFormat="1" ht="15">
      <c r="A55" s="482"/>
      <c r="B55" s="635"/>
      <c r="C55" s="635"/>
      <c r="D55" s="635"/>
      <c r="E55" s="635"/>
      <c r="F55" s="665"/>
      <c r="G55" s="663"/>
    </row>
    <row r="56" spans="1:7" s="639" customFormat="1" ht="15">
      <c r="A56" s="482"/>
      <c r="B56" s="635"/>
      <c r="C56" s="635"/>
      <c r="D56" s="635"/>
      <c r="E56" s="635"/>
      <c r="F56" s="665"/>
      <c r="G56" s="663"/>
    </row>
    <row r="57" spans="1:7" s="639" customFormat="1" ht="15">
      <c r="A57" s="482"/>
      <c r="B57" s="635"/>
      <c r="C57" s="635"/>
      <c r="D57" s="635"/>
      <c r="E57" s="635"/>
      <c r="F57" s="665"/>
      <c r="G57" s="663"/>
    </row>
    <row r="58" spans="1:7" s="639" customFormat="1" ht="15">
      <c r="A58" s="482"/>
      <c r="B58" s="635"/>
      <c r="C58" s="635"/>
      <c r="D58" s="635"/>
      <c r="E58" s="635"/>
      <c r="F58" s="665"/>
      <c r="G58" s="663"/>
    </row>
    <row r="59" spans="1:7" s="639" customFormat="1" ht="15">
      <c r="A59" s="482"/>
      <c r="B59" s="635"/>
      <c r="C59" s="1251"/>
      <c r="D59" s="1251"/>
      <c r="E59" s="1251"/>
      <c r="F59" s="666"/>
      <c r="G59" s="663"/>
    </row>
    <row r="60" spans="1:7" s="639" customFormat="1" ht="15">
      <c r="A60" s="482"/>
      <c r="B60" s="482"/>
      <c r="C60" s="635"/>
      <c r="D60" s="635"/>
      <c r="E60" s="635"/>
      <c r="F60" s="662"/>
      <c r="G60" s="662"/>
    </row>
    <row r="61" spans="1:8" s="635" customFormat="1" ht="15">
      <c r="A61" s="482"/>
      <c r="B61" s="482"/>
      <c r="F61" s="639"/>
      <c r="G61" s="639"/>
      <c r="H61" s="639"/>
    </row>
    <row r="62" spans="1:8" s="635" customFormat="1" ht="15">
      <c r="A62" s="645"/>
      <c r="B62" s="482"/>
      <c r="H62" s="639"/>
    </row>
    <row r="63" spans="1:8" s="635" customFormat="1" ht="15">
      <c r="A63" s="482"/>
      <c r="B63" s="480"/>
      <c r="F63" s="638"/>
      <c r="G63" s="638"/>
      <c r="H63" s="639"/>
    </row>
    <row r="64" spans="1:8" s="635" customFormat="1" ht="15">
      <c r="A64" s="482"/>
      <c r="B64" s="480"/>
      <c r="F64" s="638"/>
      <c r="G64" s="638"/>
      <c r="H64" s="639"/>
    </row>
    <row r="65" spans="1:8" s="635" customFormat="1" ht="15">
      <c r="A65" s="482"/>
      <c r="B65" s="663"/>
      <c r="H65" s="639"/>
    </row>
    <row r="66" spans="1:8" s="635" customFormat="1" ht="15">
      <c r="A66" s="482"/>
      <c r="H66" s="639"/>
    </row>
    <row r="67" spans="1:8" s="635" customFormat="1" ht="15">
      <c r="A67" s="482"/>
      <c r="H67" s="639"/>
    </row>
    <row r="68" spans="1:8" s="635" customFormat="1" ht="15">
      <c r="A68" s="482"/>
      <c r="B68" s="482"/>
      <c r="F68" s="482"/>
      <c r="G68" s="482"/>
      <c r="H68" s="639"/>
    </row>
    <row r="69" spans="1:8" s="635" customFormat="1" ht="15">
      <c r="A69" s="482"/>
      <c r="B69" s="482"/>
      <c r="F69" s="482"/>
      <c r="G69" s="482"/>
      <c r="H69" s="639"/>
    </row>
    <row r="70" spans="1:8" s="635" customFormat="1" ht="15">
      <c r="A70" s="645"/>
      <c r="B70" s="482"/>
      <c r="H70" s="639"/>
    </row>
    <row r="71" spans="1:8" s="635" customFormat="1" ht="15">
      <c r="A71" s="482"/>
      <c r="B71" s="667"/>
      <c r="C71" s="667"/>
      <c r="D71" s="667"/>
      <c r="E71" s="667"/>
      <c r="F71" s="638"/>
      <c r="G71" s="638"/>
      <c r="H71" s="639"/>
    </row>
    <row r="72" spans="1:8" s="635" customFormat="1" ht="15">
      <c r="A72" s="482"/>
      <c r="B72" s="668"/>
      <c r="C72" s="668"/>
      <c r="D72" s="668"/>
      <c r="E72" s="668"/>
      <c r="F72" s="669"/>
      <c r="G72" s="669"/>
      <c r="H72" s="639"/>
    </row>
    <row r="73" spans="1:8" s="635" customFormat="1" ht="15">
      <c r="A73" s="482"/>
      <c r="B73" s="1250"/>
      <c r="C73" s="1250"/>
      <c r="D73" s="668"/>
      <c r="E73" s="668"/>
      <c r="F73" s="665"/>
      <c r="G73" s="665"/>
      <c r="H73" s="639"/>
    </row>
    <row r="74" spans="1:8" s="635" customFormat="1" ht="15">
      <c r="A74" s="482"/>
      <c r="B74" s="663"/>
      <c r="C74" s="663"/>
      <c r="D74" s="663"/>
      <c r="E74" s="663"/>
      <c r="F74" s="665"/>
      <c r="G74" s="663"/>
      <c r="H74" s="639"/>
    </row>
    <row r="75" spans="1:8" s="635" customFormat="1" ht="15">
      <c r="A75" s="482"/>
      <c r="B75" s="663"/>
      <c r="C75" s="663"/>
      <c r="D75" s="663"/>
      <c r="E75" s="663"/>
      <c r="F75" s="665"/>
      <c r="G75" s="663"/>
      <c r="H75" s="639"/>
    </row>
    <row r="76" spans="1:8" s="635" customFormat="1" ht="15">
      <c r="A76" s="482"/>
      <c r="B76" s="663"/>
      <c r="C76" s="663"/>
      <c r="D76" s="663"/>
      <c r="E76" s="663"/>
      <c r="F76" s="665"/>
      <c r="G76" s="663"/>
      <c r="H76" s="639"/>
    </row>
    <row r="77" spans="1:8" s="635" customFormat="1" ht="15">
      <c r="A77" s="482"/>
      <c r="B77" s="663"/>
      <c r="C77" s="663"/>
      <c r="D77" s="663"/>
      <c r="E77" s="663"/>
      <c r="F77" s="663"/>
      <c r="G77" s="663"/>
      <c r="H77" s="639"/>
    </row>
    <row r="78" spans="1:8" s="635" customFormat="1" ht="15">
      <c r="A78" s="482"/>
      <c r="B78" s="663"/>
      <c r="C78" s="663"/>
      <c r="D78" s="663"/>
      <c r="E78" s="663"/>
      <c r="F78" s="665"/>
      <c r="G78" s="663"/>
      <c r="H78" s="639"/>
    </row>
    <row r="79" spans="1:8" s="635" customFormat="1" ht="15">
      <c r="A79" s="482"/>
      <c r="B79" s="663"/>
      <c r="C79" s="663"/>
      <c r="D79" s="663"/>
      <c r="E79" s="663"/>
      <c r="F79" s="665"/>
      <c r="G79" s="663"/>
      <c r="H79" s="639"/>
    </row>
    <row r="80" spans="1:8" s="635" customFormat="1" ht="15">
      <c r="A80" s="482"/>
      <c r="B80" s="663"/>
      <c r="C80" s="663"/>
      <c r="D80" s="663"/>
      <c r="E80" s="663"/>
      <c r="F80" s="663"/>
      <c r="G80" s="663"/>
      <c r="H80" s="639"/>
    </row>
    <row r="81" spans="1:8" s="635" customFormat="1" ht="15">
      <c r="A81" s="482"/>
      <c r="B81" s="662"/>
      <c r="C81" s="663"/>
      <c r="D81" s="663"/>
      <c r="E81" s="663"/>
      <c r="F81" s="662"/>
      <c r="G81" s="662"/>
      <c r="H81" s="639"/>
    </row>
    <row r="82" spans="1:8" s="635" customFormat="1" ht="15">
      <c r="A82" s="482"/>
      <c r="B82" s="482"/>
      <c r="H82" s="639"/>
    </row>
    <row r="83" spans="1:8" s="635" customFormat="1" ht="15">
      <c r="A83" s="482"/>
      <c r="B83" s="482"/>
      <c r="H83" s="639"/>
    </row>
    <row r="84" spans="1:8" s="635" customFormat="1" ht="15">
      <c r="A84" s="482"/>
      <c r="F84" s="638"/>
      <c r="G84" s="638"/>
      <c r="H84" s="639"/>
    </row>
    <row r="85" spans="1:8" s="635" customFormat="1" ht="15">
      <c r="A85" s="482"/>
      <c r="F85" s="638"/>
      <c r="G85" s="638"/>
      <c r="H85" s="639"/>
    </row>
    <row r="86" spans="1:8" s="635" customFormat="1" ht="15">
      <c r="A86" s="482"/>
      <c r="H86" s="639"/>
    </row>
    <row r="87" spans="1:8" s="635" customFormat="1" ht="15">
      <c r="A87" s="482"/>
      <c r="H87" s="639"/>
    </row>
    <row r="88" spans="1:8" s="635" customFormat="1" ht="15">
      <c r="A88" s="482"/>
      <c r="H88" s="639"/>
    </row>
    <row r="89" spans="1:8" s="635" customFormat="1" ht="15">
      <c r="A89" s="482"/>
      <c r="B89" s="482"/>
      <c r="F89" s="482"/>
      <c r="G89" s="482"/>
      <c r="H89" s="639"/>
    </row>
    <row r="90" spans="1:8" s="635" customFormat="1" ht="15">
      <c r="A90" s="482"/>
      <c r="B90" s="482"/>
      <c r="H90" s="639"/>
    </row>
    <row r="91" spans="1:8" s="635" customFormat="1" ht="15">
      <c r="A91" s="482"/>
      <c r="B91" s="482"/>
      <c r="H91" s="639"/>
    </row>
    <row r="92" spans="1:8" s="635" customFormat="1" ht="15">
      <c r="A92" s="482"/>
      <c r="F92" s="638"/>
      <c r="G92" s="638"/>
      <c r="H92" s="639"/>
    </row>
    <row r="93" spans="1:8" s="635" customFormat="1" ht="15">
      <c r="A93" s="482"/>
      <c r="F93" s="638"/>
      <c r="G93" s="638"/>
      <c r="H93" s="639"/>
    </row>
    <row r="94" spans="1:8" s="635" customFormat="1" ht="15">
      <c r="A94" s="482"/>
      <c r="H94" s="639"/>
    </row>
    <row r="95" spans="1:8" s="635" customFormat="1" ht="15">
      <c r="A95" s="482"/>
      <c r="H95" s="639"/>
    </row>
    <row r="96" spans="1:8" s="635" customFormat="1" ht="15">
      <c r="A96" s="482"/>
      <c r="H96" s="639"/>
    </row>
    <row r="97" spans="1:8" s="635" customFormat="1" ht="15">
      <c r="A97" s="482"/>
      <c r="H97" s="639"/>
    </row>
    <row r="98" spans="1:8" s="635" customFormat="1" ht="15">
      <c r="A98" s="482"/>
      <c r="H98" s="639"/>
    </row>
    <row r="99" spans="1:8" s="635" customFormat="1" ht="15">
      <c r="A99" s="482"/>
      <c r="H99" s="639"/>
    </row>
    <row r="100" spans="1:8" s="635" customFormat="1" ht="15">
      <c r="A100" s="482"/>
      <c r="H100" s="639"/>
    </row>
    <row r="101" spans="1:8" s="635" customFormat="1" ht="15">
      <c r="A101" s="482"/>
      <c r="H101" s="639"/>
    </row>
    <row r="102" spans="1:8" s="635" customFormat="1" ht="15">
      <c r="A102" s="482"/>
      <c r="B102" s="482"/>
      <c r="F102" s="482"/>
      <c r="G102" s="482"/>
      <c r="H102" s="639"/>
    </row>
    <row r="103" spans="1:8" s="635" customFormat="1" ht="15">
      <c r="A103" s="482"/>
      <c r="B103" s="482"/>
      <c r="H103" s="639"/>
    </row>
    <row r="104" spans="1:8" s="635" customFormat="1" ht="15">
      <c r="A104" s="482"/>
      <c r="B104" s="482"/>
      <c r="H104" s="639"/>
    </row>
    <row r="105" spans="1:8" s="635" customFormat="1" ht="15">
      <c r="A105" s="482"/>
      <c r="H105" s="639"/>
    </row>
    <row r="106" spans="1:8" s="635" customFormat="1" ht="15">
      <c r="A106" s="482"/>
      <c r="B106" s="482"/>
      <c r="H106" s="639"/>
    </row>
    <row r="107" spans="1:8" s="635" customFormat="1" ht="15">
      <c r="A107" s="482"/>
      <c r="B107" s="482"/>
      <c r="F107" s="638"/>
      <c r="G107" s="638"/>
      <c r="H107" s="639"/>
    </row>
    <row r="108" spans="1:8" s="635" customFormat="1" ht="15">
      <c r="A108" s="482"/>
      <c r="F108" s="638"/>
      <c r="G108" s="638"/>
      <c r="H108" s="639"/>
    </row>
    <row r="109" spans="1:8" s="635" customFormat="1" ht="15">
      <c r="A109" s="482"/>
      <c r="B109" s="1248"/>
      <c r="C109" s="1248"/>
      <c r="D109" s="1248"/>
      <c r="E109" s="1248"/>
      <c r="H109" s="639"/>
    </row>
    <row r="110" spans="1:8" s="635" customFormat="1" ht="15">
      <c r="A110" s="482"/>
      <c r="B110" s="1248"/>
      <c r="C110" s="1248"/>
      <c r="D110" s="1248"/>
      <c r="E110" s="1248"/>
      <c r="H110" s="639"/>
    </row>
    <row r="111" spans="1:8" s="635" customFormat="1" ht="15">
      <c r="A111" s="482"/>
      <c r="B111" s="1248"/>
      <c r="C111" s="1248"/>
      <c r="D111" s="1248"/>
      <c r="E111" s="1248"/>
      <c r="H111" s="639"/>
    </row>
    <row r="112" spans="1:8" s="635" customFormat="1" ht="15">
      <c r="A112" s="482"/>
      <c r="B112" s="1248"/>
      <c r="C112" s="1248"/>
      <c r="D112" s="1248"/>
      <c r="E112" s="1248"/>
      <c r="H112" s="639"/>
    </row>
    <row r="113" spans="1:8" s="635" customFormat="1" ht="15">
      <c r="A113" s="482"/>
      <c r="H113" s="639"/>
    </row>
    <row r="114" spans="2:8" s="482" customFormat="1" ht="14.25">
      <c r="B114" s="1247"/>
      <c r="C114" s="1247"/>
      <c r="D114" s="1247"/>
      <c r="H114" s="483"/>
    </row>
    <row r="115" spans="2:8" s="482" customFormat="1" ht="15">
      <c r="B115" s="641"/>
      <c r="C115" s="641"/>
      <c r="D115" s="641"/>
      <c r="F115" s="635"/>
      <c r="G115" s="635"/>
      <c r="H115" s="483"/>
    </row>
    <row r="116" spans="1:8" s="635" customFormat="1" ht="15">
      <c r="A116" s="482"/>
      <c r="B116" s="482"/>
      <c r="H116" s="639"/>
    </row>
    <row r="117" spans="1:8" s="635" customFormat="1" ht="15">
      <c r="A117" s="482"/>
      <c r="B117" s="482"/>
      <c r="F117" s="638"/>
      <c r="G117" s="638"/>
      <c r="H117" s="639"/>
    </row>
    <row r="118" spans="1:8" s="635" customFormat="1" ht="15">
      <c r="A118" s="482"/>
      <c r="F118" s="638"/>
      <c r="G118" s="638"/>
      <c r="H118" s="639"/>
    </row>
    <row r="119" spans="1:8" s="635" customFormat="1" ht="15">
      <c r="A119" s="482"/>
      <c r="B119" s="1248"/>
      <c r="C119" s="1248"/>
      <c r="D119" s="1248"/>
      <c r="E119" s="1248"/>
      <c r="H119" s="639"/>
    </row>
    <row r="120" spans="1:8" s="635" customFormat="1" ht="15">
      <c r="A120" s="482"/>
      <c r="B120" s="1248"/>
      <c r="C120" s="1248"/>
      <c r="D120" s="1248"/>
      <c r="E120" s="1248"/>
      <c r="H120" s="639"/>
    </row>
    <row r="121" spans="1:8" s="635" customFormat="1" ht="15">
      <c r="A121" s="482"/>
      <c r="H121" s="639"/>
    </row>
    <row r="122" spans="2:8" s="482" customFormat="1" ht="14.25">
      <c r="B122" s="1247"/>
      <c r="C122" s="1247"/>
      <c r="D122" s="1247"/>
      <c r="H122" s="483"/>
    </row>
    <row r="123" spans="1:8" s="635" customFormat="1" ht="15">
      <c r="A123" s="482"/>
      <c r="H123" s="639"/>
    </row>
    <row r="124" spans="1:8" s="635" customFormat="1" ht="15">
      <c r="A124" s="482"/>
      <c r="H124" s="639"/>
    </row>
    <row r="125" spans="1:8" s="635" customFormat="1" ht="15">
      <c r="A125" s="482"/>
      <c r="H125" s="639"/>
    </row>
    <row r="126" spans="1:8" s="635" customFormat="1" ht="15">
      <c r="A126" s="482"/>
      <c r="H126" s="639"/>
    </row>
    <row r="127" spans="1:8" s="635" customFormat="1" ht="15">
      <c r="A127" s="482"/>
      <c r="H127" s="639"/>
    </row>
    <row r="128" spans="1:8" s="635" customFormat="1" ht="15">
      <c r="A128" s="482"/>
      <c r="H128" s="639"/>
    </row>
    <row r="129" spans="1:8" s="635" customFormat="1" ht="15">
      <c r="A129" s="482"/>
      <c r="H129" s="639"/>
    </row>
    <row r="130" spans="1:8" s="635" customFormat="1" ht="15">
      <c r="A130" s="482"/>
      <c r="H130" s="639"/>
    </row>
    <row r="131" spans="1:8" s="635" customFormat="1" ht="15">
      <c r="A131" s="482"/>
      <c r="H131" s="639"/>
    </row>
    <row r="132" spans="1:8" s="635" customFormat="1" ht="15">
      <c r="A132" s="482"/>
      <c r="H132" s="639"/>
    </row>
    <row r="133" spans="1:8" s="635" customFormat="1" ht="15">
      <c r="A133" s="482"/>
      <c r="H133" s="639"/>
    </row>
    <row r="134" spans="1:8" s="635" customFormat="1" ht="15">
      <c r="A134" s="482"/>
      <c r="H134" s="639"/>
    </row>
    <row r="135" spans="1:8" s="635" customFormat="1" ht="15">
      <c r="A135" s="482"/>
      <c r="H135" s="639"/>
    </row>
    <row r="136" spans="1:8" s="635" customFormat="1" ht="15">
      <c r="A136" s="482"/>
      <c r="H136" s="639"/>
    </row>
    <row r="137" spans="1:8" s="635" customFormat="1" ht="15">
      <c r="A137" s="482"/>
      <c r="H137" s="639"/>
    </row>
    <row r="138" spans="1:8" s="635" customFormat="1" ht="15">
      <c r="A138" s="482"/>
      <c r="H138" s="639"/>
    </row>
    <row r="139" spans="1:8" s="635" customFormat="1" ht="15">
      <c r="A139" s="482"/>
      <c r="H139" s="639"/>
    </row>
    <row r="140" spans="1:8" s="635" customFormat="1" ht="15">
      <c r="A140" s="482"/>
      <c r="H140" s="639"/>
    </row>
    <row r="141" spans="1:8" s="635" customFormat="1" ht="15">
      <c r="A141" s="482"/>
      <c r="H141" s="639"/>
    </row>
    <row r="142" spans="1:8" s="635" customFormat="1" ht="15">
      <c r="A142" s="482"/>
      <c r="H142" s="639"/>
    </row>
    <row r="143" spans="1:8" s="635" customFormat="1" ht="15">
      <c r="A143" s="482"/>
      <c r="H143" s="639"/>
    </row>
    <row r="144" spans="1:8" s="635" customFormat="1" ht="15">
      <c r="A144" s="482"/>
      <c r="H144" s="639"/>
    </row>
    <row r="145" spans="1:8" s="635" customFormat="1" ht="15">
      <c r="A145" s="482"/>
      <c r="H145" s="639"/>
    </row>
    <row r="146" spans="1:8" s="635" customFormat="1" ht="15">
      <c r="A146" s="482"/>
      <c r="H146" s="639"/>
    </row>
    <row r="147" spans="1:8" s="635" customFormat="1" ht="15">
      <c r="A147" s="482"/>
      <c r="H147" s="639"/>
    </row>
    <row r="148" spans="1:8" s="635" customFormat="1" ht="15">
      <c r="A148" s="482"/>
      <c r="H148" s="639"/>
    </row>
    <row r="149" spans="1:8" s="635" customFormat="1" ht="15">
      <c r="A149" s="482"/>
      <c r="H149" s="639"/>
    </row>
    <row r="150" spans="1:8" s="635" customFormat="1" ht="15">
      <c r="A150" s="482"/>
      <c r="H150" s="639"/>
    </row>
    <row r="151" spans="1:8" s="635" customFormat="1" ht="15">
      <c r="A151" s="482"/>
      <c r="H151" s="639"/>
    </row>
  </sheetData>
  <sheetProtection/>
  <mergeCells count="15">
    <mergeCell ref="A4:F4"/>
    <mergeCell ref="A5:F5"/>
    <mergeCell ref="B119:E119"/>
    <mergeCell ref="B120:E120"/>
    <mergeCell ref="B52:C52"/>
    <mergeCell ref="B53:C53"/>
    <mergeCell ref="B73:C73"/>
    <mergeCell ref="C59:E59"/>
    <mergeCell ref="D29:E29"/>
    <mergeCell ref="B122:D122"/>
    <mergeCell ref="B114:D114"/>
    <mergeCell ref="B109:E109"/>
    <mergeCell ref="B110:E110"/>
    <mergeCell ref="B111:E111"/>
    <mergeCell ref="B112:E112"/>
  </mergeCells>
  <conditionalFormatting sqref="B7">
    <cfRule type="cellIs" priority="1" dxfId="9" operator="equal" stopIfTrue="1">
      <formula>0</formula>
    </cfRule>
  </conditionalFormatting>
  <printOptions/>
  <pageMargins left="0.6299212598425197" right="0.1968503937007874" top="0.5905511811023623" bottom="0.7874015748031497" header="0.31496062992125984" footer="0.3937007874015748"/>
  <pageSetup firstPageNumber="18" useFirstPageNumber="1" horizontalDpi="600" verticalDpi="600" orientation="portrait" paperSize="9" scale="95"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dimension ref="A1:J96"/>
  <sheetViews>
    <sheetView zoomScalePageLayoutView="0" workbookViewId="0" topLeftCell="A1">
      <selection activeCell="A43" sqref="A43:IV43"/>
    </sheetView>
  </sheetViews>
  <sheetFormatPr defaultColWidth="9.00390625" defaultRowHeight="12.75"/>
  <cols>
    <col min="1" max="1" width="3.625" style="11" customWidth="1"/>
    <col min="2" max="2" width="42.00390625" style="11" customWidth="1"/>
    <col min="3" max="3" width="7.875" style="16" customWidth="1"/>
    <col min="4" max="4" width="17.25390625" style="11" customWidth="1"/>
    <col min="5" max="5" width="14.875" style="11" customWidth="1"/>
    <col min="6" max="6" width="17.00390625" style="11" customWidth="1"/>
    <col min="7" max="7" width="15.125" style="11" customWidth="1"/>
    <col min="8" max="8" width="16.125" style="11" hidden="1" customWidth="1"/>
    <col min="9" max="9" width="16.00390625" style="11" customWidth="1"/>
    <col min="10" max="10" width="19.00390625" style="11" customWidth="1"/>
    <col min="11" max="16384" width="9.125" style="11" customWidth="1"/>
  </cols>
  <sheetData>
    <row r="1" spans="1:10" ht="15">
      <c r="A1" s="57" t="str">
        <f>'CTNB (2)'!A1</f>
        <v>VICP Securities Investment Fund Management Corporation</v>
      </c>
      <c r="J1" s="58" t="str">
        <f>'CTNB (2)'!F1</f>
        <v>Financial statements</v>
      </c>
    </row>
    <row r="2" spans="1:10" s="336" customFormat="1" ht="15" customHeight="1">
      <c r="A2" s="332" t="str">
        <f>'CTNB (2)'!A2</f>
        <v>08 Nguyen Hue, Ben Nghe Ward, District 01, Tp.HCM</v>
      </c>
      <c r="B2" s="333"/>
      <c r="C2" s="334"/>
      <c r="D2" s="332"/>
      <c r="E2" s="335"/>
      <c r="F2" s="335"/>
      <c r="G2" s="332"/>
      <c r="H2" s="332"/>
      <c r="I2" s="332"/>
      <c r="J2" s="335" t="str">
        <f>'CTNB (2)'!F2</f>
        <v>For the year ended on date 31 December, 2010</v>
      </c>
    </row>
    <row r="4" spans="1:10" ht="20.25">
      <c r="A4" s="698" t="str">
        <f>'N6'!A4</f>
        <v>NOTES TO THE FINANCIAL STATEMENS</v>
      </c>
      <c r="B4" s="14"/>
      <c r="C4" s="14"/>
      <c r="D4" s="14"/>
      <c r="E4" s="14"/>
      <c r="F4" s="14"/>
      <c r="G4" s="14"/>
      <c r="H4" s="14"/>
      <c r="I4" s="14"/>
      <c r="J4" s="14"/>
    </row>
    <row r="5" spans="1:10" ht="15">
      <c r="A5" s="699" t="str">
        <f>'N6'!A5</f>
        <v>Year 2010</v>
      </c>
      <c r="B5" s="699"/>
      <c r="C5" s="699"/>
      <c r="D5" s="699"/>
      <c r="E5" s="699"/>
      <c r="F5" s="699"/>
      <c r="G5" s="699"/>
      <c r="H5" s="699"/>
      <c r="I5" s="699"/>
      <c r="J5" s="699"/>
    </row>
    <row r="6" ht="15">
      <c r="J6" s="183" t="s">
        <v>321</v>
      </c>
    </row>
    <row r="7" spans="1:10" ht="15">
      <c r="A7" s="181" t="s">
        <v>843</v>
      </c>
      <c r="B7" s="181" t="s">
        <v>367</v>
      </c>
      <c r="C7" s="182"/>
      <c r="D7" s="183"/>
      <c r="E7" s="183"/>
      <c r="F7" s="183"/>
      <c r="G7" s="183"/>
      <c r="H7" s="183"/>
      <c r="I7" s="183"/>
      <c r="J7" s="183"/>
    </row>
    <row r="8" s="183" customFormat="1" ht="6" customHeight="1">
      <c r="C8" s="182"/>
    </row>
    <row r="9" spans="2:10" s="183" customFormat="1" ht="24" customHeight="1">
      <c r="B9" s="1178" t="s">
        <v>153</v>
      </c>
      <c r="C9" s="1178" t="s">
        <v>154</v>
      </c>
      <c r="D9" s="1178" t="s">
        <v>368</v>
      </c>
      <c r="E9" s="1107" t="s">
        <v>369</v>
      </c>
      <c r="F9" s="1108"/>
      <c r="G9" s="1107" t="s">
        <v>370</v>
      </c>
      <c r="H9" s="1180"/>
      <c r="I9" s="1108"/>
      <c r="J9" s="1178" t="s">
        <v>371</v>
      </c>
    </row>
    <row r="10" spans="2:10" s="183" customFormat="1" ht="33.75" customHeight="1">
      <c r="B10" s="1179"/>
      <c r="C10" s="1179"/>
      <c r="D10" s="1179"/>
      <c r="E10" s="185" t="s">
        <v>372</v>
      </c>
      <c r="F10" s="185" t="s">
        <v>373</v>
      </c>
      <c r="G10" s="185" t="s">
        <v>372</v>
      </c>
      <c r="H10" s="185" t="s">
        <v>373</v>
      </c>
      <c r="I10" s="185" t="s">
        <v>373</v>
      </c>
      <c r="J10" s="1179"/>
    </row>
    <row r="11" spans="1:10" s="183" customFormat="1" ht="6" customHeight="1">
      <c r="A11" s="316"/>
      <c r="B11" s="317"/>
      <c r="C11" s="317"/>
      <c r="D11" s="317"/>
      <c r="E11" s="318"/>
      <c r="F11" s="318"/>
      <c r="G11" s="318"/>
      <c r="H11" s="318"/>
      <c r="I11" s="318"/>
      <c r="J11" s="317"/>
    </row>
    <row r="12" spans="1:10" s="152" customFormat="1" ht="21" customHeight="1">
      <c r="A12" s="319"/>
      <c r="B12" s="320" t="s">
        <v>374</v>
      </c>
      <c r="C12" s="321" t="s">
        <v>896</v>
      </c>
      <c r="D12" s="322">
        <f aca="true" t="shared" si="0" ref="D12:J12">SUM(D13:D18)</f>
        <v>1338750</v>
      </c>
      <c r="E12" s="322">
        <f t="shared" si="0"/>
        <v>6422931</v>
      </c>
      <c r="F12" s="322">
        <f t="shared" si="0"/>
        <v>7761681</v>
      </c>
      <c r="G12" s="322">
        <f t="shared" si="0"/>
        <v>7761681</v>
      </c>
      <c r="H12" s="322">
        <f t="shared" si="0"/>
        <v>7761681</v>
      </c>
      <c r="I12" s="322">
        <f t="shared" si="0"/>
        <v>7761681</v>
      </c>
      <c r="J12" s="322">
        <f t="shared" si="0"/>
        <v>0</v>
      </c>
    </row>
    <row r="13" spans="1:10" s="183" customFormat="1" ht="21" customHeight="1">
      <c r="A13" s="323"/>
      <c r="B13" s="324" t="s">
        <v>375</v>
      </c>
      <c r="C13" s="325" t="s">
        <v>897</v>
      </c>
      <c r="D13" s="326"/>
      <c r="E13" s="326"/>
      <c r="F13" s="326"/>
      <c r="G13" s="326"/>
      <c r="H13" s="326"/>
      <c r="I13" s="326"/>
      <c r="J13" s="326"/>
    </row>
    <row r="14" spans="1:10" s="183" customFormat="1" ht="21" customHeight="1">
      <c r="A14" s="323"/>
      <c r="B14" s="324" t="s">
        <v>376</v>
      </c>
      <c r="C14" s="325" t="s">
        <v>898</v>
      </c>
      <c r="D14" s="326"/>
      <c r="E14" s="326"/>
      <c r="F14" s="326"/>
      <c r="G14" s="326"/>
      <c r="H14" s="326"/>
      <c r="I14" s="326"/>
      <c r="J14" s="326"/>
    </row>
    <row r="15" spans="1:10" s="183" customFormat="1" ht="21" customHeight="1">
      <c r="A15" s="323"/>
      <c r="B15" s="324" t="s">
        <v>377</v>
      </c>
      <c r="C15" s="325" t="s">
        <v>899</v>
      </c>
      <c r="D15" s="326"/>
      <c r="E15" s="326"/>
      <c r="F15" s="326"/>
      <c r="G15" s="326"/>
      <c r="H15" s="326"/>
      <c r="I15" s="326"/>
      <c r="J15" s="326"/>
    </row>
    <row r="16" spans="1:10" s="183" customFormat="1" ht="21" customHeight="1">
      <c r="A16" s="323"/>
      <c r="B16" s="324" t="s">
        <v>378</v>
      </c>
      <c r="C16" s="325" t="s">
        <v>900</v>
      </c>
      <c r="D16" s="326"/>
      <c r="E16" s="326"/>
      <c r="F16" s="326"/>
      <c r="G16" s="326"/>
      <c r="H16" s="326"/>
      <c r="I16" s="326"/>
      <c r="J16" s="326"/>
    </row>
    <row r="17" spans="1:10" s="183" customFormat="1" ht="21" customHeight="1">
      <c r="A17" s="323"/>
      <c r="B17" s="324" t="s">
        <v>379</v>
      </c>
      <c r="C17" s="325" t="s">
        <v>901</v>
      </c>
      <c r="D17" s="326"/>
      <c r="E17" s="326"/>
      <c r="F17" s="326"/>
      <c r="G17" s="326"/>
      <c r="H17" s="326"/>
      <c r="I17" s="326"/>
      <c r="J17" s="326"/>
    </row>
    <row r="18" spans="1:10" s="183" customFormat="1" ht="21" customHeight="1">
      <c r="A18" s="323"/>
      <c r="B18" s="324" t="s">
        <v>380</v>
      </c>
      <c r="C18" s="325" t="s">
        <v>902</v>
      </c>
      <c r="D18" s="326">
        <f>TM8!D17</f>
        <v>1338750</v>
      </c>
      <c r="E18" s="326">
        <f>TM8!E17</f>
        <v>6422931</v>
      </c>
      <c r="F18" s="326">
        <f>TM8!F17</f>
        <v>7761681</v>
      </c>
      <c r="G18" s="326">
        <f>TM8!G17</f>
        <v>7761681</v>
      </c>
      <c r="H18" s="326">
        <f>TM8!H17</f>
        <v>7761681</v>
      </c>
      <c r="I18" s="326">
        <f>TM8!I17</f>
        <v>7761681</v>
      </c>
      <c r="J18" s="326">
        <f>D18+E18-F18</f>
        <v>0</v>
      </c>
    </row>
    <row r="19" spans="1:10" s="183" customFormat="1" ht="6" customHeight="1">
      <c r="A19" s="323"/>
      <c r="B19" s="324"/>
      <c r="C19" s="327"/>
      <c r="D19" s="326"/>
      <c r="E19" s="326"/>
      <c r="F19" s="326"/>
      <c r="G19" s="326"/>
      <c r="H19" s="326"/>
      <c r="I19" s="326">
        <f>F19</f>
        <v>0</v>
      </c>
      <c r="J19" s="326">
        <f>D19+E19-F19</f>
        <v>0</v>
      </c>
    </row>
    <row r="20" spans="1:10" s="152" customFormat="1" ht="21" customHeight="1">
      <c r="A20" s="319"/>
      <c r="B20" s="320" t="s">
        <v>381</v>
      </c>
      <c r="C20" s="321" t="s">
        <v>906</v>
      </c>
      <c r="D20" s="847">
        <f>SUM(D21:D22)</f>
        <v>0</v>
      </c>
      <c r="E20" s="847">
        <f>SUM(E21:E22)</f>
        <v>0</v>
      </c>
      <c r="F20" s="847">
        <f>SUM(F21:F22)</f>
        <v>0</v>
      </c>
      <c r="G20" s="847">
        <f>SUM(G21:G22)</f>
        <v>0</v>
      </c>
      <c r="H20" s="847">
        <f>SUM(H21:H22)</f>
        <v>0</v>
      </c>
      <c r="I20" s="848">
        <f>F20</f>
        <v>0</v>
      </c>
      <c r="J20" s="847">
        <f>D20+E20-F20</f>
        <v>0</v>
      </c>
    </row>
    <row r="21" spans="1:10" s="183" customFormat="1" ht="21" customHeight="1">
      <c r="A21" s="323"/>
      <c r="B21" s="324" t="s">
        <v>382</v>
      </c>
      <c r="C21" s="325" t="s">
        <v>614</v>
      </c>
      <c r="D21" s="848"/>
      <c r="E21" s="848"/>
      <c r="F21" s="848"/>
      <c r="G21" s="848"/>
      <c r="H21" s="848"/>
      <c r="I21" s="848">
        <f>F21</f>
        <v>0</v>
      </c>
      <c r="J21" s="848">
        <f>D21+E21-F21</f>
        <v>0</v>
      </c>
    </row>
    <row r="22" spans="2:10" s="183" customFormat="1" ht="21" customHeight="1">
      <c r="B22" s="328" t="s">
        <v>383</v>
      </c>
      <c r="C22" s="329" t="s">
        <v>895</v>
      </c>
      <c r="D22" s="849"/>
      <c r="E22" s="849"/>
      <c r="F22" s="849"/>
      <c r="G22" s="849"/>
      <c r="H22" s="849"/>
      <c r="I22" s="849"/>
      <c r="J22" s="849">
        <f>D22+E22-F22</f>
        <v>0</v>
      </c>
    </row>
    <row r="23" spans="2:10" s="152" customFormat="1" ht="14.25">
      <c r="B23" s="330" t="s">
        <v>326</v>
      </c>
      <c r="C23" s="187" t="s">
        <v>123</v>
      </c>
      <c r="D23" s="188">
        <f aca="true" t="shared" si="1" ref="D23:I23">D12+D20</f>
        <v>1338750</v>
      </c>
      <c r="E23" s="188">
        <f t="shared" si="1"/>
        <v>6422931</v>
      </c>
      <c r="F23" s="188">
        <f t="shared" si="1"/>
        <v>7761681</v>
      </c>
      <c r="G23" s="188">
        <f t="shared" si="1"/>
        <v>7761681</v>
      </c>
      <c r="H23" s="188">
        <f t="shared" si="1"/>
        <v>7761681</v>
      </c>
      <c r="I23" s="188">
        <f t="shared" si="1"/>
        <v>7761681</v>
      </c>
      <c r="J23" s="188">
        <f>J12+J20</f>
        <v>0</v>
      </c>
    </row>
    <row r="24" spans="3:10" s="183" customFormat="1" ht="15">
      <c r="C24" s="182"/>
      <c r="J24" s="331">
        <v>-14211500</v>
      </c>
    </row>
    <row r="25" s="183" customFormat="1" ht="15">
      <c r="C25" s="182"/>
    </row>
    <row r="26" s="183" customFormat="1" ht="15">
      <c r="C26" s="182"/>
    </row>
    <row r="27" s="183" customFormat="1" ht="15">
      <c r="C27" s="182"/>
    </row>
    <row r="28" s="183" customFormat="1" ht="15.75" customHeight="1">
      <c r="C28" s="182"/>
    </row>
    <row r="29" s="183" customFormat="1" ht="15">
      <c r="C29" s="182"/>
    </row>
    <row r="30" s="183" customFormat="1" ht="6.75" customHeight="1">
      <c r="C30" s="182"/>
    </row>
    <row r="31" s="183" customFormat="1" ht="15">
      <c r="C31" s="182"/>
    </row>
    <row r="32" s="183" customFormat="1" ht="15">
      <c r="C32" s="182"/>
    </row>
    <row r="33" s="183" customFormat="1" ht="16.5" customHeight="1">
      <c r="C33" s="182"/>
    </row>
    <row r="34" s="183" customFormat="1" ht="15">
      <c r="C34" s="182"/>
    </row>
    <row r="35" s="183" customFormat="1" ht="15">
      <c r="C35" s="182"/>
    </row>
    <row r="36" s="183" customFormat="1" ht="15">
      <c r="C36" s="182"/>
    </row>
    <row r="37" s="183" customFormat="1" ht="12.75" customHeight="1">
      <c r="C37" s="182"/>
    </row>
    <row r="38" s="183" customFormat="1" ht="14.25" customHeight="1" hidden="1">
      <c r="C38" s="182"/>
    </row>
    <row r="39" s="183" customFormat="1" ht="14.25" customHeight="1" hidden="1">
      <c r="C39" s="182"/>
    </row>
    <row r="40" s="183" customFormat="1" ht="15">
      <c r="C40" s="182"/>
    </row>
    <row r="41" s="183" customFormat="1" ht="15">
      <c r="C41" s="182"/>
    </row>
    <row r="42" s="183" customFormat="1" ht="15">
      <c r="C42" s="182"/>
    </row>
    <row r="43" s="183" customFormat="1" ht="15">
      <c r="C43" s="182"/>
    </row>
    <row r="44" s="183" customFormat="1" ht="15">
      <c r="C44" s="182"/>
    </row>
    <row r="45" s="183" customFormat="1" ht="15">
      <c r="C45" s="182"/>
    </row>
    <row r="46" s="183" customFormat="1" ht="15">
      <c r="C46" s="182"/>
    </row>
    <row r="47" s="183" customFormat="1" ht="15">
      <c r="C47" s="182"/>
    </row>
    <row r="48" s="183" customFormat="1" ht="15">
      <c r="C48" s="182"/>
    </row>
    <row r="49" s="183" customFormat="1" ht="15">
      <c r="C49" s="182"/>
    </row>
    <row r="50" s="183" customFormat="1" ht="15">
      <c r="C50" s="182"/>
    </row>
    <row r="51" s="183" customFormat="1" ht="15">
      <c r="C51" s="182"/>
    </row>
    <row r="52" s="183" customFormat="1" ht="15">
      <c r="C52" s="182"/>
    </row>
    <row r="53" s="183" customFormat="1" ht="15">
      <c r="C53" s="182"/>
    </row>
    <row r="54" s="183" customFormat="1" ht="15">
      <c r="C54" s="182"/>
    </row>
    <row r="55" s="183" customFormat="1" ht="15">
      <c r="C55" s="182"/>
    </row>
    <row r="56" s="183" customFormat="1" ht="15">
      <c r="C56" s="182"/>
    </row>
    <row r="57" s="183" customFormat="1" ht="15">
      <c r="C57" s="182"/>
    </row>
    <row r="58" s="183" customFormat="1" ht="15">
      <c r="C58" s="182"/>
    </row>
    <row r="59" s="183" customFormat="1" ht="15">
      <c r="C59" s="182"/>
    </row>
    <row r="60" spans="1:10" ht="15">
      <c r="A60" s="183"/>
      <c r="B60" s="183"/>
      <c r="C60" s="182"/>
      <c r="D60" s="183"/>
      <c r="E60" s="183"/>
      <c r="F60" s="183"/>
      <c r="G60" s="183"/>
      <c r="H60" s="183"/>
      <c r="I60" s="183"/>
      <c r="J60" s="183"/>
    </row>
    <row r="61" spans="1:10" ht="15">
      <c r="A61" s="183"/>
      <c r="B61" s="183"/>
      <c r="C61" s="182"/>
      <c r="D61" s="183"/>
      <c r="E61" s="183"/>
      <c r="F61" s="183"/>
      <c r="G61" s="183"/>
      <c r="H61" s="183"/>
      <c r="I61" s="183"/>
      <c r="J61" s="183"/>
    </row>
    <row r="62" spans="1:10" ht="15">
      <c r="A62" s="183"/>
      <c r="B62" s="183"/>
      <c r="C62" s="182"/>
      <c r="D62" s="183"/>
      <c r="E62" s="183"/>
      <c r="F62" s="183"/>
      <c r="G62" s="183"/>
      <c r="H62" s="183"/>
      <c r="I62" s="183"/>
      <c r="J62" s="183"/>
    </row>
    <row r="63" spans="1:10" ht="15">
      <c r="A63" s="183"/>
      <c r="B63" s="183"/>
      <c r="C63" s="182"/>
      <c r="D63" s="183"/>
      <c r="E63" s="183"/>
      <c r="F63" s="183"/>
      <c r="G63" s="183"/>
      <c r="H63" s="183"/>
      <c r="I63" s="183"/>
      <c r="J63" s="183"/>
    </row>
    <row r="64" spans="1:10" ht="15">
      <c r="A64" s="183"/>
      <c r="B64" s="183"/>
      <c r="C64" s="182"/>
      <c r="D64" s="183"/>
      <c r="E64" s="183"/>
      <c r="F64" s="183"/>
      <c r="G64" s="183"/>
      <c r="H64" s="183"/>
      <c r="I64" s="183"/>
      <c r="J64" s="183"/>
    </row>
    <row r="65" spans="1:10" ht="15">
      <c r="A65" s="183"/>
      <c r="B65" s="183"/>
      <c r="C65" s="182"/>
      <c r="D65" s="183"/>
      <c r="E65" s="183"/>
      <c r="F65" s="183"/>
      <c r="G65" s="183"/>
      <c r="H65" s="183"/>
      <c r="I65" s="183"/>
      <c r="J65" s="183"/>
    </row>
    <row r="66" spans="1:10" ht="15">
      <c r="A66" s="183"/>
      <c r="B66" s="183"/>
      <c r="C66" s="182"/>
      <c r="D66" s="183"/>
      <c r="E66" s="183"/>
      <c r="F66" s="183"/>
      <c r="G66" s="183"/>
      <c r="H66" s="183"/>
      <c r="I66" s="183"/>
      <c r="J66" s="183"/>
    </row>
    <row r="67" spans="1:10" ht="15">
      <c r="A67" s="183"/>
      <c r="B67" s="183"/>
      <c r="C67" s="182"/>
      <c r="D67" s="183"/>
      <c r="E67" s="183"/>
      <c r="F67" s="183"/>
      <c r="G67" s="183"/>
      <c r="H67" s="183"/>
      <c r="I67" s="183"/>
      <c r="J67" s="183"/>
    </row>
    <row r="68" spans="1:10" ht="15">
      <c r="A68" s="183"/>
      <c r="B68" s="183"/>
      <c r="C68" s="182"/>
      <c r="D68" s="183"/>
      <c r="E68" s="183"/>
      <c r="F68" s="183"/>
      <c r="G68" s="183"/>
      <c r="H68" s="183"/>
      <c r="I68" s="183"/>
      <c r="J68" s="183"/>
    </row>
    <row r="69" spans="1:10" ht="15">
      <c r="A69" s="183"/>
      <c r="B69" s="183"/>
      <c r="C69" s="182"/>
      <c r="D69" s="183"/>
      <c r="E69" s="183"/>
      <c r="F69" s="183"/>
      <c r="G69" s="183"/>
      <c r="H69" s="183"/>
      <c r="I69" s="183"/>
      <c r="J69" s="183"/>
    </row>
    <row r="70" spans="1:10" ht="15">
      <c r="A70" s="183"/>
      <c r="B70" s="183"/>
      <c r="C70" s="182"/>
      <c r="D70" s="183"/>
      <c r="E70" s="183"/>
      <c r="F70" s="183"/>
      <c r="G70" s="183"/>
      <c r="H70" s="183"/>
      <c r="I70" s="183"/>
      <c r="J70" s="183"/>
    </row>
    <row r="71" spans="1:10" ht="15">
      <c r="A71" s="183"/>
      <c r="B71" s="183"/>
      <c r="C71" s="182"/>
      <c r="D71" s="183"/>
      <c r="E71" s="183"/>
      <c r="F71" s="183"/>
      <c r="G71" s="183"/>
      <c r="H71" s="183"/>
      <c r="I71" s="183"/>
      <c r="J71" s="183"/>
    </row>
    <row r="72" spans="1:10" ht="15">
      <c r="A72" s="183"/>
      <c r="B72" s="183"/>
      <c r="C72" s="182"/>
      <c r="D72" s="183"/>
      <c r="E72" s="183"/>
      <c r="F72" s="183"/>
      <c r="G72" s="183"/>
      <c r="H72" s="183"/>
      <c r="I72" s="183"/>
      <c r="J72" s="183"/>
    </row>
    <row r="73" spans="1:10" ht="15">
      <c r="A73" s="183"/>
      <c r="B73" s="183"/>
      <c r="C73" s="182"/>
      <c r="D73" s="183"/>
      <c r="E73" s="183"/>
      <c r="F73" s="183"/>
      <c r="G73" s="183"/>
      <c r="H73" s="183"/>
      <c r="I73" s="183"/>
      <c r="J73" s="183"/>
    </row>
    <row r="74" spans="1:10" ht="15">
      <c r="A74" s="183"/>
      <c r="B74" s="183"/>
      <c r="C74" s="182"/>
      <c r="D74" s="183"/>
      <c r="E74" s="183"/>
      <c r="F74" s="183"/>
      <c r="G74" s="183"/>
      <c r="H74" s="183"/>
      <c r="I74" s="183"/>
      <c r="J74" s="183"/>
    </row>
    <row r="75" spans="1:10" ht="15">
      <c r="A75" s="183"/>
      <c r="B75" s="183"/>
      <c r="C75" s="182"/>
      <c r="D75" s="183"/>
      <c r="E75" s="183"/>
      <c r="F75" s="183"/>
      <c r="G75" s="183"/>
      <c r="H75" s="183"/>
      <c r="I75" s="183"/>
      <c r="J75" s="183"/>
    </row>
    <row r="76" spans="1:10" ht="15">
      <c r="A76" s="183"/>
      <c r="B76" s="183"/>
      <c r="C76" s="182"/>
      <c r="D76" s="183"/>
      <c r="E76" s="183"/>
      <c r="F76" s="183"/>
      <c r="G76" s="183"/>
      <c r="H76" s="183"/>
      <c r="I76" s="183"/>
      <c r="J76" s="183"/>
    </row>
    <row r="77" spans="1:10" ht="15">
      <c r="A77" s="183"/>
      <c r="B77" s="183"/>
      <c r="C77" s="182"/>
      <c r="D77" s="183"/>
      <c r="E77" s="183"/>
      <c r="F77" s="183"/>
      <c r="G77" s="183"/>
      <c r="H77" s="183"/>
      <c r="I77" s="183"/>
      <c r="J77" s="183"/>
    </row>
    <row r="78" spans="1:10" ht="15">
      <c r="A78" s="183"/>
      <c r="B78" s="183"/>
      <c r="C78" s="182"/>
      <c r="D78" s="183"/>
      <c r="E78" s="183"/>
      <c r="F78" s="183"/>
      <c r="G78" s="183"/>
      <c r="H78" s="183"/>
      <c r="I78" s="183"/>
      <c r="J78" s="183"/>
    </row>
    <row r="79" spans="1:10" ht="15">
      <c r="A79" s="183"/>
      <c r="B79" s="183"/>
      <c r="C79" s="182"/>
      <c r="D79" s="183"/>
      <c r="E79" s="183"/>
      <c r="F79" s="183"/>
      <c r="G79" s="183"/>
      <c r="H79" s="183"/>
      <c r="I79" s="183"/>
      <c r="J79" s="183"/>
    </row>
    <row r="80" spans="1:10" ht="15">
      <c r="A80" s="183"/>
      <c r="B80" s="183"/>
      <c r="C80" s="182"/>
      <c r="D80" s="183"/>
      <c r="E80" s="183"/>
      <c r="F80" s="183"/>
      <c r="G80" s="183"/>
      <c r="H80" s="183"/>
      <c r="I80" s="183"/>
      <c r="J80" s="183"/>
    </row>
    <row r="81" spans="1:10" ht="15">
      <c r="A81" s="183"/>
      <c r="B81" s="183"/>
      <c r="C81" s="182"/>
      <c r="D81" s="183"/>
      <c r="E81" s="183"/>
      <c r="F81" s="183"/>
      <c r="G81" s="183"/>
      <c r="H81" s="183"/>
      <c r="I81" s="183"/>
      <c r="J81" s="183"/>
    </row>
    <row r="82" spans="1:10" ht="15">
      <c r="A82" s="183"/>
      <c r="B82" s="183"/>
      <c r="C82" s="182"/>
      <c r="D82" s="183"/>
      <c r="E82" s="183"/>
      <c r="F82" s="183"/>
      <c r="G82" s="183"/>
      <c r="H82" s="183"/>
      <c r="I82" s="183"/>
      <c r="J82" s="183"/>
    </row>
    <row r="83" spans="1:10" ht="15">
      <c r="A83" s="183"/>
      <c r="B83" s="183"/>
      <c r="C83" s="182"/>
      <c r="D83" s="183"/>
      <c r="E83" s="183"/>
      <c r="F83" s="183"/>
      <c r="G83" s="183"/>
      <c r="H83" s="183"/>
      <c r="I83" s="183"/>
      <c r="J83" s="183"/>
    </row>
    <row r="84" spans="1:10" ht="15">
      <c r="A84" s="183"/>
      <c r="B84" s="183"/>
      <c r="C84" s="182"/>
      <c r="D84" s="183"/>
      <c r="E84" s="183"/>
      <c r="F84" s="183"/>
      <c r="G84" s="183"/>
      <c r="H84" s="183"/>
      <c r="I84" s="183"/>
      <c r="J84" s="183"/>
    </row>
    <row r="85" spans="1:10" ht="15">
      <c r="A85" s="183"/>
      <c r="B85" s="183"/>
      <c r="C85" s="182"/>
      <c r="D85" s="183"/>
      <c r="E85" s="183"/>
      <c r="F85" s="183"/>
      <c r="G85" s="183"/>
      <c r="H85" s="183"/>
      <c r="I85" s="183"/>
      <c r="J85" s="183"/>
    </row>
    <row r="86" spans="1:10" ht="15">
      <c r="A86" s="183"/>
      <c r="B86" s="183"/>
      <c r="C86" s="182"/>
      <c r="D86" s="183"/>
      <c r="E86" s="183"/>
      <c r="F86" s="183"/>
      <c r="G86" s="183"/>
      <c r="H86" s="183"/>
      <c r="I86" s="183"/>
      <c r="J86" s="183"/>
    </row>
    <row r="87" spans="1:10" ht="15">
      <c r="A87" s="183"/>
      <c r="B87" s="183"/>
      <c r="C87" s="182"/>
      <c r="D87" s="183"/>
      <c r="E87" s="183"/>
      <c r="F87" s="183"/>
      <c r="G87" s="183"/>
      <c r="H87" s="183"/>
      <c r="I87" s="183"/>
      <c r="J87" s="183"/>
    </row>
    <row r="88" spans="1:10" ht="15">
      <c r="A88" s="183"/>
      <c r="B88" s="183"/>
      <c r="C88" s="182"/>
      <c r="D88" s="183"/>
      <c r="E88" s="183"/>
      <c r="F88" s="183"/>
      <c r="G88" s="183"/>
      <c r="H88" s="183"/>
      <c r="I88" s="183"/>
      <c r="J88" s="183"/>
    </row>
    <row r="89" spans="1:10" ht="15">
      <c r="A89" s="183"/>
      <c r="B89" s="183"/>
      <c r="C89" s="182"/>
      <c r="D89" s="183"/>
      <c r="E89" s="183"/>
      <c r="F89" s="183"/>
      <c r="G89" s="183"/>
      <c r="H89" s="183"/>
      <c r="I89" s="183"/>
      <c r="J89" s="183"/>
    </row>
    <row r="90" spans="1:10" ht="15">
      <c r="A90" s="183"/>
      <c r="B90" s="183"/>
      <c r="C90" s="182"/>
      <c r="D90" s="183"/>
      <c r="E90" s="183"/>
      <c r="F90" s="183"/>
      <c r="G90" s="183"/>
      <c r="H90" s="183"/>
      <c r="I90" s="183"/>
      <c r="J90" s="183"/>
    </row>
    <row r="91" spans="1:10" ht="15">
      <c r="A91" s="183"/>
      <c r="B91" s="183"/>
      <c r="C91" s="182"/>
      <c r="D91" s="183"/>
      <c r="E91" s="183"/>
      <c r="F91" s="183"/>
      <c r="G91" s="183"/>
      <c r="H91" s="183"/>
      <c r="I91" s="183"/>
      <c r="J91" s="183"/>
    </row>
    <row r="92" spans="1:10" ht="15">
      <c r="A92" s="183"/>
      <c r="B92" s="183"/>
      <c r="C92" s="182"/>
      <c r="D92" s="183"/>
      <c r="E92" s="183"/>
      <c r="F92" s="183"/>
      <c r="G92" s="183"/>
      <c r="H92" s="183"/>
      <c r="I92" s="183"/>
      <c r="J92" s="183"/>
    </row>
    <row r="93" spans="1:10" ht="15">
      <c r="A93" s="183"/>
      <c r="B93" s="183"/>
      <c r="C93" s="182"/>
      <c r="D93" s="183"/>
      <c r="E93" s="183"/>
      <c r="F93" s="183"/>
      <c r="G93" s="183"/>
      <c r="H93" s="183"/>
      <c r="I93" s="183"/>
      <c r="J93" s="183"/>
    </row>
    <row r="94" spans="1:10" ht="15">
      <c r="A94" s="183"/>
      <c r="B94" s="183"/>
      <c r="C94" s="182"/>
      <c r="D94" s="183"/>
      <c r="E94" s="183"/>
      <c r="F94" s="183"/>
      <c r="G94" s="183"/>
      <c r="H94" s="183"/>
      <c r="I94" s="183"/>
      <c r="J94" s="183"/>
    </row>
    <row r="95" spans="1:10" ht="15">
      <c r="A95" s="183"/>
      <c r="B95" s="183"/>
      <c r="C95" s="182"/>
      <c r="D95" s="183"/>
      <c r="E95" s="183"/>
      <c r="F95" s="183"/>
      <c r="G95" s="183"/>
      <c r="H95" s="183"/>
      <c r="I95" s="183"/>
      <c r="J95" s="183"/>
    </row>
    <row r="96" spans="1:10" ht="15">
      <c r="A96" s="183"/>
      <c r="B96" s="183"/>
      <c r="C96" s="182"/>
      <c r="D96" s="183"/>
      <c r="E96" s="183"/>
      <c r="F96" s="183"/>
      <c r="G96" s="183"/>
      <c r="H96" s="183"/>
      <c r="I96" s="183"/>
      <c r="J96" s="183"/>
    </row>
  </sheetData>
  <sheetProtection/>
  <mergeCells count="6">
    <mergeCell ref="J9:J10"/>
    <mergeCell ref="G9:I9"/>
    <mergeCell ref="B9:B10"/>
    <mergeCell ref="C9:C10"/>
    <mergeCell ref="D9:D10"/>
    <mergeCell ref="E9:F9"/>
  </mergeCells>
  <printOptions/>
  <pageMargins left="0.8661417322834646" right="0.6299212598425197" top="0.5905511811023623" bottom="0.5905511811023623" header="0.31496062992125984" footer="0.1968503937007874"/>
  <pageSetup firstPageNumber="19" useFirstPageNumber="1" horizontalDpi="600" verticalDpi="600" orientation="landscape" paperSize="9" scale="95"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dimension ref="A1:O114"/>
  <sheetViews>
    <sheetView zoomScalePageLayoutView="0" workbookViewId="0" topLeftCell="A56">
      <selection activeCell="C64" sqref="C64"/>
    </sheetView>
  </sheetViews>
  <sheetFormatPr defaultColWidth="9.00390625" defaultRowHeight="12.75"/>
  <cols>
    <col min="1" max="1" width="3.625" style="11" customWidth="1"/>
    <col min="2" max="2" width="23.125" style="11" customWidth="1"/>
    <col min="3" max="3" width="24.125" style="11" customWidth="1"/>
    <col min="4" max="4" width="11.75390625" style="11" customWidth="1"/>
    <col min="5" max="5" width="16.75390625" style="11" customWidth="1"/>
    <col min="6" max="6" width="2.25390625" style="11" customWidth="1"/>
    <col min="7" max="7" width="15.75390625" style="11" customWidth="1"/>
    <col min="8" max="8" width="11.875" style="11" customWidth="1"/>
    <col min="9" max="9" width="16.125" style="11" customWidth="1"/>
    <col min="10" max="10" width="18.00390625" style="11" customWidth="1"/>
    <col min="11" max="16384" width="9.125" style="11" customWidth="1"/>
  </cols>
  <sheetData>
    <row r="1" spans="1:7" s="6" customFormat="1" ht="12.75">
      <c r="A1" s="433" t="str">
        <f>'CTNB (2)'!A1</f>
        <v>VICP Securities Investment Fund Management Corporation</v>
      </c>
      <c r="G1" s="434" t="str">
        <f>'CTNB (2)'!F1</f>
        <v>Financial statements</v>
      </c>
    </row>
    <row r="2" spans="1:9" s="6" customFormat="1" ht="15" customHeight="1">
      <c r="A2" s="435" t="str">
        <f>'CTNB (2)'!A2</f>
        <v>08 Nguyen Hue, Ben Nghe Ward, District 01, Tp.HCM</v>
      </c>
      <c r="B2" s="939"/>
      <c r="C2" s="435"/>
      <c r="D2" s="435"/>
      <c r="E2" s="435"/>
      <c r="F2" s="436"/>
      <c r="G2" s="436" t="str">
        <f>'CTNB (2)'!F2</f>
        <v>For the year ended on date 31 December, 2010</v>
      </c>
      <c r="I2" s="940"/>
    </row>
    <row r="3" spans="3:9" ht="15">
      <c r="C3" s="21"/>
      <c r="H3" s="21"/>
      <c r="I3" s="21"/>
    </row>
    <row r="4" spans="1:9" s="705" customFormat="1" ht="20.25">
      <c r="A4" s="698" t="str">
        <f>'N7'!A4</f>
        <v>NOTES TO THE FINANCIAL STATEMENS</v>
      </c>
      <c r="B4" s="702"/>
      <c r="C4" s="703"/>
      <c r="D4" s="703"/>
      <c r="E4" s="703"/>
      <c r="F4" s="703"/>
      <c r="G4" s="698"/>
      <c r="H4" s="704"/>
      <c r="I4" s="704"/>
    </row>
    <row r="5" spans="1:9" ht="15">
      <c r="A5" s="699" t="str">
        <f>'N7'!A5</f>
        <v>Year 2010</v>
      </c>
      <c r="B5" s="700"/>
      <c r="C5" s="701"/>
      <c r="D5" s="701"/>
      <c r="E5" s="701"/>
      <c r="F5" s="701"/>
      <c r="G5" s="699"/>
      <c r="H5" s="21"/>
      <c r="I5" s="21"/>
    </row>
    <row r="6" spans="2:9" ht="15">
      <c r="B6" s="191"/>
      <c r="C6" s="21"/>
      <c r="D6" s="21"/>
      <c r="E6" s="21"/>
      <c r="F6" s="21"/>
      <c r="G6" s="11" t="str">
        <f>'N7'!J6</f>
        <v>Unit : VND</v>
      </c>
      <c r="H6" s="21"/>
      <c r="I6" s="21"/>
    </row>
    <row r="7" spans="1:15" s="192" customFormat="1" ht="14.25">
      <c r="A7" s="192" t="s">
        <v>430</v>
      </c>
      <c r="B7" s="258" t="s">
        <v>384</v>
      </c>
      <c r="C7" s="754"/>
      <c r="D7" s="754"/>
      <c r="E7" s="754"/>
      <c r="F7" s="754"/>
      <c r="G7" s="754"/>
      <c r="H7" s="754"/>
      <c r="I7" s="754"/>
      <c r="J7" s="754"/>
      <c r="K7" s="754"/>
      <c r="L7" s="754"/>
      <c r="M7" s="754"/>
      <c r="N7" s="754"/>
      <c r="O7" s="754"/>
    </row>
    <row r="8" spans="2:15" s="192" customFormat="1" ht="6" customHeight="1">
      <c r="B8" s="258"/>
      <c r="C8" s="754"/>
      <c r="D8" s="754"/>
      <c r="E8" s="754"/>
      <c r="F8" s="754"/>
      <c r="G8" s="754"/>
      <c r="H8" s="754"/>
      <c r="I8" s="754"/>
      <c r="J8" s="754"/>
      <c r="K8" s="754"/>
      <c r="L8" s="754"/>
      <c r="M8" s="754"/>
      <c r="N8" s="754"/>
      <c r="O8" s="754"/>
    </row>
    <row r="9" spans="2:15" s="192" customFormat="1" ht="17.25" customHeight="1">
      <c r="B9" s="754" t="s">
        <v>385</v>
      </c>
      <c r="C9" s="754"/>
      <c r="D9" s="754"/>
      <c r="E9" s="754"/>
      <c r="F9" s="754"/>
      <c r="G9" s="754"/>
      <c r="H9" s="754"/>
      <c r="I9" s="754"/>
      <c r="J9" s="754"/>
      <c r="K9" s="754"/>
      <c r="L9" s="754"/>
      <c r="M9" s="754"/>
      <c r="N9" s="754"/>
      <c r="O9" s="754"/>
    </row>
    <row r="10" spans="2:15" ht="17.25" customHeight="1">
      <c r="B10" s="760" t="s">
        <v>386</v>
      </c>
      <c r="C10" s="760"/>
      <c r="D10" s="760"/>
      <c r="E10" s="760"/>
      <c r="F10" s="760"/>
      <c r="G10" s="760"/>
      <c r="H10" s="755"/>
      <c r="I10" s="756"/>
      <c r="J10" s="756"/>
      <c r="K10" s="756"/>
      <c r="L10" s="756"/>
      <c r="M10" s="756"/>
      <c r="N10" s="756"/>
      <c r="O10" s="756"/>
    </row>
    <row r="11" spans="2:15" ht="17.25" customHeight="1">
      <c r="B11" s="760" t="s">
        <v>387</v>
      </c>
      <c r="C11" s="760"/>
      <c r="D11" s="760"/>
      <c r="E11" s="760"/>
      <c r="F11" s="760"/>
      <c r="G11" s="760"/>
      <c r="H11" s="755"/>
      <c r="I11" s="756"/>
      <c r="J11" s="756"/>
      <c r="K11" s="756"/>
      <c r="L11" s="756"/>
      <c r="M11" s="756"/>
      <c r="N11" s="756"/>
      <c r="O11" s="756"/>
    </row>
    <row r="12" spans="2:15" ht="17.25" customHeight="1">
      <c r="B12" s="760" t="s">
        <v>541</v>
      </c>
      <c r="C12" s="760"/>
      <c r="D12" s="760"/>
      <c r="E12" s="760"/>
      <c r="F12" s="760"/>
      <c r="G12" s="760"/>
      <c r="H12" s="755"/>
      <c r="I12" s="756"/>
      <c r="J12" s="756"/>
      <c r="K12" s="756"/>
      <c r="L12" s="756"/>
      <c r="M12" s="756"/>
      <c r="N12" s="756"/>
      <c r="O12" s="756"/>
    </row>
    <row r="13" spans="2:15" ht="17.25" customHeight="1">
      <c r="B13" s="760" t="s">
        <v>542</v>
      </c>
      <c r="C13" s="760"/>
      <c r="D13" s="760"/>
      <c r="E13" s="760"/>
      <c r="F13" s="760"/>
      <c r="G13" s="760"/>
      <c r="H13" s="755"/>
      <c r="I13" s="757"/>
      <c r="J13" s="757"/>
      <c r="K13" s="756"/>
      <c r="L13" s="756"/>
      <c r="M13" s="756"/>
      <c r="N13" s="756"/>
      <c r="O13" s="756"/>
    </row>
    <row r="14" spans="2:15" ht="17.25" customHeight="1">
      <c r="B14" s="756" t="s">
        <v>543</v>
      </c>
      <c r="C14" s="760"/>
      <c r="D14" s="760"/>
      <c r="E14" s="760"/>
      <c r="F14" s="760"/>
      <c r="G14" s="760"/>
      <c r="H14" s="755"/>
      <c r="I14" s="756"/>
      <c r="J14" s="756"/>
      <c r="K14" s="756"/>
      <c r="L14" s="756"/>
      <c r="M14" s="756"/>
      <c r="N14" s="756"/>
      <c r="O14" s="756"/>
    </row>
    <row r="15" spans="2:15" s="193" customFormat="1" ht="17.25" customHeight="1">
      <c r="B15" s="760" t="s">
        <v>544</v>
      </c>
      <c r="C15" s="760"/>
      <c r="D15" s="760"/>
      <c r="E15" s="760"/>
      <c r="F15" s="760"/>
      <c r="G15" s="760"/>
      <c r="H15" s="758"/>
      <c r="I15" s="759"/>
      <c r="J15" s="759"/>
      <c r="K15" s="759"/>
      <c r="L15" s="759"/>
      <c r="M15" s="759"/>
      <c r="N15" s="759"/>
      <c r="O15" s="759"/>
    </row>
    <row r="16" spans="2:15" s="193" customFormat="1" ht="17.25" customHeight="1">
      <c r="B16" s="760" t="s">
        <v>545</v>
      </c>
      <c r="C16" s="760"/>
      <c r="D16" s="760"/>
      <c r="E16" s="760"/>
      <c r="F16" s="760"/>
      <c r="G16" s="760"/>
      <c r="H16" s="759"/>
      <c r="I16" s="759"/>
      <c r="J16" s="759"/>
      <c r="K16" s="759"/>
      <c r="L16" s="759"/>
      <c r="M16" s="759"/>
      <c r="N16" s="759"/>
      <c r="O16" s="759"/>
    </row>
    <row r="17" spans="2:15" ht="6" customHeight="1">
      <c r="B17" s="756"/>
      <c r="C17" s="760"/>
      <c r="D17" s="761"/>
      <c r="E17" s="761"/>
      <c r="F17" s="762"/>
      <c r="G17" s="762"/>
      <c r="H17" s="762"/>
      <c r="I17" s="762"/>
      <c r="J17" s="762"/>
      <c r="K17" s="762"/>
      <c r="L17" s="762"/>
      <c r="M17" s="762"/>
      <c r="N17" s="762"/>
      <c r="O17" s="762"/>
    </row>
    <row r="18" spans="2:6" s="57" customFormat="1" ht="17.25" customHeight="1">
      <c r="B18" s="57" t="s">
        <v>546</v>
      </c>
      <c r="C18" s="192"/>
      <c r="D18" s="195"/>
      <c r="E18" s="195"/>
      <c r="F18" s="195"/>
    </row>
    <row r="19" spans="3:6" s="57" customFormat="1" ht="6" customHeight="1">
      <c r="C19" s="192"/>
      <c r="D19" s="195"/>
      <c r="E19" s="195"/>
      <c r="F19" s="195"/>
    </row>
    <row r="20" spans="2:6" ht="17.25" customHeight="1">
      <c r="B20" s="11" t="s">
        <v>1141</v>
      </c>
      <c r="C20" s="191"/>
      <c r="D20" s="191"/>
      <c r="E20" s="191"/>
      <c r="F20" s="191"/>
    </row>
    <row r="21" spans="3:6" ht="6" customHeight="1">
      <c r="C21" s="191"/>
      <c r="D21" s="191"/>
      <c r="E21" s="191"/>
      <c r="F21" s="191"/>
    </row>
    <row r="22" spans="2:6" ht="17.25" customHeight="1">
      <c r="B22" s="11" t="s">
        <v>1142</v>
      </c>
      <c r="C22" s="191"/>
      <c r="D22" s="196"/>
      <c r="E22" s="191"/>
      <c r="F22" s="197"/>
    </row>
    <row r="23" spans="3:6" ht="6" customHeight="1">
      <c r="C23" s="191"/>
      <c r="D23" s="196"/>
      <c r="E23" s="191"/>
      <c r="F23" s="197"/>
    </row>
    <row r="24" spans="2:5" ht="15">
      <c r="B24" s="11" t="s">
        <v>1167</v>
      </c>
      <c r="C24" s="191"/>
      <c r="E24" s="194"/>
    </row>
    <row r="25" spans="3:5" ht="6" customHeight="1">
      <c r="C25" s="191"/>
      <c r="E25" s="194"/>
    </row>
    <row r="26" spans="2:6" ht="15">
      <c r="B26" s="191" t="s">
        <v>547</v>
      </c>
      <c r="C26" s="191"/>
      <c r="D26" s="198"/>
      <c r="E26" s="199"/>
      <c r="F26" s="200"/>
    </row>
    <row r="27" spans="2:7" s="193" customFormat="1" ht="15">
      <c r="B27" s="201" t="s">
        <v>284</v>
      </c>
      <c r="C27" s="201"/>
      <c r="D27" s="202"/>
      <c r="E27" s="203"/>
      <c r="F27" s="201"/>
      <c r="G27" s="201"/>
    </row>
    <row r="28" spans="2:7" s="193" customFormat="1" ht="15" hidden="1">
      <c r="B28" s="201" t="s">
        <v>1168</v>
      </c>
      <c r="C28" s="201"/>
      <c r="D28" s="202"/>
      <c r="E28" s="203"/>
      <c r="F28" s="201"/>
      <c r="G28" s="201"/>
    </row>
    <row r="29" spans="2:7" s="193" customFormat="1" ht="15" hidden="1">
      <c r="B29" s="201" t="s">
        <v>1169</v>
      </c>
      <c r="C29" s="201"/>
      <c r="D29" s="202"/>
      <c r="E29" s="203"/>
      <c r="F29" s="201"/>
      <c r="G29" s="201"/>
    </row>
    <row r="30" spans="2:7" s="193" customFormat="1" ht="15" hidden="1">
      <c r="B30" s="201" t="s">
        <v>229</v>
      </c>
      <c r="C30" s="201"/>
      <c r="D30" s="202"/>
      <c r="E30" s="203"/>
      <c r="F30" s="201"/>
      <c r="G30" s="201"/>
    </row>
    <row r="31" spans="2:7" s="193" customFormat="1" ht="15" hidden="1">
      <c r="B31" s="201" t="s">
        <v>1170</v>
      </c>
      <c r="C31" s="201"/>
      <c r="D31" s="202"/>
      <c r="E31" s="203"/>
      <c r="F31" s="201"/>
      <c r="G31" s="201"/>
    </row>
    <row r="32" spans="2:7" s="193" customFormat="1" ht="15" hidden="1">
      <c r="B32" s="201" t="s">
        <v>1171</v>
      </c>
      <c r="C32" s="201"/>
      <c r="D32" s="202"/>
      <c r="E32" s="203"/>
      <c r="F32" s="201"/>
      <c r="G32" s="201"/>
    </row>
    <row r="33" spans="2:6" s="193" customFormat="1" ht="15" hidden="1">
      <c r="B33" s="201" t="s">
        <v>1172</v>
      </c>
      <c r="C33" s="201"/>
      <c r="D33" s="202"/>
      <c r="E33" s="203"/>
      <c r="F33" s="201"/>
    </row>
    <row r="34" spans="2:6" s="193" customFormat="1" ht="15" hidden="1">
      <c r="B34" s="201" t="s">
        <v>1173</v>
      </c>
      <c r="C34" s="201"/>
      <c r="D34" s="202"/>
      <c r="E34" s="203"/>
      <c r="F34" s="201"/>
    </row>
    <row r="35" spans="2:6" s="193" customFormat="1" ht="15" hidden="1">
      <c r="B35" s="201" t="s">
        <v>1174</v>
      </c>
      <c r="C35" s="201"/>
      <c r="D35" s="202"/>
      <c r="E35" s="203"/>
      <c r="F35" s="201"/>
    </row>
    <row r="36" spans="2:6" s="193" customFormat="1" ht="15" hidden="1">
      <c r="B36" s="201" t="s">
        <v>1175</v>
      </c>
      <c r="C36" s="201"/>
      <c r="D36" s="202"/>
      <c r="E36" s="203"/>
      <c r="F36" s="201"/>
    </row>
    <row r="37" spans="2:6" s="193" customFormat="1" ht="15" hidden="1">
      <c r="B37" s="201" t="s">
        <v>1176</v>
      </c>
      <c r="C37" s="201"/>
      <c r="D37" s="202"/>
      <c r="E37" s="203"/>
      <c r="F37" s="201"/>
    </row>
    <row r="38" spans="2:6" s="193" customFormat="1" ht="15" hidden="1">
      <c r="B38" s="201" t="s">
        <v>1177</v>
      </c>
      <c r="C38" s="201"/>
      <c r="D38" s="202"/>
      <c r="E38" s="203"/>
      <c r="F38" s="201"/>
    </row>
    <row r="39" spans="2:6" s="193" customFormat="1" ht="15" hidden="1">
      <c r="B39" s="201" t="s">
        <v>1178</v>
      </c>
      <c r="C39" s="201"/>
      <c r="D39" s="202"/>
      <c r="E39" s="203"/>
      <c r="F39" s="201"/>
    </row>
    <row r="40" spans="2:6" s="193" customFormat="1" ht="15" hidden="1">
      <c r="B40" s="201" t="s">
        <v>1179</v>
      </c>
      <c r="C40" s="201"/>
      <c r="D40" s="202"/>
      <c r="E40" s="203"/>
      <c r="F40" s="201"/>
    </row>
    <row r="41" spans="2:6" s="193" customFormat="1" ht="15" hidden="1">
      <c r="B41" s="201" t="s">
        <v>230</v>
      </c>
      <c r="C41" s="201"/>
      <c r="D41" s="202"/>
      <c r="E41" s="203"/>
      <c r="F41" s="201"/>
    </row>
    <row r="42" spans="2:6" s="193" customFormat="1" ht="15" hidden="1">
      <c r="B42" s="201" t="s">
        <v>231</v>
      </c>
      <c r="C42" s="201"/>
      <c r="D42" s="202"/>
      <c r="E42" s="203"/>
      <c r="F42" s="201"/>
    </row>
    <row r="43" spans="2:6" s="193" customFormat="1" ht="15" hidden="1">
      <c r="B43" s="201" t="s">
        <v>233</v>
      </c>
      <c r="C43" s="201"/>
      <c r="D43" s="202"/>
      <c r="E43" s="203"/>
      <c r="F43" s="201"/>
    </row>
    <row r="44" spans="2:6" s="193" customFormat="1" ht="15" hidden="1">
      <c r="B44" s="201" t="s">
        <v>232</v>
      </c>
      <c r="C44" s="201"/>
      <c r="D44" s="202"/>
      <c r="E44" s="203"/>
      <c r="F44" s="201"/>
    </row>
    <row r="45" spans="2:6" s="193" customFormat="1" ht="15" hidden="1">
      <c r="B45" s="201" t="s">
        <v>234</v>
      </c>
      <c r="C45" s="201"/>
      <c r="D45" s="202"/>
      <c r="E45" s="203"/>
      <c r="F45" s="201"/>
    </row>
    <row r="46" spans="2:6" s="193" customFormat="1" ht="15" hidden="1">
      <c r="B46" s="201" t="s">
        <v>235</v>
      </c>
      <c r="C46" s="201"/>
      <c r="D46" s="202"/>
      <c r="E46" s="203"/>
      <c r="F46" s="201"/>
    </row>
    <row r="47" spans="2:7" s="193" customFormat="1" ht="15">
      <c r="B47" s="193" t="s">
        <v>815</v>
      </c>
      <c r="C47" s="201"/>
      <c r="D47" s="202"/>
      <c r="E47" s="203"/>
      <c r="F47" s="204"/>
      <c r="G47" s="247"/>
    </row>
    <row r="48" spans="2:7" s="193" customFormat="1" ht="15">
      <c r="B48" s="768" t="s">
        <v>1140</v>
      </c>
      <c r="C48" s="201"/>
      <c r="D48" s="202"/>
      <c r="E48" s="203"/>
      <c r="F48" s="204"/>
      <c r="G48" s="247"/>
    </row>
    <row r="49" spans="3:7" s="193" customFormat="1" ht="6" customHeight="1">
      <c r="C49" s="201"/>
      <c r="D49" s="202"/>
      <c r="E49" s="203"/>
      <c r="F49" s="204"/>
      <c r="G49" s="247"/>
    </row>
    <row r="50" spans="2:7" s="193" customFormat="1" ht="15">
      <c r="B50" s="201" t="s">
        <v>1138</v>
      </c>
      <c r="C50" s="201"/>
      <c r="D50" s="202"/>
      <c r="E50" s="203"/>
      <c r="F50" s="204"/>
      <c r="G50" s="247"/>
    </row>
    <row r="51" spans="2:7" s="193" customFormat="1" ht="15">
      <c r="B51" s="193" t="s">
        <v>1139</v>
      </c>
      <c r="C51" s="201"/>
      <c r="D51" s="202"/>
      <c r="E51" s="203"/>
      <c r="F51" s="204"/>
      <c r="G51" s="247"/>
    </row>
    <row r="52" spans="2:7" s="193" customFormat="1" ht="15">
      <c r="B52" s="768" t="s">
        <v>1148</v>
      </c>
      <c r="C52" s="201"/>
      <c r="D52" s="202"/>
      <c r="E52" s="203"/>
      <c r="F52" s="204"/>
      <c r="G52" s="247"/>
    </row>
    <row r="53" spans="3:7" s="193" customFormat="1" ht="6" customHeight="1">
      <c r="C53" s="201"/>
      <c r="D53" s="202"/>
      <c r="E53" s="203"/>
      <c r="F53" s="204"/>
      <c r="G53" s="247"/>
    </row>
    <row r="54" spans="2:7" s="193" customFormat="1" ht="15">
      <c r="B54" s="201" t="s">
        <v>1137</v>
      </c>
      <c r="C54" s="201"/>
      <c r="D54" s="202"/>
      <c r="E54" s="203"/>
      <c r="F54" s="204"/>
      <c r="G54" s="247"/>
    </row>
    <row r="55" spans="2:7" s="193" customFormat="1" ht="15">
      <c r="B55" s="193" t="s">
        <v>815</v>
      </c>
      <c r="C55" s="201"/>
      <c r="D55" s="202"/>
      <c r="E55" s="203"/>
      <c r="F55" s="204"/>
      <c r="G55" s="247"/>
    </row>
    <row r="56" spans="2:7" s="193" customFormat="1" ht="15">
      <c r="B56" s="193" t="s">
        <v>196</v>
      </c>
      <c r="C56" s="201"/>
      <c r="D56" s="202"/>
      <c r="E56" s="203"/>
      <c r="F56" s="204"/>
      <c r="G56" s="247"/>
    </row>
    <row r="57" spans="3:7" s="193" customFormat="1" ht="15">
      <c r="C57" s="201"/>
      <c r="D57" s="202"/>
      <c r="E57" s="203"/>
      <c r="F57" s="204"/>
      <c r="G57" s="247"/>
    </row>
    <row r="58" spans="2:7" ht="15">
      <c r="B58" s="1181" t="s">
        <v>548</v>
      </c>
      <c r="C58" s="1181"/>
      <c r="D58" s="1181"/>
      <c r="E58" s="1181"/>
      <c r="F58" s="1181"/>
      <c r="G58" s="1181"/>
    </row>
    <row r="59" spans="2:7" ht="15">
      <c r="B59" s="1258" t="s">
        <v>1149</v>
      </c>
      <c r="C59" s="1258"/>
      <c r="D59" s="1258"/>
      <c r="E59" s="1258"/>
      <c r="F59" s="1258"/>
      <c r="G59" s="1258"/>
    </row>
    <row r="60" spans="2:7" ht="15" hidden="1">
      <c r="B60" s="763" t="s">
        <v>1143</v>
      </c>
      <c r="C60" s="763"/>
      <c r="D60" s="763"/>
      <c r="E60" s="763"/>
      <c r="F60" s="763"/>
      <c r="G60" s="721"/>
    </row>
    <row r="61" spans="2:6" ht="6" customHeight="1">
      <c r="B61" s="337"/>
      <c r="C61" s="191"/>
      <c r="D61" s="191"/>
      <c r="E61" s="191"/>
      <c r="F61" s="191"/>
    </row>
    <row r="62" spans="2:7" s="57" customFormat="1" ht="15">
      <c r="B62" s="192" t="s">
        <v>1150</v>
      </c>
      <c r="C62" s="769"/>
      <c r="D62" s="769"/>
      <c r="E62" s="769"/>
      <c r="F62" s="769"/>
      <c r="G62" s="769"/>
    </row>
    <row r="63" spans="2:7" s="57" customFormat="1" ht="14.25">
      <c r="B63" s="722"/>
      <c r="C63" s="722"/>
      <c r="D63" s="722"/>
      <c r="E63" s="722"/>
      <c r="F63" s="722"/>
      <c r="G63" s="722"/>
    </row>
    <row r="64" spans="1:9" s="57" customFormat="1" ht="14.25">
      <c r="A64" s="57" t="s">
        <v>431</v>
      </c>
      <c r="B64" s="57" t="s">
        <v>549</v>
      </c>
      <c r="C64" s="192"/>
      <c r="D64" s="195"/>
      <c r="E64" s="195"/>
      <c r="F64" s="195"/>
      <c r="I64" s="205"/>
    </row>
    <row r="65" spans="3:7" ht="15">
      <c r="C65" s="191"/>
      <c r="E65" s="338" t="s">
        <v>1122</v>
      </c>
      <c r="G65" s="338" t="s">
        <v>214</v>
      </c>
    </row>
    <row r="66" spans="2:7" ht="6" customHeight="1">
      <c r="B66" s="191"/>
      <c r="C66" s="191"/>
      <c r="E66" s="194"/>
      <c r="G66" s="194"/>
    </row>
    <row r="67" spans="2:7" ht="15">
      <c r="B67" s="764" t="s">
        <v>550</v>
      </c>
      <c r="C67" s="191"/>
      <c r="E67" s="194"/>
      <c r="G67" s="194"/>
    </row>
    <row r="68" spans="2:7" ht="14.25" customHeight="1">
      <c r="B68" s="1181" t="s">
        <v>551</v>
      </c>
      <c r="C68" s="1181"/>
      <c r="E68" s="206">
        <f>TM9!E49</f>
        <v>0.06946112892544301</v>
      </c>
      <c r="G68" s="206">
        <f>TM9!G49</f>
        <v>0.20016684583666317</v>
      </c>
    </row>
    <row r="69" spans="2:7" ht="14.25" customHeight="1">
      <c r="B69" s="1181" t="s">
        <v>552</v>
      </c>
      <c r="C69" s="1181"/>
      <c r="E69" s="206">
        <f>TM9!E50</f>
        <v>0.930538871074557</v>
      </c>
      <c r="G69" s="206">
        <f>TM9!G50</f>
        <v>0.7998331541633368</v>
      </c>
    </row>
    <row r="70" spans="2:7" ht="6" customHeight="1">
      <c r="B70" s="191"/>
      <c r="C70" s="191"/>
      <c r="E70" s="206"/>
      <c r="G70" s="194"/>
    </row>
    <row r="71" spans="2:7" ht="15">
      <c r="B71" s="764" t="s">
        <v>553</v>
      </c>
      <c r="C71" s="191"/>
      <c r="E71" s="206"/>
      <c r="G71" s="194"/>
    </row>
    <row r="72" spans="2:7" ht="14.25" customHeight="1">
      <c r="B72" s="1181" t="s">
        <v>554</v>
      </c>
      <c r="C72" s="1181"/>
      <c r="E72" s="207"/>
      <c r="G72" s="194"/>
    </row>
    <row r="73" spans="2:7" ht="14.25" customHeight="1">
      <c r="B73" s="1181" t="s">
        <v>555</v>
      </c>
      <c r="C73" s="1181"/>
      <c r="E73" s="206"/>
      <c r="G73" s="194"/>
    </row>
    <row r="74" spans="2:7" s="208" customFormat="1" ht="6" customHeight="1">
      <c r="B74" s="209"/>
      <c r="C74" s="209"/>
      <c r="E74" s="206"/>
      <c r="G74" s="209"/>
    </row>
    <row r="75" spans="1:9" s="57" customFormat="1" ht="14.25">
      <c r="A75" s="57" t="s">
        <v>431</v>
      </c>
      <c r="B75" s="57" t="s">
        <v>549</v>
      </c>
      <c r="C75" s="192"/>
      <c r="D75" s="195"/>
      <c r="E75" s="195"/>
      <c r="F75" s="195"/>
      <c r="I75" s="205"/>
    </row>
    <row r="76" spans="3:9" s="57" customFormat="1" ht="15">
      <c r="C76" s="192"/>
      <c r="D76" s="195"/>
      <c r="E76" s="338" t="s">
        <v>1122</v>
      </c>
      <c r="F76" s="11"/>
      <c r="G76" s="338" t="s">
        <v>214</v>
      </c>
      <c r="I76" s="205"/>
    </row>
    <row r="77" spans="3:9" s="57" customFormat="1" ht="6" customHeight="1">
      <c r="C77" s="192"/>
      <c r="D77" s="195"/>
      <c r="E77" s="195"/>
      <c r="F77" s="195"/>
      <c r="I77" s="205"/>
    </row>
    <row r="78" spans="2:7" ht="15">
      <c r="B78" s="764" t="s">
        <v>388</v>
      </c>
      <c r="C78" s="191"/>
      <c r="E78" s="206"/>
      <c r="G78" s="197"/>
    </row>
    <row r="79" spans="2:7" ht="14.25" customHeight="1">
      <c r="B79" s="1181" t="s">
        <v>570</v>
      </c>
      <c r="C79" s="1181"/>
      <c r="E79" s="206">
        <f>TM9!E57</f>
        <v>0.18392500263046432</v>
      </c>
      <c r="G79" s="206">
        <f>TM9!G57</f>
        <v>0.05474144282757525</v>
      </c>
    </row>
    <row r="80" spans="2:7" ht="14.25" customHeight="1">
      <c r="B80" s="1181" t="s">
        <v>571</v>
      </c>
      <c r="C80" s="1181"/>
      <c r="E80" s="206">
        <f>TM9!E58</f>
        <v>5.004557673234899</v>
      </c>
      <c r="G80" s="206">
        <f>TM9!G58</f>
        <v>8.67562580830198</v>
      </c>
    </row>
    <row r="81" spans="2:7" ht="15">
      <c r="B81" s="1181" t="s">
        <v>572</v>
      </c>
      <c r="C81" s="1181"/>
      <c r="E81" s="206">
        <f>TM9!E59</f>
        <v>0.0019573020177993546</v>
      </c>
      <c r="G81" s="206">
        <f>TM9!G59</f>
        <v>0.0021430586069112125</v>
      </c>
    </row>
    <row r="82" spans="2:7" ht="15">
      <c r="B82" s="191"/>
      <c r="C82" s="191"/>
      <c r="D82" s="194"/>
      <c r="E82" s="194"/>
      <c r="F82" s="194"/>
      <c r="G82" s="194"/>
    </row>
    <row r="83" spans="1:7" s="192" customFormat="1" ht="14.25">
      <c r="A83" s="642" t="s">
        <v>971</v>
      </c>
      <c r="B83" s="642" t="s">
        <v>573</v>
      </c>
      <c r="C83" s="765"/>
      <c r="D83" s="765"/>
      <c r="E83" s="765"/>
      <c r="F83" s="765"/>
      <c r="G83" s="765"/>
    </row>
    <row r="84" spans="1:7" s="192" customFormat="1" ht="6" customHeight="1">
      <c r="A84" s="765"/>
      <c r="B84" s="765"/>
      <c r="C84" s="765"/>
      <c r="D84" s="765"/>
      <c r="E84" s="765"/>
      <c r="F84" s="765"/>
      <c r="G84" s="765"/>
    </row>
    <row r="85" spans="1:7" s="192" customFormat="1" ht="16.5" customHeight="1">
      <c r="A85" s="765"/>
      <c r="B85" s="642" t="s">
        <v>1144</v>
      </c>
      <c r="C85" s="765"/>
      <c r="D85" s="765"/>
      <c r="E85" s="765"/>
      <c r="F85" s="765"/>
      <c r="G85" s="765"/>
    </row>
    <row r="86" spans="1:7" s="192" customFormat="1" ht="16.5" customHeight="1">
      <c r="A86" s="765"/>
      <c r="B86" s="642"/>
      <c r="C86" s="765"/>
      <c r="D86" s="765"/>
      <c r="E86" s="765"/>
      <c r="F86" s="765"/>
      <c r="G86" s="765"/>
    </row>
    <row r="87" spans="1:7" s="192" customFormat="1" ht="16.5" customHeight="1">
      <c r="A87" s="765"/>
      <c r="B87" s="928" t="s">
        <v>950</v>
      </c>
      <c r="C87" s="929" t="s">
        <v>951</v>
      </c>
      <c r="D87" s="765"/>
      <c r="E87" s="765"/>
      <c r="F87" s="765"/>
      <c r="G87" s="765"/>
    </row>
    <row r="88" spans="1:7" s="192" customFormat="1" ht="16.5" customHeight="1">
      <c r="A88" s="765"/>
      <c r="B88" s="502" t="s">
        <v>1216</v>
      </c>
      <c r="C88" s="766" t="s">
        <v>1197</v>
      </c>
      <c r="D88" s="765"/>
      <c r="E88" s="765"/>
      <c r="F88" s="765"/>
      <c r="G88" s="765"/>
    </row>
    <row r="89" spans="1:7" s="192" customFormat="1" ht="16.5" customHeight="1">
      <c r="A89" s="765"/>
      <c r="B89" s="642"/>
      <c r="C89" s="765"/>
      <c r="D89" s="765"/>
      <c r="E89" s="765"/>
      <c r="F89" s="765"/>
      <c r="G89" s="765"/>
    </row>
    <row r="90" spans="1:8" s="192" customFormat="1" ht="15">
      <c r="A90" s="765"/>
      <c r="B90" s="1253" t="s">
        <v>952</v>
      </c>
      <c r="C90" s="1253"/>
      <c r="D90" s="1253"/>
      <c r="E90" s="1253"/>
      <c r="F90" s="1253"/>
      <c r="G90" s="1253"/>
      <c r="H90" s="801"/>
    </row>
    <row r="91" spans="1:8" s="192" customFormat="1" ht="6" customHeight="1">
      <c r="A91" s="765"/>
      <c r="B91" s="930"/>
      <c r="C91" s="930"/>
      <c r="D91" s="930"/>
      <c r="E91" s="930"/>
      <c r="F91" s="930"/>
      <c r="G91" s="930"/>
      <c r="H91" s="799"/>
    </row>
    <row r="92" spans="1:9" s="192" customFormat="1" ht="16.5" customHeight="1">
      <c r="A92" s="765"/>
      <c r="B92" s="934" t="s">
        <v>950</v>
      </c>
      <c r="C92" s="935" t="s">
        <v>956</v>
      </c>
      <c r="D92" s="936"/>
      <c r="E92" s="937"/>
      <c r="F92" s="937"/>
      <c r="G92" s="938" t="s">
        <v>954</v>
      </c>
      <c r="I92" s="800"/>
    </row>
    <row r="93" spans="1:7" s="192" customFormat="1" ht="16.5" customHeight="1">
      <c r="A93" s="765"/>
      <c r="B93" s="502" t="s">
        <v>1216</v>
      </c>
      <c r="C93" s="1254" t="s">
        <v>957</v>
      </c>
      <c r="D93" s="1255"/>
      <c r="E93" s="765"/>
      <c r="F93" s="765"/>
      <c r="G93" s="513">
        <f>TM9!F73</f>
        <v>6500000000</v>
      </c>
    </row>
    <row r="94" spans="1:7" s="192" customFormat="1" ht="16.5" customHeight="1">
      <c r="A94" s="765"/>
      <c r="B94" s="642"/>
      <c r="C94" s="765"/>
      <c r="D94" s="765"/>
      <c r="E94" s="765"/>
      <c r="F94" s="765"/>
      <c r="G94" s="765"/>
    </row>
    <row r="95" spans="1:8" s="192" customFormat="1" ht="16.5" customHeight="1">
      <c r="A95" s="765"/>
      <c r="B95" s="1256" t="s">
        <v>955</v>
      </c>
      <c r="C95" s="1256"/>
      <c r="D95" s="1256"/>
      <c r="E95" s="1256"/>
      <c r="F95" s="1256"/>
      <c r="G95" s="1256"/>
      <c r="H95" s="802"/>
    </row>
    <row r="96" spans="1:7" s="192" customFormat="1" ht="6" customHeight="1">
      <c r="A96" s="765"/>
      <c r="B96" s="642"/>
      <c r="C96" s="765"/>
      <c r="D96" s="765"/>
      <c r="E96" s="765"/>
      <c r="F96" s="765"/>
      <c r="G96" s="765"/>
    </row>
    <row r="97" spans="1:7" s="192" customFormat="1" ht="16.5" customHeight="1">
      <c r="A97" s="765"/>
      <c r="B97" s="934" t="s">
        <v>950</v>
      </c>
      <c r="C97" s="935" t="s">
        <v>953</v>
      </c>
      <c r="D97" s="936"/>
      <c r="E97" s="937"/>
      <c r="F97" s="937"/>
      <c r="G97" s="938" t="s">
        <v>954</v>
      </c>
    </row>
    <row r="98" spans="1:7" s="192" customFormat="1" ht="16.5" customHeight="1">
      <c r="A98" s="765"/>
      <c r="B98" s="502" t="s">
        <v>1216</v>
      </c>
      <c r="C98" s="1254" t="s">
        <v>957</v>
      </c>
      <c r="D98" s="1255"/>
      <c r="E98" s="765"/>
      <c r="F98" s="765"/>
      <c r="G98" s="931">
        <f>G93</f>
        <v>6500000000</v>
      </c>
    </row>
    <row r="99" spans="1:7" s="191" customFormat="1" ht="6" customHeight="1">
      <c r="A99" s="512"/>
      <c r="B99" s="512"/>
      <c r="C99" s="512"/>
      <c r="D99" s="512"/>
      <c r="E99" s="512"/>
      <c r="F99" s="512"/>
      <c r="G99" s="512"/>
    </row>
    <row r="100" spans="1:7" s="191" customFormat="1" ht="15">
      <c r="A100" s="512"/>
      <c r="B100" s="765" t="s">
        <v>1147</v>
      </c>
      <c r="C100" s="512"/>
      <c r="D100" s="512"/>
      <c r="E100" s="512"/>
      <c r="F100" s="512"/>
      <c r="G100" s="512"/>
    </row>
    <row r="101" spans="1:7" s="191" customFormat="1" ht="6" customHeight="1">
      <c r="A101" s="512"/>
      <c r="B101" s="512"/>
      <c r="C101" s="512"/>
      <c r="D101" s="512"/>
      <c r="E101" s="512"/>
      <c r="F101" s="512"/>
      <c r="G101" s="512"/>
    </row>
    <row r="102" spans="1:7" s="191" customFormat="1" ht="15">
      <c r="A102" s="512"/>
      <c r="B102" s="378" t="s">
        <v>1146</v>
      </c>
      <c r="C102" s="766"/>
      <c r="D102" s="766"/>
      <c r="E102" s="766"/>
      <c r="F102" s="766"/>
      <c r="G102" s="766"/>
    </row>
    <row r="103" spans="1:7" s="191" customFormat="1" ht="6" customHeight="1">
      <c r="A103" s="512"/>
      <c r="B103" s="378"/>
      <c r="C103" s="766"/>
      <c r="D103" s="766"/>
      <c r="E103" s="766"/>
      <c r="F103" s="766"/>
      <c r="G103" s="766"/>
    </row>
    <row r="104" spans="1:9" s="191" customFormat="1" ht="43.5" customHeight="1">
      <c r="A104" s="512"/>
      <c r="B104" s="1257" t="s">
        <v>1145</v>
      </c>
      <c r="C104" s="1257"/>
      <c r="D104" s="1257"/>
      <c r="E104" s="1257"/>
      <c r="F104" s="1257"/>
      <c r="G104" s="1257"/>
      <c r="H104" s="242"/>
      <c r="I104" s="242"/>
    </row>
    <row r="105" spans="1:9" s="191" customFormat="1" ht="4.5" customHeight="1">
      <c r="A105" s="512"/>
      <c r="B105" s="767"/>
      <c r="C105" s="767"/>
      <c r="D105" s="767"/>
      <c r="E105" s="767"/>
      <c r="F105" s="767"/>
      <c r="G105" s="767"/>
      <c r="H105" s="242"/>
      <c r="I105" s="242"/>
    </row>
    <row r="106" spans="1:7" s="191" customFormat="1" ht="15">
      <c r="A106" s="512"/>
      <c r="B106" s="512"/>
      <c r="C106" s="512"/>
      <c r="D106" s="512"/>
      <c r="E106" s="932" t="str">
        <f>"Ho Chi Minh City, "&amp;Overview!B13</f>
        <v>Ho Chi Minh City, January 18th, 2010</v>
      </c>
      <c r="F106" s="932"/>
      <c r="G106" s="933"/>
    </row>
    <row r="107" spans="1:7" s="57" customFormat="1" ht="14.25">
      <c r="A107" s="693" t="s">
        <v>704</v>
      </c>
      <c r="B107" s="693"/>
      <c r="C107" s="693" t="s">
        <v>806</v>
      </c>
      <c r="D107" s="693"/>
      <c r="E107" s="693" t="str">
        <f>'CTNB (2)'!E21</f>
        <v>Managing Director</v>
      </c>
      <c r="F107" s="693"/>
      <c r="G107" s="693"/>
    </row>
    <row r="108" spans="3:7" ht="15">
      <c r="C108" s="14"/>
      <c r="D108" s="14"/>
      <c r="E108" s="14"/>
      <c r="F108" s="14"/>
      <c r="G108" s="14"/>
    </row>
    <row r="109" spans="3:7" ht="15">
      <c r="C109" s="14"/>
      <c r="D109" s="14"/>
      <c r="E109" s="14"/>
      <c r="F109" s="14"/>
      <c r="G109" s="14"/>
    </row>
    <row r="110" spans="3:7" ht="15">
      <c r="C110" s="14"/>
      <c r="D110" s="14"/>
      <c r="E110" s="14"/>
      <c r="F110" s="14"/>
      <c r="G110" s="14"/>
    </row>
    <row r="111" spans="3:7" ht="15">
      <c r="C111" s="14"/>
      <c r="D111" s="14"/>
      <c r="E111" s="14"/>
      <c r="F111" s="14"/>
      <c r="G111" s="14"/>
    </row>
    <row r="112" spans="3:7" ht="15">
      <c r="C112" s="14"/>
      <c r="D112" s="14"/>
      <c r="E112" s="14"/>
      <c r="F112" s="14"/>
      <c r="G112" s="14"/>
    </row>
    <row r="113" spans="3:7" ht="15">
      <c r="C113" s="14"/>
      <c r="D113" s="14"/>
      <c r="E113" s="14"/>
      <c r="F113" s="14"/>
      <c r="G113" s="14"/>
    </row>
    <row r="114" spans="1:7" ht="15" customHeight="1">
      <c r="A114" s="57"/>
      <c r="B114" s="57"/>
      <c r="C114" s="693" t="s">
        <v>1232</v>
      </c>
      <c r="D114" s="14"/>
      <c r="E114" s="693" t="s">
        <v>1231</v>
      </c>
      <c r="F114" s="693"/>
      <c r="G114" s="14"/>
    </row>
  </sheetData>
  <sheetProtection/>
  <mergeCells count="14">
    <mergeCell ref="B58:G58"/>
    <mergeCell ref="B80:C80"/>
    <mergeCell ref="B59:G59"/>
    <mergeCell ref="B79:C79"/>
    <mergeCell ref="B72:C72"/>
    <mergeCell ref="B69:C69"/>
    <mergeCell ref="B73:C73"/>
    <mergeCell ref="B90:G90"/>
    <mergeCell ref="C98:D98"/>
    <mergeCell ref="C93:D93"/>
    <mergeCell ref="B95:G95"/>
    <mergeCell ref="B104:G104"/>
    <mergeCell ref="B68:C68"/>
    <mergeCell ref="B81:C81"/>
  </mergeCells>
  <conditionalFormatting sqref="B102:G105 F91:H91">
    <cfRule type="cellIs" priority="1" dxfId="9" operator="equal" stopIfTrue="1">
      <formula>0</formula>
    </cfRule>
  </conditionalFormatting>
  <printOptions/>
  <pageMargins left="0.8267716535433072" right="0.5118110236220472" top="0.6299212598425197" bottom="0.6692913385826772" header="0.5511811023622047" footer="0.35433070866141736"/>
  <pageSetup firstPageNumber="20" useFirstPageNumber="1" horizontalDpi="300" verticalDpi="3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89"/>
  <sheetViews>
    <sheetView zoomScalePageLayoutView="0" workbookViewId="0" topLeftCell="A40">
      <selection activeCell="G47" sqref="G47:H47"/>
    </sheetView>
  </sheetViews>
  <sheetFormatPr defaultColWidth="9.00390625" defaultRowHeight="12.75"/>
  <cols>
    <col min="1" max="1" width="9.25390625" style="368" customWidth="1"/>
    <col min="2" max="2" width="6.75390625" style="368" customWidth="1"/>
    <col min="3" max="3" width="14.00390625" style="368" customWidth="1"/>
    <col min="4" max="4" width="17.625" style="368" bestFit="1" customWidth="1"/>
    <col min="5" max="6" width="8.875" style="368" customWidth="1"/>
    <col min="7" max="7" width="8.75390625" style="368" customWidth="1"/>
    <col min="8" max="8" width="11.125" style="368" customWidth="1"/>
    <col min="9" max="9" width="7.25390625" style="368" customWidth="1"/>
    <col min="10" max="10" width="8.00390625" style="368" customWidth="1"/>
    <col min="11" max="11" width="14.375" style="368" customWidth="1"/>
    <col min="12" max="12" width="15.00390625" style="368" bestFit="1" customWidth="1"/>
    <col min="13" max="16384" width="9.125" style="368" customWidth="1"/>
  </cols>
  <sheetData>
    <row r="1" spans="1:10" s="363" customFormat="1" ht="12.75">
      <c r="A1" s="363" t="str">
        <f>'TTC&amp;KS'!B4</f>
        <v>CÔNG TY CỔ PHẦN QUẢN LÝ QUỸ ĐẦU TƯ VIPC</v>
      </c>
      <c r="J1" s="364" t="str">
        <f>'TTC&amp;KS'!B6</f>
        <v>Báo cáo tài chính cho năm tài chính</v>
      </c>
    </row>
    <row r="2" spans="1:10" s="367" customFormat="1" ht="12.75">
      <c r="A2" s="365" t="str">
        <f>'TTC&amp;KS'!B5</f>
        <v>08 Nguyễn Huệ, P.Bến Nghé, Q.1, TP.Hồ Chí Minh</v>
      </c>
      <c r="B2" s="365"/>
      <c r="C2" s="365"/>
      <c r="D2" s="365"/>
      <c r="E2" s="365"/>
      <c r="F2" s="365"/>
      <c r="G2" s="365"/>
      <c r="H2" s="365"/>
      <c r="I2" s="365"/>
      <c r="J2" s="366" t="str">
        <f>'TTC&amp;KS'!B7&amp;" "&amp;'TTC&amp;KS'!C7</f>
        <v>kết thúc tại ngày 31/12/2011</v>
      </c>
    </row>
    <row r="4" spans="1:10" ht="20.25">
      <c r="A4" s="1083" t="s">
        <v>70</v>
      </c>
      <c r="B4" s="1083"/>
      <c r="C4" s="1083"/>
      <c r="D4" s="1083"/>
      <c r="E4" s="1083"/>
      <c r="F4" s="1083"/>
      <c r="G4" s="1083"/>
      <c r="H4" s="1083"/>
      <c r="I4" s="1083"/>
      <c r="J4" s="1083"/>
    </row>
    <row r="6" spans="1:10" ht="31.5" customHeight="1">
      <c r="A6" s="1084" t="s">
        <v>762</v>
      </c>
      <c r="B6" s="1084"/>
      <c r="C6" s="1084"/>
      <c r="D6" s="1084"/>
      <c r="E6" s="1084"/>
      <c r="F6" s="1084"/>
      <c r="G6" s="1084"/>
      <c r="H6" s="1084"/>
      <c r="I6" s="1084"/>
      <c r="J6" s="1084"/>
    </row>
    <row r="7" ht="6" customHeight="1"/>
    <row r="8" ht="15">
      <c r="A8" s="369" t="s">
        <v>423</v>
      </c>
    </row>
    <row r="9" ht="6" customHeight="1">
      <c r="A9" s="369"/>
    </row>
    <row r="10" spans="1:10" ht="44.25" customHeight="1">
      <c r="A10" s="1085" t="s">
        <v>4</v>
      </c>
      <c r="B10" s="1085"/>
      <c r="C10" s="1085"/>
      <c r="D10" s="1085"/>
      <c r="E10" s="1085"/>
      <c r="F10" s="1085"/>
      <c r="G10" s="1085"/>
      <c r="H10" s="1085"/>
      <c r="I10" s="1085"/>
      <c r="J10" s="1085"/>
    </row>
    <row r="11" spans="1:10" ht="6" customHeight="1">
      <c r="A11" s="342"/>
      <c r="B11" s="342"/>
      <c r="C11" s="342"/>
      <c r="D11" s="342"/>
      <c r="E11" s="342"/>
      <c r="F11" s="342"/>
      <c r="G11" s="342"/>
      <c r="H11" s="342"/>
      <c r="I11" s="342"/>
      <c r="J11" s="342"/>
    </row>
    <row r="12" spans="1:10" ht="32.25" customHeight="1">
      <c r="A12" s="1081" t="s">
        <v>764</v>
      </c>
      <c r="B12" s="1081"/>
      <c r="C12" s="1081"/>
      <c r="D12" s="1087" t="s">
        <v>765</v>
      </c>
      <c r="E12" s="1087"/>
      <c r="F12" s="1087"/>
      <c r="G12" s="1087"/>
      <c r="H12" s="1087"/>
      <c r="I12" s="1087"/>
      <c r="J12" s="1087"/>
    </row>
    <row r="13" spans="1:10" ht="6" customHeight="1">
      <c r="A13" s="1079"/>
      <c r="B13" s="1080"/>
      <c r="C13" s="1080"/>
      <c r="D13" s="1080"/>
      <c r="E13" s="1080"/>
      <c r="F13" s="1080"/>
      <c r="G13" s="1080"/>
      <c r="H13" s="1080"/>
      <c r="I13" s="1080"/>
      <c r="J13" s="1080"/>
    </row>
    <row r="14" spans="1:10" ht="15" customHeight="1">
      <c r="A14" s="1081" t="s">
        <v>767</v>
      </c>
      <c r="B14" s="1081"/>
      <c r="C14" s="1081"/>
      <c r="D14" s="967" t="s">
        <v>766</v>
      </c>
      <c r="E14" s="966"/>
      <c r="F14" s="966"/>
      <c r="G14" s="966"/>
      <c r="H14" s="966"/>
      <c r="I14" s="966"/>
      <c r="J14" s="966"/>
    </row>
    <row r="15" spans="1:10" ht="6" customHeight="1">
      <c r="A15" s="1080"/>
      <c r="B15" s="1080"/>
      <c r="C15" s="1080"/>
      <c r="D15" s="1080"/>
      <c r="E15" s="1080"/>
      <c r="F15" s="1080"/>
      <c r="G15" s="1080"/>
      <c r="H15" s="1080"/>
      <c r="I15" s="1080"/>
      <c r="J15" s="1080"/>
    </row>
    <row r="16" spans="1:12" ht="15.75" customHeight="1">
      <c r="A16" s="1081" t="s">
        <v>768</v>
      </c>
      <c r="B16" s="1081"/>
      <c r="C16" s="1081"/>
      <c r="D16" s="373" t="s">
        <v>769</v>
      </c>
      <c r="E16" s="672"/>
      <c r="F16" s="672"/>
      <c r="G16" s="672"/>
      <c r="H16" s="672"/>
      <c r="I16" s="672"/>
      <c r="J16" s="672"/>
      <c r="L16" s="841"/>
    </row>
    <row r="17" spans="1:10" ht="6" customHeight="1">
      <c r="A17" s="340"/>
      <c r="B17" s="340"/>
      <c r="C17" s="340"/>
      <c r="D17" s="340"/>
      <c r="E17" s="340"/>
      <c r="F17" s="340"/>
      <c r="G17" s="340"/>
      <c r="H17" s="340"/>
      <c r="I17" s="340"/>
      <c r="J17" s="340"/>
    </row>
    <row r="18" ht="15">
      <c r="A18" s="369" t="s">
        <v>920</v>
      </c>
    </row>
    <row r="19" ht="6" customHeight="1">
      <c r="A19" s="369"/>
    </row>
    <row r="20" ht="15">
      <c r="A20" s="368" t="s">
        <v>1222</v>
      </c>
    </row>
    <row r="21" ht="6" customHeight="1"/>
    <row r="22" spans="1:6" ht="18" customHeight="1">
      <c r="A22" s="368" t="s">
        <v>1055</v>
      </c>
      <c r="B22" s="368" t="s">
        <v>936</v>
      </c>
      <c r="F22" s="368" t="s">
        <v>938</v>
      </c>
    </row>
    <row r="23" spans="1:6" ht="18" customHeight="1">
      <c r="A23" s="368" t="s">
        <v>1055</v>
      </c>
      <c r="B23" s="368" t="s">
        <v>1051</v>
      </c>
      <c r="F23" s="368" t="s">
        <v>5</v>
      </c>
    </row>
    <row r="24" spans="1:6" ht="18" customHeight="1">
      <c r="A24" s="368" t="s">
        <v>1055</v>
      </c>
      <c r="B24" s="368" t="s">
        <v>1052</v>
      </c>
      <c r="F24" s="368" t="s">
        <v>454</v>
      </c>
    </row>
    <row r="25" spans="1:6" ht="18" customHeight="1">
      <c r="A25" s="368" t="s">
        <v>1056</v>
      </c>
      <c r="B25" s="368" t="s">
        <v>1053</v>
      </c>
      <c r="F25" s="368" t="s">
        <v>454</v>
      </c>
    </row>
    <row r="26" ht="6" customHeight="1"/>
    <row r="27" ht="15">
      <c r="A27" s="368" t="s">
        <v>298</v>
      </c>
    </row>
    <row r="28" ht="6" customHeight="1"/>
    <row r="29" spans="1:6" ht="15">
      <c r="A29" s="368" t="s">
        <v>1055</v>
      </c>
      <c r="B29" s="368" t="str">
        <f>B22</f>
        <v>NGUYỄN XUÂN TÙNG</v>
      </c>
      <c r="F29" s="368" t="s">
        <v>299</v>
      </c>
    </row>
    <row r="30" ht="6" customHeight="1"/>
    <row r="31" spans="1:6" ht="15">
      <c r="A31" s="368" t="s">
        <v>1056</v>
      </c>
      <c r="B31" s="368" t="s">
        <v>937</v>
      </c>
      <c r="F31" s="368" t="s">
        <v>882</v>
      </c>
    </row>
    <row r="32" ht="6" customHeight="1">
      <c r="A32" s="369"/>
    </row>
    <row r="33" ht="15">
      <c r="A33" s="369" t="s">
        <v>763</v>
      </c>
    </row>
    <row r="34" ht="9" customHeight="1">
      <c r="A34" s="369"/>
    </row>
    <row r="35" spans="1:9" ht="28.5">
      <c r="A35" s="1082" t="s">
        <v>669</v>
      </c>
      <c r="B35" s="1082"/>
      <c r="C35" s="1082"/>
      <c r="D35" s="1082"/>
      <c r="E35" s="1086" t="s">
        <v>300</v>
      </c>
      <c r="F35" s="1086"/>
      <c r="H35" s="15" t="s">
        <v>771</v>
      </c>
      <c r="I35" s="369"/>
    </row>
    <row r="36" ht="3.75" customHeight="1">
      <c r="A36" s="369"/>
    </row>
    <row r="37" spans="1:8" ht="18" customHeight="1">
      <c r="A37" s="368" t="s">
        <v>1057</v>
      </c>
      <c r="E37" s="1078">
        <v>1650000000</v>
      </c>
      <c r="F37" s="1078"/>
      <c r="H37" s="371">
        <v>0.05</v>
      </c>
    </row>
    <row r="38" spans="1:8" ht="18" customHeight="1">
      <c r="A38" s="368" t="s">
        <v>1058</v>
      </c>
      <c r="E38" s="1078">
        <v>9900000000</v>
      </c>
      <c r="F38" s="1078"/>
      <c r="H38" s="371">
        <v>0.3</v>
      </c>
    </row>
    <row r="39" spans="1:8" ht="18" customHeight="1">
      <c r="A39" s="368" t="s">
        <v>1059</v>
      </c>
      <c r="E39" s="1078">
        <v>9900000000</v>
      </c>
      <c r="F39" s="1078"/>
      <c r="H39" s="371">
        <v>0.3</v>
      </c>
    </row>
    <row r="40" spans="1:8" ht="18" customHeight="1">
      <c r="A40" s="368" t="s">
        <v>1060</v>
      </c>
      <c r="E40" s="1078">
        <v>11550000000</v>
      </c>
      <c r="F40" s="1078"/>
      <c r="H40" s="371">
        <v>0.35</v>
      </c>
    </row>
    <row r="41" spans="5:8" ht="7.5" customHeight="1">
      <c r="E41" s="458"/>
      <c r="F41" s="458"/>
      <c r="H41" s="371"/>
    </row>
    <row r="42" spans="1:8" ht="15.75" thickBot="1">
      <c r="A42" s="369" t="s">
        <v>634</v>
      </c>
      <c r="E42" s="1088">
        <f>SUM(E37:F40)</f>
        <v>33000000000</v>
      </c>
      <c r="F42" s="1088"/>
      <c r="H42" s="728">
        <f>SUM(H37:H40)</f>
        <v>0.9999999999999999</v>
      </c>
    </row>
    <row r="43" ht="8.25" customHeight="1">
      <c r="A43" s="369"/>
    </row>
    <row r="44" spans="1:10" ht="15">
      <c r="A44" s="1091" t="s">
        <v>922</v>
      </c>
      <c r="B44" s="1092"/>
      <c r="C44" s="1092"/>
      <c r="D44" s="1092"/>
      <c r="E44" s="1092"/>
      <c r="F44" s="1092"/>
      <c r="G44" s="1092"/>
      <c r="H44" s="1092"/>
      <c r="I44" s="1092"/>
      <c r="J44" s="1092"/>
    </row>
    <row r="45" spans="1:10" ht="9.75" customHeight="1">
      <c r="A45" s="218"/>
      <c r="C45" s="350"/>
      <c r="D45" s="350"/>
      <c r="E45" s="350"/>
      <c r="F45" s="218"/>
      <c r="G45" s="350"/>
      <c r="H45" s="350"/>
      <c r="I45" s="350"/>
      <c r="J45" s="350"/>
    </row>
    <row r="46" spans="1:10" ht="15">
      <c r="A46" s="375" t="s">
        <v>1061</v>
      </c>
      <c r="C46" s="350"/>
      <c r="D46" s="350"/>
      <c r="E46" s="350"/>
      <c r="F46" s="218"/>
      <c r="G46" s="350"/>
      <c r="H46" s="350"/>
      <c r="I46" s="350"/>
      <c r="J46" s="350"/>
    </row>
    <row r="47" spans="2:12" ht="15" customHeight="1">
      <c r="B47" s="375"/>
      <c r="C47" s="375"/>
      <c r="D47" s="375" t="s">
        <v>740</v>
      </c>
      <c r="E47" s="375"/>
      <c r="F47" s="375"/>
      <c r="G47" s="1095">
        <f>KQKD!F37</f>
        <v>-5582428301</v>
      </c>
      <c r="H47" s="1095"/>
      <c r="I47" s="947" t="s">
        <v>478</v>
      </c>
      <c r="J47" s="375"/>
      <c r="L47" s="372"/>
    </row>
    <row r="48" spans="1:12" ht="15" customHeight="1">
      <c r="A48" s="375"/>
      <c r="B48" s="375"/>
      <c r="C48" s="375"/>
      <c r="D48" s="375" t="s">
        <v>1062</v>
      </c>
      <c r="E48" s="375"/>
      <c r="F48" s="375"/>
      <c r="G48" s="1095">
        <f>KQKD!G37</f>
        <v>-8689317732</v>
      </c>
      <c r="H48" s="1095"/>
      <c r="I48" s="947" t="s">
        <v>478</v>
      </c>
      <c r="J48" s="375"/>
      <c r="L48" s="372"/>
    </row>
    <row r="49" spans="1:10" ht="6" customHeight="1">
      <c r="A49" s="343"/>
      <c r="B49" s="373"/>
      <c r="C49" s="343"/>
      <c r="D49" s="343"/>
      <c r="E49" s="343"/>
      <c r="F49" s="219"/>
      <c r="G49" s="343"/>
      <c r="H49" s="343"/>
      <c r="I49" s="947"/>
      <c r="J49" s="343"/>
    </row>
    <row r="50" spans="1:12" ht="15" customHeight="1">
      <c r="A50" s="373" t="s">
        <v>1063</v>
      </c>
      <c r="B50" s="373"/>
      <c r="C50" s="373"/>
      <c r="J50" s="373"/>
      <c r="L50" s="372"/>
    </row>
    <row r="51" spans="1:12" ht="8.25" customHeight="1">
      <c r="A51" s="373"/>
      <c r="B51" s="373"/>
      <c r="C51" s="373"/>
      <c r="I51" s="947"/>
      <c r="J51" s="373"/>
      <c r="L51" s="372"/>
    </row>
    <row r="52" spans="1:12" ht="15" customHeight="1">
      <c r="A52" s="373"/>
      <c r="B52" s="373"/>
      <c r="C52" s="373"/>
      <c r="D52" s="373" t="s">
        <v>770</v>
      </c>
      <c r="E52" s="373"/>
      <c r="F52" s="373"/>
      <c r="G52" s="1078">
        <f>BCDKT!E85</f>
        <v>-18244362016</v>
      </c>
      <c r="H52" s="1078"/>
      <c r="I52" s="947" t="s">
        <v>478</v>
      </c>
      <c r="J52" s="373"/>
      <c r="L52" s="372"/>
    </row>
    <row r="53" spans="1:12" ht="15" customHeight="1">
      <c r="A53" s="373"/>
      <c r="B53" s="373"/>
      <c r="C53" s="373"/>
      <c r="D53" s="373" t="s">
        <v>1064</v>
      </c>
      <c r="E53" s="373"/>
      <c r="F53" s="373"/>
      <c r="G53" s="1095">
        <f>BCDKT!F85</f>
        <v>-12661933715</v>
      </c>
      <c r="H53" s="1095"/>
      <c r="I53" s="947" t="s">
        <v>478</v>
      </c>
      <c r="J53" s="373"/>
      <c r="L53" s="372"/>
    </row>
    <row r="54" spans="1:12" ht="15" customHeight="1">
      <c r="A54" s="373"/>
      <c r="B54" s="373"/>
      <c r="C54" s="373"/>
      <c r="D54" s="373"/>
      <c r="E54" s="373"/>
      <c r="F54" s="373"/>
      <c r="G54" s="962"/>
      <c r="H54" s="962"/>
      <c r="I54" s="947"/>
      <c r="J54" s="373"/>
      <c r="L54" s="372"/>
    </row>
    <row r="55" ht="15">
      <c r="A55" s="369" t="s">
        <v>940</v>
      </c>
    </row>
    <row r="56" ht="6" customHeight="1">
      <c r="A56" s="369"/>
    </row>
    <row r="57" spans="1:10" ht="33" customHeight="1">
      <c r="A57" s="1084" t="s">
        <v>941</v>
      </c>
      <c r="B57" s="1084"/>
      <c r="C57" s="1084"/>
      <c r="D57" s="1084"/>
      <c r="E57" s="1084"/>
      <c r="F57" s="1084"/>
      <c r="G57" s="1084"/>
      <c r="H57" s="1084"/>
      <c r="I57" s="1084"/>
      <c r="J57" s="1084"/>
    </row>
    <row r="58" spans="1:10" ht="5.25" customHeight="1">
      <c r="A58" s="350"/>
      <c r="B58" s="350"/>
      <c r="C58" s="350"/>
      <c r="D58" s="350"/>
      <c r="E58" s="350"/>
      <c r="F58" s="350"/>
      <c r="G58" s="350"/>
      <c r="H58" s="350"/>
      <c r="I58" s="350"/>
      <c r="J58" s="350"/>
    </row>
    <row r="59" ht="15">
      <c r="A59" s="369" t="s">
        <v>942</v>
      </c>
    </row>
    <row r="60" ht="3" customHeight="1">
      <c r="A60" s="369"/>
    </row>
    <row r="61" spans="1:10" ht="33" customHeight="1">
      <c r="A61" s="1084" t="s">
        <v>163</v>
      </c>
      <c r="B61" s="1084"/>
      <c r="C61" s="1084"/>
      <c r="D61" s="1084"/>
      <c r="E61" s="1084"/>
      <c r="F61" s="1084"/>
      <c r="G61" s="1084"/>
      <c r="H61" s="1084"/>
      <c r="I61" s="1084"/>
      <c r="J61" s="1084"/>
    </row>
    <row r="62" ht="6" customHeight="1"/>
    <row r="63" ht="15">
      <c r="A63" s="369" t="s">
        <v>69</v>
      </c>
    </row>
    <row r="64" ht="6" customHeight="1">
      <c r="A64" s="369"/>
    </row>
    <row r="65" spans="1:10" ht="50.25" customHeight="1">
      <c r="A65" s="1089" t="s">
        <v>1076</v>
      </c>
      <c r="B65" s="1090"/>
      <c r="C65" s="1090"/>
      <c r="D65" s="1090"/>
      <c r="E65" s="1090"/>
      <c r="F65" s="1090"/>
      <c r="G65" s="1090"/>
      <c r="H65" s="1090"/>
      <c r="I65" s="1090"/>
      <c r="J65" s="1090"/>
    </row>
    <row r="66" ht="3" customHeight="1"/>
    <row r="67" spans="1:10" ht="16.5">
      <c r="A67" s="374" t="s">
        <v>1054</v>
      </c>
      <c r="B67" s="1089" t="s">
        <v>164</v>
      </c>
      <c r="C67" s="1089"/>
      <c r="D67" s="1089"/>
      <c r="E67" s="1089"/>
      <c r="F67" s="1089"/>
      <c r="G67" s="1089"/>
      <c r="H67" s="1089"/>
      <c r="I67" s="1089"/>
      <c r="J67" s="1089"/>
    </row>
    <row r="68" spans="1:2" ht="16.5">
      <c r="A68" s="374" t="s">
        <v>1054</v>
      </c>
      <c r="B68" s="368" t="s">
        <v>311</v>
      </c>
    </row>
    <row r="69" spans="1:10" ht="33.75" customHeight="1">
      <c r="A69" s="374" t="s">
        <v>1054</v>
      </c>
      <c r="B69" s="1089" t="s">
        <v>818</v>
      </c>
      <c r="C69" s="1089"/>
      <c r="D69" s="1089"/>
      <c r="E69" s="1089"/>
      <c r="F69" s="1089"/>
      <c r="G69" s="1089"/>
      <c r="H69" s="1089"/>
      <c r="I69" s="1089"/>
      <c r="J69" s="1089"/>
    </row>
    <row r="70" spans="1:10" ht="32.25" customHeight="1">
      <c r="A70" s="374" t="s">
        <v>1054</v>
      </c>
      <c r="B70" s="1089" t="s">
        <v>515</v>
      </c>
      <c r="C70" s="1089"/>
      <c r="D70" s="1089"/>
      <c r="E70" s="1089"/>
      <c r="F70" s="1089"/>
      <c r="G70" s="1089"/>
      <c r="H70" s="1089"/>
      <c r="I70" s="1089"/>
      <c r="J70" s="1089"/>
    </row>
    <row r="71" ht="3" customHeight="1"/>
    <row r="72" spans="1:10" ht="64.5" customHeight="1">
      <c r="A72" s="1089" t="s">
        <v>457</v>
      </c>
      <c r="B72" s="1090"/>
      <c r="C72" s="1090"/>
      <c r="D72" s="1090"/>
      <c r="E72" s="1090"/>
      <c r="F72" s="1090"/>
      <c r="G72" s="1090"/>
      <c r="H72" s="1090"/>
      <c r="I72" s="1090"/>
      <c r="J72" s="1090"/>
    </row>
    <row r="73" ht="3.75" customHeight="1"/>
    <row r="74" spans="1:10" ht="62.25" customHeight="1">
      <c r="A74" s="1089" t="s">
        <v>773</v>
      </c>
      <c r="B74" s="1090"/>
      <c r="C74" s="1090"/>
      <c r="D74" s="1090"/>
      <c r="E74" s="1090"/>
      <c r="F74" s="1090"/>
      <c r="G74" s="1090"/>
      <c r="H74" s="1090"/>
      <c r="I74" s="1090"/>
      <c r="J74" s="1090"/>
    </row>
    <row r="75" ht="3.75" customHeight="1">
      <c r="A75" s="349"/>
    </row>
    <row r="76" spans="1:2" ht="15">
      <c r="A76" s="1096" t="s">
        <v>994</v>
      </c>
      <c r="B76" s="1096"/>
    </row>
    <row r="77" spans="1:2" ht="6" customHeight="1">
      <c r="A77" s="491"/>
      <c r="B77" s="491"/>
    </row>
    <row r="78" spans="1:10" ht="42.75" customHeight="1">
      <c r="A78" s="1089" t="s">
        <v>750</v>
      </c>
      <c r="B78" s="1090"/>
      <c r="C78" s="1090"/>
      <c r="D78" s="1090"/>
      <c r="E78" s="1090"/>
      <c r="F78" s="1090"/>
      <c r="G78" s="1090"/>
      <c r="H78" s="1090"/>
      <c r="I78" s="1090"/>
      <c r="J78" s="1090"/>
    </row>
    <row r="79" ht="2.25" customHeight="1">
      <c r="A79" s="349"/>
    </row>
    <row r="80" spans="1:10" ht="60" customHeight="1">
      <c r="A80" s="1093" t="s">
        <v>741</v>
      </c>
      <c r="B80" s="1094"/>
      <c r="C80" s="1094"/>
      <c r="D80" s="1094"/>
      <c r="E80" s="1094"/>
      <c r="F80" s="1094"/>
      <c r="G80" s="245" t="s">
        <v>1067</v>
      </c>
      <c r="H80" s="376"/>
      <c r="I80" s="376"/>
      <c r="J80" s="376"/>
    </row>
    <row r="81" spans="1:10" ht="9" customHeight="1">
      <c r="A81" s="351"/>
      <c r="B81" s="377"/>
      <c r="C81" s="377"/>
      <c r="D81" s="377"/>
      <c r="E81" s="377"/>
      <c r="F81" s="376"/>
      <c r="G81" s="245"/>
      <c r="H81" s="376"/>
      <c r="I81" s="376"/>
      <c r="J81" s="376"/>
    </row>
    <row r="82" spans="1:8" ht="15">
      <c r="A82" s="368" t="s">
        <v>742</v>
      </c>
      <c r="G82" s="368" t="s">
        <v>743</v>
      </c>
      <c r="H82" s="369"/>
    </row>
    <row r="83" spans="1:7" s="378" customFormat="1" ht="14.25">
      <c r="A83" s="378" t="s">
        <v>1065</v>
      </c>
      <c r="G83" s="378" t="s">
        <v>1068</v>
      </c>
    </row>
    <row r="84" ht="15">
      <c r="G84" s="368" t="s">
        <v>1069</v>
      </c>
    </row>
    <row r="87" spans="1:10" ht="15">
      <c r="A87" s="922"/>
      <c r="B87" s="922"/>
      <c r="C87" s="922"/>
      <c r="G87" s="922"/>
      <c r="H87" s="922"/>
      <c r="I87" s="922"/>
      <c r="J87" s="922"/>
    </row>
    <row r="88" spans="1:9" ht="15">
      <c r="A88" s="378" t="s">
        <v>936</v>
      </c>
      <c r="B88" s="378"/>
      <c r="C88" s="378"/>
      <c r="D88" s="378"/>
      <c r="E88" s="378"/>
      <c r="F88" s="378"/>
      <c r="G88" s="378" t="s">
        <v>936</v>
      </c>
      <c r="H88" s="378"/>
      <c r="I88" s="378"/>
    </row>
    <row r="89" spans="1:9" ht="15">
      <c r="A89" s="378" t="s">
        <v>1066</v>
      </c>
      <c r="B89" s="378"/>
      <c r="C89" s="378"/>
      <c r="D89" s="378"/>
      <c r="E89" s="378"/>
      <c r="F89" s="378"/>
      <c r="G89" s="378" t="s">
        <v>820</v>
      </c>
      <c r="H89" s="378"/>
      <c r="I89" s="378"/>
    </row>
  </sheetData>
  <sheetProtection/>
  <mergeCells count="32">
    <mergeCell ref="A80:F80"/>
    <mergeCell ref="G47:H47"/>
    <mergeCell ref="G48:H48"/>
    <mergeCell ref="G53:H53"/>
    <mergeCell ref="A78:J78"/>
    <mergeCell ref="A76:B76"/>
    <mergeCell ref="A74:J74"/>
    <mergeCell ref="B67:J67"/>
    <mergeCell ref="B69:J69"/>
    <mergeCell ref="E42:F42"/>
    <mergeCell ref="B70:J70"/>
    <mergeCell ref="A72:J72"/>
    <mergeCell ref="E40:F40"/>
    <mergeCell ref="A61:J61"/>
    <mergeCell ref="A57:J57"/>
    <mergeCell ref="A44:J44"/>
    <mergeCell ref="A65:J65"/>
    <mergeCell ref="G52:H52"/>
    <mergeCell ref="A4:J4"/>
    <mergeCell ref="A6:J6"/>
    <mergeCell ref="E37:F37"/>
    <mergeCell ref="A10:J10"/>
    <mergeCell ref="E35:F35"/>
    <mergeCell ref="A12:C12"/>
    <mergeCell ref="D12:J12"/>
    <mergeCell ref="E38:F38"/>
    <mergeCell ref="A13:J13"/>
    <mergeCell ref="A15:J15"/>
    <mergeCell ref="E39:F39"/>
    <mergeCell ref="A14:C14"/>
    <mergeCell ref="A16:C16"/>
    <mergeCell ref="A35:D35"/>
  </mergeCells>
  <printOptions horizontalCentered="1"/>
  <pageMargins left="0.7874015748031497" right="0.3937007874015748" top="0.43" bottom="0.5" header="0.1968503937007874" footer="0.1968503937007874"/>
  <pageSetup firstPageNumber="1"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4:M34"/>
  <sheetViews>
    <sheetView zoomScalePageLayoutView="0" workbookViewId="0" topLeftCell="A16">
      <selection activeCell="A18" sqref="A18:J18"/>
    </sheetView>
  </sheetViews>
  <sheetFormatPr defaultColWidth="9.00390625" defaultRowHeight="12.75"/>
  <cols>
    <col min="1" max="10" width="9.25390625" style="368" customWidth="1"/>
    <col min="11" max="16384" width="9.125" style="368" customWidth="1"/>
  </cols>
  <sheetData>
    <row r="4" spans="1:10" ht="15">
      <c r="A4" s="368" t="s">
        <v>1070</v>
      </c>
      <c r="J4" s="379"/>
    </row>
    <row r="6" spans="1:10" ht="20.25">
      <c r="A6" s="1083" t="s">
        <v>516</v>
      </c>
      <c r="B6" s="1083"/>
      <c r="C6" s="1083"/>
      <c r="D6" s="1083"/>
      <c r="E6" s="1083"/>
      <c r="F6" s="1083"/>
      <c r="G6" s="1083"/>
      <c r="H6" s="1083"/>
      <c r="I6" s="1083"/>
      <c r="J6" s="1083"/>
    </row>
    <row r="7" spans="1:10" ht="30" customHeight="1">
      <c r="A7" s="1102" t="s">
        <v>744</v>
      </c>
      <c r="B7" s="1102"/>
      <c r="C7" s="1102"/>
      <c r="D7" s="1102"/>
      <c r="E7" s="1102"/>
      <c r="F7" s="1102"/>
      <c r="G7" s="1102"/>
      <c r="H7" s="1102"/>
      <c r="I7" s="1102"/>
      <c r="J7" s="1102"/>
    </row>
    <row r="8" spans="1:10" ht="15">
      <c r="A8" s="1099"/>
      <c r="B8" s="1099"/>
      <c r="C8" s="1099"/>
      <c r="D8" s="1099"/>
      <c r="E8" s="1099"/>
      <c r="F8" s="1099"/>
      <c r="G8" s="1099"/>
      <c r="H8" s="1099"/>
      <c r="I8" s="1099"/>
      <c r="J8" s="1099"/>
    </row>
    <row r="9" spans="1:3" ht="17.25" customHeight="1">
      <c r="A9" s="380" t="s">
        <v>7</v>
      </c>
      <c r="C9" s="381" t="s">
        <v>1071</v>
      </c>
    </row>
    <row r="10" ht="17.25" customHeight="1">
      <c r="C10" s="381" t="s">
        <v>995</v>
      </c>
    </row>
    <row r="11" ht="15">
      <c r="C11" s="381"/>
    </row>
    <row r="12" spans="1:13" ht="66" customHeight="1">
      <c r="A12" s="1100" t="s">
        <v>798</v>
      </c>
      <c r="B12" s="1101"/>
      <c r="C12" s="1101"/>
      <c r="D12" s="1101"/>
      <c r="E12" s="1101"/>
      <c r="F12" s="1101"/>
      <c r="G12" s="1101"/>
      <c r="H12" s="1101"/>
      <c r="I12" s="1101"/>
      <c r="J12" s="1101"/>
      <c r="L12" s="1103"/>
      <c r="M12" s="1103"/>
    </row>
    <row r="13" ht="3" customHeight="1"/>
    <row r="14" spans="1:10" ht="41.25" customHeight="1">
      <c r="A14" s="1097" t="s">
        <v>880</v>
      </c>
      <c r="B14" s="1098"/>
      <c r="C14" s="1098"/>
      <c r="D14" s="1098"/>
      <c r="E14" s="1098"/>
      <c r="F14" s="1098"/>
      <c r="G14" s="1098"/>
      <c r="H14" s="1098"/>
      <c r="I14" s="1098"/>
      <c r="J14" s="1098"/>
    </row>
    <row r="15" ht="2.25" customHeight="1"/>
    <row r="16" ht="15">
      <c r="A16" s="369" t="s">
        <v>517</v>
      </c>
    </row>
    <row r="17" ht="3.75" customHeight="1"/>
    <row r="18" spans="1:13" ht="121.5" customHeight="1">
      <c r="A18" s="1097" t="s">
        <v>911</v>
      </c>
      <c r="B18" s="1098"/>
      <c r="C18" s="1098"/>
      <c r="D18" s="1098"/>
      <c r="E18" s="1098"/>
      <c r="F18" s="1098"/>
      <c r="G18" s="1098"/>
      <c r="H18" s="1098"/>
      <c r="I18" s="1098"/>
      <c r="J18" s="1098"/>
      <c r="L18" s="1103"/>
      <c r="M18" s="1103"/>
    </row>
    <row r="19" spans="1:10" ht="3.75" customHeight="1">
      <c r="A19" s="382"/>
      <c r="B19" s="383"/>
      <c r="C19" s="383"/>
      <c r="D19" s="383"/>
      <c r="E19" s="383"/>
      <c r="F19" s="383"/>
      <c r="G19" s="383"/>
      <c r="H19" s="383"/>
      <c r="I19" s="383"/>
      <c r="J19" s="383"/>
    </row>
    <row r="20" ht="15">
      <c r="A20" s="369" t="s">
        <v>518</v>
      </c>
    </row>
    <row r="21" spans="1:10" ht="6" customHeight="1">
      <c r="A21" s="382"/>
      <c r="B21" s="383"/>
      <c r="C21" s="383"/>
      <c r="D21" s="383"/>
      <c r="E21" s="383"/>
      <c r="F21" s="383"/>
      <c r="G21" s="383"/>
      <c r="H21" s="383"/>
      <c r="I21" s="383"/>
      <c r="J21" s="383"/>
    </row>
    <row r="22" spans="1:10" ht="90.75" customHeight="1">
      <c r="A22" s="1097" t="s">
        <v>745</v>
      </c>
      <c r="B22" s="1098"/>
      <c r="C22" s="1098"/>
      <c r="D22" s="1098"/>
      <c r="E22" s="1098"/>
      <c r="F22" s="1098"/>
      <c r="G22" s="1098"/>
      <c r="H22" s="1098"/>
      <c r="I22" s="1098"/>
      <c r="J22" s="1098"/>
    </row>
    <row r="23" spans="1:10" ht="6" customHeight="1">
      <c r="A23" s="382"/>
      <c r="B23" s="383"/>
      <c r="C23" s="383"/>
      <c r="D23" s="383"/>
      <c r="E23" s="383"/>
      <c r="F23" s="383"/>
      <c r="G23" s="383"/>
      <c r="H23" s="383"/>
      <c r="I23" s="383"/>
      <c r="J23" s="383"/>
    </row>
    <row r="24" spans="1:10" ht="15">
      <c r="A24" s="382"/>
      <c r="B24" s="383"/>
      <c r="C24" s="383"/>
      <c r="D24" s="383"/>
      <c r="E24" s="383"/>
      <c r="F24" s="383"/>
      <c r="G24" s="245"/>
      <c r="H24" s="946"/>
      <c r="I24" s="946"/>
      <c r="J24" s="379" t="s">
        <v>774</v>
      </c>
    </row>
    <row r="25" spans="1:10" s="367" customFormat="1" ht="15">
      <c r="A25" s="385" t="s">
        <v>410</v>
      </c>
      <c r="B25" s="386"/>
      <c r="C25" s="386"/>
      <c r="D25" s="386"/>
      <c r="E25" s="386"/>
      <c r="F25" s="360"/>
      <c r="G25" s="360"/>
      <c r="H25" s="360"/>
      <c r="I25" s="360"/>
      <c r="J25" s="360"/>
    </row>
    <row r="26" spans="1:10" ht="15">
      <c r="A26" s="1106" t="s">
        <v>1073</v>
      </c>
      <c r="B26" s="1106"/>
      <c r="C26" s="1106"/>
      <c r="D26" s="1106"/>
      <c r="E26" s="1106"/>
      <c r="F26" s="360"/>
      <c r="G26" s="360"/>
      <c r="H26" s="360"/>
      <c r="I26" s="360"/>
      <c r="J26" s="360"/>
    </row>
    <row r="27" spans="1:10" ht="15">
      <c r="A27" s="1106" t="s">
        <v>820</v>
      </c>
      <c r="B27" s="1106"/>
      <c r="C27" s="1106"/>
      <c r="D27" s="1106"/>
      <c r="E27" s="1106"/>
      <c r="F27" s="360"/>
      <c r="G27" s="1106" t="s">
        <v>942</v>
      </c>
      <c r="H27" s="1106"/>
      <c r="I27" s="1106"/>
      <c r="J27" s="1106"/>
    </row>
    <row r="33" spans="1:10" ht="15">
      <c r="A33" s="1105" t="s">
        <v>1072</v>
      </c>
      <c r="B33" s="1105"/>
      <c r="C33" s="1105"/>
      <c r="D33" s="1105"/>
      <c r="E33" s="1105"/>
      <c r="G33" s="1105" t="s">
        <v>206</v>
      </c>
      <c r="H33" s="1105"/>
      <c r="I33" s="1105"/>
      <c r="J33" s="1105"/>
    </row>
    <row r="34" spans="1:10" ht="15">
      <c r="A34" s="1104" t="s">
        <v>469</v>
      </c>
      <c r="B34" s="1104"/>
      <c r="C34" s="1104"/>
      <c r="D34" s="1104"/>
      <c r="E34" s="1104"/>
      <c r="G34" s="1104" t="s">
        <v>470</v>
      </c>
      <c r="H34" s="1104"/>
      <c r="I34" s="1104"/>
      <c r="J34" s="1104"/>
    </row>
  </sheetData>
  <sheetProtection/>
  <mergeCells count="16">
    <mergeCell ref="L12:M12"/>
    <mergeCell ref="L18:M18"/>
    <mergeCell ref="G34:J34"/>
    <mergeCell ref="A33:E33"/>
    <mergeCell ref="A34:E34"/>
    <mergeCell ref="A26:E26"/>
    <mergeCell ref="A27:E27"/>
    <mergeCell ref="G27:J27"/>
    <mergeCell ref="G33:J33"/>
    <mergeCell ref="A6:J6"/>
    <mergeCell ref="A22:J22"/>
    <mergeCell ref="A8:J8"/>
    <mergeCell ref="A12:J12"/>
    <mergeCell ref="A14:J14"/>
    <mergeCell ref="A18:J18"/>
    <mergeCell ref="A7:J7"/>
  </mergeCells>
  <printOptions horizontalCentered="1"/>
  <pageMargins left="0.7874015748031497" right="0.3937007874015748" top="0.36" bottom="0.5905511811023623" header="0.1968503937007874" footer="0.1968503937007874"/>
  <pageSetup firstPageNumber="3"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M106"/>
  <sheetViews>
    <sheetView view="pageBreakPreview" zoomScale="60" zoomScaleNormal="85" zoomScalePageLayoutView="0" workbookViewId="0" topLeftCell="A8">
      <selection activeCell="E59" sqref="E59"/>
    </sheetView>
  </sheetViews>
  <sheetFormatPr defaultColWidth="9.00390625" defaultRowHeight="12.75"/>
  <cols>
    <col min="1" max="1" width="19.25390625" style="10" customWidth="1"/>
    <col min="2" max="2" width="24.875" style="10" customWidth="1"/>
    <col min="3" max="3" width="5.625" style="20" customWidth="1"/>
    <col min="4" max="4" width="10.25390625" style="10" customWidth="1"/>
    <col min="5" max="5" width="17.00390625" style="10" customWidth="1"/>
    <col min="6" max="6" width="20.125" style="41" customWidth="1"/>
    <col min="7" max="7" width="18.625" style="41" hidden="1" customWidth="1"/>
    <col min="8" max="8" width="22.125" style="686" customWidth="1"/>
    <col min="9" max="9" width="17.625" style="1005" bestFit="1" customWidth="1"/>
    <col min="10" max="10" width="19.25390625" style="1006" customWidth="1"/>
    <col min="11" max="11" width="16.00390625" style="978" bestFit="1" customWidth="1"/>
    <col min="12" max="13" width="9.125" style="978" customWidth="1"/>
    <col min="14" max="16384" width="9.125" style="10" customWidth="1"/>
  </cols>
  <sheetData>
    <row r="1" spans="1:13" s="5" customFormat="1" ht="12.75">
      <c r="A1" s="4" t="str">
        <f>'TTC&amp;KS'!B4</f>
        <v>CÔNG TY CỔ PHẦN QUẢN LÝ QUỸ ĐẦU TƯ VIPC</v>
      </c>
      <c r="B1" s="4"/>
      <c r="C1" s="93"/>
      <c r="F1" s="388" t="str">
        <f>'TTC&amp;KS'!B6</f>
        <v>Báo cáo tài chính cho năm tài chính</v>
      </c>
      <c r="G1" s="388" t="str">
        <f>'TTC&amp;KS'!B6</f>
        <v>Báo cáo tài chính cho năm tài chính</v>
      </c>
      <c r="H1" s="212"/>
      <c r="I1" s="1003"/>
      <c r="J1" s="1004"/>
      <c r="K1" s="975"/>
      <c r="L1" s="975"/>
      <c r="M1" s="975"/>
    </row>
    <row r="2" spans="1:13" s="5" customFormat="1" ht="12.75">
      <c r="A2" s="362" t="str">
        <f>'TTC&amp;KS'!B5</f>
        <v>08 Nguyễn Huệ, P.Bến Nghé, Q.1, TP.Hồ Chí Minh</v>
      </c>
      <c r="B2" s="362"/>
      <c r="C2" s="389"/>
      <c r="D2" s="362"/>
      <c r="E2" s="362"/>
      <c r="F2" s="391" t="str">
        <f>'TTC&amp;KS'!B7&amp;" "&amp;'TTC&amp;KS'!C7</f>
        <v>kết thúc tại ngày 31/12/2011</v>
      </c>
      <c r="G2" s="391" t="str">
        <f>'TTC&amp;KS'!C7</f>
        <v>31/12/2011</v>
      </c>
      <c r="H2" s="212"/>
      <c r="I2" s="1003"/>
      <c r="J2" s="1004"/>
      <c r="K2" s="975"/>
      <c r="L2" s="975"/>
      <c r="M2" s="975"/>
    </row>
    <row r="4" spans="1:13" ht="20.25">
      <c r="A4" s="1110" t="s">
        <v>519</v>
      </c>
      <c r="B4" s="1110"/>
      <c r="C4" s="1110"/>
      <c r="D4" s="1110"/>
      <c r="E4" s="1110"/>
      <c r="F4" s="1110"/>
      <c r="G4" s="1110"/>
      <c r="K4" s="791"/>
      <c r="L4" s="791"/>
      <c r="M4" s="791"/>
    </row>
    <row r="5" spans="1:13" ht="15.75">
      <c r="A5" s="1109" t="s">
        <v>748</v>
      </c>
      <c r="B5" s="1109"/>
      <c r="C5" s="1109"/>
      <c r="D5" s="1109"/>
      <c r="E5" s="1109"/>
      <c r="F5" s="1109"/>
      <c r="G5" s="1109"/>
      <c r="K5" s="791"/>
      <c r="L5" s="791"/>
      <c r="M5" s="791"/>
    </row>
    <row r="6" spans="7:13" ht="15">
      <c r="G6" s="805" t="s">
        <v>521</v>
      </c>
      <c r="K6" s="791"/>
      <c r="L6" s="791"/>
      <c r="M6" s="791"/>
    </row>
    <row r="7" spans="1:13" s="15" customFormat="1" ht="28.5">
      <c r="A7" s="1107" t="s">
        <v>526</v>
      </c>
      <c r="B7" s="1108"/>
      <c r="C7" s="185" t="s">
        <v>525</v>
      </c>
      <c r="D7" s="185" t="s">
        <v>522</v>
      </c>
      <c r="E7" s="185" t="s">
        <v>746</v>
      </c>
      <c r="F7" s="185" t="s">
        <v>747</v>
      </c>
      <c r="G7" s="185" t="s">
        <v>168</v>
      </c>
      <c r="H7" s="1007" t="s">
        <v>775</v>
      </c>
      <c r="I7" s="1008" t="s">
        <v>776</v>
      </c>
      <c r="J7" s="1009" t="s">
        <v>777</v>
      </c>
      <c r="K7" s="976"/>
      <c r="L7" s="976"/>
      <c r="M7" s="976"/>
    </row>
    <row r="8" spans="1:13" s="15" customFormat="1" ht="14.25">
      <c r="A8" s="392"/>
      <c r="B8" s="393"/>
      <c r="C8" s="402"/>
      <c r="D8" s="402"/>
      <c r="E8" s="402"/>
      <c r="F8" s="403"/>
      <c r="G8" s="403"/>
      <c r="H8" s="1010"/>
      <c r="I8" s="1008"/>
      <c r="J8" s="1009"/>
      <c r="K8" s="976"/>
      <c r="L8" s="976"/>
      <c r="M8" s="976"/>
    </row>
    <row r="9" spans="1:11" ht="15">
      <c r="A9" s="1115" t="s">
        <v>984</v>
      </c>
      <c r="B9" s="1116"/>
      <c r="C9" s="404">
        <v>100</v>
      </c>
      <c r="D9" s="405"/>
      <c r="E9" s="406">
        <f>E11+E17+E21+E28</f>
        <v>16825285367</v>
      </c>
      <c r="F9" s="406">
        <f>F11+F17+F21+F28</f>
        <v>17209111288</v>
      </c>
      <c r="G9" s="406">
        <f>G11+G17+G21+G28</f>
        <v>26693165030</v>
      </c>
      <c r="H9" s="1011">
        <f>H11+H17+H21+H28</f>
        <v>16819070304</v>
      </c>
      <c r="I9" s="1012">
        <f>I11+I17+I21+I28</f>
        <v>6215063</v>
      </c>
      <c r="J9" s="1013">
        <f>H9+I9</f>
        <v>16825285367</v>
      </c>
      <c r="K9" s="977">
        <f>J9-E9</f>
        <v>0</v>
      </c>
    </row>
    <row r="10" spans="1:11" ht="6" customHeight="1">
      <c r="A10" s="394"/>
      <c r="B10" s="395"/>
      <c r="C10" s="407"/>
      <c r="D10" s="405"/>
      <c r="E10" s="405"/>
      <c r="F10" s="408"/>
      <c r="G10" s="408"/>
      <c r="H10" s="1014"/>
      <c r="I10" s="1015"/>
      <c r="J10" s="1016"/>
      <c r="K10" s="977">
        <f aca="true" t="shared" si="0" ref="K10:K73">J10-E10</f>
        <v>0</v>
      </c>
    </row>
    <row r="11" spans="1:11" ht="15">
      <c r="A11" s="396" t="s">
        <v>985</v>
      </c>
      <c r="B11" s="397"/>
      <c r="C11" s="404">
        <v>110</v>
      </c>
      <c r="D11" s="404" t="s">
        <v>972</v>
      </c>
      <c r="E11" s="406">
        <f>SUM(E12:E15)</f>
        <v>16642962795</v>
      </c>
      <c r="F11" s="406">
        <f>SUM(F12:F15)</f>
        <v>25307530</v>
      </c>
      <c r="G11" s="406">
        <f>SUM(G12:G15)</f>
        <v>7394750325</v>
      </c>
      <c r="H11" s="1017">
        <f>SUM(H12:H15)</f>
        <v>16636891304</v>
      </c>
      <c r="I11" s="1018">
        <f>SUM(I12:I15)</f>
        <v>6071491</v>
      </c>
      <c r="J11" s="1019">
        <f>H11+I11</f>
        <v>16642962795</v>
      </c>
      <c r="K11" s="977">
        <f t="shared" si="0"/>
        <v>0</v>
      </c>
    </row>
    <row r="12" spans="1:11" ht="15">
      <c r="A12" s="394" t="s">
        <v>986</v>
      </c>
      <c r="B12" s="395"/>
      <c r="C12" s="407">
        <v>111</v>
      </c>
      <c r="D12" s="405"/>
      <c r="E12" s="409">
        <v>16511389000</v>
      </c>
      <c r="F12" s="409">
        <v>11500000</v>
      </c>
      <c r="G12" s="409">
        <f>6613791091</f>
        <v>6613791091</v>
      </c>
      <c r="H12" s="686">
        <v>16511389000</v>
      </c>
      <c r="I12" s="1020"/>
      <c r="J12" s="1021">
        <f aca="true" t="shared" si="1" ref="J12:J45">H12+I12</f>
        <v>16511389000</v>
      </c>
      <c r="K12" s="977">
        <f t="shared" si="0"/>
        <v>0</v>
      </c>
    </row>
    <row r="13" spans="1:11" ht="15">
      <c r="A13" s="394" t="s">
        <v>987</v>
      </c>
      <c r="B13" s="395"/>
      <c r="C13" s="407">
        <v>112</v>
      </c>
      <c r="D13" s="405"/>
      <c r="E13" s="409">
        <v>131573795</v>
      </c>
      <c r="F13" s="409">
        <v>13807530</v>
      </c>
      <c r="G13" s="409">
        <f>25474939+1010590+13284800+8141646+733047259</f>
        <v>780959234</v>
      </c>
      <c r="H13" s="686">
        <v>125502304</v>
      </c>
      <c r="I13" s="1020">
        <v>6071491</v>
      </c>
      <c r="J13" s="1021">
        <f t="shared" si="1"/>
        <v>131573795</v>
      </c>
      <c r="K13" s="977">
        <f t="shared" si="0"/>
        <v>0</v>
      </c>
    </row>
    <row r="14" spans="1:11" ht="15">
      <c r="A14" s="394" t="s">
        <v>988</v>
      </c>
      <c r="B14" s="395"/>
      <c r="C14" s="407">
        <v>113</v>
      </c>
      <c r="D14" s="410"/>
      <c r="E14" s="410"/>
      <c r="F14" s="409"/>
      <c r="G14" s="409"/>
      <c r="J14" s="1021">
        <f t="shared" si="1"/>
        <v>0</v>
      </c>
      <c r="K14" s="977">
        <f t="shared" si="0"/>
        <v>0</v>
      </c>
    </row>
    <row r="15" spans="1:11" ht="15">
      <c r="A15" s="394" t="s">
        <v>857</v>
      </c>
      <c r="B15" s="395"/>
      <c r="C15" s="407">
        <v>114</v>
      </c>
      <c r="D15" s="404"/>
      <c r="E15" s="404"/>
      <c r="F15" s="409"/>
      <c r="G15" s="409"/>
      <c r="J15" s="1021">
        <f t="shared" si="1"/>
        <v>0</v>
      </c>
      <c r="K15" s="977">
        <f t="shared" si="0"/>
        <v>0</v>
      </c>
    </row>
    <row r="16" spans="1:11" ht="6" customHeight="1">
      <c r="A16" s="394"/>
      <c r="B16" s="395"/>
      <c r="C16" s="407"/>
      <c r="D16" s="404"/>
      <c r="E16" s="404"/>
      <c r="F16" s="408"/>
      <c r="G16" s="408"/>
      <c r="K16" s="977">
        <f t="shared" si="0"/>
        <v>0</v>
      </c>
    </row>
    <row r="17" spans="1:11" ht="15">
      <c r="A17" s="396" t="s">
        <v>858</v>
      </c>
      <c r="B17" s="397"/>
      <c r="C17" s="404">
        <v>120</v>
      </c>
      <c r="D17" s="404"/>
      <c r="E17" s="406">
        <f>SUM(E18:E19)</f>
        <v>143572</v>
      </c>
      <c r="F17" s="406">
        <f>SUM(F18:F19)</f>
        <v>10192932327</v>
      </c>
      <c r="G17" s="406">
        <f>SUM(G18:G19)</f>
        <v>18022253905</v>
      </c>
      <c r="H17" s="1011">
        <f>SUM(H18:H19)</f>
        <v>0</v>
      </c>
      <c r="I17" s="1012">
        <f>SUM(I18:I19)</f>
        <v>143572</v>
      </c>
      <c r="J17" s="1013">
        <f t="shared" si="1"/>
        <v>143572</v>
      </c>
      <c r="K17" s="977">
        <f t="shared" si="0"/>
        <v>0</v>
      </c>
    </row>
    <row r="18" spans="1:11" ht="15">
      <c r="A18" s="394" t="s">
        <v>859</v>
      </c>
      <c r="B18" s="395"/>
      <c r="C18" s="407">
        <v>121</v>
      </c>
      <c r="D18" s="404" t="s">
        <v>973</v>
      </c>
      <c r="E18" s="948">
        <v>143572</v>
      </c>
      <c r="F18" s="408">
        <v>192932327</v>
      </c>
      <c r="G18" s="408">
        <f>3297253905</f>
        <v>3297253905</v>
      </c>
      <c r="H18" s="110"/>
      <c r="I18" s="110">
        <v>143572</v>
      </c>
      <c r="J18" s="1022">
        <f t="shared" si="1"/>
        <v>143572</v>
      </c>
      <c r="K18" s="977">
        <f t="shared" si="0"/>
        <v>0</v>
      </c>
    </row>
    <row r="19" spans="1:11" ht="15">
      <c r="A19" s="1117" t="s">
        <v>860</v>
      </c>
      <c r="B19" s="1118"/>
      <c r="C19" s="407">
        <v>122</v>
      </c>
      <c r="D19" s="404" t="s">
        <v>979</v>
      </c>
      <c r="E19" s="404"/>
      <c r="F19" s="409">
        <v>10000000000</v>
      </c>
      <c r="G19" s="409">
        <v>14725000000</v>
      </c>
      <c r="H19" s="110"/>
      <c r="I19" s="1023"/>
      <c r="J19" s="1022">
        <f t="shared" si="1"/>
        <v>0</v>
      </c>
      <c r="K19" s="977">
        <f t="shared" si="0"/>
        <v>0</v>
      </c>
    </row>
    <row r="20" spans="1:11" ht="6" customHeight="1">
      <c r="A20" s="394"/>
      <c r="B20" s="395"/>
      <c r="C20" s="407"/>
      <c r="D20" s="404"/>
      <c r="E20" s="404"/>
      <c r="F20" s="408"/>
      <c r="G20" s="408"/>
      <c r="H20" s="110"/>
      <c r="I20" s="1023"/>
      <c r="J20" s="1024"/>
      <c r="K20" s="977">
        <f t="shared" si="0"/>
        <v>0</v>
      </c>
    </row>
    <row r="21" spans="1:11" ht="15">
      <c r="A21" s="396" t="s">
        <v>861</v>
      </c>
      <c r="B21" s="397"/>
      <c r="C21" s="404">
        <v>130</v>
      </c>
      <c r="D21" s="404"/>
      <c r="E21" s="406">
        <f>SUM(E22:E26)</f>
        <v>22200000</v>
      </c>
      <c r="F21" s="406">
        <f>SUM(F22:F26)</f>
        <v>6501800000</v>
      </c>
      <c r="G21" s="804">
        <f>SUM(G22:G26)</f>
        <v>0</v>
      </c>
      <c r="H21" s="1017">
        <f>SUM(H22:H26)</f>
        <v>22200000</v>
      </c>
      <c r="I21" s="1018">
        <f>SUM(I22:I26)</f>
        <v>0</v>
      </c>
      <c r="J21" s="1019">
        <f t="shared" si="1"/>
        <v>22200000</v>
      </c>
      <c r="K21" s="977">
        <f t="shared" si="0"/>
        <v>0</v>
      </c>
    </row>
    <row r="22" spans="1:11" ht="15">
      <c r="A22" s="394" t="s">
        <v>881</v>
      </c>
      <c r="B22" s="395"/>
      <c r="C22" s="407">
        <v>131</v>
      </c>
      <c r="D22" s="404"/>
      <c r="E22" s="951"/>
      <c r="F22" s="408"/>
      <c r="G22" s="408"/>
      <c r="J22" s="1021">
        <f t="shared" si="1"/>
        <v>0</v>
      </c>
      <c r="K22" s="977">
        <f t="shared" si="0"/>
        <v>0</v>
      </c>
    </row>
    <row r="23" spans="1:11" ht="15">
      <c r="A23" s="394" t="s">
        <v>862</v>
      </c>
      <c r="B23" s="395"/>
      <c r="C23" s="407">
        <v>132</v>
      </c>
      <c r="D23" s="404"/>
      <c r="E23" s="404"/>
      <c r="F23" s="408"/>
      <c r="G23" s="408"/>
      <c r="J23" s="1021">
        <f t="shared" si="1"/>
        <v>0</v>
      </c>
      <c r="K23" s="977">
        <f t="shared" si="0"/>
        <v>0</v>
      </c>
    </row>
    <row r="24" spans="1:11" ht="15">
      <c r="A24" s="394" t="s">
        <v>863</v>
      </c>
      <c r="B24" s="395"/>
      <c r="C24" s="407">
        <v>133</v>
      </c>
      <c r="D24" s="404"/>
      <c r="E24" s="404"/>
      <c r="F24" s="408"/>
      <c r="G24" s="408"/>
      <c r="J24" s="1021">
        <f t="shared" si="1"/>
        <v>0</v>
      </c>
      <c r="K24" s="977">
        <f t="shared" si="0"/>
        <v>0</v>
      </c>
    </row>
    <row r="25" spans="1:11" ht="15">
      <c r="A25" s="1117" t="s">
        <v>864</v>
      </c>
      <c r="B25" s="1118"/>
      <c r="C25" s="407">
        <v>134</v>
      </c>
      <c r="D25" s="404"/>
      <c r="E25" s="948">
        <f>22200000</f>
        <v>22200000</v>
      </c>
      <c r="F25" s="408">
        <v>6501800000</v>
      </c>
      <c r="G25" s="408"/>
      <c r="H25" s="686">
        <v>22200000</v>
      </c>
      <c r="J25" s="1021">
        <f t="shared" si="1"/>
        <v>22200000</v>
      </c>
      <c r="K25" s="977">
        <f t="shared" si="0"/>
        <v>0</v>
      </c>
    </row>
    <row r="26" spans="1:11" ht="15">
      <c r="A26" s="394" t="s">
        <v>865</v>
      </c>
      <c r="B26" s="395"/>
      <c r="C26" s="407">
        <v>135</v>
      </c>
      <c r="D26" s="404" t="s">
        <v>974</v>
      </c>
      <c r="E26" s="404"/>
      <c r="F26" s="408"/>
      <c r="G26" s="408"/>
      <c r="J26" s="1021">
        <f t="shared" si="1"/>
        <v>0</v>
      </c>
      <c r="K26" s="977">
        <f t="shared" si="0"/>
        <v>0</v>
      </c>
    </row>
    <row r="27" spans="1:11" ht="6" customHeight="1">
      <c r="A27" s="394"/>
      <c r="B27" s="395"/>
      <c r="C27" s="407"/>
      <c r="D27" s="404"/>
      <c r="E27" s="404"/>
      <c r="F27" s="408"/>
      <c r="G27" s="408"/>
      <c r="K27" s="977">
        <f t="shared" si="0"/>
        <v>0</v>
      </c>
    </row>
    <row r="28" spans="1:11" ht="15">
      <c r="A28" s="396" t="s">
        <v>574</v>
      </c>
      <c r="B28" s="397"/>
      <c r="C28" s="404">
        <v>150</v>
      </c>
      <c r="D28" s="404"/>
      <c r="E28" s="406">
        <f>SUM(E29:E30)</f>
        <v>159979000</v>
      </c>
      <c r="F28" s="406">
        <f>SUM(F29:F30)</f>
        <v>489071431</v>
      </c>
      <c r="G28" s="406">
        <f>SUM(G29:G30)</f>
        <v>1276160800</v>
      </c>
      <c r="H28" s="1011">
        <f>SUM(H29:H30)</f>
        <v>159979000</v>
      </c>
      <c r="I28" s="1012">
        <f>SUM(I29:I30)</f>
        <v>0</v>
      </c>
      <c r="J28" s="1013">
        <f t="shared" si="1"/>
        <v>159979000</v>
      </c>
      <c r="K28" s="977">
        <f t="shared" si="0"/>
        <v>0</v>
      </c>
    </row>
    <row r="29" spans="1:11" ht="15">
      <c r="A29" s="394" t="s">
        <v>575</v>
      </c>
      <c r="B29" s="395"/>
      <c r="C29" s="407">
        <v>151</v>
      </c>
      <c r="D29" s="410"/>
      <c r="E29" s="410"/>
      <c r="F29" s="408"/>
      <c r="G29" s="408"/>
      <c r="H29" s="110"/>
      <c r="I29" s="1023"/>
      <c r="J29" s="1024"/>
      <c r="K29" s="977">
        <f t="shared" si="0"/>
        <v>0</v>
      </c>
    </row>
    <row r="30" spans="1:11" ht="15">
      <c r="A30" s="394" t="s">
        <v>576</v>
      </c>
      <c r="B30" s="395"/>
      <c r="C30" s="407">
        <v>152</v>
      </c>
      <c r="D30" s="404" t="s">
        <v>975</v>
      </c>
      <c r="E30" s="948">
        <v>159979000</v>
      </c>
      <c r="F30" s="408">
        <v>489071431</v>
      </c>
      <c r="G30" s="408">
        <f>999005000+277155800</f>
        <v>1276160800</v>
      </c>
      <c r="H30" s="110">
        <f>132979000+27000000</f>
        <v>159979000</v>
      </c>
      <c r="I30" s="1023"/>
      <c r="J30" s="1022">
        <f t="shared" si="1"/>
        <v>159979000</v>
      </c>
      <c r="K30" s="977">
        <f t="shared" si="0"/>
        <v>0</v>
      </c>
    </row>
    <row r="31" spans="1:11" ht="6" customHeight="1">
      <c r="A31" s="394"/>
      <c r="B31" s="395"/>
      <c r="C31" s="407"/>
      <c r="D31" s="404"/>
      <c r="E31" s="404"/>
      <c r="F31" s="408"/>
      <c r="G31" s="408"/>
      <c r="H31" s="110"/>
      <c r="I31" s="1023"/>
      <c r="J31" s="1024"/>
      <c r="K31" s="977">
        <f t="shared" si="0"/>
        <v>0</v>
      </c>
    </row>
    <row r="32" spans="1:11" ht="15">
      <c r="A32" s="1115" t="s">
        <v>1007</v>
      </c>
      <c r="B32" s="1116"/>
      <c r="C32" s="404">
        <v>200</v>
      </c>
      <c r="D32" s="404"/>
      <c r="E32" s="406">
        <f>E34+E45+E50+E52</f>
        <v>1255942500</v>
      </c>
      <c r="F32" s="406">
        <f>F34+F45+F50+F52</f>
        <v>4306765115</v>
      </c>
      <c r="G32" s="406">
        <f>G34+G45+G50+G52</f>
        <v>6595295537</v>
      </c>
      <c r="H32" s="1017">
        <f>H34+H45+H50+H52</f>
        <v>1255942500</v>
      </c>
      <c r="I32" s="1018">
        <f>I34+I45+I50+I52</f>
        <v>0</v>
      </c>
      <c r="J32" s="1019">
        <f t="shared" si="1"/>
        <v>1255942500</v>
      </c>
      <c r="K32" s="977">
        <f t="shared" si="0"/>
        <v>0</v>
      </c>
    </row>
    <row r="33" spans="1:11" ht="6" customHeight="1">
      <c r="A33" s="394"/>
      <c r="B33" s="395"/>
      <c r="C33" s="407"/>
      <c r="D33" s="404"/>
      <c r="E33" s="404"/>
      <c r="F33" s="408"/>
      <c r="G33" s="408"/>
      <c r="J33" s="1025"/>
      <c r="K33" s="977">
        <f t="shared" si="0"/>
        <v>0</v>
      </c>
    </row>
    <row r="34" spans="1:11" ht="15">
      <c r="A34" s="396" t="s">
        <v>1008</v>
      </c>
      <c r="B34" s="397"/>
      <c r="C34" s="404">
        <v>210</v>
      </c>
      <c r="D34" s="404"/>
      <c r="E34" s="954">
        <f>E35+E38+E41</f>
        <v>28881240</v>
      </c>
      <c r="F34" s="406">
        <f>F35+F38+F41</f>
        <v>43585668</v>
      </c>
      <c r="G34" s="406">
        <f>G35+G38+G41</f>
        <v>18190000</v>
      </c>
      <c r="H34" s="1011">
        <f>H35+H38+H41</f>
        <v>28881240</v>
      </c>
      <c r="I34" s="1012">
        <f>I35+I38+I41</f>
        <v>0</v>
      </c>
      <c r="J34" s="1013">
        <f t="shared" si="1"/>
        <v>28881240</v>
      </c>
      <c r="K34" s="977">
        <f t="shared" si="0"/>
        <v>0</v>
      </c>
    </row>
    <row r="35" spans="1:11" ht="15">
      <c r="A35" s="394" t="s">
        <v>532</v>
      </c>
      <c r="B35" s="395"/>
      <c r="C35" s="407">
        <v>211</v>
      </c>
      <c r="D35" s="410"/>
      <c r="E35" s="408">
        <f>SUM(E36:E37)</f>
        <v>19739580</v>
      </c>
      <c r="F35" s="408">
        <f>SUM(F36:F37)</f>
        <v>25857336</v>
      </c>
      <c r="G35" s="803">
        <f>SUM(G36:G37)</f>
        <v>0</v>
      </c>
      <c r="H35" s="1014">
        <f>SUM(H36:H37)</f>
        <v>19739580</v>
      </c>
      <c r="I35" s="1015">
        <f>SUM(I36:I37)</f>
        <v>0</v>
      </c>
      <c r="J35" s="1022">
        <f t="shared" si="1"/>
        <v>19739580</v>
      </c>
      <c r="K35" s="977">
        <f t="shared" si="0"/>
        <v>0</v>
      </c>
    </row>
    <row r="36" spans="1:11" ht="15">
      <c r="A36" s="394" t="s">
        <v>533</v>
      </c>
      <c r="B36" s="395"/>
      <c r="C36" s="407">
        <v>212</v>
      </c>
      <c r="D36" s="404"/>
      <c r="E36" s="948">
        <v>30588800</v>
      </c>
      <c r="F36" s="408">
        <v>30588800</v>
      </c>
      <c r="G36" s="408"/>
      <c r="H36" s="110">
        <v>30588800</v>
      </c>
      <c r="I36" s="1023"/>
      <c r="J36" s="1022">
        <f t="shared" si="1"/>
        <v>30588800</v>
      </c>
      <c r="K36" s="977">
        <f t="shared" si="0"/>
        <v>0</v>
      </c>
    </row>
    <row r="37" spans="1:11" ht="15">
      <c r="A37" s="394" t="s">
        <v>534</v>
      </c>
      <c r="B37" s="395"/>
      <c r="C37" s="407">
        <v>213</v>
      </c>
      <c r="D37" s="404"/>
      <c r="E37" s="948">
        <v>-10849220</v>
      </c>
      <c r="F37" s="408">
        <v>-4731464</v>
      </c>
      <c r="G37" s="408"/>
      <c r="H37" s="110">
        <v>-10849220</v>
      </c>
      <c r="I37" s="1023"/>
      <c r="J37" s="1022">
        <f t="shared" si="1"/>
        <v>-10849220</v>
      </c>
      <c r="K37" s="977">
        <f t="shared" si="0"/>
        <v>0</v>
      </c>
    </row>
    <row r="38" spans="1:11" ht="15">
      <c r="A38" s="394" t="s">
        <v>535</v>
      </c>
      <c r="B38" s="395"/>
      <c r="C38" s="407">
        <v>214</v>
      </c>
      <c r="D38" s="404"/>
      <c r="E38" s="404"/>
      <c r="F38" s="803">
        <f>SUM(F39:F40)</f>
        <v>0</v>
      </c>
      <c r="G38" s="803">
        <f>SUM(G39:G40)</f>
        <v>0</v>
      </c>
      <c r="H38" s="110"/>
      <c r="I38" s="1023"/>
      <c r="J38" s="1022"/>
      <c r="K38" s="977">
        <f t="shared" si="0"/>
        <v>0</v>
      </c>
    </row>
    <row r="39" spans="1:11" ht="15" hidden="1">
      <c r="A39" s="394" t="s">
        <v>533</v>
      </c>
      <c r="B39" s="395"/>
      <c r="C39" s="407">
        <v>215</v>
      </c>
      <c r="D39" s="404"/>
      <c r="E39" s="404"/>
      <c r="F39" s="803">
        <v>0</v>
      </c>
      <c r="G39" s="803">
        <v>0</v>
      </c>
      <c r="H39" s="110"/>
      <c r="I39" s="1023"/>
      <c r="J39" s="1022">
        <f t="shared" si="1"/>
        <v>0</v>
      </c>
      <c r="K39" s="977">
        <f t="shared" si="0"/>
        <v>0</v>
      </c>
    </row>
    <row r="40" spans="1:11" ht="15" hidden="1">
      <c r="A40" s="394" t="s">
        <v>534</v>
      </c>
      <c r="B40" s="395"/>
      <c r="C40" s="407">
        <v>216</v>
      </c>
      <c r="D40" s="404"/>
      <c r="E40" s="404"/>
      <c r="F40" s="803">
        <v>0</v>
      </c>
      <c r="G40" s="803">
        <v>0</v>
      </c>
      <c r="H40" s="110"/>
      <c r="I40" s="1023"/>
      <c r="J40" s="1022">
        <f t="shared" si="1"/>
        <v>0</v>
      </c>
      <c r="K40" s="977">
        <f t="shared" si="0"/>
        <v>0</v>
      </c>
    </row>
    <row r="41" spans="1:11" ht="15">
      <c r="A41" s="394" t="s">
        <v>536</v>
      </c>
      <c r="B41" s="395"/>
      <c r="C41" s="407">
        <v>217</v>
      </c>
      <c r="D41" s="410"/>
      <c r="E41" s="408">
        <f>SUM(E42:E43)</f>
        <v>9141660</v>
      </c>
      <c r="F41" s="408">
        <f>SUM(F42:F43)</f>
        <v>17728332</v>
      </c>
      <c r="G41" s="408">
        <f>SUM(G42:G43)</f>
        <v>18190000</v>
      </c>
      <c r="H41" s="1014">
        <f>SUM(H42:H43)</f>
        <v>9141660</v>
      </c>
      <c r="I41" s="1015">
        <f>SUM(I42:I43)</f>
        <v>0</v>
      </c>
      <c r="J41" s="1022">
        <f t="shared" si="1"/>
        <v>9141660</v>
      </c>
      <c r="K41" s="977">
        <f t="shared" si="0"/>
        <v>0</v>
      </c>
    </row>
    <row r="42" spans="1:11" ht="15">
      <c r="A42" s="394" t="s">
        <v>533</v>
      </c>
      <c r="B42" s="395"/>
      <c r="C42" s="407">
        <v>218</v>
      </c>
      <c r="D42" s="404"/>
      <c r="E42" s="949">
        <v>25760000</v>
      </c>
      <c r="F42" s="408">
        <v>25760000</v>
      </c>
      <c r="G42" s="408">
        <v>19260000</v>
      </c>
      <c r="H42" s="110">
        <v>25760000</v>
      </c>
      <c r="I42" s="1023"/>
      <c r="J42" s="1022">
        <f t="shared" si="1"/>
        <v>25760000</v>
      </c>
      <c r="K42" s="977">
        <f t="shared" si="0"/>
        <v>0</v>
      </c>
    </row>
    <row r="43" spans="1:11" ht="15">
      <c r="A43" s="394" t="s">
        <v>534</v>
      </c>
      <c r="B43" s="395"/>
      <c r="C43" s="407">
        <v>219</v>
      </c>
      <c r="D43" s="404"/>
      <c r="E43" s="948">
        <v>-16618340</v>
      </c>
      <c r="F43" s="408">
        <v>-8031668</v>
      </c>
      <c r="G43" s="408">
        <v>-1070000</v>
      </c>
      <c r="H43" s="110">
        <v>-16618340</v>
      </c>
      <c r="I43" s="1023"/>
      <c r="J43" s="1022">
        <f t="shared" si="1"/>
        <v>-16618340</v>
      </c>
      <c r="K43" s="977">
        <f t="shared" si="0"/>
        <v>0</v>
      </c>
    </row>
    <row r="44" spans="1:11" ht="6" customHeight="1">
      <c r="A44" s="394"/>
      <c r="B44" s="395"/>
      <c r="C44" s="407"/>
      <c r="D44" s="404"/>
      <c r="E44" s="404"/>
      <c r="F44" s="408"/>
      <c r="G44" s="408"/>
      <c r="H44" s="110"/>
      <c r="I44" s="1023"/>
      <c r="J44" s="1024"/>
      <c r="K44" s="977">
        <f t="shared" si="0"/>
        <v>0</v>
      </c>
    </row>
    <row r="45" spans="1:11" ht="30" customHeight="1">
      <c r="A45" s="1119" t="s">
        <v>1009</v>
      </c>
      <c r="B45" s="1120"/>
      <c r="C45" s="404">
        <v>230</v>
      </c>
      <c r="D45" s="404"/>
      <c r="E45" s="404"/>
      <c r="F45" s="804">
        <f>SUM(F47:F48)</f>
        <v>0</v>
      </c>
      <c r="G45" s="804">
        <f>SUM(G47:G48)</f>
        <v>0</v>
      </c>
      <c r="H45" s="110"/>
      <c r="I45" s="1023"/>
      <c r="J45" s="1022">
        <f t="shared" si="1"/>
        <v>0</v>
      </c>
      <c r="K45" s="977">
        <f t="shared" si="0"/>
        <v>0</v>
      </c>
    </row>
    <row r="46" spans="1:11" ht="15" hidden="1">
      <c r="A46" s="398" t="s">
        <v>1010</v>
      </c>
      <c r="B46" s="395"/>
      <c r="C46" s="407">
        <v>231</v>
      </c>
      <c r="D46" s="407"/>
      <c r="E46" s="407"/>
      <c r="F46" s="408"/>
      <c r="G46" s="408"/>
      <c r="H46" s="110"/>
      <c r="I46" s="1023"/>
      <c r="J46" s="1024"/>
      <c r="K46" s="977">
        <f t="shared" si="0"/>
        <v>0</v>
      </c>
    </row>
    <row r="47" spans="1:11" ht="15" hidden="1">
      <c r="A47" s="394" t="s">
        <v>1011</v>
      </c>
      <c r="B47" s="399"/>
      <c r="C47" s="407">
        <v>232</v>
      </c>
      <c r="D47" s="407"/>
      <c r="E47" s="407"/>
      <c r="F47" s="408">
        <v>0</v>
      </c>
      <c r="G47" s="408">
        <v>0</v>
      </c>
      <c r="H47" s="110"/>
      <c r="I47" s="1023"/>
      <c r="J47" s="1024"/>
      <c r="K47" s="977">
        <f t="shared" si="0"/>
        <v>0</v>
      </c>
    </row>
    <row r="48" spans="1:11" ht="15" hidden="1">
      <c r="A48" s="394" t="s">
        <v>1012</v>
      </c>
      <c r="B48" s="395"/>
      <c r="C48" s="407">
        <v>233</v>
      </c>
      <c r="D48" s="407"/>
      <c r="E48" s="407"/>
      <c r="F48" s="408">
        <v>0</v>
      </c>
      <c r="G48" s="408">
        <v>0</v>
      </c>
      <c r="H48" s="110"/>
      <c r="I48" s="1023"/>
      <c r="J48" s="1024"/>
      <c r="K48" s="977">
        <f t="shared" si="0"/>
        <v>0</v>
      </c>
    </row>
    <row r="49" spans="1:11" ht="6" customHeight="1">
      <c r="A49" s="394"/>
      <c r="B49" s="395"/>
      <c r="C49" s="407"/>
      <c r="D49" s="404"/>
      <c r="E49" s="404"/>
      <c r="F49" s="408"/>
      <c r="G49" s="408"/>
      <c r="H49" s="110"/>
      <c r="I49" s="1023"/>
      <c r="J49" s="1024"/>
      <c r="K49" s="977">
        <f t="shared" si="0"/>
        <v>0</v>
      </c>
    </row>
    <row r="50" spans="1:11" ht="15">
      <c r="A50" s="396" t="s">
        <v>1013</v>
      </c>
      <c r="B50" s="397"/>
      <c r="C50" s="404">
        <v>250</v>
      </c>
      <c r="D50" s="404"/>
      <c r="E50" s="404"/>
      <c r="F50" s="406"/>
      <c r="G50" s="406"/>
      <c r="H50" s="110"/>
      <c r="I50" s="1023"/>
      <c r="J50" s="1022">
        <f aca="true" t="shared" si="2" ref="J50:J57">H50+I50</f>
        <v>0</v>
      </c>
      <c r="K50" s="977">
        <f t="shared" si="0"/>
        <v>0</v>
      </c>
    </row>
    <row r="51" spans="1:11" ht="6" customHeight="1">
      <c r="A51" s="396"/>
      <c r="B51" s="397"/>
      <c r="C51" s="404"/>
      <c r="D51" s="404"/>
      <c r="E51" s="404"/>
      <c r="F51" s="406"/>
      <c r="G51" s="406"/>
      <c r="H51" s="110"/>
      <c r="I51" s="1023"/>
      <c r="J51" s="1024"/>
      <c r="K51" s="977">
        <f t="shared" si="0"/>
        <v>0</v>
      </c>
    </row>
    <row r="52" spans="1:11" ht="15">
      <c r="A52" s="396" t="s">
        <v>1014</v>
      </c>
      <c r="B52" s="395"/>
      <c r="C52" s="407">
        <v>260</v>
      </c>
      <c r="D52" s="404"/>
      <c r="E52" s="406">
        <f>SUM(E53:E55)</f>
        <v>1227061260</v>
      </c>
      <c r="F52" s="406">
        <f>SUM(F53:F55)</f>
        <v>4263179447</v>
      </c>
      <c r="G52" s="406">
        <f>SUM(G53:G55)</f>
        <v>6577105537</v>
      </c>
      <c r="H52" s="1017">
        <f>SUM(H53:H55)</f>
        <v>1227061260</v>
      </c>
      <c r="I52" s="1018">
        <f>SUM(I53:I55)</f>
        <v>0</v>
      </c>
      <c r="J52" s="1019">
        <f t="shared" si="2"/>
        <v>1227061260</v>
      </c>
      <c r="K52" s="977">
        <f t="shared" si="0"/>
        <v>0</v>
      </c>
    </row>
    <row r="53" spans="1:11" ht="15">
      <c r="A53" s="394" t="s">
        <v>1015</v>
      </c>
      <c r="B53" s="395"/>
      <c r="C53" s="407">
        <v>261</v>
      </c>
      <c r="D53" s="404" t="s">
        <v>104</v>
      </c>
      <c r="E53" s="948">
        <v>1227061260</v>
      </c>
      <c r="F53" s="408">
        <v>4263179447</v>
      </c>
      <c r="G53" s="408">
        <v>6577105537</v>
      </c>
      <c r="H53" s="686">
        <v>1227061260</v>
      </c>
      <c r="J53" s="1021">
        <f t="shared" si="2"/>
        <v>1227061260</v>
      </c>
      <c r="K53" s="977">
        <f t="shared" si="0"/>
        <v>0</v>
      </c>
    </row>
    <row r="54" spans="1:11" ht="15">
      <c r="A54" s="394" t="s">
        <v>1016</v>
      </c>
      <c r="B54" s="395"/>
      <c r="C54" s="407">
        <v>262</v>
      </c>
      <c r="D54" s="410"/>
      <c r="E54" s="410"/>
      <c r="F54" s="411"/>
      <c r="G54" s="411"/>
      <c r="J54" s="1021">
        <f t="shared" si="2"/>
        <v>0</v>
      </c>
      <c r="K54" s="977">
        <f t="shared" si="0"/>
        <v>0</v>
      </c>
    </row>
    <row r="55" spans="1:11" ht="15">
      <c r="A55" s="394" t="s">
        <v>537</v>
      </c>
      <c r="B55" s="395"/>
      <c r="C55" s="407">
        <v>263</v>
      </c>
      <c r="D55" s="410"/>
      <c r="E55" s="410"/>
      <c r="F55" s="411"/>
      <c r="G55" s="411"/>
      <c r="J55" s="1021">
        <f t="shared" si="2"/>
        <v>0</v>
      </c>
      <c r="K55" s="977">
        <f t="shared" si="0"/>
        <v>0</v>
      </c>
    </row>
    <row r="56" spans="1:11" ht="6" customHeight="1">
      <c r="A56" s="394"/>
      <c r="B56" s="395"/>
      <c r="C56" s="407"/>
      <c r="D56" s="404"/>
      <c r="E56" s="404"/>
      <c r="F56" s="408"/>
      <c r="G56" s="408"/>
      <c r="K56" s="977">
        <f t="shared" si="0"/>
        <v>0</v>
      </c>
    </row>
    <row r="57" spans="1:13" s="19" customFormat="1" ht="22.5" customHeight="1">
      <c r="A57" s="400" t="s">
        <v>885</v>
      </c>
      <c r="B57" s="401"/>
      <c r="C57" s="412">
        <v>270</v>
      </c>
      <c r="D57" s="412"/>
      <c r="E57" s="413">
        <f>E9+E32</f>
        <v>18081227867</v>
      </c>
      <c r="F57" s="413">
        <f>F9+F32</f>
        <v>21515876403</v>
      </c>
      <c r="G57" s="413">
        <f>G9+G32</f>
        <v>33288460567</v>
      </c>
      <c r="H57" s="1011">
        <f>H9+H32</f>
        <v>18075012804</v>
      </c>
      <c r="I57" s="1012">
        <f>I9+I32</f>
        <v>6215063</v>
      </c>
      <c r="J57" s="1013">
        <f t="shared" si="2"/>
        <v>18081227867</v>
      </c>
      <c r="K57" s="977">
        <f t="shared" si="0"/>
        <v>0</v>
      </c>
      <c r="L57" s="979"/>
      <c r="M57" s="979"/>
    </row>
    <row r="58" spans="1:11" ht="34.5" customHeight="1">
      <c r="A58" s="1107" t="s">
        <v>538</v>
      </c>
      <c r="B58" s="1108"/>
      <c r="C58" s="185" t="s">
        <v>525</v>
      </c>
      <c r="D58" s="185" t="s">
        <v>522</v>
      </c>
      <c r="E58" s="185" t="str">
        <f>E7</f>
        <v>Tại ngày
31/12/2011</v>
      </c>
      <c r="F58" s="185" t="str">
        <f>F7</f>
        <v>Tại ngày
01/01/2011</v>
      </c>
      <c r="G58" s="185" t="str">
        <f>G7</f>
        <v>Tại ngày
01/01/2010</v>
      </c>
      <c r="H58" s="110"/>
      <c r="I58" s="1023"/>
      <c r="J58" s="1024"/>
      <c r="K58" s="977"/>
    </row>
    <row r="59" spans="1:11" ht="15">
      <c r="A59" s="394"/>
      <c r="B59" s="395"/>
      <c r="C59" s="407"/>
      <c r="D59" s="404"/>
      <c r="E59" s="404"/>
      <c r="F59" s="408"/>
      <c r="G59" s="408"/>
      <c r="H59" s="110"/>
      <c r="I59" s="1023"/>
      <c r="J59" s="1024"/>
      <c r="K59" s="977">
        <f t="shared" si="0"/>
        <v>0</v>
      </c>
    </row>
    <row r="60" spans="1:13" s="19" customFormat="1" ht="15">
      <c r="A60" s="1113" t="s">
        <v>886</v>
      </c>
      <c r="B60" s="1114"/>
      <c r="C60" s="404">
        <v>300</v>
      </c>
      <c r="D60" s="404"/>
      <c r="E60" s="406">
        <f>E62+E71</f>
        <v>3325589883</v>
      </c>
      <c r="F60" s="406">
        <f>F62+F71</f>
        <v>1177810118</v>
      </c>
      <c r="G60" s="406">
        <f>G62+G71</f>
        <v>4261076550</v>
      </c>
      <c r="H60" s="1017">
        <f>H62+H71</f>
        <v>3319370073</v>
      </c>
      <c r="I60" s="1018">
        <f>I62+I71</f>
        <v>6215063</v>
      </c>
      <c r="J60" s="1019">
        <f aca="true" t="shared" si="3" ref="J60:J89">H60+I60</f>
        <v>3325585136</v>
      </c>
      <c r="K60" s="977">
        <f t="shared" si="0"/>
        <v>-4747</v>
      </c>
      <c r="L60" s="979"/>
      <c r="M60" s="979"/>
    </row>
    <row r="61" spans="1:11" ht="6" customHeight="1">
      <c r="A61" s="396"/>
      <c r="B61" s="397"/>
      <c r="C61" s="407"/>
      <c r="D61" s="404"/>
      <c r="E61" s="404"/>
      <c r="F61" s="406"/>
      <c r="G61" s="406"/>
      <c r="J61" s="1013">
        <f t="shared" si="3"/>
        <v>0</v>
      </c>
      <c r="K61" s="977">
        <f t="shared" si="0"/>
        <v>0</v>
      </c>
    </row>
    <row r="62" spans="1:13" s="19" customFormat="1" ht="15">
      <c r="A62" s="396" t="s">
        <v>539</v>
      </c>
      <c r="B62" s="397"/>
      <c r="C62" s="404">
        <v>310</v>
      </c>
      <c r="D62" s="404" t="s">
        <v>976</v>
      </c>
      <c r="E62" s="406">
        <f>SUM(E63:E69)</f>
        <v>3325589883</v>
      </c>
      <c r="F62" s="406">
        <f>SUM(F63:F69)</f>
        <v>1177810118</v>
      </c>
      <c r="G62" s="406">
        <f>SUM(G63:G69)</f>
        <v>4261076550</v>
      </c>
      <c r="H62" s="1011">
        <f>SUM(H63:H69)</f>
        <v>3319370073</v>
      </c>
      <c r="I62" s="1012">
        <f>SUM(I63:I69)</f>
        <v>6215063</v>
      </c>
      <c r="J62" s="1013">
        <f t="shared" si="3"/>
        <v>3325585136</v>
      </c>
      <c r="K62" s="977">
        <f t="shared" si="0"/>
        <v>-4747</v>
      </c>
      <c r="L62" s="979"/>
      <c r="M62" s="979"/>
    </row>
    <row r="63" spans="1:11" ht="15">
      <c r="A63" s="394" t="s">
        <v>1017</v>
      </c>
      <c r="B63" s="395"/>
      <c r="C63" s="407">
        <v>311</v>
      </c>
      <c r="D63" s="410"/>
      <c r="E63" s="410"/>
      <c r="F63" s="408"/>
      <c r="G63" s="408"/>
      <c r="H63" s="110"/>
      <c r="I63" s="1023"/>
      <c r="J63" s="1022">
        <f t="shared" si="3"/>
        <v>0</v>
      </c>
      <c r="K63" s="977">
        <f t="shared" si="0"/>
        <v>0</v>
      </c>
    </row>
    <row r="64" spans="1:11" ht="15">
      <c r="A64" s="394" t="s">
        <v>887</v>
      </c>
      <c r="B64" s="395"/>
      <c r="C64" s="407">
        <v>312</v>
      </c>
      <c r="D64" s="404"/>
      <c r="E64" s="948">
        <v>-252124700</v>
      </c>
      <c r="F64" s="408"/>
      <c r="G64" s="408">
        <v>3567000</v>
      </c>
      <c r="H64" s="110">
        <v>-252124700</v>
      </c>
      <c r="I64" s="1023"/>
      <c r="J64" s="1022">
        <f t="shared" si="3"/>
        <v>-252124700</v>
      </c>
      <c r="K64" s="977">
        <f t="shared" si="0"/>
        <v>0</v>
      </c>
    </row>
    <row r="65" spans="1:13" s="11" customFormat="1" ht="15">
      <c r="A65" s="416" t="s">
        <v>577</v>
      </c>
      <c r="B65" s="417"/>
      <c r="C65" s="407">
        <v>313</v>
      </c>
      <c r="D65" s="414" t="s">
        <v>977</v>
      </c>
      <c r="E65" s="414"/>
      <c r="F65" s="411">
        <v>1338750</v>
      </c>
      <c r="G65" s="411">
        <v>-2580000</v>
      </c>
      <c r="H65" s="170"/>
      <c r="I65" s="1026"/>
      <c r="J65" s="1022">
        <f t="shared" si="3"/>
        <v>0</v>
      </c>
      <c r="K65" s="977">
        <f t="shared" si="0"/>
        <v>0</v>
      </c>
      <c r="L65" s="980"/>
      <c r="M65" s="980"/>
    </row>
    <row r="66" spans="1:11" ht="15">
      <c r="A66" s="394" t="s">
        <v>578</v>
      </c>
      <c r="B66" s="395"/>
      <c r="C66" s="407">
        <v>314</v>
      </c>
      <c r="D66" s="404"/>
      <c r="E66" s="948">
        <v>49494773</v>
      </c>
      <c r="F66" s="411"/>
      <c r="G66" s="411">
        <f>222920000-167435000</f>
        <v>55485000</v>
      </c>
      <c r="H66" s="110">
        <v>49494773</v>
      </c>
      <c r="I66" s="1023"/>
      <c r="J66" s="1022">
        <f t="shared" si="3"/>
        <v>49494773</v>
      </c>
      <c r="K66" s="977">
        <f t="shared" si="0"/>
        <v>0</v>
      </c>
    </row>
    <row r="67" spans="1:11" ht="15">
      <c r="A67" s="394" t="s">
        <v>579</v>
      </c>
      <c r="B67" s="395"/>
      <c r="C67" s="407">
        <v>315</v>
      </c>
      <c r="D67" s="410"/>
      <c r="E67" s="410"/>
      <c r="F67" s="411"/>
      <c r="G67" s="411"/>
      <c r="H67" s="110"/>
      <c r="I67" s="1023"/>
      <c r="J67" s="1022">
        <f t="shared" si="3"/>
        <v>0</v>
      </c>
      <c r="K67" s="977">
        <f t="shared" si="0"/>
        <v>0</v>
      </c>
    </row>
    <row r="68" spans="1:11" ht="15">
      <c r="A68" s="394" t="s">
        <v>580</v>
      </c>
      <c r="B68" s="395"/>
      <c r="C68" s="407">
        <v>316</v>
      </c>
      <c r="D68" s="404"/>
      <c r="E68" s="404"/>
      <c r="F68" s="411"/>
      <c r="G68" s="411"/>
      <c r="H68" s="110"/>
      <c r="I68" s="1023"/>
      <c r="J68" s="1022">
        <f t="shared" si="3"/>
        <v>0</v>
      </c>
      <c r="K68" s="977">
        <f t="shared" si="0"/>
        <v>0</v>
      </c>
    </row>
    <row r="69" spans="1:11" ht="15">
      <c r="A69" s="1117" t="s">
        <v>239</v>
      </c>
      <c r="B69" s="1118"/>
      <c r="C69" s="407">
        <v>317</v>
      </c>
      <c r="D69" s="404"/>
      <c r="E69" s="948">
        <f>K69</f>
        <v>3528219810</v>
      </c>
      <c r="F69" s="415">
        <v>1176471368</v>
      </c>
      <c r="G69" s="415">
        <f>174303386+4194024550-163723386</f>
        <v>4204604550</v>
      </c>
      <c r="H69" s="110">
        <f>3522000000</f>
        <v>3522000000</v>
      </c>
      <c r="I69" s="170">
        <v>6215063</v>
      </c>
      <c r="J69" s="1022">
        <f t="shared" si="3"/>
        <v>3528215063</v>
      </c>
      <c r="K69" s="1035">
        <v>3528219810</v>
      </c>
    </row>
    <row r="70" spans="1:11" ht="6" customHeight="1">
      <c r="A70" s="394"/>
      <c r="B70" s="395"/>
      <c r="C70" s="407"/>
      <c r="D70" s="404"/>
      <c r="E70" s="404"/>
      <c r="F70" s="408"/>
      <c r="G70" s="408"/>
      <c r="H70" s="110"/>
      <c r="I70" s="1023"/>
      <c r="J70" s="1022">
        <f t="shared" si="3"/>
        <v>0</v>
      </c>
      <c r="K70" s="977">
        <f t="shared" si="0"/>
        <v>0</v>
      </c>
    </row>
    <row r="71" spans="1:11" ht="15">
      <c r="A71" s="396" t="s">
        <v>540</v>
      </c>
      <c r="B71" s="397"/>
      <c r="C71" s="404">
        <v>340</v>
      </c>
      <c r="D71" s="404" t="s">
        <v>976</v>
      </c>
      <c r="E71" s="974">
        <f>SUM(E72:E74)</f>
        <v>0</v>
      </c>
      <c r="F71" s="974">
        <f>SUM(F72:F74)</f>
        <v>0</v>
      </c>
      <c r="G71" s="804">
        <f>SUM(G72:G74)</f>
        <v>0</v>
      </c>
      <c r="H71" s="1027">
        <f>SUM(H72:H74)</f>
        <v>0</v>
      </c>
      <c r="I71" s="1028">
        <f>SUM(I72:I74)</f>
        <v>0</v>
      </c>
      <c r="J71" s="1021">
        <f t="shared" si="3"/>
        <v>0</v>
      </c>
      <c r="K71" s="977">
        <f t="shared" si="0"/>
        <v>0</v>
      </c>
    </row>
    <row r="72" spans="1:11" ht="15">
      <c r="A72" s="394" t="s">
        <v>996</v>
      </c>
      <c r="B72" s="395"/>
      <c r="C72" s="407">
        <v>341</v>
      </c>
      <c r="D72" s="404"/>
      <c r="E72" s="404"/>
      <c r="F72" s="408"/>
      <c r="G72" s="408"/>
      <c r="J72" s="1021">
        <f t="shared" si="3"/>
        <v>0</v>
      </c>
      <c r="K72" s="977">
        <f t="shared" si="0"/>
        <v>0</v>
      </c>
    </row>
    <row r="73" spans="1:11" ht="15">
      <c r="A73" s="394" t="s">
        <v>997</v>
      </c>
      <c r="B73" s="395"/>
      <c r="C73" s="407">
        <v>342</v>
      </c>
      <c r="D73" s="404"/>
      <c r="E73" s="404"/>
      <c r="F73" s="408"/>
      <c r="G73" s="408"/>
      <c r="J73" s="1021">
        <f t="shared" si="3"/>
        <v>0</v>
      </c>
      <c r="K73" s="977">
        <f t="shared" si="0"/>
        <v>0</v>
      </c>
    </row>
    <row r="74" spans="1:11" ht="15">
      <c r="A74" s="394" t="s">
        <v>998</v>
      </c>
      <c r="B74" s="395"/>
      <c r="C74" s="407">
        <v>343</v>
      </c>
      <c r="D74" s="404"/>
      <c r="E74" s="404"/>
      <c r="F74" s="408"/>
      <c r="G74" s="408"/>
      <c r="J74" s="1021">
        <f t="shared" si="3"/>
        <v>0</v>
      </c>
      <c r="K74" s="977">
        <f aca="true" t="shared" si="4" ref="K74:K106">J74-E74</f>
        <v>0</v>
      </c>
    </row>
    <row r="75" spans="1:11" ht="15">
      <c r="A75" s="394"/>
      <c r="B75" s="395"/>
      <c r="C75" s="407"/>
      <c r="D75" s="404"/>
      <c r="E75" s="404"/>
      <c r="F75" s="408"/>
      <c r="G75" s="408"/>
      <c r="J75" s="1021">
        <f t="shared" si="3"/>
        <v>0</v>
      </c>
      <c r="K75" s="977">
        <f t="shared" si="4"/>
        <v>0</v>
      </c>
    </row>
    <row r="76" spans="1:11" ht="15">
      <c r="A76" s="1111" t="s">
        <v>888</v>
      </c>
      <c r="B76" s="1112"/>
      <c r="C76" s="404">
        <v>400</v>
      </c>
      <c r="D76" s="404"/>
      <c r="E76" s="406">
        <f>E78+E87</f>
        <v>14755637984</v>
      </c>
      <c r="F76" s="406">
        <f>F78+F87</f>
        <v>20338066285</v>
      </c>
      <c r="G76" s="406">
        <f>G78+G87</f>
        <v>29027384017</v>
      </c>
      <c r="H76" s="1011">
        <f>H78+H87</f>
        <v>14755642731</v>
      </c>
      <c r="I76" s="1012">
        <f>I78+I87</f>
        <v>0</v>
      </c>
      <c r="J76" s="1022">
        <f t="shared" si="3"/>
        <v>14755642731</v>
      </c>
      <c r="K76" s="977">
        <f t="shared" si="4"/>
        <v>4747</v>
      </c>
    </row>
    <row r="77" spans="1:11" ht="6.75" customHeight="1">
      <c r="A77" s="418"/>
      <c r="B77" s="397"/>
      <c r="C77" s="404"/>
      <c r="D77" s="404"/>
      <c r="E77" s="404"/>
      <c r="F77" s="406"/>
      <c r="G77" s="406"/>
      <c r="H77" s="1017"/>
      <c r="I77" s="1018"/>
      <c r="J77" s="1021">
        <f t="shared" si="3"/>
        <v>0</v>
      </c>
      <c r="K77" s="977">
        <f t="shared" si="4"/>
        <v>0</v>
      </c>
    </row>
    <row r="78" spans="1:11" ht="15">
      <c r="A78" s="396" t="s">
        <v>581</v>
      </c>
      <c r="B78" s="397"/>
      <c r="C78" s="404">
        <v>410</v>
      </c>
      <c r="D78" s="404" t="s">
        <v>978</v>
      </c>
      <c r="E78" s="406">
        <f>SUM(E79:E85)</f>
        <v>14755637984</v>
      </c>
      <c r="F78" s="406">
        <f>SUM(F79:F85)</f>
        <v>20338066285</v>
      </c>
      <c r="G78" s="406">
        <f>SUM(G79:G85)</f>
        <v>29027384017</v>
      </c>
      <c r="H78" s="1011">
        <f>SUM(H79:H85)</f>
        <v>14755642731</v>
      </c>
      <c r="I78" s="1012">
        <f>SUM(I79:I85)</f>
        <v>0</v>
      </c>
      <c r="J78" s="1022">
        <f t="shared" si="3"/>
        <v>14755642731</v>
      </c>
      <c r="K78" s="977">
        <f t="shared" si="4"/>
        <v>4747</v>
      </c>
    </row>
    <row r="79" spans="1:11" ht="15">
      <c r="A79" s="394" t="s">
        <v>471</v>
      </c>
      <c r="B79" s="395"/>
      <c r="C79" s="407">
        <v>411</v>
      </c>
      <c r="D79" s="404"/>
      <c r="E79" s="948">
        <v>33000000000</v>
      </c>
      <c r="F79" s="408">
        <v>33000000000</v>
      </c>
      <c r="G79" s="408">
        <v>33000000000</v>
      </c>
      <c r="H79" s="110">
        <v>33000000000</v>
      </c>
      <c r="I79" s="110"/>
      <c r="J79" s="1022">
        <f t="shared" si="3"/>
        <v>33000000000</v>
      </c>
      <c r="K79" s="977">
        <f t="shared" si="4"/>
        <v>0</v>
      </c>
    </row>
    <row r="80" spans="1:11" ht="15">
      <c r="A80" s="394" t="s">
        <v>582</v>
      </c>
      <c r="B80" s="395"/>
      <c r="C80" s="407">
        <v>412</v>
      </c>
      <c r="D80" s="407"/>
      <c r="E80" s="407"/>
      <c r="F80" s="408"/>
      <c r="G80" s="408"/>
      <c r="H80" s="110"/>
      <c r="I80" s="1023"/>
      <c r="J80" s="1022">
        <f t="shared" si="3"/>
        <v>0</v>
      </c>
      <c r="K80" s="977">
        <f t="shared" si="4"/>
        <v>0</v>
      </c>
    </row>
    <row r="81" spans="1:11" ht="15">
      <c r="A81" s="394" t="s">
        <v>583</v>
      </c>
      <c r="B81" s="395"/>
      <c r="C81" s="407">
        <v>413</v>
      </c>
      <c r="D81" s="404"/>
      <c r="E81" s="404"/>
      <c r="F81" s="408"/>
      <c r="G81" s="408"/>
      <c r="H81" s="110"/>
      <c r="I81" s="1023"/>
      <c r="J81" s="1022">
        <f t="shared" si="3"/>
        <v>0</v>
      </c>
      <c r="K81" s="977">
        <f t="shared" si="4"/>
        <v>0</v>
      </c>
    </row>
    <row r="82" spans="1:11" ht="15">
      <c r="A82" s="394" t="s">
        <v>584</v>
      </c>
      <c r="B82" s="395"/>
      <c r="C82" s="407">
        <v>414</v>
      </c>
      <c r="D82" s="404"/>
      <c r="E82" s="404"/>
      <c r="F82" s="411"/>
      <c r="G82" s="411"/>
      <c r="H82" s="110"/>
      <c r="I82" s="1023"/>
      <c r="J82" s="1022">
        <f t="shared" si="3"/>
        <v>0</v>
      </c>
      <c r="K82" s="977">
        <f t="shared" si="4"/>
        <v>0</v>
      </c>
    </row>
    <row r="83" spans="1:11" ht="15">
      <c r="A83" s="394" t="s">
        <v>585</v>
      </c>
      <c r="B83" s="395"/>
      <c r="C83" s="407">
        <v>415</v>
      </c>
      <c r="D83" s="404"/>
      <c r="E83" s="404"/>
      <c r="F83" s="408"/>
      <c r="G83" s="408"/>
      <c r="H83" s="110"/>
      <c r="I83" s="1023"/>
      <c r="J83" s="1022">
        <f t="shared" si="3"/>
        <v>0</v>
      </c>
      <c r="K83" s="977">
        <f t="shared" si="4"/>
        <v>0</v>
      </c>
    </row>
    <row r="84" spans="1:11" ht="15">
      <c r="A84" s="394" t="s">
        <v>586</v>
      </c>
      <c r="B84" s="395"/>
      <c r="C84" s="407">
        <v>416</v>
      </c>
      <c r="D84" s="404"/>
      <c r="E84" s="404"/>
      <c r="F84" s="408"/>
      <c r="G84" s="408"/>
      <c r="H84" s="110"/>
      <c r="I84" s="1023"/>
      <c r="J84" s="1022">
        <f t="shared" si="3"/>
        <v>0</v>
      </c>
      <c r="K84" s="977">
        <f t="shared" si="4"/>
        <v>0</v>
      </c>
    </row>
    <row r="85" spans="1:11" ht="15">
      <c r="A85" s="394" t="s">
        <v>587</v>
      </c>
      <c r="B85" s="395"/>
      <c r="C85" s="407">
        <v>417</v>
      </c>
      <c r="D85" s="404"/>
      <c r="E85" s="948">
        <f>K85</f>
        <v>-18244362016</v>
      </c>
      <c r="F85" s="408">
        <v>-12661933715</v>
      </c>
      <c r="G85" s="408">
        <v>-3972615983</v>
      </c>
      <c r="H85" s="110">
        <v>-18244357269</v>
      </c>
      <c r="I85" s="110"/>
      <c r="J85" s="1022">
        <f>H85+I85</f>
        <v>-18244357269</v>
      </c>
      <c r="K85" s="1035">
        <v>-18244362016</v>
      </c>
    </row>
    <row r="86" spans="1:11" ht="9" customHeight="1">
      <c r="A86" s="394"/>
      <c r="B86" s="395"/>
      <c r="C86" s="407"/>
      <c r="D86" s="404"/>
      <c r="E86" s="404"/>
      <c r="F86" s="408"/>
      <c r="G86" s="408"/>
      <c r="H86" s="110"/>
      <c r="I86" s="1023"/>
      <c r="J86" s="1022">
        <f t="shared" si="3"/>
        <v>0</v>
      </c>
      <c r="K86" s="977">
        <f t="shared" si="4"/>
        <v>0</v>
      </c>
    </row>
    <row r="87" spans="1:11" ht="15">
      <c r="A87" s="396" t="s">
        <v>588</v>
      </c>
      <c r="B87" s="397"/>
      <c r="C87" s="404">
        <v>420</v>
      </c>
      <c r="D87" s="404" t="s">
        <v>978</v>
      </c>
      <c r="E87" s="404"/>
      <c r="F87" s="804">
        <f>SUM(F88:F88)</f>
        <v>0</v>
      </c>
      <c r="G87" s="804">
        <f>SUM(G88:G88)</f>
        <v>0</v>
      </c>
      <c r="H87" s="110"/>
      <c r="I87" s="1023"/>
      <c r="J87" s="1022">
        <f t="shared" si="3"/>
        <v>0</v>
      </c>
      <c r="K87" s="977">
        <f t="shared" si="4"/>
        <v>0</v>
      </c>
    </row>
    <row r="88" spans="1:11" ht="15">
      <c r="A88" s="398" t="s">
        <v>589</v>
      </c>
      <c r="B88" s="395"/>
      <c r="C88" s="407">
        <v>421</v>
      </c>
      <c r="D88" s="404"/>
      <c r="E88" s="404"/>
      <c r="F88" s="806">
        <v>0</v>
      </c>
      <c r="G88" s="806">
        <v>0</v>
      </c>
      <c r="H88" s="110"/>
      <c r="I88" s="1023"/>
      <c r="J88" s="1022">
        <f t="shared" si="3"/>
        <v>0</v>
      </c>
      <c r="K88" s="977">
        <f t="shared" si="4"/>
        <v>0</v>
      </c>
    </row>
    <row r="89" spans="1:11" ht="8.25" customHeight="1">
      <c r="A89" s="394"/>
      <c r="B89" s="395"/>
      <c r="C89" s="407"/>
      <c r="D89" s="404"/>
      <c r="E89" s="404"/>
      <c r="F89" s="408"/>
      <c r="G89" s="408"/>
      <c r="H89" s="110"/>
      <c r="I89" s="1023"/>
      <c r="J89" s="1022">
        <f t="shared" si="3"/>
        <v>0</v>
      </c>
      <c r="K89" s="977">
        <f t="shared" si="4"/>
        <v>0</v>
      </c>
    </row>
    <row r="90" spans="1:11" ht="23.25" customHeight="1">
      <c r="A90" s="400" t="s">
        <v>336</v>
      </c>
      <c r="B90" s="401"/>
      <c r="C90" s="412">
        <v>430</v>
      </c>
      <c r="D90" s="412"/>
      <c r="E90" s="413">
        <f aca="true" t="shared" si="5" ref="E90:J90">E60+E76</f>
        <v>18081227867</v>
      </c>
      <c r="F90" s="413">
        <f t="shared" si="5"/>
        <v>21515876403</v>
      </c>
      <c r="G90" s="413">
        <f t="shared" si="5"/>
        <v>33288460567</v>
      </c>
      <c r="H90" s="1017">
        <f t="shared" si="5"/>
        <v>18075012804</v>
      </c>
      <c r="I90" s="1018">
        <f t="shared" si="5"/>
        <v>6215063</v>
      </c>
      <c r="J90" s="1019">
        <f t="shared" si="5"/>
        <v>18081227867</v>
      </c>
      <c r="K90" s="977">
        <f t="shared" si="4"/>
        <v>0</v>
      </c>
    </row>
    <row r="91" spans="4:11" ht="15">
      <c r="D91" s="31"/>
      <c r="E91" s="950">
        <f aca="true" t="shared" si="6" ref="E91:J91">E90-E57</f>
        <v>0</v>
      </c>
      <c r="F91" s="65">
        <f t="shared" si="6"/>
        <v>0</v>
      </c>
      <c r="G91" s="65">
        <f t="shared" si="6"/>
        <v>0</v>
      </c>
      <c r="H91" s="686">
        <f t="shared" si="6"/>
        <v>0</v>
      </c>
      <c r="I91" s="1029">
        <f t="shared" si="6"/>
        <v>0</v>
      </c>
      <c r="J91" s="1021">
        <f t="shared" si="6"/>
        <v>0</v>
      </c>
      <c r="K91" s="977">
        <f t="shared" si="4"/>
        <v>0</v>
      </c>
    </row>
    <row r="92" spans="4:11" ht="15">
      <c r="D92" s="31"/>
      <c r="E92" s="31"/>
      <c r="G92" s="65"/>
      <c r="K92" s="977">
        <f t="shared" si="4"/>
        <v>0</v>
      </c>
    </row>
    <row r="93" spans="4:11" ht="15">
      <c r="D93" s="31"/>
      <c r="E93" s="31"/>
      <c r="G93" s="65"/>
      <c r="K93" s="977">
        <f t="shared" si="4"/>
        <v>0</v>
      </c>
    </row>
    <row r="94" spans="4:11" ht="15">
      <c r="D94" s="31"/>
      <c r="E94" s="31"/>
      <c r="K94" s="977">
        <f t="shared" si="4"/>
        <v>0</v>
      </c>
    </row>
    <row r="95" spans="4:11" ht="15">
      <c r="D95" s="31"/>
      <c r="E95" s="31"/>
      <c r="K95" s="977">
        <f t="shared" si="4"/>
        <v>0</v>
      </c>
    </row>
    <row r="96" spans="4:11" ht="15">
      <c r="D96" s="31"/>
      <c r="E96" s="31"/>
      <c r="K96" s="977">
        <f t="shared" si="4"/>
        <v>0</v>
      </c>
    </row>
    <row r="97" spans="4:11" ht="15">
      <c r="D97" s="31"/>
      <c r="E97" s="31"/>
      <c r="K97" s="977">
        <f t="shared" si="4"/>
        <v>0</v>
      </c>
    </row>
    <row r="98" spans="4:11" ht="15">
      <c r="D98" s="31"/>
      <c r="E98" s="31"/>
      <c r="K98" s="977">
        <f t="shared" si="4"/>
        <v>0</v>
      </c>
    </row>
    <row r="99" spans="4:11" ht="15">
      <c r="D99" s="31"/>
      <c r="E99" s="31"/>
      <c r="K99" s="977">
        <f t="shared" si="4"/>
        <v>0</v>
      </c>
    </row>
    <row r="100" spans="4:11" ht="15">
      <c r="D100" s="31"/>
      <c r="E100" s="31"/>
      <c r="K100" s="977">
        <f t="shared" si="4"/>
        <v>0</v>
      </c>
    </row>
    <row r="101" spans="4:11" ht="15">
      <c r="D101" s="31"/>
      <c r="E101" s="31"/>
      <c r="K101" s="977">
        <f t="shared" si="4"/>
        <v>0</v>
      </c>
    </row>
    <row r="102" spans="4:11" ht="15">
      <c r="D102" s="31"/>
      <c r="E102" s="31"/>
      <c r="K102" s="977">
        <f t="shared" si="4"/>
        <v>0</v>
      </c>
    </row>
    <row r="103" spans="4:11" ht="15">
      <c r="D103" s="31"/>
      <c r="E103" s="31"/>
      <c r="K103" s="977">
        <f t="shared" si="4"/>
        <v>0</v>
      </c>
    </row>
    <row r="104" ht="15">
      <c r="K104" s="977">
        <f t="shared" si="4"/>
        <v>0</v>
      </c>
    </row>
    <row r="105" ht="15">
      <c r="K105" s="977">
        <f t="shared" si="4"/>
        <v>0</v>
      </c>
    </row>
    <row r="106" ht="15">
      <c r="K106" s="977">
        <f t="shared" si="4"/>
        <v>0</v>
      </c>
    </row>
  </sheetData>
  <sheetProtection/>
  <mergeCells count="12">
    <mergeCell ref="A25:B25"/>
    <mergeCell ref="A45:B45"/>
    <mergeCell ref="A7:B7"/>
    <mergeCell ref="A5:G5"/>
    <mergeCell ref="A4:G4"/>
    <mergeCell ref="A58:B58"/>
    <mergeCell ref="A76:B76"/>
    <mergeCell ref="A60:B60"/>
    <mergeCell ref="A9:B9"/>
    <mergeCell ref="A32:B32"/>
    <mergeCell ref="A69:B69"/>
    <mergeCell ref="A19:B19"/>
  </mergeCells>
  <conditionalFormatting sqref="E91:G91">
    <cfRule type="cellIs" priority="1" dxfId="8" operator="notEqual" stopIfTrue="1">
      <formula>0</formula>
    </cfRule>
  </conditionalFormatting>
  <printOptions horizontalCentered="1"/>
  <pageMargins left="0.7874015748031497" right="0.3937007874015748" top="0.5905511811023623" bottom="0.5905511811023623" header="0.1968503937007874" footer="0.1968503937007874"/>
  <pageSetup firstPageNumber="4"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H29"/>
  <sheetViews>
    <sheetView zoomScalePageLayoutView="0" workbookViewId="0" topLeftCell="A1">
      <selection activeCell="H16" sqref="H16"/>
    </sheetView>
  </sheetViews>
  <sheetFormatPr defaultColWidth="9.00390625" defaultRowHeight="12.75"/>
  <cols>
    <col min="1" max="1" width="25.75390625" style="11" customWidth="1"/>
    <col min="2" max="2" width="18.125" style="11" customWidth="1"/>
    <col min="3" max="3" width="7.375" style="60" customWidth="1"/>
    <col min="4" max="4" width="14.75390625" style="60" customWidth="1"/>
    <col min="5" max="5" width="19.75390625" style="11" customWidth="1"/>
    <col min="6" max="6" width="19.75390625" style="11" hidden="1" customWidth="1"/>
    <col min="7" max="16384" width="9.125" style="11" customWidth="1"/>
  </cols>
  <sheetData>
    <row r="1" spans="1:6" s="6" customFormat="1" ht="12.75">
      <c r="A1" s="433" t="str">
        <f>'TTC&amp;KS'!B4</f>
        <v>CÔNG TY CỔ PHẦN QUẢN LÝ QUỸ ĐẦU TƯ VIPC</v>
      </c>
      <c r="B1" s="433"/>
      <c r="E1" s="434" t="str">
        <f>'TTC&amp;KS'!B6</f>
        <v>Báo cáo tài chính cho năm tài chính</v>
      </c>
      <c r="F1" s="434" t="str">
        <f>'TTC&amp;KS'!B6</f>
        <v>Báo cáo tài chính cho năm tài chính</v>
      </c>
    </row>
    <row r="2" spans="1:6" s="6" customFormat="1" ht="12.75">
      <c r="A2" s="435" t="str">
        <f>'TTC&amp;KS'!B5</f>
        <v>08 Nguyễn Huệ, P.Bến Nghé, Q.1, TP.Hồ Chí Minh</v>
      </c>
      <c r="B2" s="435"/>
      <c r="C2" s="435"/>
      <c r="D2" s="435"/>
      <c r="E2" s="436" t="str">
        <f>'TTC&amp;KS'!B7&amp;" "&amp;'TTC&amp;KS'!C7</f>
        <v>kết thúc tại ngày 31/12/2011</v>
      </c>
      <c r="F2" s="436" t="str">
        <f>'TTC&amp;KS'!C7</f>
        <v>31/12/2011</v>
      </c>
    </row>
    <row r="3" spans="3:4" ht="15">
      <c r="C3" s="11"/>
      <c r="D3" s="11"/>
    </row>
    <row r="4" spans="1:6" ht="20.25">
      <c r="A4" s="59" t="s">
        <v>337</v>
      </c>
      <c r="B4" s="59"/>
      <c r="C4" s="14"/>
      <c r="D4" s="14"/>
      <c r="E4" s="14"/>
      <c r="F4" s="14"/>
    </row>
    <row r="5" spans="3:4" ht="15">
      <c r="C5" s="11"/>
      <c r="D5" s="11"/>
    </row>
    <row r="6" spans="1:6" s="18" customFormat="1" ht="28.5">
      <c r="A6" s="421" t="s">
        <v>520</v>
      </c>
      <c r="B6" s="422"/>
      <c r="C6" s="427" t="s">
        <v>472</v>
      </c>
      <c r="D6" s="427" t="s">
        <v>746</v>
      </c>
      <c r="E6" s="427" t="str">
        <f>BCDKT!F7</f>
        <v>Tại ngày
01/01/2011</v>
      </c>
      <c r="F6" s="427" t="str">
        <f>BCDKT!G7</f>
        <v>Tại ngày
01/01/2010</v>
      </c>
    </row>
    <row r="7" spans="1:6" ht="15">
      <c r="A7" s="416"/>
      <c r="B7" s="417"/>
      <c r="C7" s="428"/>
      <c r="D7" s="428"/>
      <c r="E7" s="428"/>
      <c r="F7" s="428"/>
    </row>
    <row r="8" spans="1:6" ht="15">
      <c r="A8" s="416" t="s">
        <v>590</v>
      </c>
      <c r="B8" s="417"/>
      <c r="C8" s="429"/>
      <c r="D8" s="429"/>
      <c r="E8" s="415">
        <v>0</v>
      </c>
      <c r="F8" s="415">
        <v>0</v>
      </c>
    </row>
    <row r="9" spans="1:6" ht="15">
      <c r="A9" s="416"/>
      <c r="B9" s="417"/>
      <c r="C9" s="429"/>
      <c r="D9" s="429"/>
      <c r="E9" s="415"/>
      <c r="F9" s="415"/>
    </row>
    <row r="10" spans="1:6" ht="15">
      <c r="A10" s="416" t="s">
        <v>591</v>
      </c>
      <c r="B10" s="417"/>
      <c r="C10" s="429"/>
      <c r="D10" s="429"/>
      <c r="E10" s="415">
        <v>0</v>
      </c>
      <c r="F10" s="415">
        <v>0</v>
      </c>
    </row>
    <row r="11" spans="1:6" ht="15">
      <c r="A11" s="416"/>
      <c r="B11" s="417"/>
      <c r="C11" s="429"/>
      <c r="D11" s="429"/>
      <c r="E11" s="415"/>
      <c r="F11" s="415"/>
    </row>
    <row r="12" spans="1:6" ht="15">
      <c r="A12" s="416" t="s">
        <v>593</v>
      </c>
      <c r="B12" s="417"/>
      <c r="C12" s="429"/>
      <c r="D12" s="429"/>
      <c r="E12" s="415">
        <v>0</v>
      </c>
      <c r="F12" s="415">
        <v>0</v>
      </c>
    </row>
    <row r="13" spans="1:6" ht="15">
      <c r="A13" s="416"/>
      <c r="B13" s="417"/>
      <c r="C13" s="429"/>
      <c r="D13" s="429"/>
      <c r="E13" s="415"/>
      <c r="F13" s="415"/>
    </row>
    <row r="14" spans="1:6" ht="15">
      <c r="A14" s="416" t="s">
        <v>594</v>
      </c>
      <c r="B14" s="417"/>
      <c r="C14" s="430"/>
      <c r="D14" s="430"/>
      <c r="E14" s="431">
        <v>0</v>
      </c>
      <c r="F14" s="431">
        <v>0</v>
      </c>
    </row>
    <row r="15" spans="1:6" ht="15">
      <c r="A15" s="423"/>
      <c r="B15" s="424"/>
      <c r="C15" s="429"/>
      <c r="D15" s="429"/>
      <c r="E15" s="415"/>
      <c r="F15" s="415"/>
    </row>
    <row r="16" spans="1:8" ht="15">
      <c r="A16" s="416" t="s">
        <v>592</v>
      </c>
      <c r="B16" s="417"/>
      <c r="C16" s="951"/>
      <c r="D16" s="951">
        <v>20000</v>
      </c>
      <c r="E16" s="415">
        <f>15002*10000</f>
        <v>150020000</v>
      </c>
      <c r="F16" s="415">
        <v>684000000</v>
      </c>
      <c r="H16" s="842"/>
    </row>
    <row r="17" spans="1:6" ht="15">
      <c r="A17" s="425"/>
      <c r="B17" s="426"/>
      <c r="C17" s="432"/>
      <c r="D17" s="432"/>
      <c r="E17" s="328"/>
      <c r="F17" s="328"/>
    </row>
    <row r="19" ht="15">
      <c r="E19" s="58" t="str">
        <f>'TTC&amp;KS'!B10</f>
        <v>Tp.Hồ Chí Minh, ngày 18 tháng 01 năm 2012</v>
      </c>
    </row>
    <row r="20" ht="9" customHeight="1">
      <c r="E20" s="58"/>
    </row>
    <row r="21" spans="1:6" ht="15">
      <c r="A21" s="60" t="s">
        <v>310</v>
      </c>
      <c r="B21" s="1121" t="s">
        <v>882</v>
      </c>
      <c r="C21" s="1121"/>
      <c r="D21" s="1121" t="s">
        <v>820</v>
      </c>
      <c r="E21" s="1121"/>
      <c r="F21" s="57"/>
    </row>
    <row r="22" spans="1:2" ht="15">
      <c r="A22" s="16"/>
      <c r="B22" s="16"/>
    </row>
    <row r="23" spans="1:2" ht="15">
      <c r="A23" s="16"/>
      <c r="B23" s="16"/>
    </row>
    <row r="24" spans="1:2" ht="15">
      <c r="A24" s="16"/>
      <c r="B24" s="16"/>
    </row>
    <row r="25" spans="1:2" ht="15">
      <c r="A25" s="16"/>
      <c r="B25" s="16"/>
    </row>
    <row r="26" spans="1:2" ht="15">
      <c r="A26" s="16"/>
      <c r="B26" s="16"/>
    </row>
    <row r="27" spans="1:2" ht="15">
      <c r="A27" s="60"/>
      <c r="B27" s="58"/>
    </row>
    <row r="28" spans="1:6" ht="15">
      <c r="A28" s="60"/>
      <c r="B28" s="1121" t="str">
        <f>'TTC&amp;KS'!B9</f>
        <v>ĐOÀN THỊ NGỌC HÀ</v>
      </c>
      <c r="C28" s="1121"/>
      <c r="D28" s="1121" t="str">
        <f>'TTC&amp;KS'!B8</f>
        <v>NGUYỄN XUÂN TÙNG</v>
      </c>
      <c r="E28" s="1121"/>
      <c r="F28" s="57"/>
    </row>
    <row r="29" spans="1:2" ht="15">
      <c r="A29" s="16"/>
      <c r="B29" s="16"/>
    </row>
  </sheetData>
  <sheetProtection/>
  <mergeCells count="4">
    <mergeCell ref="B21:C21"/>
    <mergeCell ref="B28:C28"/>
    <mergeCell ref="D21:E21"/>
    <mergeCell ref="D28:E28"/>
  </mergeCells>
  <printOptions horizontalCentered="1"/>
  <pageMargins left="0.7874015748031497" right="0.3937007874015748" top="0.5905511811023623" bottom="0.5905511811023623" header="0.1968503937007874" footer="0.1968503937007874"/>
  <pageSetup firstPageNumber="6" useFirstPageNumber="1"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G66"/>
  <sheetViews>
    <sheetView view="pageBreakPreview" zoomScaleSheetLayoutView="100" zoomScalePageLayoutView="0" workbookViewId="0" topLeftCell="B28">
      <selection activeCell="H10" sqref="H1:J16384"/>
    </sheetView>
  </sheetViews>
  <sheetFormatPr defaultColWidth="9.00390625" defaultRowHeight="12.75"/>
  <cols>
    <col min="1" max="1" width="17.125" style="20" customWidth="1"/>
    <col min="2" max="2" width="14.25390625" style="20" customWidth="1"/>
    <col min="3" max="3" width="14.625" style="20" customWidth="1"/>
    <col min="4" max="4" width="7.00390625" style="10" customWidth="1"/>
    <col min="5" max="5" width="10.00390625" style="10" customWidth="1"/>
    <col min="6" max="6" width="17.75390625" style="54" customWidth="1"/>
    <col min="7" max="7" width="17.75390625" style="41" customWidth="1"/>
    <col min="8" max="16384" width="9.125" style="10" customWidth="1"/>
  </cols>
  <sheetData>
    <row r="1" spans="1:7" s="5" customFormat="1" ht="12.75">
      <c r="A1" s="4" t="str">
        <f>'TTC&amp;KS'!B4</f>
        <v>CÔNG TY CỔ PHẦN QUẢN LÝ QUỸ ĐẦU TƯ VIPC</v>
      </c>
      <c r="B1" s="4"/>
      <c r="C1" s="93"/>
      <c r="F1" s="1048"/>
      <c r="G1" s="388" t="str">
        <f>'TTC&amp;KS'!B6</f>
        <v>Báo cáo tài chính cho năm tài chính</v>
      </c>
    </row>
    <row r="2" spans="1:7" s="5" customFormat="1" ht="12.75">
      <c r="A2" s="362" t="str">
        <f>'TTC&amp;KS'!B5</f>
        <v>08 Nguyễn Huệ, P.Bến Nghé, Q.1, TP.Hồ Chí Minh</v>
      </c>
      <c r="B2" s="362"/>
      <c r="C2" s="389"/>
      <c r="D2" s="362"/>
      <c r="E2" s="362"/>
      <c r="F2" s="1049"/>
      <c r="G2" s="391" t="str">
        <f>'TTC&amp;KS'!B7&amp;" "&amp;'TTC&amp;KS'!C7</f>
        <v>kết thúc tại ngày 31/12/2011</v>
      </c>
    </row>
    <row r="3" spans="1:2" ht="15">
      <c r="A3" s="10"/>
      <c r="B3" s="10"/>
    </row>
    <row r="4" spans="1:7" ht="20.25">
      <c r="A4" s="1110" t="s">
        <v>338</v>
      </c>
      <c r="B4" s="1110"/>
      <c r="C4" s="1110"/>
      <c r="D4" s="1110"/>
      <c r="E4" s="1110"/>
      <c r="F4" s="1110"/>
      <c r="G4" s="1110"/>
    </row>
    <row r="5" spans="1:7" ht="15">
      <c r="A5" s="1122" t="s">
        <v>740</v>
      </c>
      <c r="B5" s="1122"/>
      <c r="C5" s="1122"/>
      <c r="D5" s="1122"/>
      <c r="E5" s="1122"/>
      <c r="F5" s="1122"/>
      <c r="G5" s="1122"/>
    </row>
    <row r="6" spans="1:7" ht="15">
      <c r="A6" s="10"/>
      <c r="B6" s="10"/>
      <c r="C6" s="10"/>
      <c r="F6" s="11"/>
      <c r="G6" s="49" t="str">
        <f>BCDKT!G6</f>
        <v>Đơn vị tính: VND</v>
      </c>
    </row>
    <row r="7" spans="1:7" s="15" customFormat="1" ht="30" customHeight="1">
      <c r="A7" s="346" t="s">
        <v>520</v>
      </c>
      <c r="B7" s="347"/>
      <c r="C7" s="348"/>
      <c r="D7" s="185" t="s">
        <v>595</v>
      </c>
      <c r="E7" s="185" t="s">
        <v>522</v>
      </c>
      <c r="F7" s="1050">
        <v>2011</v>
      </c>
      <c r="G7" s="952">
        <v>2010</v>
      </c>
    </row>
    <row r="8" spans="1:7" ht="15">
      <c r="A8" s="394"/>
      <c r="B8" s="38"/>
      <c r="C8" s="437"/>
      <c r="D8" s="405"/>
      <c r="E8" s="405"/>
      <c r="F8" s="411"/>
      <c r="G8" s="408"/>
    </row>
    <row r="9" spans="1:7" s="36" customFormat="1" ht="14.25">
      <c r="A9" s="438" t="s">
        <v>596</v>
      </c>
      <c r="B9" s="50"/>
      <c r="C9" s="439"/>
      <c r="D9" s="410" t="s">
        <v>889</v>
      </c>
      <c r="E9" s="404" t="s">
        <v>104</v>
      </c>
      <c r="F9" s="1051">
        <v>69250619</v>
      </c>
      <c r="G9" s="406">
        <v>164472767</v>
      </c>
    </row>
    <row r="10" spans="1:7" s="36" customFormat="1" ht="14.25">
      <c r="A10" s="440"/>
      <c r="B10" s="228"/>
      <c r="C10" s="439"/>
      <c r="D10" s="404"/>
      <c r="E10" s="404"/>
      <c r="F10" s="1051"/>
      <c r="G10" s="406"/>
    </row>
    <row r="11" spans="1:7" s="38" customFormat="1" ht="15">
      <c r="A11" s="441" t="s">
        <v>597</v>
      </c>
      <c r="B11" s="229"/>
      <c r="C11" s="437"/>
      <c r="D11" s="446" t="s">
        <v>890</v>
      </c>
      <c r="E11" s="446"/>
      <c r="F11" s="411">
        <v>0</v>
      </c>
      <c r="G11" s="408">
        <v>0</v>
      </c>
    </row>
    <row r="12" spans="1:7" s="36" customFormat="1" ht="14.25">
      <c r="A12" s="440"/>
      <c r="B12" s="228"/>
      <c r="C12" s="439"/>
      <c r="D12" s="410"/>
      <c r="E12" s="404"/>
      <c r="F12" s="1051"/>
      <c r="G12" s="406"/>
    </row>
    <row r="13" spans="1:7" s="36" customFormat="1" ht="15">
      <c r="A13" s="438" t="s">
        <v>598</v>
      </c>
      <c r="B13" s="50"/>
      <c r="C13" s="395"/>
      <c r="D13" s="410" t="s">
        <v>896</v>
      </c>
      <c r="E13" s="410"/>
      <c r="F13" s="1051">
        <f>F9-F11</f>
        <v>69250619</v>
      </c>
      <c r="G13" s="406">
        <f>G9-G11</f>
        <v>164472767</v>
      </c>
    </row>
    <row r="14" spans="1:7" s="36" customFormat="1" ht="14.25">
      <c r="A14" s="440"/>
      <c r="B14" s="228"/>
      <c r="C14" s="439"/>
      <c r="D14" s="410"/>
      <c r="E14" s="404"/>
      <c r="F14" s="1051"/>
      <c r="G14" s="406"/>
    </row>
    <row r="15" spans="1:7" s="36" customFormat="1" ht="15">
      <c r="A15" s="441" t="s">
        <v>599</v>
      </c>
      <c r="B15" s="229"/>
      <c r="C15" s="437"/>
      <c r="D15" s="446" t="s">
        <v>897</v>
      </c>
      <c r="E15" s="446"/>
      <c r="F15" s="411"/>
      <c r="G15" s="408">
        <v>486620307</v>
      </c>
    </row>
    <row r="16" spans="1:7" s="36" customFormat="1" ht="14.25">
      <c r="A16" s="440"/>
      <c r="B16" s="228"/>
      <c r="C16" s="439"/>
      <c r="D16" s="410"/>
      <c r="E16" s="404"/>
      <c r="F16" s="1051"/>
      <c r="G16" s="406"/>
    </row>
    <row r="17" spans="1:7" s="36" customFormat="1" ht="14.25">
      <c r="A17" s="1119" t="s">
        <v>474</v>
      </c>
      <c r="B17" s="1123"/>
      <c r="C17" s="1124"/>
      <c r="D17" s="410" t="s">
        <v>898</v>
      </c>
      <c r="E17" s="404"/>
      <c r="F17" s="1051">
        <f>F13-F15</f>
        <v>69250619</v>
      </c>
      <c r="G17" s="406">
        <f>G13-G15</f>
        <v>-322147540</v>
      </c>
    </row>
    <row r="18" spans="1:7" s="36" customFormat="1" ht="14.25">
      <c r="A18" s="440"/>
      <c r="B18" s="228"/>
      <c r="C18" s="439"/>
      <c r="D18" s="410"/>
      <c r="E18" s="404"/>
      <c r="F18" s="1051"/>
      <c r="G18" s="406"/>
    </row>
    <row r="19" spans="1:7" s="38" customFormat="1" ht="15">
      <c r="A19" s="438" t="s">
        <v>600</v>
      </c>
      <c r="B19" s="50"/>
      <c r="C19" s="437"/>
      <c r="D19" s="410" t="s">
        <v>899</v>
      </c>
      <c r="E19" s="446"/>
      <c r="F19" s="411">
        <v>1384490</v>
      </c>
      <c r="G19" s="406">
        <v>581835145</v>
      </c>
    </row>
    <row r="20" spans="1:7" s="36" customFormat="1" ht="14.25">
      <c r="A20" s="440"/>
      <c r="B20" s="228"/>
      <c r="C20" s="439"/>
      <c r="D20" s="410"/>
      <c r="E20" s="404"/>
      <c r="F20" s="1052"/>
      <c r="G20" s="447"/>
    </row>
    <row r="21" spans="1:7" s="38" customFormat="1" ht="15" customHeight="1">
      <c r="A21" s="441" t="s">
        <v>601</v>
      </c>
      <c r="B21" s="229"/>
      <c r="C21" s="437"/>
      <c r="D21" s="446" t="s">
        <v>900</v>
      </c>
      <c r="E21" s="446"/>
      <c r="F21" s="411"/>
      <c r="G21" s="408"/>
    </row>
    <row r="22" spans="1:7" s="36" customFormat="1" ht="15">
      <c r="A22" s="441" t="s">
        <v>602</v>
      </c>
      <c r="B22" s="229"/>
      <c r="C22" s="437"/>
      <c r="D22" s="446"/>
      <c r="E22" s="404"/>
      <c r="F22" s="1051"/>
      <c r="G22" s="406"/>
    </row>
    <row r="23" spans="1:7" s="232" customFormat="1" ht="15">
      <c r="A23" s="442" t="s">
        <v>603</v>
      </c>
      <c r="B23" s="231"/>
      <c r="C23" s="443"/>
      <c r="D23" s="446" t="s">
        <v>901</v>
      </c>
      <c r="E23" s="448"/>
      <c r="F23" s="411">
        <f>5653058663+4747</f>
        <v>5653063410</v>
      </c>
      <c r="G23" s="408">
        <v>8949005337</v>
      </c>
    </row>
    <row r="24" spans="1:7" s="36" customFormat="1" ht="14.25" customHeight="1">
      <c r="A24" s="440"/>
      <c r="B24" s="228"/>
      <c r="C24" s="439"/>
      <c r="D24" s="410"/>
      <c r="E24" s="404"/>
      <c r="F24" s="1051"/>
      <c r="G24" s="406"/>
    </row>
    <row r="25" spans="1:7" s="38" customFormat="1" ht="15">
      <c r="A25" s="396" t="s">
        <v>476</v>
      </c>
      <c r="B25" s="36"/>
      <c r="C25" s="395"/>
      <c r="D25" s="410" t="s">
        <v>902</v>
      </c>
      <c r="E25" s="407"/>
      <c r="F25" s="1051">
        <f>F17+F19-F21-F23</f>
        <v>-5582428301</v>
      </c>
      <c r="G25" s="406">
        <f>G17+G19-G21-G23</f>
        <v>-8689317732</v>
      </c>
    </row>
    <row r="26" spans="1:7" s="36" customFormat="1" ht="14.25">
      <c r="A26" s="440"/>
      <c r="B26" s="228"/>
      <c r="C26" s="439"/>
      <c r="D26" s="410"/>
      <c r="E26" s="404"/>
      <c r="F26" s="1051"/>
      <c r="G26" s="406"/>
    </row>
    <row r="27" spans="1:7" s="38" customFormat="1" ht="15">
      <c r="A27" s="441" t="s">
        <v>604</v>
      </c>
      <c r="B27" s="229"/>
      <c r="C27" s="437"/>
      <c r="D27" s="446" t="s">
        <v>903</v>
      </c>
      <c r="E27" s="407"/>
      <c r="F27" s="411"/>
      <c r="G27" s="408"/>
    </row>
    <row r="28" spans="1:7" s="36" customFormat="1" ht="15">
      <c r="A28" s="444"/>
      <c r="B28" s="52"/>
      <c r="C28" s="437"/>
      <c r="D28" s="446"/>
      <c r="E28" s="404"/>
      <c r="F28" s="1051"/>
      <c r="G28" s="406"/>
    </row>
    <row r="29" spans="1:7" s="36" customFormat="1" ht="15">
      <c r="A29" s="441" t="s">
        <v>605</v>
      </c>
      <c r="B29" s="229"/>
      <c r="C29" s="437"/>
      <c r="D29" s="446" t="s">
        <v>904</v>
      </c>
      <c r="E29" s="404"/>
      <c r="F29" s="411"/>
      <c r="G29" s="408"/>
    </row>
    <row r="30" spans="1:7" s="36" customFormat="1" ht="15">
      <c r="A30" s="444"/>
      <c r="B30" s="52"/>
      <c r="C30" s="437"/>
      <c r="D30" s="446"/>
      <c r="E30" s="404"/>
      <c r="F30" s="1051"/>
      <c r="G30" s="406"/>
    </row>
    <row r="31" spans="1:7" s="38" customFormat="1" ht="15">
      <c r="A31" s="438" t="s">
        <v>475</v>
      </c>
      <c r="B31" s="229"/>
      <c r="C31" s="437"/>
      <c r="D31" s="410" t="s">
        <v>905</v>
      </c>
      <c r="E31" s="407"/>
      <c r="F31" s="1051">
        <f>F27-F29</f>
        <v>0</v>
      </c>
      <c r="G31" s="406">
        <f>G27-G29</f>
        <v>0</v>
      </c>
    </row>
    <row r="32" spans="1:7" s="36" customFormat="1" ht="14.25">
      <c r="A32" s="440"/>
      <c r="B32" s="228"/>
      <c r="C32" s="439"/>
      <c r="D32" s="410"/>
      <c r="E32" s="404"/>
      <c r="F32" s="1051"/>
      <c r="G32" s="406"/>
    </row>
    <row r="33" spans="1:7" s="38" customFormat="1" ht="15">
      <c r="A33" s="438" t="s">
        <v>473</v>
      </c>
      <c r="B33" s="50"/>
      <c r="C33" s="437"/>
      <c r="D33" s="410" t="s">
        <v>906</v>
      </c>
      <c r="E33" s="407"/>
      <c r="F33" s="1051">
        <f>F25+F31</f>
        <v>-5582428301</v>
      </c>
      <c r="G33" s="406">
        <f>G25+G31</f>
        <v>-8689317732</v>
      </c>
    </row>
    <row r="34" spans="1:7" s="36" customFormat="1" ht="14.25">
      <c r="A34" s="440"/>
      <c r="B34" s="228"/>
      <c r="C34" s="439"/>
      <c r="D34" s="410"/>
      <c r="E34" s="404"/>
      <c r="F34" s="1051"/>
      <c r="G34" s="406"/>
    </row>
    <row r="35" spans="1:7" s="36" customFormat="1" ht="15">
      <c r="A35" s="441" t="s">
        <v>102</v>
      </c>
      <c r="B35" s="229"/>
      <c r="C35" s="437"/>
      <c r="D35" s="446" t="s">
        <v>614</v>
      </c>
      <c r="E35" s="404"/>
      <c r="F35" s="1051"/>
      <c r="G35" s="406"/>
    </row>
    <row r="36" spans="1:7" s="36" customFormat="1" ht="14.25">
      <c r="A36" s="440"/>
      <c r="B36" s="228"/>
      <c r="C36" s="439"/>
      <c r="D36" s="410"/>
      <c r="E36" s="404"/>
      <c r="F36" s="1051"/>
      <c r="G36" s="406"/>
    </row>
    <row r="37" spans="1:7" s="36" customFormat="1" ht="14.25">
      <c r="A37" s="438" t="s">
        <v>103</v>
      </c>
      <c r="B37" s="50"/>
      <c r="C37" s="439"/>
      <c r="D37" s="410" t="s">
        <v>895</v>
      </c>
      <c r="E37" s="447"/>
      <c r="F37" s="1051">
        <f>F33-F35</f>
        <v>-5582428301</v>
      </c>
      <c r="G37" s="406">
        <f>G33-G35</f>
        <v>-8689317732</v>
      </c>
    </row>
    <row r="38" spans="1:7" ht="15">
      <c r="A38" s="451"/>
      <c r="B38" s="43"/>
      <c r="C38" s="452"/>
      <c r="D38" s="314"/>
      <c r="E38" s="449"/>
      <c r="F38" s="1053"/>
      <c r="G38" s="450"/>
    </row>
    <row r="39" spans="5:7" ht="9" customHeight="1">
      <c r="E39" s="31"/>
      <c r="F39" s="1054"/>
      <c r="G39" s="51"/>
    </row>
    <row r="40" spans="3:7" ht="15">
      <c r="C40" s="233"/>
      <c r="D40" s="41"/>
      <c r="G40" s="968" t="str">
        <f>CTNB!E19</f>
        <v>Tp.Hồ Chí Minh, ngày 18 tháng 01 năm 2012</v>
      </c>
    </row>
    <row r="41" spans="1:7" ht="15.75" customHeight="1">
      <c r="A41" s="1122" t="str">
        <f>CTNB!A21</f>
        <v>Người lập bảng</v>
      </c>
      <c r="B41" s="1122"/>
      <c r="C41" s="19"/>
      <c r="D41" s="31" t="s">
        <v>882</v>
      </c>
      <c r="E41" s="19"/>
      <c r="F41" s="1122" t="str">
        <f>CTNB!D21</f>
        <v>Tổng Giám đốc</v>
      </c>
      <c r="G41" s="1122"/>
    </row>
    <row r="42" spans="1:7" ht="15">
      <c r="A42" s="31"/>
      <c r="C42" s="234"/>
      <c r="G42" s="54"/>
    </row>
    <row r="43" ht="15">
      <c r="A43" s="31"/>
    </row>
    <row r="44" ht="15">
      <c r="A44" s="31"/>
    </row>
    <row r="45" spans="1:6" ht="15">
      <c r="A45" s="31"/>
      <c r="F45" s="1055"/>
    </row>
    <row r="46" ht="15">
      <c r="A46" s="31"/>
    </row>
    <row r="47" spans="1:7" ht="15">
      <c r="A47" s="1122"/>
      <c r="B47" s="1122"/>
      <c r="C47" s="31"/>
      <c r="D47" s="31" t="s">
        <v>937</v>
      </c>
      <c r="E47" s="19"/>
      <c r="F47" s="1122" t="str">
        <f>'TTC&amp;KS'!B8</f>
        <v>NGUYỄN XUÂN TÙNG</v>
      </c>
      <c r="G47" s="1122"/>
    </row>
    <row r="48" spans="3:7" ht="15">
      <c r="C48" s="31"/>
      <c r="D48" s="19"/>
      <c r="E48" s="19"/>
      <c r="F48" s="1055"/>
      <c r="G48" s="55"/>
    </row>
    <row r="49" spans="3:7" ht="15">
      <c r="C49" s="31"/>
      <c r="D49" s="19"/>
      <c r="E49" s="19"/>
      <c r="F49" s="1055"/>
      <c r="G49" s="55"/>
    </row>
    <row r="50" spans="3:7" ht="15">
      <c r="C50" s="31"/>
      <c r="D50" s="19"/>
      <c r="E50" s="19"/>
      <c r="F50" s="1055"/>
      <c r="G50" s="55"/>
    </row>
    <row r="51" spans="1:5" ht="15">
      <c r="A51" s="16"/>
      <c r="B51" s="16"/>
      <c r="C51" s="16"/>
      <c r="D51" s="11"/>
      <c r="E51" s="11"/>
    </row>
    <row r="52" spans="1:5" ht="15">
      <c r="A52" s="16"/>
      <c r="B52" s="16"/>
      <c r="C52" s="235"/>
      <c r="D52" s="11"/>
      <c r="E52" s="11"/>
    </row>
    <row r="53" spans="1:5" ht="15">
      <c r="A53" s="16"/>
      <c r="B53" s="16"/>
      <c r="C53" s="16"/>
      <c r="D53" s="11"/>
      <c r="E53" s="11"/>
    </row>
    <row r="54" spans="3:6" ht="15">
      <c r="C54" s="27"/>
      <c r="F54" s="1054"/>
    </row>
    <row r="55" spans="3:6" ht="15">
      <c r="C55" s="27"/>
      <c r="F55" s="1054"/>
    </row>
    <row r="56" ht="15">
      <c r="F56" s="1054"/>
    </row>
    <row r="57" spans="3:6" ht="15">
      <c r="C57" s="27"/>
      <c r="F57" s="1054"/>
    </row>
    <row r="58" spans="1:7" s="26" customFormat="1" ht="15">
      <c r="A58" s="25"/>
      <c r="B58" s="25"/>
      <c r="C58" s="25"/>
      <c r="F58" s="1056"/>
      <c r="G58" s="48"/>
    </row>
    <row r="59" spans="3:6" ht="15">
      <c r="C59" s="27"/>
      <c r="F59" s="1054"/>
    </row>
    <row r="60" spans="3:6" ht="15">
      <c r="C60" s="27"/>
      <c r="F60" s="1054"/>
    </row>
    <row r="61" spans="3:6" ht="15">
      <c r="C61" s="27"/>
      <c r="F61" s="1054"/>
    </row>
    <row r="62" spans="3:6" ht="15">
      <c r="C62" s="27"/>
      <c r="F62" s="1054"/>
    </row>
    <row r="63" ht="15">
      <c r="F63" s="1054"/>
    </row>
    <row r="64" ht="15">
      <c r="F64" s="1054"/>
    </row>
    <row r="65" ht="15">
      <c r="F65" s="1054"/>
    </row>
    <row r="66" spans="3:6" ht="15">
      <c r="C66" s="56"/>
      <c r="F66" s="1054"/>
    </row>
    <row r="98" ht="39.75" customHeight="1"/>
    <row r="99" ht="15" hidden="1"/>
    <row r="100" ht="15" hidden="1"/>
    <row r="101" ht="15" hidden="1"/>
    <row r="102" ht="15" hidden="1"/>
    <row r="103" ht="15" hidden="1"/>
    <row r="104" ht="15" hidden="1"/>
    <row r="105" ht="15" hidden="1"/>
    <row r="106" ht="15" hidden="1"/>
    <row r="107" ht="15" hidden="1"/>
    <row r="108" ht="15" hidden="1"/>
    <row r="123" ht="15" hidden="1"/>
  </sheetData>
  <sheetProtection/>
  <mergeCells count="7">
    <mergeCell ref="A4:G4"/>
    <mergeCell ref="A47:B47"/>
    <mergeCell ref="F41:G41"/>
    <mergeCell ref="F47:G47"/>
    <mergeCell ref="A17:C17"/>
    <mergeCell ref="A41:B41"/>
    <mergeCell ref="A5:G5"/>
  </mergeCells>
  <printOptions horizontalCentered="1"/>
  <pageMargins left="0.7874015748031497" right="0.3937007874015748" top="0.5905511811023623" bottom="0.5905511811023623" header="0.1968503937007874" footer="0.1968503937007874"/>
  <pageSetup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IS59"/>
  <sheetViews>
    <sheetView view="pageBreakPreview" zoomScale="60" zoomScalePageLayoutView="0" workbookViewId="0" topLeftCell="A18">
      <selection activeCell="L68" sqref="L68"/>
    </sheetView>
  </sheetViews>
  <sheetFormatPr defaultColWidth="9.00390625" defaultRowHeight="12.75"/>
  <cols>
    <col min="1" max="1" width="21.625" style="10" customWidth="1"/>
    <col min="2" max="2" width="9.125" style="10" customWidth="1"/>
    <col min="3" max="3" width="20.375" style="10" customWidth="1"/>
    <col min="4" max="4" width="5.00390625" style="10" customWidth="1"/>
    <col min="5" max="5" width="8.125" style="10" customWidth="1"/>
    <col min="6" max="6" width="18.25390625" style="11" customWidth="1"/>
    <col min="7" max="7" width="17.875" style="10" customWidth="1"/>
    <col min="8" max="9" width="5.125" style="10" bestFit="1" customWidth="1"/>
    <col min="10" max="10" width="16.00390625" style="10" bestFit="1" customWidth="1"/>
    <col min="11" max="16384" width="9.125" style="10" customWidth="1"/>
  </cols>
  <sheetData>
    <row r="1" spans="1:7" s="5" customFormat="1" ht="14.25" customHeight="1">
      <c r="A1" s="4" t="str">
        <f>'TTC&amp;KS'!B4</f>
        <v>CÔNG TY CỔ PHẦN QUẢN LÝ QUỸ ĐẦU TƯ VIPC</v>
      </c>
      <c r="C1" s="4"/>
      <c r="F1" s="6"/>
      <c r="G1" s="7" t="str">
        <f>'TTC&amp;KS'!B6</f>
        <v>Báo cáo tài chính cho năm tài chính</v>
      </c>
    </row>
    <row r="2" spans="1:7" s="5" customFormat="1" ht="12.75">
      <c r="A2" s="435" t="str">
        <f>'TTC&amp;KS'!B5</f>
        <v>08 Nguyễn Huệ, P.Bến Nghé, Q.1, TP.Hồ Chí Minh</v>
      </c>
      <c r="B2" s="362"/>
      <c r="C2" s="435"/>
      <c r="D2" s="435"/>
      <c r="E2" s="435"/>
      <c r="F2" s="435"/>
      <c r="G2" s="436" t="str">
        <f>'TTC&amp;KS'!B7&amp;" "&amp;'TTC&amp;KS'!C7</f>
        <v>kết thúc tại ngày 31/12/2011</v>
      </c>
    </row>
    <row r="3" spans="1:7" s="5" customFormat="1" ht="6" customHeight="1">
      <c r="A3" s="183"/>
      <c r="B3" s="453"/>
      <c r="C3" s="183"/>
      <c r="D3" s="183"/>
      <c r="E3" s="183"/>
      <c r="F3" s="183"/>
      <c r="G3" s="454"/>
    </row>
    <row r="4" spans="1:7" s="237" customFormat="1" ht="20.25">
      <c r="A4" s="12" t="s">
        <v>441</v>
      </c>
      <c r="B4" s="62"/>
      <c r="C4" s="12"/>
      <c r="D4" s="62"/>
      <c r="E4" s="62"/>
      <c r="F4" s="236"/>
      <c r="G4" s="62"/>
    </row>
    <row r="5" spans="1:7" s="971" customFormat="1" ht="15.75">
      <c r="A5" s="969" t="str">
        <f>KQKD!A5</f>
        <v>Năm 2011</v>
      </c>
      <c r="B5" s="970"/>
      <c r="C5" s="969"/>
      <c r="D5" s="969"/>
      <c r="E5" s="969"/>
      <c r="F5" s="969"/>
      <c r="G5" s="969"/>
    </row>
    <row r="6" spans="1:7" s="971" customFormat="1" ht="15.75">
      <c r="A6" s="973" t="s">
        <v>1227</v>
      </c>
      <c r="B6" s="970"/>
      <c r="C6" s="973"/>
      <c r="D6" s="970"/>
      <c r="E6" s="970"/>
      <c r="F6" s="972"/>
      <c r="G6" s="970"/>
    </row>
    <row r="7" spans="6:7" ht="15">
      <c r="F7" s="16"/>
      <c r="G7" s="17" t="str">
        <f>BCDKT!G6</f>
        <v>Đơn vị tính: VND</v>
      </c>
    </row>
    <row r="8" spans="1:7" s="15" customFormat="1" ht="28.5">
      <c r="A8" s="1125" t="s">
        <v>520</v>
      </c>
      <c r="B8" s="1126"/>
      <c r="C8" s="1127"/>
      <c r="D8" s="185" t="s">
        <v>477</v>
      </c>
      <c r="E8" s="185" t="s">
        <v>522</v>
      </c>
      <c r="F8" s="427">
        <v>2011</v>
      </c>
      <c r="G8" s="185">
        <v>2010</v>
      </c>
    </row>
    <row r="9" spans="1:7" s="15" customFormat="1" ht="6" customHeight="1">
      <c r="A9" s="564"/>
      <c r="B9" s="226"/>
      <c r="C9" s="439"/>
      <c r="D9" s="402"/>
      <c r="E9" s="402"/>
      <c r="F9" s="808"/>
      <c r="G9" s="808"/>
    </row>
    <row r="10" spans="1:7" ht="15">
      <c r="A10" s="396" t="s">
        <v>557</v>
      </c>
      <c r="B10" s="38"/>
      <c r="C10" s="397"/>
      <c r="D10" s="407"/>
      <c r="E10" s="405"/>
      <c r="F10" s="415"/>
      <c r="G10" s="415"/>
    </row>
    <row r="11" spans="1:7" ht="15">
      <c r="A11" s="398" t="s">
        <v>105</v>
      </c>
      <c r="B11" s="38"/>
      <c r="C11" s="809"/>
      <c r="D11" s="810" t="s">
        <v>889</v>
      </c>
      <c r="E11" s="405"/>
      <c r="F11" s="415"/>
      <c r="G11" s="415"/>
    </row>
    <row r="12" spans="1:7" ht="15" hidden="1">
      <c r="A12" s="398" t="s">
        <v>106</v>
      </c>
      <c r="B12" s="38"/>
      <c r="C12" s="811"/>
      <c r="D12" s="810" t="s">
        <v>890</v>
      </c>
      <c r="E12" s="405"/>
      <c r="F12" s="415"/>
      <c r="G12" s="415"/>
    </row>
    <row r="13" spans="1:7" ht="15" hidden="1">
      <c r="A13" s="398" t="s">
        <v>107</v>
      </c>
      <c r="B13" s="38"/>
      <c r="C13" s="395"/>
      <c r="D13" s="810" t="s">
        <v>527</v>
      </c>
      <c r="E13" s="405"/>
      <c r="F13" s="415"/>
      <c r="G13" s="415"/>
    </row>
    <row r="14" spans="1:7" ht="15" hidden="1">
      <c r="A14" s="398" t="s">
        <v>1003</v>
      </c>
      <c r="B14" s="38"/>
      <c r="C14" s="395"/>
      <c r="D14" s="810" t="s">
        <v>528</v>
      </c>
      <c r="E14" s="405"/>
      <c r="F14" s="415"/>
      <c r="G14" s="415"/>
    </row>
    <row r="15" spans="1:7" ht="15">
      <c r="A15" s="398" t="s">
        <v>1004</v>
      </c>
      <c r="B15" s="38"/>
      <c r="C15" s="395"/>
      <c r="D15" s="810" t="s">
        <v>529</v>
      </c>
      <c r="E15" s="405"/>
      <c r="F15" s="415">
        <v>9579045749</v>
      </c>
      <c r="G15" s="415">
        <v>59590636278</v>
      </c>
    </row>
    <row r="16" spans="1:7" ht="15">
      <c r="A16" s="398" t="s">
        <v>1005</v>
      </c>
      <c r="B16" s="38"/>
      <c r="C16" s="395"/>
      <c r="D16" s="810" t="s">
        <v>530</v>
      </c>
      <c r="E16" s="405"/>
      <c r="F16" s="415">
        <v>-461749000</v>
      </c>
      <c r="G16" s="415">
        <v>-1546119145</v>
      </c>
    </row>
    <row r="17" spans="1:7" ht="15">
      <c r="A17" s="398" t="s">
        <v>1006</v>
      </c>
      <c r="B17" s="38"/>
      <c r="C17" s="395"/>
      <c r="D17" s="810" t="s">
        <v>531</v>
      </c>
      <c r="E17" s="405"/>
      <c r="F17" s="415"/>
      <c r="G17" s="415"/>
    </row>
    <row r="18" spans="1:7" ht="15">
      <c r="A18" s="1131" t="s">
        <v>624</v>
      </c>
      <c r="B18" s="1094"/>
      <c r="C18" s="1124"/>
      <c r="D18" s="810" t="s">
        <v>884</v>
      </c>
      <c r="E18" s="405"/>
      <c r="F18" s="415">
        <v>-7761681</v>
      </c>
      <c r="G18" s="415">
        <v>-177904844</v>
      </c>
    </row>
    <row r="19" spans="1:7" ht="15">
      <c r="A19" s="398" t="s">
        <v>625</v>
      </c>
      <c r="B19" s="38"/>
      <c r="C19" s="395"/>
      <c r="D19" s="810" t="s">
        <v>883</v>
      </c>
      <c r="E19" s="405"/>
      <c r="F19" s="415">
        <v>-647217239</v>
      </c>
      <c r="G19" s="415">
        <v>-1685300853</v>
      </c>
    </row>
    <row r="20" spans="1:7" ht="15">
      <c r="A20" s="398" t="s">
        <v>626</v>
      </c>
      <c r="B20" s="38"/>
      <c r="C20" s="395"/>
      <c r="D20" s="810" t="s">
        <v>896</v>
      </c>
      <c r="E20" s="405"/>
      <c r="F20" s="415"/>
      <c r="G20" s="415"/>
    </row>
    <row r="21" spans="1:7" ht="15">
      <c r="A21" s="398" t="s">
        <v>627</v>
      </c>
      <c r="B21" s="38"/>
      <c r="C21" s="395"/>
      <c r="D21" s="810" t="s">
        <v>897</v>
      </c>
      <c r="E21" s="405"/>
      <c r="F21" s="415">
        <v>-1844662564</v>
      </c>
      <c r="G21" s="415">
        <v>-43707700421</v>
      </c>
    </row>
    <row r="22" spans="1:7" s="26" customFormat="1" ht="15">
      <c r="A22" s="812" t="s">
        <v>339</v>
      </c>
      <c r="B22" s="232"/>
      <c r="C22" s="813"/>
      <c r="D22" s="814" t="s">
        <v>123</v>
      </c>
      <c r="E22" s="815"/>
      <c r="F22" s="816">
        <f>SUM(F11:F21)</f>
        <v>6617655265</v>
      </c>
      <c r="G22" s="816">
        <f>SUM(G11:G21)</f>
        <v>12473611015</v>
      </c>
    </row>
    <row r="23" spans="1:7" s="26" customFormat="1" ht="6" customHeight="1">
      <c r="A23" s="812"/>
      <c r="B23" s="232"/>
      <c r="C23" s="813"/>
      <c r="D23" s="814"/>
      <c r="E23" s="815"/>
      <c r="F23" s="816"/>
      <c r="G23" s="816"/>
    </row>
    <row r="24" spans="1:7" ht="15">
      <c r="A24" s="396" t="s">
        <v>458</v>
      </c>
      <c r="B24" s="38"/>
      <c r="C24" s="397"/>
      <c r="D24" s="407"/>
      <c r="E24" s="405"/>
      <c r="F24" s="415"/>
      <c r="G24" s="415"/>
    </row>
    <row r="25" spans="1:7" ht="15">
      <c r="A25" s="398" t="s">
        <v>108</v>
      </c>
      <c r="B25" s="38"/>
      <c r="C25" s="809"/>
      <c r="D25" s="446" t="s">
        <v>124</v>
      </c>
      <c r="E25" s="405"/>
      <c r="F25" s="415"/>
      <c r="G25" s="415">
        <v>-6500000</v>
      </c>
    </row>
    <row r="26" spans="1:7" ht="15">
      <c r="A26" s="398" t="s">
        <v>109</v>
      </c>
      <c r="B26" s="38"/>
      <c r="C26" s="809"/>
      <c r="D26" s="810" t="s">
        <v>125</v>
      </c>
      <c r="E26" s="405"/>
      <c r="F26" s="415"/>
      <c r="G26" s="415"/>
    </row>
    <row r="27" spans="1:7" ht="15">
      <c r="A27" s="398" t="s">
        <v>110</v>
      </c>
      <c r="B27" s="38"/>
      <c r="C27" s="809"/>
      <c r="D27" s="446" t="s">
        <v>126</v>
      </c>
      <c r="E27" s="405"/>
      <c r="F27" s="415"/>
      <c r="G27" s="415"/>
    </row>
    <row r="28" spans="1:7" ht="15">
      <c r="A28" s="394" t="s">
        <v>111</v>
      </c>
      <c r="B28" s="38"/>
      <c r="C28" s="809"/>
      <c r="D28" s="810" t="s">
        <v>127</v>
      </c>
      <c r="E28" s="405"/>
      <c r="F28" s="415"/>
      <c r="G28" s="415">
        <v>363446190</v>
      </c>
    </row>
    <row r="29" spans="1:7" ht="15">
      <c r="A29" s="398" t="s">
        <v>112</v>
      </c>
      <c r="B29" s="38"/>
      <c r="C29" s="395"/>
      <c r="D29" s="446" t="s">
        <v>128</v>
      </c>
      <c r="E29" s="405"/>
      <c r="F29" s="415"/>
      <c r="G29" s="415">
        <v>-10000000000</v>
      </c>
    </row>
    <row r="30" spans="1:7" ht="15">
      <c r="A30" s="398" t="s">
        <v>132</v>
      </c>
      <c r="B30" s="38"/>
      <c r="C30" s="395"/>
      <c r="D30" s="810" t="s">
        <v>129</v>
      </c>
      <c r="E30" s="405"/>
      <c r="F30" s="415">
        <v>10000000000</v>
      </c>
      <c r="G30" s="415"/>
    </row>
    <row r="31" spans="1:7" ht="15" hidden="1">
      <c r="A31" s="398" t="s">
        <v>113</v>
      </c>
      <c r="B31" s="38"/>
      <c r="C31" s="395"/>
      <c r="D31" s="446" t="s">
        <v>130</v>
      </c>
      <c r="E31" s="405"/>
      <c r="F31" s="415"/>
      <c r="G31" s="415"/>
    </row>
    <row r="32" spans="1:7" ht="15" hidden="1">
      <c r="A32" s="398" t="s">
        <v>628</v>
      </c>
      <c r="B32" s="38"/>
      <c r="C32" s="809"/>
      <c r="D32" s="810" t="s">
        <v>131</v>
      </c>
      <c r="E32" s="405"/>
      <c r="F32" s="415"/>
      <c r="G32" s="415"/>
    </row>
    <row r="33" spans="1:253" ht="15">
      <c r="A33" s="444" t="s">
        <v>114</v>
      </c>
      <c r="B33" s="38"/>
      <c r="C33" s="817"/>
      <c r="D33" s="446" t="s">
        <v>133</v>
      </c>
      <c r="E33" s="818"/>
      <c r="F33" s="415"/>
      <c r="G33" s="415">
        <v>-10200000000</v>
      </c>
      <c r="H33" s="28"/>
      <c r="I33" s="29"/>
      <c r="J33" s="29"/>
      <c r="K33" s="28"/>
      <c r="L33" s="29"/>
      <c r="M33" s="29"/>
      <c r="N33" s="28"/>
      <c r="O33" s="29"/>
      <c r="P33" s="29"/>
      <c r="Q33" s="28"/>
      <c r="R33" s="29"/>
      <c r="S33" s="29"/>
      <c r="T33" s="28"/>
      <c r="U33" s="29"/>
      <c r="V33" s="29"/>
      <c r="W33" s="28"/>
      <c r="X33" s="29"/>
      <c r="Y33" s="29"/>
      <c r="Z33" s="28"/>
      <c r="AA33" s="29"/>
      <c r="AB33" s="29"/>
      <c r="AC33" s="28"/>
      <c r="AD33" s="29"/>
      <c r="AE33" s="29"/>
      <c r="AF33" s="28"/>
      <c r="AG33" s="29"/>
      <c r="AH33" s="29"/>
      <c r="AI33" s="28"/>
      <c r="AJ33" s="29"/>
      <c r="AK33" s="29"/>
      <c r="AL33" s="28"/>
      <c r="AM33" s="29"/>
      <c r="AN33" s="29"/>
      <c r="AO33" s="28"/>
      <c r="AP33" s="29"/>
      <c r="AQ33" s="29"/>
      <c r="AR33" s="28"/>
      <c r="AS33" s="29"/>
      <c r="AT33" s="29"/>
      <c r="AU33" s="28"/>
      <c r="AV33" s="29"/>
      <c r="AW33" s="29"/>
      <c r="AX33" s="28"/>
      <c r="AY33" s="29"/>
      <c r="AZ33" s="29"/>
      <c r="BA33" s="28"/>
      <c r="BB33" s="29"/>
      <c r="BC33" s="29"/>
      <c r="BD33" s="28"/>
      <c r="BE33" s="29"/>
      <c r="BF33" s="29"/>
      <c r="BG33" s="28"/>
      <c r="BH33" s="29"/>
      <c r="BI33" s="29"/>
      <c r="BJ33" s="28"/>
      <c r="BK33" s="29"/>
      <c r="BL33" s="29"/>
      <c r="BM33" s="28"/>
      <c r="BN33" s="29"/>
      <c r="BO33" s="29"/>
      <c r="BP33" s="28"/>
      <c r="BQ33" s="29"/>
      <c r="BR33" s="29"/>
      <c r="BS33" s="28"/>
      <c r="BT33" s="29"/>
      <c r="BU33" s="29"/>
      <c r="BV33" s="28"/>
      <c r="BW33" s="29"/>
      <c r="BX33" s="29"/>
      <c r="BY33" s="28"/>
      <c r="BZ33" s="29"/>
      <c r="CA33" s="29"/>
      <c r="CB33" s="28"/>
      <c r="CC33" s="29"/>
      <c r="CD33" s="29"/>
      <c r="CE33" s="28"/>
      <c r="CF33" s="29"/>
      <c r="CG33" s="29"/>
      <c r="CH33" s="28"/>
      <c r="CI33" s="29"/>
      <c r="CJ33" s="29"/>
      <c r="CK33" s="28"/>
      <c r="CL33" s="29"/>
      <c r="CM33" s="29"/>
      <c r="CN33" s="28"/>
      <c r="CO33" s="29"/>
      <c r="CP33" s="29"/>
      <c r="CQ33" s="28"/>
      <c r="CR33" s="29"/>
      <c r="CS33" s="29"/>
      <c r="CT33" s="28"/>
      <c r="CU33" s="29"/>
      <c r="CV33" s="29"/>
      <c r="CW33" s="28"/>
      <c r="CX33" s="29"/>
      <c r="CY33" s="29"/>
      <c r="CZ33" s="28"/>
      <c r="DA33" s="29"/>
      <c r="DB33" s="29"/>
      <c r="DC33" s="28"/>
      <c r="DD33" s="29"/>
      <c r="DE33" s="29"/>
      <c r="DF33" s="28"/>
      <c r="DG33" s="29"/>
      <c r="DH33" s="29"/>
      <c r="DI33" s="28"/>
      <c r="DJ33" s="29"/>
      <c r="DK33" s="29"/>
      <c r="DL33" s="28"/>
      <c r="DM33" s="29"/>
      <c r="DN33" s="29"/>
      <c r="DO33" s="28"/>
      <c r="DP33" s="29"/>
      <c r="DQ33" s="29"/>
      <c r="DR33" s="28"/>
      <c r="DS33" s="29"/>
      <c r="DT33" s="29"/>
      <c r="DU33" s="28"/>
      <c r="DV33" s="29"/>
      <c r="DW33" s="29"/>
      <c r="DX33" s="28"/>
      <c r="DY33" s="29"/>
      <c r="DZ33" s="29"/>
      <c r="EA33" s="28"/>
      <c r="EB33" s="29"/>
      <c r="EC33" s="29"/>
      <c r="ED33" s="28"/>
      <c r="EE33" s="29"/>
      <c r="EF33" s="29"/>
      <c r="EG33" s="28"/>
      <c r="EH33" s="29"/>
      <c r="EI33" s="29"/>
      <c r="EJ33" s="28"/>
      <c r="EK33" s="29"/>
      <c r="EL33" s="29"/>
      <c r="EM33" s="28"/>
      <c r="EN33" s="29"/>
      <c r="EO33" s="29"/>
      <c r="EP33" s="28"/>
      <c r="EQ33" s="29"/>
      <c r="ER33" s="29"/>
      <c r="ES33" s="28"/>
      <c r="ET33" s="29"/>
      <c r="EU33" s="29"/>
      <c r="EV33" s="28"/>
      <c r="EW33" s="29"/>
      <c r="EX33" s="29"/>
      <c r="EY33" s="28"/>
      <c r="EZ33" s="29"/>
      <c r="FA33" s="29"/>
      <c r="FB33" s="28"/>
      <c r="FC33" s="29"/>
      <c r="FD33" s="29"/>
      <c r="FE33" s="28"/>
      <c r="FF33" s="29"/>
      <c r="FG33" s="29"/>
      <c r="FH33" s="28"/>
      <c r="FI33" s="29"/>
      <c r="FJ33" s="29"/>
      <c r="FK33" s="28"/>
      <c r="FL33" s="29"/>
      <c r="FM33" s="29"/>
      <c r="FN33" s="28"/>
      <c r="FO33" s="29"/>
      <c r="FP33" s="29"/>
      <c r="FQ33" s="28"/>
      <c r="FR33" s="29"/>
      <c r="FS33" s="29"/>
      <c r="FT33" s="28"/>
      <c r="FU33" s="29"/>
      <c r="FV33" s="29"/>
      <c r="FW33" s="28"/>
      <c r="FX33" s="29"/>
      <c r="FY33" s="29"/>
      <c r="FZ33" s="28"/>
      <c r="GA33" s="29"/>
      <c r="GB33" s="29"/>
      <c r="GC33" s="28"/>
      <c r="GD33" s="29"/>
      <c r="GE33" s="29"/>
      <c r="GF33" s="28"/>
      <c r="GG33" s="29"/>
      <c r="GH33" s="29"/>
      <c r="GI33" s="28"/>
      <c r="GJ33" s="29"/>
      <c r="GK33" s="29"/>
      <c r="GL33" s="28"/>
      <c r="GM33" s="29"/>
      <c r="GN33" s="29"/>
      <c r="GO33" s="28"/>
      <c r="GP33" s="29"/>
      <c r="GQ33" s="29"/>
      <c r="GR33" s="28"/>
      <c r="GS33" s="29"/>
      <c r="GT33" s="29"/>
      <c r="GU33" s="28"/>
      <c r="GV33" s="29"/>
      <c r="GW33" s="29"/>
      <c r="GX33" s="28"/>
      <c r="GY33" s="29"/>
      <c r="GZ33" s="29"/>
      <c r="HA33" s="28"/>
      <c r="HB33" s="29"/>
      <c r="HC33" s="29"/>
      <c r="HD33" s="28"/>
      <c r="HE33" s="29"/>
      <c r="HF33" s="29"/>
      <c r="HG33" s="28"/>
      <c r="HH33" s="29"/>
      <c r="HI33" s="29"/>
      <c r="HJ33" s="28"/>
      <c r="HK33" s="29"/>
      <c r="HL33" s="29"/>
      <c r="HM33" s="28"/>
      <c r="HN33" s="29"/>
      <c r="HO33" s="29"/>
      <c r="HP33" s="28"/>
      <c r="HQ33" s="29"/>
      <c r="HR33" s="29"/>
      <c r="HS33" s="28"/>
      <c r="HT33" s="29"/>
      <c r="HU33" s="29"/>
      <c r="HV33" s="28"/>
      <c r="HW33" s="29"/>
      <c r="HX33" s="29"/>
      <c r="HY33" s="28"/>
      <c r="HZ33" s="29"/>
      <c r="IA33" s="29"/>
      <c r="IB33" s="28"/>
      <c r="IC33" s="29"/>
      <c r="ID33" s="29"/>
      <c r="IE33" s="28"/>
      <c r="IF33" s="29"/>
      <c r="IG33" s="29"/>
      <c r="IH33" s="28"/>
      <c r="II33" s="29"/>
      <c r="IJ33" s="29"/>
      <c r="IK33" s="28"/>
      <c r="IL33" s="29"/>
      <c r="IM33" s="29"/>
      <c r="IN33" s="28"/>
      <c r="IO33" s="29"/>
      <c r="IP33" s="29"/>
      <c r="IQ33" s="28"/>
      <c r="IR33" s="29"/>
      <c r="IS33" s="29"/>
    </row>
    <row r="34" spans="1:7" ht="15">
      <c r="A34" s="812" t="s">
        <v>340</v>
      </c>
      <c r="B34" s="38"/>
      <c r="C34" s="813"/>
      <c r="D34" s="807" t="s">
        <v>134</v>
      </c>
      <c r="E34" s="819"/>
      <c r="F34" s="820">
        <f>SUM(F25:F33)</f>
        <v>10000000000</v>
      </c>
      <c r="G34" s="820">
        <f>SUM(G25:G33)</f>
        <v>-19843053810</v>
      </c>
    </row>
    <row r="35" spans="1:7" ht="6" customHeight="1">
      <c r="A35" s="812"/>
      <c r="B35" s="38"/>
      <c r="C35" s="813"/>
      <c r="D35" s="807"/>
      <c r="E35" s="819"/>
      <c r="F35" s="820"/>
      <c r="G35" s="820"/>
    </row>
    <row r="36" spans="1:7" ht="15">
      <c r="A36" s="396" t="s">
        <v>613</v>
      </c>
      <c r="B36" s="38"/>
      <c r="C36" s="397"/>
      <c r="D36" s="407"/>
      <c r="E36" s="405"/>
      <c r="F36" s="415"/>
      <c r="G36" s="415"/>
    </row>
    <row r="37" spans="1:7" ht="30" customHeight="1">
      <c r="A37" s="1128" t="s">
        <v>115</v>
      </c>
      <c r="B37" s="1129"/>
      <c r="C37" s="1130"/>
      <c r="D37" s="446" t="s">
        <v>135</v>
      </c>
      <c r="E37" s="405"/>
      <c r="F37" s="415"/>
      <c r="G37" s="415"/>
    </row>
    <row r="38" spans="1:7" ht="15">
      <c r="A38" s="398" t="s">
        <v>116</v>
      </c>
      <c r="B38" s="38"/>
      <c r="C38" s="399"/>
      <c r="D38" s="446" t="s">
        <v>136</v>
      </c>
      <c r="E38" s="405"/>
      <c r="F38" s="415"/>
      <c r="G38" s="415"/>
    </row>
    <row r="39" spans="1:7" ht="15" hidden="1">
      <c r="A39" s="398" t="s">
        <v>117</v>
      </c>
      <c r="B39" s="38"/>
      <c r="C39" s="395"/>
      <c r="D39" s="446" t="s">
        <v>137</v>
      </c>
      <c r="E39" s="405"/>
      <c r="F39" s="415"/>
      <c r="G39" s="415"/>
    </row>
    <row r="40" spans="1:9" ht="15" hidden="1">
      <c r="A40" s="398" t="s">
        <v>118</v>
      </c>
      <c r="B40" s="38"/>
      <c r="C40" s="395"/>
      <c r="D40" s="446" t="s">
        <v>138</v>
      </c>
      <c r="E40" s="405"/>
      <c r="F40" s="415"/>
      <c r="G40" s="415"/>
      <c r="I40" s="30"/>
    </row>
    <row r="41" spans="1:7" ht="15" hidden="1">
      <c r="A41" s="398" t="s">
        <v>119</v>
      </c>
      <c r="B41" s="38"/>
      <c r="C41" s="395"/>
      <c r="D41" s="446" t="s">
        <v>139</v>
      </c>
      <c r="E41" s="405"/>
      <c r="F41" s="415"/>
      <c r="G41" s="415"/>
    </row>
    <row r="42" spans="1:7" ht="15" hidden="1">
      <c r="A42" s="398" t="s">
        <v>120</v>
      </c>
      <c r="B42" s="38"/>
      <c r="C42" s="395"/>
      <c r="D42" s="446" t="s">
        <v>140</v>
      </c>
      <c r="E42" s="405"/>
      <c r="F42" s="415"/>
      <c r="G42" s="415"/>
    </row>
    <row r="43" spans="1:9" ht="15">
      <c r="A43" s="398" t="s">
        <v>121</v>
      </c>
      <c r="B43" s="38"/>
      <c r="C43" s="395"/>
      <c r="D43" s="446" t="s">
        <v>141</v>
      </c>
      <c r="E43" s="405"/>
      <c r="F43" s="415"/>
      <c r="G43" s="415"/>
      <c r="H43" s="791"/>
      <c r="I43" s="791"/>
    </row>
    <row r="44" spans="1:9" ht="15">
      <c r="A44" s="398" t="s">
        <v>122</v>
      </c>
      <c r="B44" s="38"/>
      <c r="C44" s="395"/>
      <c r="D44" s="446" t="s">
        <v>142</v>
      </c>
      <c r="E44" s="405"/>
      <c r="F44" s="415"/>
      <c r="G44" s="415"/>
      <c r="H44" s="791"/>
      <c r="I44" s="791"/>
    </row>
    <row r="45" spans="1:9" s="26" customFormat="1" ht="15">
      <c r="A45" s="812" t="s">
        <v>459</v>
      </c>
      <c r="B45" s="232"/>
      <c r="C45" s="813"/>
      <c r="D45" s="821" t="s">
        <v>143</v>
      </c>
      <c r="E45" s="815"/>
      <c r="F45" s="816">
        <f>SUM(F37:F44)</f>
        <v>0</v>
      </c>
      <c r="G45" s="816">
        <f>SUM(G37:G44)</f>
        <v>0</v>
      </c>
      <c r="H45" s="792"/>
      <c r="I45" s="792"/>
    </row>
    <row r="46" spans="1:9" s="26" customFormat="1" ht="6" customHeight="1">
      <c r="A46" s="812"/>
      <c r="B46" s="232"/>
      <c r="C46" s="813"/>
      <c r="D46" s="821"/>
      <c r="E46" s="815"/>
      <c r="F46" s="816"/>
      <c r="G46" s="816"/>
      <c r="H46" s="792"/>
      <c r="I46" s="792"/>
    </row>
    <row r="47" spans="1:9" ht="15">
      <c r="A47" s="396" t="s">
        <v>460</v>
      </c>
      <c r="B47" s="38"/>
      <c r="C47" s="397"/>
      <c r="D47" s="410" t="s">
        <v>144</v>
      </c>
      <c r="E47" s="405"/>
      <c r="F47" s="822">
        <f>F22+F34+F45</f>
        <v>16617655265</v>
      </c>
      <c r="G47" s="822">
        <f>G22+G34+G45</f>
        <v>-7369442795</v>
      </c>
      <c r="H47" s="791"/>
      <c r="I47" s="791"/>
    </row>
    <row r="48" spans="1:9" ht="15">
      <c r="A48" s="396" t="s">
        <v>341</v>
      </c>
      <c r="B48" s="38"/>
      <c r="C48" s="397"/>
      <c r="D48" s="410" t="s">
        <v>145</v>
      </c>
      <c r="E48" s="405"/>
      <c r="F48" s="822">
        <f>G50</f>
        <v>25307530</v>
      </c>
      <c r="G48" s="822">
        <v>7394750325</v>
      </c>
      <c r="H48" s="791"/>
      <c r="I48" s="791"/>
    </row>
    <row r="49" spans="1:9" ht="15">
      <c r="A49" s="1132" t="s">
        <v>342</v>
      </c>
      <c r="B49" s="1129"/>
      <c r="C49" s="1130"/>
      <c r="D49" s="823" t="s">
        <v>146</v>
      </c>
      <c r="E49" s="405"/>
      <c r="F49" s="824">
        <v>0</v>
      </c>
      <c r="G49" s="824">
        <v>0</v>
      </c>
      <c r="H49" s="791"/>
      <c r="I49" s="791"/>
    </row>
    <row r="50" spans="1:10" ht="15">
      <c r="A50" s="396" t="s">
        <v>343</v>
      </c>
      <c r="B50" s="38"/>
      <c r="C50" s="397"/>
      <c r="D50" s="410" t="s">
        <v>147</v>
      </c>
      <c r="E50" s="405"/>
      <c r="F50" s="822">
        <f>F47+F48+F49</f>
        <v>16642962795</v>
      </c>
      <c r="G50" s="822">
        <f>G47+G48+G49</f>
        <v>25307530</v>
      </c>
      <c r="H50" s="793">
        <f>F50-BCDKT!F11</f>
        <v>16617655265</v>
      </c>
      <c r="I50" s="793">
        <f>G50-BCDKT!G11</f>
        <v>-7369442795</v>
      </c>
      <c r="J50" s="41">
        <f>F50-BCDKT!E11</f>
        <v>0</v>
      </c>
    </row>
    <row r="51" spans="1:7" ht="6" customHeight="1">
      <c r="A51" s="572"/>
      <c r="B51" s="825"/>
      <c r="C51" s="826"/>
      <c r="D51" s="827"/>
      <c r="E51" s="314"/>
      <c r="F51" s="828"/>
      <c r="G51" s="828"/>
    </row>
    <row r="52" spans="2:7" ht="6.75" customHeight="1">
      <c r="B52" s="36"/>
      <c r="C52" s="36"/>
      <c r="D52" s="829"/>
      <c r="E52" s="38"/>
      <c r="F52" s="39"/>
      <c r="G52" s="39"/>
    </row>
    <row r="53" spans="6:7" ht="15">
      <c r="F53" s="26"/>
      <c r="G53" s="68" t="str">
        <f>CTNB!E19</f>
        <v>Tp.Hồ Chí Minh, ngày 18 tháng 01 năm 2012</v>
      </c>
    </row>
    <row r="54" spans="1:7" ht="15" customHeight="1">
      <c r="A54" s="31" t="str">
        <f>CTNB!A21</f>
        <v>Người lập bảng</v>
      </c>
      <c r="C54" s="1122" t="s">
        <v>882</v>
      </c>
      <c r="D54" s="1122"/>
      <c r="F54" s="1122" t="s">
        <v>981</v>
      </c>
      <c r="G54" s="1122"/>
    </row>
    <row r="55" ht="15">
      <c r="F55" s="10"/>
    </row>
    <row r="56" ht="15">
      <c r="F56" s="10"/>
    </row>
    <row r="57" ht="15">
      <c r="F57" s="10"/>
    </row>
    <row r="58" ht="15">
      <c r="F58" s="10"/>
    </row>
    <row r="59" spans="1:7" ht="15">
      <c r="A59" s="31"/>
      <c r="C59" s="1122" t="str">
        <f>'TTC&amp;KS'!B9</f>
        <v>ĐOÀN THỊ NGỌC HÀ</v>
      </c>
      <c r="D59" s="1122"/>
      <c r="F59" s="1122" t="str">
        <f>'TTC&amp;KS'!B8</f>
        <v>NGUYỄN XUÂN TÙNG</v>
      </c>
      <c r="G59" s="1122"/>
    </row>
  </sheetData>
  <sheetProtection/>
  <mergeCells count="8">
    <mergeCell ref="F54:G54"/>
    <mergeCell ref="F59:G59"/>
    <mergeCell ref="A8:C8"/>
    <mergeCell ref="C54:D54"/>
    <mergeCell ref="C59:D59"/>
    <mergeCell ref="A37:C37"/>
    <mergeCell ref="A18:C18"/>
    <mergeCell ref="A49:C49"/>
  </mergeCells>
  <printOptions horizontalCentered="1"/>
  <pageMargins left="0.7874015748031497" right="0.3937007874015748" top="0.5905511811023623" bottom="0.5905511811023623" header="0.1968503937007874" footer="0.1968503937007874"/>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NGOC HUU</dc:creator>
  <cp:keywords/>
  <dc:description/>
  <cp:lastModifiedBy>Administrator</cp:lastModifiedBy>
  <cp:lastPrinted>2012-03-12T02:35:01Z</cp:lastPrinted>
  <dcterms:created xsi:type="dcterms:W3CDTF">2005-08-29T22:28:19Z</dcterms:created>
  <dcterms:modified xsi:type="dcterms:W3CDTF">2012-07-04T01:53:15Z</dcterms:modified>
  <cp:category/>
  <cp:version/>
  <cp:contentType/>
  <cp:contentStatus/>
</cp:coreProperties>
</file>