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2120" windowHeight="8445" activeTab="0"/>
  </bookViews>
  <sheets>
    <sheet name="Thuyet minh nam 2014" sheetId="1" r:id="rId1"/>
    <sheet name="Từ 1 - 07 (2T)" sheetId="2" r:id="rId2"/>
    <sheet name="08- TSCDHH (1)" sheetId="3" r:id="rId3"/>
    <sheet name="10- TSCDVH(1)" sheetId="4" r:id="rId4"/>
    <sheet name="Từ 11 - 21(4)" sheetId="5" r:id="rId5"/>
    <sheet name="VCSH - 22a(1)" sheetId="6" r:id="rId6"/>
    <sheet name="22b(5T)" sheetId="7" r:id="rId7"/>
  </sheets>
  <definedNames/>
  <calcPr fullCalcOnLoad="1"/>
</workbook>
</file>

<file path=xl/sharedStrings.xml><?xml version="1.0" encoding="utf-8"?>
<sst xmlns="http://schemas.openxmlformats.org/spreadsheetml/2006/main" count="763" uniqueCount="576">
  <si>
    <t>B 04 - DN</t>
  </si>
  <si>
    <t xml:space="preserve"> CÔNG TY CP THAN VÀNG DANH - VINACOMIN</t>
  </si>
  <si>
    <t xml:space="preserve">BẢN THUYẾT MINH BÁO CÁO TÀI CHÍNH </t>
  </si>
  <si>
    <t>Nguyên giá TSCĐ</t>
  </si>
  <si>
    <t>=</t>
  </si>
  <si>
    <t>Hữu hình , vô hình</t>
  </si>
  <si>
    <t>Cộng :</t>
  </si>
  <si>
    <t xml:space="preserve">     Trong đó những công trình lớn :</t>
  </si>
  <si>
    <t xml:space="preserve">     + Dự án nhà máy tuyển Vàng Danh II</t>
  </si>
  <si>
    <t xml:space="preserve">     + Công trình giếng mức +00 đến - 175</t>
  </si>
  <si>
    <t>Khoản mục</t>
  </si>
  <si>
    <t>Số đầu năm</t>
  </si>
  <si>
    <t xml:space="preserve">Nguyên giá bất động sản đầu tư </t>
  </si>
  <si>
    <t xml:space="preserve"> - Quyền sử dụng đất </t>
  </si>
  <si>
    <t xml:space="preserve"> - Nhà</t>
  </si>
  <si>
    <t xml:space="preserve"> - Nhà và quyền sử dụng đất</t>
  </si>
  <si>
    <t xml:space="preserve">Giá trị hao mòn luỹ kế </t>
  </si>
  <si>
    <t xml:space="preserve">Giá trị còn lại BĐS đầu tư </t>
  </si>
  <si>
    <t>* Thuyết minh số liệu và giải trình khác</t>
  </si>
  <si>
    <t xml:space="preserve">   - Đầu tư cổ phiếu</t>
  </si>
  <si>
    <t xml:space="preserve">   - Đầu tư trái phiếu</t>
  </si>
  <si>
    <t xml:space="preserve">   - Đầu tư tín phiếu, kỳ phiếu</t>
  </si>
  <si>
    <t xml:space="preserve">   - Cho vay dài hạn</t>
  </si>
  <si>
    <t xml:space="preserve">   - Đầu tư dài hạn khác</t>
  </si>
  <si>
    <t xml:space="preserve">Cộng </t>
  </si>
  <si>
    <t xml:space="preserve">   - Chi phí thành lập doanh nhgiệp</t>
  </si>
  <si>
    <t xml:space="preserve">   - Giá trị lợi thế KD xác định khi CPH doanh nghiệp</t>
  </si>
  <si>
    <t xml:space="preserve">   - Công cụ dụng cụ dùng cho nhiều năm</t>
  </si>
  <si>
    <t xml:space="preserve">   - Vay ngắn hạn :</t>
  </si>
  <si>
    <t xml:space="preserve">   - Nợ dài hạn đến hạn trả:</t>
  </si>
  <si>
    <t xml:space="preserve">   - Thuế GTGT :</t>
  </si>
  <si>
    <t xml:space="preserve">  + Thuế GTGT hàng nội địa</t>
  </si>
  <si>
    <t xml:space="preserve">  + Thuế GTGT hàng nhập khẩu</t>
  </si>
  <si>
    <t xml:space="preserve">   - Thuế tiêu thụ đặc biệt :</t>
  </si>
  <si>
    <t xml:space="preserve">   - Thuế xuất , nhập khẩu :</t>
  </si>
  <si>
    <t xml:space="preserve">  + Thuế xuất khẩu</t>
  </si>
  <si>
    <t xml:space="preserve">  + Thuế nhập khẩu</t>
  </si>
  <si>
    <t xml:space="preserve">   - Thuế TNDN :</t>
  </si>
  <si>
    <t xml:space="preserve">   - Thuế thu nhập cá nhân</t>
  </si>
  <si>
    <t xml:space="preserve">   - Thuế tài nguyên :</t>
  </si>
  <si>
    <t xml:space="preserve">   - Thuế nhà đất và tiền thuê đất</t>
  </si>
  <si>
    <t xml:space="preserve">   - Các loại thuế khác  :</t>
  </si>
  <si>
    <t xml:space="preserve">   - Các khoản phí, lệ phí và các khoản phải nộp khác:</t>
  </si>
  <si>
    <t xml:space="preserve">   - Lãi vay phải trả</t>
  </si>
  <si>
    <t xml:space="preserve">   - Tài sản thừa chờ giải quyết :</t>
  </si>
  <si>
    <t xml:space="preserve">   - Bảo hiểm y tế :</t>
  </si>
  <si>
    <t xml:space="preserve">   - Bảo hiểm xã hội :</t>
  </si>
  <si>
    <t xml:space="preserve">   - Kinh phí công đoàn :</t>
  </si>
  <si>
    <t xml:space="preserve">   - Bảo hiểm thất nghiệp:</t>
  </si>
  <si>
    <t xml:space="preserve">   - Nhận ký quỹ, ký cược ngắn hạn :</t>
  </si>
  <si>
    <t xml:space="preserve">   - Các khoản phải trả , phải nộp khác :</t>
  </si>
  <si>
    <t xml:space="preserve">   - Vay dài hạn nội bộ :</t>
  </si>
  <si>
    <t xml:space="preserve">   - Phải trả dài hạn nội bộ khác :</t>
  </si>
  <si>
    <t>a - Vay dài hạn :</t>
  </si>
  <si>
    <t xml:space="preserve">   - Vay ngân hàng :</t>
  </si>
  <si>
    <t xml:space="preserve">   - Vay đối tượng khác :</t>
  </si>
  <si>
    <t xml:space="preserve">   - Trái phiếu phát hành :</t>
  </si>
  <si>
    <t xml:space="preserve"> - Các khoản nợ thuê tài chính :</t>
  </si>
  <si>
    <t>Năm nay</t>
  </si>
  <si>
    <t>Trả tiền</t>
  </si>
  <si>
    <t>Trả nợ</t>
  </si>
  <si>
    <t>lãi thuê</t>
  </si>
  <si>
    <t>gốc</t>
  </si>
  <si>
    <t>Tài sản thuế thu nhập hoãn lại:</t>
  </si>
  <si>
    <t xml:space="preserve">  - Thuế thu nhập hoãn lại phải trả</t>
  </si>
  <si>
    <t xml:space="preserve">   - Vốn đầu tư của chủ sở hữu :</t>
  </si>
  <si>
    <t xml:space="preserve">     + Vốn góp đầu năm :</t>
  </si>
  <si>
    <t xml:space="preserve">     + Vốn góp tăng trong năm :</t>
  </si>
  <si>
    <t xml:space="preserve">     + Vốn góp giảm trong năm :</t>
  </si>
  <si>
    <t xml:space="preserve">     + Vốn góp cuối năm :</t>
  </si>
  <si>
    <t xml:space="preserve">   - Cổ tức lợi nhuận đã chia :</t>
  </si>
  <si>
    <t xml:space="preserve">   - Số lượng cổ phiếu đăng ký phát hành :</t>
  </si>
  <si>
    <t xml:space="preserve">   * Mệnh giá cổ phiếu đang lưu hành :</t>
  </si>
  <si>
    <t xml:space="preserve">   - Quỹ dự phòng tài chính:</t>
  </si>
  <si>
    <t xml:space="preserve">   - Nguồn kinh phí được cấp trong năm :</t>
  </si>
  <si>
    <t xml:space="preserve">   - Chi sự nghiệp :</t>
  </si>
  <si>
    <t xml:space="preserve">   - Nguồn kinh phí còn lại cuối năm:</t>
  </si>
  <si>
    <t>(1) - Giá trị tài sản thuê ngoài :</t>
  </si>
  <si>
    <t xml:space="preserve">   - TSCĐ thuê ngoài :</t>
  </si>
  <si>
    <t xml:space="preserve">   - Tài sản khác thuê ngoài :</t>
  </si>
  <si>
    <t xml:space="preserve">  - Từ 1 năm trở xuống</t>
  </si>
  <si>
    <t xml:space="preserve">  - Trên 1 năm đến năm 5 năm</t>
  </si>
  <si>
    <t xml:space="preserve">  - Trên 5 năm</t>
  </si>
  <si>
    <t xml:space="preserve"> Trong đó :</t>
  </si>
  <si>
    <t xml:space="preserve">     + Chiết khấu thương mại :</t>
  </si>
  <si>
    <t xml:space="preserve">     + Giảm giá hàng bán :</t>
  </si>
  <si>
    <t xml:space="preserve">     + Hàng bán bị trả lại :</t>
  </si>
  <si>
    <t xml:space="preserve">     + Thuế tiêu thụ đặc biệt :</t>
  </si>
  <si>
    <t xml:space="preserve">     + Thuế xuất khẩu :</t>
  </si>
  <si>
    <t xml:space="preserve"> - Giá vốn của hàng hoá đã bán</t>
  </si>
  <si>
    <t xml:space="preserve"> - Giá vốn của thành phẩm đã bán</t>
  </si>
  <si>
    <t xml:space="preserve"> - Giá vốn của dịch vụ đã cung cấp</t>
  </si>
  <si>
    <t xml:space="preserve"> - Giá trị còn lại, chi phí nhượng bán,thanh lý BĐS đầu tư đã bán</t>
  </si>
  <si>
    <t xml:space="preserve"> - Chi phí KD BĐS đầu tư</t>
  </si>
  <si>
    <t xml:space="preserve"> - Hao hụt , mất mát hàng tồn kho</t>
  </si>
  <si>
    <t xml:space="preserve"> - Các khoản chi phí vượt mức bình thường</t>
  </si>
  <si>
    <t xml:space="preserve"> - Dự phòng giảm giá hàng tồn kho</t>
  </si>
  <si>
    <t xml:space="preserve">  - Lãi tiền gửi , tiền cho vay</t>
  </si>
  <si>
    <t xml:space="preserve">  - Lãi đầu tư trái phiếu , kỳ phiếu, tín phiếu</t>
  </si>
  <si>
    <t xml:space="preserve">  - Cổ tức , lợi nhuận được chia</t>
  </si>
  <si>
    <t xml:space="preserve">  - Lãi bán ngoại tệ</t>
  </si>
  <si>
    <t xml:space="preserve">  - Lãi  chênh lệch tỷ giá đã thực hiện</t>
  </si>
  <si>
    <t xml:space="preserve">  - Lãi  chênh lệch tỷ giá chưa  thực hiện</t>
  </si>
  <si>
    <t xml:space="preserve">  - Lãi bán hàng trả chậm</t>
  </si>
  <si>
    <t xml:space="preserve">  - Doanh thu hoạt động tài chính khác</t>
  </si>
  <si>
    <t xml:space="preserve"> - Lãi tiền vay :</t>
  </si>
  <si>
    <t xml:space="preserve">  + Lãi tiền vay ngắn hạn</t>
  </si>
  <si>
    <t xml:space="preserve">  + Lãi tiền vay trung dài hạn</t>
  </si>
  <si>
    <t xml:space="preserve"> - Chiết khấu thanh toán , lãi bán hàng trả chậm</t>
  </si>
  <si>
    <t xml:space="preserve"> - Lỗ do thanh lý các khoản đầu tư ngắn hạn , dài hạn</t>
  </si>
  <si>
    <t xml:space="preserve"> - Lỗ bán ngoại tệ</t>
  </si>
  <si>
    <t xml:space="preserve"> - Lỗ chênh lệch tỷ giá đã thực hiện</t>
  </si>
  <si>
    <t xml:space="preserve"> - Lỗ chênh lệch tỷ giá chưa thực hiện</t>
  </si>
  <si>
    <t xml:space="preserve"> -  Dự phòng  giá các khoản đầu tư ngắn hạn, dài hạn</t>
  </si>
  <si>
    <t xml:space="preserve"> - Chi phí tài chính khác</t>
  </si>
  <si>
    <t xml:space="preserve"> - Chi phí  nguyên liệu , vật liệu</t>
  </si>
  <si>
    <t xml:space="preserve"> - Chi phí nhân công</t>
  </si>
  <si>
    <t xml:space="preserve"> - Chi phí khấu hao tài sản cố định</t>
  </si>
  <si>
    <t xml:space="preserve"> - Chi phí dịch vụ mua ngoài</t>
  </si>
  <si>
    <t xml:space="preserve"> - Chi phí khác bằng tiền</t>
  </si>
  <si>
    <t xml:space="preserve"> - Mua doanh nghiệp thông qua phát hành cổ phiếu</t>
  </si>
  <si>
    <t xml:space="preserve"> - Chuyển nợ thành vốn chủ sở hữu</t>
  </si>
  <si>
    <t xml:space="preserve">     NGƯỜI LẬP BIỂU</t>
  </si>
  <si>
    <t>LN</t>
  </si>
  <si>
    <t>A</t>
  </si>
  <si>
    <t>Tổng khoản</t>
  </si>
  <si>
    <t>T.T tiền thuê</t>
  </si>
  <si>
    <t>tài chính</t>
  </si>
  <si>
    <t>trở xuống</t>
  </si>
  <si>
    <t xml:space="preserve"> - Từ 1 năm</t>
  </si>
  <si>
    <t xml:space="preserve"> - Trên 1 năm</t>
  </si>
  <si>
    <t>đến 5 năm</t>
  </si>
  <si>
    <t xml:space="preserve"> - Trên 5 năm</t>
  </si>
  <si>
    <t>(2) - Tổng số tiền thuê tối thiểu trong tương lai của HĐ thuê TSCĐ không hủy ngang theo các thời hạn:</t>
  </si>
  <si>
    <t>khoản chênh lệch tạm thời được khấu trừ</t>
  </si>
  <si>
    <t xml:space="preserve">tiền lớn do doanh nghiệp nắm giữ nhưng không được sử dụng </t>
  </si>
  <si>
    <t>do có sự hạn chế của pháp luật hoặc các ràng buộc khác mà DN</t>
  </si>
  <si>
    <t>phải thực hiện:</t>
  </si>
  <si>
    <t xml:space="preserve">  * Mục đích  lập và sử dụng các quỹ của doanh nghiệp: </t>
  </si>
  <si>
    <t xml:space="preserve">   - Quỹ đầu tư phát triển:</t>
  </si>
  <si>
    <t xml:space="preserve">     + Cổ phiếu ưu đãi:</t>
  </si>
  <si>
    <t xml:space="preserve">     + Cổ phiếu phổ thông:</t>
  </si>
  <si>
    <t xml:space="preserve">   - Số lượng cổ phiếu đang lưu hành:</t>
  </si>
  <si>
    <t xml:space="preserve">   - Số lượng cổ phiếu được mua lại:</t>
  </si>
  <si>
    <t xml:space="preserve">   - Số lượng cổ phiếu đã bán ra công chúng:</t>
  </si>
  <si>
    <t xml:space="preserve">     + Cổ tức đã công bố trên cổ phiếu phổ thông:</t>
  </si>
  <si>
    <t xml:space="preserve">     + Cổ tức đã công bố trên cổ phiếu ưu đãi:</t>
  </si>
  <si>
    <t xml:space="preserve">   - Cổ tức của cổ phiếu ưu đãi luỹ kế chưa được ghi nhận:</t>
  </si>
  <si>
    <t xml:space="preserve">   + Nguyên vật liệu </t>
  </si>
  <si>
    <t xml:space="preserve">   +Nhiên liệu</t>
  </si>
  <si>
    <t xml:space="preserve">   + Động lực</t>
  </si>
  <si>
    <t xml:space="preserve">   +Tiền lương</t>
  </si>
  <si>
    <t xml:space="preserve">   +KPCĐ, BHXH , BHYT, BHTN.</t>
  </si>
  <si>
    <t xml:space="preserve">   + Ăn ca</t>
  </si>
  <si>
    <t xml:space="preserve"> - Tổng chi phí thuế thu nhập doanh nghiệp hoãn lại:</t>
  </si>
  <si>
    <t xml:space="preserve">                 TẬP ĐOÀN CÔNG NHIỆP </t>
  </si>
  <si>
    <t xml:space="preserve">         THAN - KHOÁNG SẢN  VIỆT NAM</t>
  </si>
  <si>
    <t>Ngày 20/3/2006 của Bộ Trưởng BTC</t>
  </si>
  <si>
    <t>(QĐ số 15/2006/QĐ-BTC</t>
  </si>
  <si>
    <t xml:space="preserve">     </t>
  </si>
  <si>
    <t>Đơn vị tính: VND</t>
  </si>
  <si>
    <t>Nhà cửa
vật kiến trúc</t>
  </si>
  <si>
    <t>Máy móc
thiết bị</t>
  </si>
  <si>
    <t>Phương tiện
vận tải</t>
  </si>
  <si>
    <t>TSCĐ khác</t>
  </si>
  <si>
    <t xml:space="preserve"> - Đầu tư XDCB hoàn thành</t>
  </si>
  <si>
    <t xml:space="preserve"> - Tăng khác</t>
  </si>
  <si>
    <t xml:space="preserve"> - Thanh lý, nhượng bán</t>
  </si>
  <si>
    <t xml:space="preserve"> - Giảm khác</t>
  </si>
  <si>
    <t>Giá trị còn lại cuối năm của TSCĐ hữu hình đã dùng để thế chấp, cầm cố đảm bảo các khoản vay:</t>
  </si>
  <si>
    <t>Nguyên giá TSCĐ cuối năm đã khấu hao hết nhưng vẫn còn sử dụng:</t>
  </si>
  <si>
    <t>Nguyên giá TSCĐ cuối năm chờ thanh lý:</t>
  </si>
  <si>
    <t>Các cam kết về việc mua bán TSCĐ hữu hình có giá trị lớn trong tương lai</t>
  </si>
  <si>
    <t>TBDC dùng 
trong quản lý</t>
  </si>
  <si>
    <t>Số dư đầu năm</t>
  </si>
  <si>
    <t xml:space="preserve"> - Chuyển sang BĐS đầu tư</t>
  </si>
  <si>
    <t xml:space="preserve"> - Giảm khác (chuyển CCDC)</t>
  </si>
  <si>
    <t>Giá trị hao mòn lũy kế</t>
  </si>
  <si>
    <t>Số dư cuối năm</t>
  </si>
  <si>
    <t xml:space="preserve"> - Khấu hao trong năm</t>
  </si>
  <si>
    <t xml:space="preserve"> - Tăng khác (hao mòn TSCĐ)</t>
  </si>
  <si>
    <t>I.</t>
  </si>
  <si>
    <t>1.</t>
  </si>
  <si>
    <t>2.</t>
  </si>
  <si>
    <t>II.</t>
  </si>
  <si>
    <t>III.</t>
  </si>
  <si>
    <t xml:space="preserve"> - Tại ngày đầu năm</t>
  </si>
  <si>
    <t xml:space="preserve"> - Tại ngày cuối năm</t>
  </si>
  <si>
    <t>Giá trị còn lại của TSCĐ hữu hình</t>
  </si>
  <si>
    <t>Các thay đổi khác về TSCĐ hữu hình</t>
  </si>
  <si>
    <t>Tổng cộng</t>
  </si>
  <si>
    <t>08. Tăng, giảm Tài sản cố định hữu hình</t>
  </si>
  <si>
    <t>10. Tăng, giảm Tài sản cố định vô hình</t>
  </si>
  <si>
    <t>Nguyên giá TSCĐ hữu hình</t>
  </si>
  <si>
    <t>Nguyên giá TSCĐ vô hình</t>
  </si>
  <si>
    <t xml:space="preserve"> - Mua sắm trong năm</t>
  </si>
  <si>
    <t xml:space="preserve">  - Mua sắm trong năm</t>
  </si>
  <si>
    <t xml:space="preserve"> - Tạo ra từ nội bộ doanh nghiệp</t>
  </si>
  <si>
    <t xml:space="preserve"> - Tăng do hợp nhất kinh doanh</t>
  </si>
  <si>
    <t xml:space="preserve"> - Tăng khác </t>
  </si>
  <si>
    <t xml:space="preserve"> - Giảm khác </t>
  </si>
  <si>
    <t>Giá trị còn lại của TSCĐ vô hình</t>
  </si>
  <si>
    <t>Quyền SD đất</t>
  </si>
  <si>
    <t>Quyền phát hành</t>
  </si>
  <si>
    <t>Bản quyền bằng sáng chế</t>
  </si>
  <si>
    <t>Nhãn hiệu hàng hóa</t>
  </si>
  <si>
    <t>Giấy phép và giấy phép nhượng quyền</t>
  </si>
  <si>
    <t>TSCĐ vô hình khác</t>
  </si>
  <si>
    <t>* Thuyết minh và giải trình khác:</t>
  </si>
  <si>
    <t>Nguyên giá TSCĐ cuối năm đã hết khấu hao nhưng vẫn còn sử dụng:</t>
  </si>
  <si>
    <t>Chi phí xây dựng cơ bản dở dang :</t>
  </si>
  <si>
    <t xml:space="preserve">   - Tiền mặt :</t>
  </si>
  <si>
    <t xml:space="preserve">   - Tiền gửi ngân hàng :</t>
  </si>
  <si>
    <t xml:space="preserve">   - Tiền đang chuyển :</t>
  </si>
  <si>
    <t xml:space="preserve">   - Chứng khoán đầu tư ngắn hạn :</t>
  </si>
  <si>
    <t xml:space="preserve">   -  Đầu tư ngắn hạn khác :</t>
  </si>
  <si>
    <t xml:space="preserve">   - Dự phòng giảm giá đầu tư ngắn hạn :</t>
  </si>
  <si>
    <t xml:space="preserve">   - Phải thu về cổ phần hoá :</t>
  </si>
  <si>
    <t xml:space="preserve">   - Phải thu về cổ tức và lợi nhuận được chia :</t>
  </si>
  <si>
    <t xml:space="preserve">   - Phải thu người lao động :</t>
  </si>
  <si>
    <t xml:space="preserve">   - Phải thu khác :</t>
  </si>
  <si>
    <t xml:space="preserve">   - Hàng mua đang đi trên đường :</t>
  </si>
  <si>
    <t xml:space="preserve">   - Nguyên liệu , vật liệu :</t>
  </si>
  <si>
    <t xml:space="preserve">   - Công cụ , dụng cụ :</t>
  </si>
  <si>
    <t xml:space="preserve">   - Chi phí SXKD dở dang :</t>
  </si>
  <si>
    <t xml:space="preserve">   - Thành phẩm :</t>
  </si>
  <si>
    <t xml:space="preserve">   - Hàng hoá :</t>
  </si>
  <si>
    <t xml:space="preserve">   - Hàng gửi đi bán :</t>
  </si>
  <si>
    <t xml:space="preserve">   - Hàng hoá kho bảo thuế :</t>
  </si>
  <si>
    <t xml:space="preserve">   - Hàng hoá bất động sản :</t>
  </si>
  <si>
    <t>Cộng giá gốc hàng tồn kho :</t>
  </si>
  <si>
    <t xml:space="preserve">   - Thuế thu nhập doanh nghiệp nộp thừa :</t>
  </si>
  <si>
    <t xml:space="preserve">   - Tiền thuê sử dụng đất  nộp thừa :</t>
  </si>
  <si>
    <t xml:space="preserve">   - Các khoản khác phải thu nhà nước :</t>
  </si>
  <si>
    <t>Cộng</t>
  </si>
  <si>
    <t xml:space="preserve">  - Cho vay dài hạn nội bộ :</t>
  </si>
  <si>
    <t xml:space="preserve">  - Phải thu dài hạn nội bộ khác :</t>
  </si>
  <si>
    <t xml:space="preserve"> </t>
  </si>
  <si>
    <t xml:space="preserve">   - Ký quỹ , ký cược dài hạn :</t>
  </si>
  <si>
    <t xml:space="preserve">   - Các khoản tiền nhận uỷ thác :</t>
  </si>
  <si>
    <t xml:space="preserve">   - Cho vay không có lãi :</t>
  </si>
  <si>
    <t xml:space="preserve">   - Phải thu dài hạn khác :</t>
  </si>
  <si>
    <t>Giảm trong năm</t>
  </si>
  <si>
    <t>Số cuối năm</t>
  </si>
  <si>
    <t>Năm trước</t>
  </si>
  <si>
    <t>V</t>
  </si>
  <si>
    <t xml:space="preserve"> THÔNG TIN BỔ SUNG CHO CÁC KHOẢN MỤC TRÌNH BÀY TRONG BẢNG CÂN ĐỐI KẾ TOÁN</t>
  </si>
  <si>
    <t>Tiền và các khoản tương đương tiền :</t>
  </si>
  <si>
    <t>Các khoản đầu tư tài chính ngắn hạn :</t>
  </si>
  <si>
    <t xml:space="preserve"> Các khoản phải thu ngắn hạn khác :</t>
  </si>
  <si>
    <t>Hàng tồn kho :</t>
  </si>
  <si>
    <t>Thuế và các khoản phải thu nhà nước :</t>
  </si>
  <si>
    <t>Phải thu dài hạn nội bộ :</t>
  </si>
  <si>
    <t xml:space="preserve"> Phải thu dài hạn khác :</t>
  </si>
  <si>
    <t>VND</t>
  </si>
  <si>
    <t>* Giá trị  ghi sổ của hàng  tồn kho dùng để thế chấp, cầm cố đảm bảo các khoản nợ phải trả</t>
  </si>
  <si>
    <t>*Các trường hợp hoặc sự kiện dẫn đến phải trích thêm hoặc hoàn nhập dự phòng giảm giá hàng tồn kho :</t>
  </si>
  <si>
    <t>*Giá trị hoàn nhập dự phòng giảm giá hàng tồn kho trong năm :</t>
  </si>
  <si>
    <t>Đầu tư dài hạn khác:</t>
  </si>
  <si>
    <t>Chi phí trả trước dài hạn :</t>
  </si>
  <si>
    <t>Vay và nợ ngắn hạn :</t>
  </si>
  <si>
    <t>Thuế và các khoản phải nộp nhà nước :</t>
  </si>
  <si>
    <t>Chi phí phải trả :</t>
  </si>
  <si>
    <t>Các khoản phải trả phải nộp ngắn hạn khác :</t>
  </si>
  <si>
    <t>Phải trả dài hạn nội bộ :</t>
  </si>
  <si>
    <t>Các khoản vay và nợ dài hạn :</t>
  </si>
  <si>
    <t>Tăng, giảm bất động sản đầu tư :</t>
  </si>
  <si>
    <t>Xây dựng cơ bản dở dang :</t>
  </si>
  <si>
    <t xml:space="preserve"> - Cơ sở hạ tầng</t>
  </si>
  <si>
    <t>Thời hạn</t>
  </si>
  <si>
    <t>Tổng khoản TT tiền thuê TC</t>
  </si>
  <si>
    <t>Tăng Trong năm</t>
  </si>
  <si>
    <t>Tài sản thuế thu nhập hoãn lại và thuế thu nhập hoãn lại phải trả:</t>
  </si>
  <si>
    <t>Tài sản thuế thu nhập hoãn lại</t>
  </si>
  <si>
    <t xml:space="preserve">   a- </t>
  </si>
  <si>
    <t xml:space="preserve">   - Tài sản thuế thu nhập hoãn lại liên quan đến </t>
  </si>
  <si>
    <t>khoản lỗ tính thuế chưa sử dụng</t>
  </si>
  <si>
    <t xml:space="preserve"> khoản ưu đãi tính thuế chưa sử dụng</t>
  </si>
  <si>
    <t xml:space="preserve"> - Tài sản thuế thu nhập hoãn lại đã được ghi nhận </t>
  </si>
  <si>
    <t>từ các năm trước</t>
  </si>
  <si>
    <t>Thuế thu nhập hoãn lại phải trả</t>
  </si>
  <si>
    <t>b-</t>
  </si>
  <si>
    <t xml:space="preserve"> - Thuế thu nhập hoãn lại phải trả phát sinh từ các khoản </t>
  </si>
  <si>
    <t>chênh lệch tạm thời chịu thuế</t>
  </si>
  <si>
    <t xml:space="preserve"> - Khoản hoàn nhập thuế thu nhập hoãn lại phải trả</t>
  </si>
  <si>
    <t>đã được ghi nhạ từ các năm trước</t>
  </si>
  <si>
    <t>22 - Vốn chủ sở hữu :</t>
  </si>
  <si>
    <t>a - Bảng đối chiếu biến động của vốn chủ sở hữu :</t>
  </si>
  <si>
    <t>Vốn đầu tư</t>
  </si>
  <si>
    <t>Thặng dư</t>
  </si>
  <si>
    <t>Vốn khác của</t>
  </si>
  <si>
    <t xml:space="preserve">Quỹ </t>
  </si>
  <si>
    <t xml:space="preserve">của </t>
  </si>
  <si>
    <t>vốn cổ</t>
  </si>
  <si>
    <t xml:space="preserve"> chủ sở hữu</t>
  </si>
  <si>
    <t>quỹ</t>
  </si>
  <si>
    <t>đánh giá</t>
  </si>
  <si>
    <t>tỷ giá</t>
  </si>
  <si>
    <t>đầu tư</t>
  </si>
  <si>
    <t>dự phòng</t>
  </si>
  <si>
    <t>Chưa</t>
  </si>
  <si>
    <t>chủ sở hữu</t>
  </si>
  <si>
    <t>phần</t>
  </si>
  <si>
    <t>lại tài sản</t>
  </si>
  <si>
    <t>hối đoái</t>
  </si>
  <si>
    <t>phát triển</t>
  </si>
  <si>
    <t>Tài chính</t>
  </si>
  <si>
    <t>phân phối</t>
  </si>
  <si>
    <t xml:space="preserve">Số dư đầu năm trước </t>
  </si>
  <si>
    <t xml:space="preserve"> - Tăng vốn trong năm trước</t>
  </si>
  <si>
    <t xml:space="preserve"> - Lãi trong năm trước</t>
  </si>
  <si>
    <t xml:space="preserve"> - Giảm vốn trong năm trước</t>
  </si>
  <si>
    <t xml:space="preserve"> - Lỗ trong năm trước:</t>
  </si>
  <si>
    <t xml:space="preserve"> - Giảm khác:</t>
  </si>
  <si>
    <t xml:space="preserve"> - Tăng vốn trong năm nay</t>
  </si>
  <si>
    <t xml:space="preserve"> - Lãi trong năm nay</t>
  </si>
  <si>
    <t xml:space="preserve"> - Giảm vốn trong năm nay</t>
  </si>
  <si>
    <t xml:space="preserve"> - Lỗ trong năm nay :</t>
  </si>
  <si>
    <t>Số dư cuối năm nay</t>
  </si>
  <si>
    <t>b - Chi tiết vốn đầu tư của chủ sở hữu :</t>
  </si>
  <si>
    <t>Cuối kỳ</t>
  </si>
  <si>
    <t>Đầu kỳ</t>
  </si>
  <si>
    <t xml:space="preserve"> - Vốn góp của nhà nước ( Cổ phần nhà nước)</t>
  </si>
  <si>
    <t xml:space="preserve"> - Vốn góp của các đối tượng khác (Cổ phần phổ thông )</t>
  </si>
  <si>
    <t xml:space="preserve"> - Vốn tự bổ xung</t>
  </si>
  <si>
    <t xml:space="preserve"> - Khác</t>
  </si>
  <si>
    <t xml:space="preserve">   * Giá trị trái phiếu đã chuyển thành cổ phiếu trong năm :</t>
  </si>
  <si>
    <t xml:space="preserve">   * Số lượng cổ phiếu quỹ:</t>
  </si>
  <si>
    <t>Nội dung</t>
  </si>
  <si>
    <t>Đơn vị tính: đồng</t>
  </si>
  <si>
    <t>Số dư cuối  năm trước</t>
  </si>
  <si>
    <t>Số dư đầu năm nay</t>
  </si>
  <si>
    <t>CL</t>
  </si>
  <si>
    <t xml:space="preserve">Cổ </t>
  </si>
  <si>
    <t>phiếu</t>
  </si>
  <si>
    <t>Chi tiết vốn đầu tư của chủ sở hữu :</t>
  </si>
  <si>
    <t>b -</t>
  </si>
  <si>
    <t xml:space="preserve"> -Vốn góp của nhà nước ( Cổ phần nhà nước)</t>
  </si>
  <si>
    <t xml:space="preserve"> -Vốn góp của các đối tượng khác (Cổ phần phổ thông)</t>
  </si>
  <si>
    <t xml:space="preserve">c - </t>
  </si>
  <si>
    <t xml:space="preserve">Các giao dịch về vốn với các chủ sở hữu và </t>
  </si>
  <si>
    <t xml:space="preserve"> phân phối cổ tức, chia lợi nhuận :</t>
  </si>
  <si>
    <t>Cổ tức :</t>
  </si>
  <si>
    <t xml:space="preserve">d - </t>
  </si>
  <si>
    <t>Cổ phiếu:</t>
  </si>
  <si>
    <t xml:space="preserve">đ - </t>
  </si>
  <si>
    <t>Các quỹ của doanh nghiệp :</t>
  </si>
  <si>
    <t xml:space="preserve">e - </t>
  </si>
  <si>
    <t xml:space="preserve">   - Quỹ khác thuộc vốn chủ sở hữu</t>
  </si>
  <si>
    <t>Để bù đắp những thiệt hại về TS, công nợ không đòi được xảy ra trong quá trình KD</t>
  </si>
  <si>
    <t>Bổ xung vốn điều lệ của CTy, để tái đầu tư phục vụ cho sản xuất một cách bền vững của Cty</t>
  </si>
  <si>
    <t xml:space="preserve">g - </t>
  </si>
  <si>
    <t>Thu nhập và chi phí , lãi hoặc lỗ được ghi nhận trực tiếp vào vốn chủ sở hữu theo quy định của các chuẩn mực kế toán cụ thể:</t>
  </si>
  <si>
    <t>Nguồn kinh phí :</t>
  </si>
  <si>
    <t xml:space="preserve">23 - </t>
  </si>
  <si>
    <t>Tài sản thuê ngoài :</t>
  </si>
  <si>
    <t xml:space="preserve">24 - </t>
  </si>
  <si>
    <t>THÔNG TIN BỔ SUNG CHO CÁC KHOẢN MỤC TRÌNH BÀY TRONG BÁO CÁO KQHĐ KINH DOANH</t>
  </si>
  <si>
    <t xml:space="preserve">V </t>
  </si>
  <si>
    <t>25.</t>
  </si>
  <si>
    <t>Tổng doanh thu bán hàng và cung cấp dịch vụ</t>
  </si>
  <si>
    <t xml:space="preserve"> (Mã số 01):</t>
  </si>
  <si>
    <t xml:space="preserve">  + Doanh thu của HĐXD được ghi nhận trong kỳ</t>
  </si>
  <si>
    <t xml:space="preserve">  + Tổng DT luỹ kế của HĐXD được ghi nhận đến thời điểm lập báo cáo tài chính</t>
  </si>
  <si>
    <t xml:space="preserve">  - Doanh thu bán hàng :</t>
  </si>
  <si>
    <t xml:space="preserve">  -  Doanh thu cung cấp dịch vụ :</t>
  </si>
  <si>
    <t xml:space="preserve">  - Doanh thu hợp đồng XD:</t>
  </si>
  <si>
    <t>Các khoản giảm trừ doanh thu ( Mã số 02 ):</t>
  </si>
  <si>
    <t xml:space="preserve">26 - </t>
  </si>
  <si>
    <t>Trong đó:</t>
  </si>
  <si>
    <t xml:space="preserve"> DT thuần về bán hàng và cung cấp dịch vụ </t>
  </si>
  <si>
    <t>(Mã số 10) :</t>
  </si>
  <si>
    <t xml:space="preserve">    + Doanh thu thuần về trao đổi hàng hoá :</t>
  </si>
  <si>
    <t xml:space="preserve">Trong đó : </t>
  </si>
  <si>
    <t xml:space="preserve">    + Doanh thu thuần về trao đổi dịch vụ :</t>
  </si>
  <si>
    <t>Giá vốn hàng bán ( Mã số 11 ) :</t>
  </si>
  <si>
    <t xml:space="preserve">28 - </t>
  </si>
  <si>
    <t>Doanh thu hoạt động tài chính ( Mã số 21 ):</t>
  </si>
  <si>
    <t xml:space="preserve">29 - </t>
  </si>
  <si>
    <t xml:space="preserve">     + Thuế GTGT phải nộp :</t>
  </si>
  <si>
    <t>Chi phí tài chính (Mã số 22 ) :</t>
  </si>
  <si>
    <t xml:space="preserve">30 - </t>
  </si>
  <si>
    <t xml:space="preserve"> - Chi phí thuế thu nhập doanh nghiệp tính trên thu nhập chịu thuế năm hiện hành</t>
  </si>
  <si>
    <t xml:space="preserve"> - Điều chỉnh chi phí thuế thu nhập doanh nghiệp của các năm trước vào chi phí thuế thu nhập hiện hành năm nay</t>
  </si>
  <si>
    <t xml:space="preserve"> - Tổng chi phí thuế TNDN hiện hành:</t>
  </si>
  <si>
    <t>Chi phí thuế TNDN hiện hành (Mã số 51):</t>
  </si>
  <si>
    <t xml:space="preserve">31- </t>
  </si>
  <si>
    <t>Chi phí thuế TNDN hoãn lại (Mã số 52):</t>
  </si>
  <si>
    <t xml:space="preserve">32- </t>
  </si>
  <si>
    <t>Chi phí thuế thu nhập doanh nghiệp hoãn lại phát sinh từ các khoản chênh lệch tạm thời phải chịu thuế</t>
  </si>
  <si>
    <t>Chi phí thuế thu nhập doanh nghiệp hoãn lại phát sinh từ việc hoàn nhập tài sản thuế thu nhập hoãn lại</t>
  </si>
  <si>
    <t>Thu nhập thuế thu nhập doanh nghiệp hoãn lại phát sinh từ các khoản chênh lệch tạm thời được khấu trừ</t>
  </si>
  <si>
    <t>Thu nhập thuế thu nhập doanh nghiệp hoãn lại phát sinh từ các khoản lỗ tính thuế và ưu đãi thuế chưa sử dụng</t>
  </si>
  <si>
    <t>Thu nhập thuế thu nhập doanh nghiệp hoãn lại phát sinh từ việc hoàn nhập thuế thu nhập hoãn lại phải trả</t>
  </si>
  <si>
    <t xml:space="preserve"> -</t>
  </si>
  <si>
    <t>THÔNG TIN BỔ SUNG CHO CÁC KHOẢN MỤC TRÌNH BÀY TRONG BÁO CÁO LCTT:</t>
  </si>
  <si>
    <t xml:space="preserve">VI - </t>
  </si>
  <si>
    <t>Chi phí sản xuất kinh doanh theo yếu tố :</t>
  </si>
  <si>
    <t xml:space="preserve">33 - </t>
  </si>
  <si>
    <t xml:space="preserve">34- </t>
  </si>
  <si>
    <t>Các giao dịch không bằng tiền ảnh hưởng đến báo cáo lưu chuyển tiền tệ và các khoản tiền do doanh nghiệp nắm giữ nhưng không được sử dụng:</t>
  </si>
  <si>
    <t>a-</t>
  </si>
  <si>
    <t xml:space="preserve">Trình bày giá trị và lý do của các khoản tiền và tương đương </t>
  </si>
  <si>
    <t>Mua tài sản bằng cách nhận các khoản nợ liên quan trực tiếp hoặc thông qua nghiệp vụ cho thuê tài chính:</t>
  </si>
  <si>
    <t xml:space="preserve"> Mua và thanh lý công ty con hoặc đơn vị kinh doanh khác trong kỳ báo cáo:</t>
  </si>
  <si>
    <t>Tổng giá trị mua hoặc thanh lý:</t>
  </si>
  <si>
    <t>Phần giá trị mua hoặc thanh lý được thanh toán bằng tiền và các khoản tương đương tiền</t>
  </si>
  <si>
    <t xml:space="preserve">Số tiền và các khoản tương đương tiền thực có trong Công ty con hoặc đơn vị kinh doanh khác được mua hoặc thanh lý </t>
  </si>
  <si>
    <t>Phần giá tài sản (Tổng hợp theo từng loại tài sản) và nợ phải trả không phải là tiền và các khoản tương đương tiền trong công ty con hoặc đơn vị kinh doanh khác được mua hoặc thanh lý trong kỳ.</t>
  </si>
  <si>
    <t xml:space="preserve">    Trần Thị Thu Thảo</t>
  </si>
  <si>
    <t>NHỮNG THÔNG TIN KHÁC :</t>
  </si>
  <si>
    <t xml:space="preserve">VII - </t>
  </si>
  <si>
    <t>Những khoản nợ tiềm tàng , khoản cam kết và những thông tin tài chính khác :</t>
  </si>
  <si>
    <t xml:space="preserve">1 - </t>
  </si>
  <si>
    <t>Những sự kiện phát sinh sau ngày kết  thúc kỳ kế toán năm:</t>
  </si>
  <si>
    <t xml:space="preserve">2- </t>
  </si>
  <si>
    <t>Thông tin về các bên liên quan:</t>
  </si>
  <si>
    <t xml:space="preserve">3- </t>
  </si>
  <si>
    <t>Trình bày tài sản, doanh thu, kết quả kinh doanh theo bộ phận (Theo lĩnh vực kinh doanh hoặc khu vực địa lý) theo qui định của chuẩn mực kế toán  số 28 "Báo cáo bộ phận":</t>
  </si>
  <si>
    <t xml:space="preserve">4- </t>
  </si>
  <si>
    <t xml:space="preserve">5 - </t>
  </si>
  <si>
    <t>Thông tin về hoạt động liên tục:</t>
  </si>
  <si>
    <t xml:space="preserve">6 - </t>
  </si>
  <si>
    <t>Những thông tin khác  :</t>
  </si>
  <si>
    <t xml:space="preserve">7- </t>
  </si>
  <si>
    <t xml:space="preserve">          KẾ TOÁN TRƯỞNG                       GIÁM ĐỐC</t>
  </si>
  <si>
    <t xml:space="preserve">   -  Thuế bảo vệ môi trường</t>
  </si>
  <si>
    <t xml:space="preserve">     + Các công trình khác</t>
  </si>
  <si>
    <t xml:space="preserve">   - Chi phí khác (Tồn kho Than giao thầu)</t>
  </si>
  <si>
    <t xml:space="preserve">   - Kinh phí hoạt động công tác Đảng</t>
  </si>
  <si>
    <t>ĐẶC ĐIỂM HOẠT ĐỘNG CỦA DOANH NGHIỆP:</t>
  </si>
  <si>
    <t xml:space="preserve">I. </t>
  </si>
  <si>
    <t xml:space="preserve"> Hình thức sở hữu vốn: </t>
  </si>
  <si>
    <t xml:space="preserve">2. </t>
  </si>
  <si>
    <t xml:space="preserve">Ngành nghề kinh doanh: </t>
  </si>
  <si>
    <t xml:space="preserve">3. </t>
  </si>
  <si>
    <t>Đặc điểm hoạt động của DN trong năm tài chính có ảnh hưởng đến báo cáo tài chính:</t>
  </si>
  <si>
    <t xml:space="preserve">4. </t>
  </si>
  <si>
    <t>KỲ KẾ TOÁN , ĐƠN VỊ TIỀN TỆ SỬ DỤNG TRONG KẾ TOÁN:</t>
  </si>
  <si>
    <t xml:space="preserve">II. </t>
  </si>
  <si>
    <t>Kỳ kế toán: Bắt đầu từ 01/01 và kết thúc vào ngày 31/12 hàng năm</t>
  </si>
  <si>
    <t xml:space="preserve">1. </t>
  </si>
  <si>
    <t xml:space="preserve"> Đơn vị tiền tệ sử dụng trong kế toán : Đồng Việt Nam</t>
  </si>
  <si>
    <t>CHUẨN MỰC VÀ CHẾ ĐỘ KẾ TOÁN ÁP DỤNG:</t>
  </si>
  <si>
    <t xml:space="preserve">III. </t>
  </si>
  <si>
    <t>Chế độ kế toán áp dụng : Theo nguyên tắc giá gốc và  phù hợp với các quy định của chuẩn mực kế toán Việt Nam và các quy định hiện hành áp dụng cho Tập đoàn TVN được ban hành theo QĐ 2917/QĐ - HĐQT ngày 27/12/2006 của Tập đoàn Công nghiệp Than - Khoáng Sản Việt Nam, bổ sung thông tư 244/2009/TT-BTC ngày 31/12/2009 của Bộ trưởng Bộ Tài Chính hướng dẫn sửa đổi bổ sung chế độ kế toán Doanh nghiệp.</t>
  </si>
  <si>
    <t xml:space="preserve"> Tuyên bố về việc tuân thủ chuẩn mực kế toán và chế độ kế toán Việt Nam :</t>
  </si>
  <si>
    <t>CÁC CHÍNH SÁCH KẾ TOÁN ÁP DỤNG:</t>
  </si>
  <si>
    <t xml:space="preserve">IV. </t>
  </si>
  <si>
    <t xml:space="preserve"> Nguyên tắc ghi nhận các khoản tiền và các khoản tương đương tiền:</t>
  </si>
  <si>
    <t>Nguyên tắc ghi nhận  hàng tồn kho:</t>
  </si>
  <si>
    <t xml:space="preserve"> Nguyên tắc ghi nhận và khấu hao TSCĐ và bất động sản đầu tư:</t>
  </si>
  <si>
    <t>3.</t>
  </si>
  <si>
    <t>Nguyên tắc ghi nhận và khấu hao bất động sản đầu tư :</t>
  </si>
  <si>
    <t>Nguyên tắc ghi nhận  các khoản đầu tư tài chính:</t>
  </si>
  <si>
    <t xml:space="preserve">5. </t>
  </si>
  <si>
    <t>Nguyên tắc ghi nhận và vốn hoá các khoản chi phí đi vay:</t>
  </si>
  <si>
    <t xml:space="preserve">6. </t>
  </si>
  <si>
    <t>Nguyên tắc ghi nhận và  vốn hoá các khoản chi phí khác:</t>
  </si>
  <si>
    <t xml:space="preserve">7. </t>
  </si>
  <si>
    <t>Nguyên tắc ghi nhận chi phí phải trả: Những khoản CP thực tế chưa phát sinh nhưng được tính trước vào CPSX để phù hợp giữa doanh thu và chi phí phát sinh trong kỳ</t>
  </si>
  <si>
    <t xml:space="preserve">8. </t>
  </si>
  <si>
    <t>Nguyên tắc và phương pháp ghi nhận các khoản dự phòng phải trả:</t>
  </si>
  <si>
    <t xml:space="preserve">9. </t>
  </si>
  <si>
    <t>Nguyên tắc ghi nhận vốn chủ sở hữu :</t>
  </si>
  <si>
    <t xml:space="preserve">10. </t>
  </si>
  <si>
    <t xml:space="preserve"> Nguyên tắc và phương pháp ghi nhận doanh thu:</t>
  </si>
  <si>
    <t>11.</t>
  </si>
  <si>
    <t xml:space="preserve">Nguyên tắc và phương pháp ghi nhận chi phí tài chính: </t>
  </si>
  <si>
    <t xml:space="preserve">12. </t>
  </si>
  <si>
    <t>Nguyên tắc và phương pháp ghi nhận chi phí thuế TNDN hiện hành, chi phí thuế TNDN hoãn lại:</t>
  </si>
  <si>
    <t xml:space="preserve">13. </t>
  </si>
  <si>
    <t>Các nghiệp vụ dự phòng rủi ro hối đoái:</t>
  </si>
  <si>
    <t xml:space="preserve">14. </t>
  </si>
  <si>
    <t>Các nguyên tắc và phương pháp kế toán khác:</t>
  </si>
  <si>
    <t xml:space="preserve">15. </t>
  </si>
  <si>
    <t>Các loại thuế</t>
  </si>
  <si>
    <t xml:space="preserve">           Các chi phí khác liên quan</t>
  </si>
  <si>
    <t xml:space="preserve">    +    đến việc đưa TS vào trạng</t>
  </si>
  <si>
    <t xml:space="preserve">               thái sẵn sàng sử dụng</t>
  </si>
  <si>
    <t xml:space="preserve"> + (không bao gồm </t>
  </si>
  <si>
    <t xml:space="preserve">   thuế được hoàn)</t>
  </si>
  <si>
    <t>quyết toán công trình</t>
  </si>
  <si>
    <t xml:space="preserve"> Giá mua hoặc giá trị</t>
  </si>
  <si>
    <t xml:space="preserve">                 + Nợ phải trả các TCTD :</t>
  </si>
  <si>
    <t xml:space="preserve">                 + Nợ dài hạn khác :</t>
  </si>
  <si>
    <t xml:space="preserve"> - Cổ tức đã công bố sau ngày kết thúc kỳ kế toán năm:</t>
  </si>
  <si>
    <t xml:space="preserve"> - Khai thác và thu gom than cứng;</t>
  </si>
  <si>
    <t>Vốn cổ phần  của các Cổ Đông đóng góp: 37,5%</t>
  </si>
  <si>
    <t xml:space="preserve"> - Xây dựng công trình đường sắt và đường bộ;</t>
  </si>
  <si>
    <t xml:space="preserve"> - Cho thuê máy móc, thiết bị và đồ dùng hữu hình khác;</t>
  </si>
  <si>
    <t xml:space="preserve"> - Khai thác và thu gom than bùn;...</t>
  </si>
  <si>
    <t xml:space="preserve"> - Công ty áp dụng 22 chuẩn mực kế toán Việt Nam được ban hành :</t>
  </si>
  <si>
    <t xml:space="preserve"> + Theo QĐ số 149/2001 - QĐ BTC ngày 31/12/2001</t>
  </si>
  <si>
    <t xml:space="preserve"> + Theo QĐ số 165/2002 - QĐ BTC ngày 31/12/2002</t>
  </si>
  <si>
    <t xml:space="preserve"> + Theo QĐ số 234/2003 - QĐ BTC ngày 31/12/2003</t>
  </si>
  <si>
    <t xml:space="preserve"> + Theo QĐ số 12/2005 - QĐ BTC ngày 15/2/2005</t>
  </si>
  <si>
    <t xml:space="preserve"> -Công ty đã thực hiện các thông tư :</t>
  </si>
  <si>
    <t xml:space="preserve"> +Thông tư số 89 ngày 8/10/2002 - Hướng dẫn QĐ 149</t>
  </si>
  <si>
    <t xml:space="preserve"> +Thông tư số 105 ngày 4/11/2003 - Hướng dẫn QĐ 165</t>
  </si>
  <si>
    <t xml:space="preserve"> +Thông tư số 23 ngày 30/3/2005 - Hướng dẫn QĐ 234</t>
  </si>
  <si>
    <t xml:space="preserve"> +Thông tư số 242 ngày 30/12/2009 - Hướng dẫn quy chế tài chính kèm theo NĐ số 09</t>
  </si>
  <si>
    <t xml:space="preserve"> +Thông tư số 146 ngày 06/12/2007 - Hướng dẫn thực hiện một số vấn đề về TC khi chuyển đổi DN</t>
  </si>
  <si>
    <t xml:space="preserve"> -Công ty đã thực hiện Nghị định 71/2013/NĐ-CP: Quản lý tài chính đối với Doanh nghiệp </t>
  </si>
  <si>
    <t xml:space="preserve"> -Công ty thực hiện QĐ số 2917/QĐ - HĐQT ngày 27/12/2006 của Hội đồng quản trị Tập đoàn Công nghiệp Than Khoáng Sản Việt Nam được Bộ Tài chính chập thuận tại công văn số 16148/BTC-CĐKT, ngày 20/12/2006</t>
  </si>
  <si>
    <t xml:space="preserve"> -Công ty thực hiện QĐ số 15/2006/QĐ - BTC ngày 20/3/2006 của Bộ Tài Chính</t>
  </si>
  <si>
    <t xml:space="preserve"> -Công ty thực hiện thông tư số 244/2009/TT - BTC ngày 31/12/2009 của Bộ Tài Chính</t>
  </si>
  <si>
    <t xml:space="preserve"> -Nguyên tắc ghi nhận các khoản tiền: Tiền mặt , tiền gửi NH , tiền đang chuyển</t>
  </si>
  <si>
    <t xml:space="preserve"> -Nguyên tắc xác định các khoản tương đương tiền: Gồm có tiền gửi ngân hàng có kỳ hạn</t>
  </si>
  <si>
    <t xml:space="preserve"> -Nguyên tắc và phương pháp chuyển đổi các đồng tiền khác ra đồng tiền sử dụng trong Kế Toán:</t>
  </si>
  <si>
    <t xml:space="preserve"> +Hạch toán theo tỷ giá giao dịch thực hiện</t>
  </si>
  <si>
    <t xml:space="preserve"> +Số dư cuối kỳ được đánh giá theo tỷ giá ngoại tệ giao dịch liên ngân hàng được công bố tại thời điểm 31/12/Năm</t>
  </si>
  <si>
    <t xml:space="preserve"> -Nguyên tắc ghi nhận  hàng tồn kho: Xác định theo giá gốc </t>
  </si>
  <si>
    <t xml:space="preserve"> -Phương pháp tính  giá trị hàng tồn kho: Giá trị thuần có thể thực hiện được</t>
  </si>
  <si>
    <t xml:space="preserve"> -Phương pháp hạch toán hàng tồn kho: Kê khai thường xuyên</t>
  </si>
  <si>
    <t xml:space="preserve"> -Riêng đối với thành phẩm than và bán thành phẩm là than được xác định và thực hiện theo QĐ 2917 ngày 27/12/2006 của HĐQT Than Việt Nam.</t>
  </si>
  <si>
    <t xml:space="preserve"> -Phương pháp lập dự phòng giảm giá hàng tồn kho: </t>
  </si>
  <si>
    <t xml:space="preserve"> -Được lập cho các vật tư hàng hoá tồn kho mà có giá gốc lớn hơn giá trị thuần có thể thực hiện được theo quy định tại chuẩn mực số 02 - Hàng Tồn Kho</t>
  </si>
  <si>
    <t xml:space="preserve"> +Lập dự phòng giảm giá hàng tồn kho theo thông tư số 288/2009 - Thông tư của Bộ Tài Chính</t>
  </si>
  <si>
    <t xml:space="preserve"> -Nguyên tắc ghi nhận TSCĐ hữu hình , TSCĐ vô hình : TSCĐ hữu hình , vô hình được trình bày theo nguyên giá hoặc được đánh giá lại theo QĐ của Chính Phủ và khấu hao luỹ kế.</t>
  </si>
  <si>
    <t xml:space="preserve"> -Phương pháp khấu hao TSCĐ hữu hình , TSCĐ vô hình:</t>
  </si>
  <si>
    <t xml:space="preserve"> -Theo phương pháp khấu hao  đường thẳng</t>
  </si>
  <si>
    <t xml:space="preserve"> +Mức trích  khấu hao hàng năm được thực hiện phù hợp với TT 45/2013 ngày 25/4/2013/TT-BTC</t>
  </si>
  <si>
    <t xml:space="preserve"> +Thời gian khấu hao của 1 TS  được tính phù hợp với TT 45/2013 ngày 25/4/2013/TT-BTC</t>
  </si>
  <si>
    <t xml:space="preserve"> -Nguyên tắc ghi nhận các khoản đầu tư chứng khoán ngắn hạn , dài hạn: </t>
  </si>
  <si>
    <t xml:space="preserve"> -Nguyên tắc ghi nhận bất động sản đầu tư:</t>
  </si>
  <si>
    <t xml:space="preserve"> -Phương pháp khấu hao bất động sản đầu tư:</t>
  </si>
  <si>
    <t xml:space="preserve"> -Nguyên tắc ghi nhận các khoản đầu tư ngắn hạn , dài hạn khác:</t>
  </si>
  <si>
    <t xml:space="preserve"> -Phương pháp lập dự phòng giảm giá đầu tư chứng khoán ngắn hạn , dài hạn khác:</t>
  </si>
  <si>
    <t xml:space="preserve"> -Chi phí đi vay phải ghi nhận vào CPSXKD trong kỳ khi phát sinh , trừ khi được vốn hoá theo QĐ</t>
  </si>
  <si>
    <t xml:space="preserve"> -Nguyên tắc vốn hoá các khoản chi phí đi vay: Các chi phí đi vay liên quan trực tiếp đến việc ĐTXD hoặc sản xuất, TS dở dang được tính vào giá trị của TS đó ( được vốn hoá ), các chi phí đi vay được vốn hoá khi đầu tư xây dựng hoặc sản xuất TS dở dang bắt đầu phát sinh. Tạm ngừng vốn hoá khi TS dở dang đưa vào sản xuất hoặc bán hoặc đã hoàn thành</t>
  </si>
  <si>
    <t xml:space="preserve"> -Tỷ lệ vốn hoá chi phí đi vay được sử dụng để xác định chi phí đi vay được vốn hoá trong kỳ:   Được xác định theo tỷ lệ lãi suất bình quân gia quyền của các khoản vay chưa trả trong kỳ</t>
  </si>
  <si>
    <t xml:space="preserve"> + Chi phí trả trước: Những khoản CP thực tế phát sinh có liên quan tới HĐSXKD của nhiều kỳ hạch toán trong một năm tài chính</t>
  </si>
  <si>
    <t xml:space="preserve"> +Chi phí khác: Những khoản CP thực tế phát sinh trong kỳ kế toán</t>
  </si>
  <si>
    <t xml:space="preserve"> -Phương pháp phân bổ chi phí trả trước:</t>
  </si>
  <si>
    <t xml:space="preserve"> +Bổ xung vốn từ lợi nhuận KD, phát hành CP</t>
  </si>
  <si>
    <t xml:space="preserve"> -Nguyên tắc ghi nhận chênh lệch đánh giá lại tài sản: </t>
  </si>
  <si>
    <t xml:space="preserve"> +Khi có QĐ của nhà nước về đánh giá lại tài sản</t>
  </si>
  <si>
    <t xml:space="preserve"> +Khi thực hiện cổ phần hoá doanh nghiệp nhà nước</t>
  </si>
  <si>
    <t xml:space="preserve"> +Khi chuyển đổi hình thức sở hữu doanh nghiệp</t>
  </si>
  <si>
    <t xml:space="preserve"> -Nguyên tắc ghi nhận chênh lệch tỷ giá : Căn cứ vào tỷ giá hối đoái tại ngày giao dịch là tỷ giá giao dịch thực tế của nghiệp vụ kinh tế phát sinh hoặc tỷ giá giao dịch bình quân trên thị trường ngoại tệ liên ngân hàng do Ngân hàng Nhà nước Việt nam công bố để ghi sổ kế toán .</t>
  </si>
  <si>
    <t xml:space="preserve"> -Nguyên tắc ghi nhận doanh thu bán hàng: Đã giao  SP cho  khách hàng, đã phát hành hoá đơn được khách hàng chấp nhận thanh toán.</t>
  </si>
  <si>
    <t xml:space="preserve"> -Nguyên tắc ghi nhận doanh thu cung cấp dịch vụ: Đã cung cấp dịch vụ cho khách hàng, đã phát hành hóa đơn được khách hàng chấp nhận thanh toán</t>
  </si>
  <si>
    <t xml:space="preserve"> -Doanh thu hợp đồng xây dựng :</t>
  </si>
  <si>
    <t xml:space="preserve"> -Những khoản chi phí hoạt động tài chính bao gồm các khoản chi phí hoặc các khoản lỗ liên quan đến các hoạt động đầu tư tài chính , chi phí đi vay , các khoản lỗ tỷ giá hối đoái …</t>
  </si>
  <si>
    <t xml:space="preserve"> -Được ghi nhận khi các chi phí này thực tế phát sinh</t>
  </si>
  <si>
    <t xml:space="preserve"> -Chi phí thuế TNDN hiện hành: Là số thuế TNDN phải nộp tính trên thu nhập chịu thuế trong năm và thuế suất thuế TNDN hiện hành</t>
  </si>
  <si>
    <t xml:space="preserve"> -Chi phí thuế TNDN hoãn lại : Là số thuế TNDN sẽ phải nộp trong tương lai phát sinh từ : </t>
  </si>
  <si>
    <t xml:space="preserve"> +Ghi nhận thuế thu nhập hoãn lại phải trả trong năm</t>
  </si>
  <si>
    <t xml:space="preserve"> +Hoàn nhập TS thuế thu nhập hoãn lại đã được ghi nhận từ các năm trước</t>
  </si>
  <si>
    <t xml:space="preserve">   - Phí chuyển quyền sử dụng VINACOMIN</t>
  </si>
  <si>
    <t xml:space="preserve"> +Thông tư 220/2013/TT-BTC: hướng dẫn thực hiện nghị định 71/2013/NĐ-CP</t>
  </si>
  <si>
    <t xml:space="preserve"> +Thông tư 158/2013/TT-BTC, ngày 13/11/2013 </t>
  </si>
  <si>
    <t xml:space="preserve"> -Nguyên tắc ghi nhận vốn đầu tư của chủ sở hữu, thặng dư vốn cổ phần, vốn khác của chủ sở hữu:</t>
  </si>
  <si>
    <t xml:space="preserve"> -Nguyên tắc ghi nhận lợi nhuận chưa phân phối: Là số lợi nhuận thực tế của hoạt động kinh doanh của Doanh nghiệp trong kỳ </t>
  </si>
  <si>
    <t xml:space="preserve"> -Nguyên tắc ghi nhận doanh thu hoạt động tài chính:Lãi tiền gửi ngân hàng được thông báo về lãi tiền gửi hàng tháng của ngân hàng</t>
  </si>
  <si>
    <t xml:space="preserve">   - Chi phí SCL TSCĐ phân bổ nhiều năm:</t>
  </si>
  <si>
    <t xml:space="preserve">   - Nguồn kinh phí còn lại đầu năm:</t>
  </si>
  <si>
    <t xml:space="preserve">   - Trích chi phí SCL TSCĐ</t>
  </si>
  <si>
    <t xml:space="preserve">  - Trích CP Bóc đất</t>
  </si>
  <si>
    <t xml:space="preserve">  - Trích Chi Phí Đào lò CBSX</t>
  </si>
  <si>
    <t xml:space="preserve">   - Chi phí khác </t>
  </si>
  <si>
    <t xml:space="preserve"> -Nguyên tắc ghi nhận các khoản đầu tư vào công ty con, công ty liên kết: Là số vốn đầu tư vào Công  ty con, Công ty liên kết dưới dạng cổ phiếu được ghi nhận ban đầu theo giá gốc. Thu nhập của Công ty được phân chia từ lợi nhuận luỹ kế của bên nhận đầu tư phát sinh sau ngày đầu tư</t>
  </si>
  <si>
    <t>Thông tin so sánh: Là số liệu trên báo cáo tài chính kết thúc ngày 31/12/2013 đã được kiểm toán bởi Công ty Kiểm toán AASC</t>
  </si>
  <si>
    <t xml:space="preserve">        Nguyễn Quý Dũng                Phan Xuân Thủy</t>
  </si>
  <si>
    <t>Trong đó: - Nợ dài hạn đến hạn trả:</t>
  </si>
  <si>
    <t>phần mềm máy vi tính, VP Điện tử</t>
  </si>
  <si>
    <t xml:space="preserve"> 1/1/2014</t>
  </si>
  <si>
    <t>Vốn cổ phần nhà nước ( Do Tập đoàn TKV nắm giữ ): 66,83%</t>
  </si>
  <si>
    <t>31/12/2014</t>
  </si>
  <si>
    <t xml:space="preserve">                           </t>
  </si>
  <si>
    <t>Quí 4 năm nay</t>
  </si>
  <si>
    <t>Quí 4 năm trước</t>
  </si>
  <si>
    <t xml:space="preserve"> Qúi 4-  NĂM 2014 </t>
  </si>
  <si>
    <t>Lĩnh vực kinh doanh : DN hoạt động kinh doanh theo quy định của giấy chứng nhận  đăng ký kinh doanh số 5700101877 do Sở KH &amp; Đầu tư tỉnh Quảng ninh đăng ký thay đổi lần thứ 7 ngày 09 tháng 11 năm 2014</t>
  </si>
  <si>
    <t xml:space="preserve">     + Công trình Giếng Cánh gà</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</si>
</sst>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_(* &quot;-&quot;_)"/>
    <numFmt numFmtId="174" formatCode="_(* #,##0_);[Red]_(* \(#,##0\);_(* &quot;-&quot;??_);_(@_)"/>
    <numFmt numFmtId="175" formatCode="_(* #,##0.0_);_(* \(#,##0.0\);_(* &quot;-&quot;??_);_(@_)"/>
    <numFmt numFmtId="176" formatCode="_(* #,##0_);_(* \(#,##0\);_(* &quot;-&quot;??_);_(@_)"/>
  </numFmts>
  <fonts count="74">
    <font>
      <sz val="12"/>
      <name val=".VnTime"/>
      <family val="0"/>
    </font>
    <font>
      <sz val="12"/>
      <name val="Times New Roman"/>
      <family val="1"/>
    </font>
    <font>
      <sz val="8"/>
      <name val=".VnTime"/>
      <family val="0"/>
    </font>
    <font>
      <sz val="13"/>
      <name val="Times New Roman"/>
      <family val="1"/>
    </font>
    <font>
      <b/>
      <sz val="12"/>
      <name val="Times New Roman"/>
      <family val="1"/>
    </font>
    <font>
      <b/>
      <sz val="11"/>
      <name val="Times New Roman"/>
      <family val="1"/>
    </font>
    <font>
      <b/>
      <sz val="14"/>
      <name val="Times New Roman"/>
      <family val="1"/>
    </font>
    <font>
      <b/>
      <sz val="13"/>
      <name val="Times New Roman"/>
      <family val="1"/>
    </font>
    <font>
      <u val="single"/>
      <sz val="13"/>
      <name val="Times New Roman"/>
      <family val="1"/>
    </font>
    <font>
      <b/>
      <u val="single"/>
      <sz val="13"/>
      <name val="Times New Roman"/>
      <family val="1"/>
    </font>
    <font>
      <i/>
      <sz val="13"/>
      <name val="Times New Roman"/>
      <family val="1"/>
    </font>
    <font>
      <sz val="10"/>
      <name val="Times New Roman"/>
      <family val="1"/>
    </font>
    <font>
      <sz val="14"/>
      <name val="Times New Roman"/>
      <family val="1"/>
    </font>
    <font>
      <sz val="11"/>
      <name val="Times New Roman"/>
      <family val="1"/>
    </font>
    <font>
      <b/>
      <sz val="10"/>
      <name val="Times New Roman"/>
      <family val="1"/>
    </font>
    <font>
      <sz val="10"/>
      <name val="Arial"/>
      <family val="2"/>
    </font>
    <font>
      <b/>
      <sz val="10.5"/>
      <name val="Times New Roman"/>
      <family val="1"/>
    </font>
    <font>
      <sz val="14"/>
      <name val=".VnTime"/>
      <family val="2"/>
    </font>
    <font>
      <b/>
      <sz val="10.5"/>
      <name val=".VnTime"/>
      <family val="2"/>
    </font>
    <font>
      <sz val="10.5"/>
      <name val=".VnTime"/>
      <family val="2"/>
    </font>
    <font>
      <i/>
      <sz val="10.5"/>
      <name val="Times New Roman"/>
      <family val="1"/>
    </font>
    <font>
      <sz val="10"/>
      <name val=".VnArial"/>
      <family val="2"/>
    </font>
    <font>
      <sz val="10.5"/>
      <name val="Times New Roman"/>
      <family val="1"/>
    </font>
    <font>
      <b/>
      <sz val="12"/>
      <name val=".VnTime"/>
      <family val="2"/>
    </font>
    <font>
      <b/>
      <sz val="8"/>
      <name val="Times New Roman"/>
      <family val="1"/>
    </font>
    <font>
      <sz val="8"/>
      <name val="Times New Roman"/>
      <family val="1"/>
    </font>
    <font>
      <i/>
      <sz val="12"/>
      <name val="Times New Roman"/>
      <family val="1"/>
    </font>
    <font>
      <b/>
      <u val="single"/>
      <sz val="14"/>
      <name val="Times New Roman"/>
      <family val="1"/>
    </font>
    <font>
      <b/>
      <u val="single"/>
      <sz val="12"/>
      <name val="Times New Roman"/>
      <family val="1"/>
    </font>
    <font>
      <b/>
      <u val="single"/>
      <sz val="11"/>
      <name val="Times New Roman"/>
      <family val="1"/>
    </font>
    <font>
      <i/>
      <sz val="11"/>
      <name val="Times New Roman"/>
      <family val="1"/>
    </font>
    <font>
      <u val="single"/>
      <sz val="12"/>
      <name val="Times New Roman"/>
      <family val="1"/>
    </font>
    <font>
      <i/>
      <sz val="12"/>
      <name val=".VnTime"/>
      <family val="2"/>
    </font>
    <font>
      <b/>
      <i/>
      <sz val="10.5"/>
      <name val="Times New Roman"/>
      <family val="1"/>
    </font>
    <font>
      <sz val="12.6"/>
      <name val="Times New Roman"/>
      <family val="1"/>
    </font>
    <font>
      <sz val="12.5"/>
      <name val="Times New Roman"/>
      <family val="1"/>
    </font>
    <font>
      <sz val="12.8"/>
      <name val="Times New Roman"/>
      <family val="1"/>
    </font>
    <font>
      <u val="single"/>
      <sz val="12"/>
      <color indexed="12"/>
      <name val=".VnTime"/>
      <family val="0"/>
    </font>
    <font>
      <u val="single"/>
      <sz val="12"/>
      <color indexed="36"/>
      <name val=".VnTime"/>
      <family val="0"/>
    </font>
    <font>
      <b/>
      <sz val="9"/>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thin"/>
    </border>
    <border>
      <left style="thin"/>
      <right style="thin"/>
      <top>
        <color indexed="63"/>
      </top>
      <bottom style="hair"/>
    </border>
    <border>
      <left>
        <color indexed="63"/>
      </left>
      <right style="thin"/>
      <top style="hair"/>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38"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37"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15" fillId="0" borderId="0">
      <alignment/>
      <protection/>
    </xf>
    <xf numFmtId="0" fontId="15" fillId="0" borderId="0">
      <alignment/>
      <protection/>
    </xf>
    <xf numFmtId="0" fontId="17" fillId="0" borderId="0">
      <alignment/>
      <protection/>
    </xf>
    <xf numFmtId="0" fontId="0" fillId="0" borderId="0">
      <alignment/>
      <protection/>
    </xf>
    <xf numFmtId="0" fontId="21"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48">
    <xf numFmtId="0" fontId="0" fillId="0" borderId="0" xfId="0" applyAlignment="1">
      <alignment/>
    </xf>
    <xf numFmtId="0" fontId="1" fillId="0" borderId="0" xfId="0" applyFont="1" applyAlignment="1">
      <alignment/>
    </xf>
    <xf numFmtId="0" fontId="3" fillId="0" borderId="0" xfId="0" applyFont="1" applyAlignment="1">
      <alignment/>
    </xf>
    <xf numFmtId="3" fontId="3" fillId="0" borderId="0" xfId="0" applyNumberFormat="1"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3" fillId="0" borderId="0" xfId="0" applyFont="1" applyAlignment="1">
      <alignment horizontal="right"/>
    </xf>
    <xf numFmtId="0" fontId="3" fillId="0" borderId="0" xfId="0" applyFont="1" applyAlignment="1">
      <alignment horizontal="center"/>
    </xf>
    <xf numFmtId="0" fontId="7" fillId="0" borderId="0" xfId="0" applyFont="1" applyAlignment="1">
      <alignment/>
    </xf>
    <xf numFmtId="0" fontId="8" fillId="0" borderId="0" xfId="0" applyFont="1" applyAlignment="1">
      <alignment horizontal="center"/>
    </xf>
    <xf numFmtId="3" fontId="7" fillId="0" borderId="0" xfId="0" applyNumberFormat="1" applyFont="1" applyAlignment="1">
      <alignment/>
    </xf>
    <xf numFmtId="0" fontId="9" fillId="0" borderId="0" xfId="0" applyFont="1" applyAlignment="1">
      <alignment horizontal="center"/>
    </xf>
    <xf numFmtId="0" fontId="10" fillId="0" borderId="0" xfId="0" applyFont="1" applyAlignment="1">
      <alignment/>
    </xf>
    <xf numFmtId="3" fontId="10" fillId="0" borderId="0" xfId="0" applyNumberFormat="1" applyFont="1" applyAlignment="1">
      <alignment/>
    </xf>
    <xf numFmtId="0" fontId="3" fillId="0" borderId="10" xfId="0" applyFont="1" applyBorder="1" applyAlignment="1">
      <alignment/>
    </xf>
    <xf numFmtId="0" fontId="3" fillId="0" borderId="11" xfId="0" applyFont="1" applyBorder="1" applyAlignment="1">
      <alignment/>
    </xf>
    <xf numFmtId="0" fontId="11" fillId="0" borderId="11" xfId="0" applyFont="1" applyBorder="1" applyAlignment="1">
      <alignment/>
    </xf>
    <xf numFmtId="0" fontId="11" fillId="0" borderId="10"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0"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12" fillId="0" borderId="0" xfId="0" applyFont="1" applyAlignment="1">
      <alignment/>
    </xf>
    <xf numFmtId="0" fontId="3" fillId="0" borderId="20" xfId="0" applyFont="1" applyBorder="1" applyAlignment="1">
      <alignment/>
    </xf>
    <xf numFmtId="0" fontId="13" fillId="0" borderId="0" xfId="0" applyFont="1" applyAlignment="1">
      <alignment/>
    </xf>
    <xf numFmtId="0" fontId="5" fillId="0" borderId="0" xfId="0" applyFont="1" applyAlignment="1">
      <alignment horizontal="center"/>
    </xf>
    <xf numFmtId="0" fontId="3" fillId="0" borderId="0" xfId="0" applyFont="1" applyAlignment="1">
      <alignment horizontal="justify" vertical="center" wrapText="1"/>
    </xf>
    <xf numFmtId="0" fontId="1" fillId="0" borderId="0" xfId="0" applyFont="1" applyAlignment="1">
      <alignment horizontal="center"/>
    </xf>
    <xf numFmtId="0" fontId="1" fillId="0" borderId="0" xfId="0" applyFont="1" applyAlignment="1">
      <alignment horizontal="justify" vertical="center" wrapText="1"/>
    </xf>
    <xf numFmtId="173" fontId="16" fillId="0" borderId="0" xfId="57" applyNumberFormat="1" applyFont="1" applyAlignment="1" applyProtection="1">
      <alignment horizontal="left" vertical="top"/>
      <protection locked="0"/>
    </xf>
    <xf numFmtId="173" fontId="16" fillId="0" borderId="0" xfId="57" applyNumberFormat="1" applyFont="1" applyAlignment="1" applyProtection="1">
      <alignment vertical="top"/>
      <protection locked="0"/>
    </xf>
    <xf numFmtId="173" fontId="18" fillId="0" borderId="0" xfId="59" applyNumberFormat="1" applyFont="1" applyProtection="1">
      <alignment/>
      <protection locked="0"/>
    </xf>
    <xf numFmtId="173" fontId="19" fillId="0" borderId="0" xfId="59" applyNumberFormat="1" applyFont="1" applyBorder="1" applyProtection="1">
      <alignment/>
      <protection locked="0"/>
    </xf>
    <xf numFmtId="173" fontId="16" fillId="0" borderId="0" xfId="58" applyNumberFormat="1" applyFont="1" applyFill="1" applyBorder="1" applyAlignment="1" applyProtection="1">
      <alignment horizontal="left"/>
      <protection locked="0"/>
    </xf>
    <xf numFmtId="173" fontId="16" fillId="0" borderId="18" xfId="59" applyNumberFormat="1" applyFont="1" applyBorder="1" applyAlignment="1" applyProtection="1">
      <alignment horizontal="center" vertical="center" wrapText="1"/>
      <protection locked="0"/>
    </xf>
    <xf numFmtId="173" fontId="16" fillId="0" borderId="0" xfId="58" applyNumberFormat="1" applyFont="1" applyFill="1" applyBorder="1" applyAlignment="1" applyProtection="1">
      <alignment horizontal="right"/>
      <protection locked="0"/>
    </xf>
    <xf numFmtId="173" fontId="16" fillId="0" borderId="0" xfId="59" applyNumberFormat="1" applyFont="1" applyAlignment="1" applyProtection="1">
      <alignment/>
      <protection locked="0"/>
    </xf>
    <xf numFmtId="173" fontId="16" fillId="0" borderId="0" xfId="61" applyNumberFormat="1" applyFont="1" applyAlignment="1" applyProtection="1">
      <alignment vertical="top" wrapText="1"/>
      <protection locked="0"/>
    </xf>
    <xf numFmtId="173" fontId="22" fillId="0" borderId="0" xfId="58" applyNumberFormat="1" applyFont="1" applyFill="1" applyAlignment="1" applyProtection="1">
      <alignment horizontal="justify" vertical="top"/>
      <protection locked="0"/>
    </xf>
    <xf numFmtId="173" fontId="16" fillId="0" borderId="0" xfId="58" applyNumberFormat="1" applyFont="1" applyFill="1" applyBorder="1" applyAlignment="1" applyProtection="1">
      <alignment horizontal="right" shrinkToFit="1"/>
      <protection locked="0"/>
    </xf>
    <xf numFmtId="173" fontId="22" fillId="0" borderId="0" xfId="59" applyNumberFormat="1" applyFont="1" applyAlignment="1" applyProtection="1">
      <alignment/>
      <protection locked="0"/>
    </xf>
    <xf numFmtId="173" fontId="22" fillId="0" borderId="0" xfId="58" applyNumberFormat="1" applyFont="1" applyFill="1" applyBorder="1" applyAlignment="1" applyProtection="1">
      <alignment horizontal="right" shrinkToFit="1"/>
      <protection locked="0"/>
    </xf>
    <xf numFmtId="173" fontId="16" fillId="0" borderId="0" xfId="59" applyNumberFormat="1" applyFont="1" applyBorder="1" applyAlignment="1" applyProtection="1">
      <alignment/>
      <protection locked="0"/>
    </xf>
    <xf numFmtId="173" fontId="13" fillId="0" borderId="0" xfId="58" applyNumberFormat="1" applyFont="1" applyFill="1" applyAlignment="1" applyProtection="1">
      <alignment horizontal="justify" vertical="top"/>
      <protection locked="0"/>
    </xf>
    <xf numFmtId="173" fontId="5" fillId="0" borderId="0" xfId="58" applyNumberFormat="1" applyFont="1" applyFill="1" applyBorder="1" applyAlignment="1" applyProtection="1">
      <alignment horizontal="left"/>
      <protection locked="0"/>
    </xf>
    <xf numFmtId="173" fontId="5" fillId="0" borderId="0" xfId="58" applyNumberFormat="1" applyFont="1" applyFill="1" applyBorder="1" applyAlignment="1" applyProtection="1">
      <alignment horizontal="justify" vertical="top" wrapText="1"/>
      <protection locked="0"/>
    </xf>
    <xf numFmtId="173" fontId="5" fillId="0" borderId="0" xfId="58" applyNumberFormat="1" applyFont="1" applyFill="1" applyBorder="1" applyAlignment="1" applyProtection="1">
      <alignment horizontal="right"/>
      <protection locked="0"/>
    </xf>
    <xf numFmtId="173" fontId="13" fillId="0" borderId="0" xfId="58" applyNumberFormat="1" applyFont="1" applyFill="1" applyAlignment="1" applyProtection="1">
      <alignment vertical="top"/>
      <protection locked="0"/>
    </xf>
    <xf numFmtId="173" fontId="13" fillId="0" borderId="0" xfId="58" applyNumberFormat="1" applyFont="1" applyFill="1" applyBorder="1" applyAlignment="1" applyProtection="1">
      <alignment horizontal="right"/>
      <protection locked="0"/>
    </xf>
    <xf numFmtId="173" fontId="13" fillId="0" borderId="0" xfId="58" applyNumberFormat="1" applyFont="1" applyFill="1" applyBorder="1" applyAlignment="1" applyProtection="1">
      <alignment horizontal="right" shrinkToFit="1"/>
      <protection locked="0"/>
    </xf>
    <xf numFmtId="0" fontId="19" fillId="0" borderId="0" xfId="59" applyNumberFormat="1" applyFont="1" applyAlignment="1" applyProtection="1">
      <alignment horizontal="center"/>
      <protection locked="0"/>
    </xf>
    <xf numFmtId="41" fontId="19" fillId="0" borderId="0" xfId="59" applyNumberFormat="1" applyFont="1" applyProtection="1">
      <alignment/>
      <protection locked="0"/>
    </xf>
    <xf numFmtId="174" fontId="19" fillId="0" borderId="0" xfId="59" applyNumberFormat="1" applyFont="1" applyProtection="1">
      <alignment/>
      <protection locked="0"/>
    </xf>
    <xf numFmtId="173" fontId="16" fillId="0" borderId="18" xfId="58" applyNumberFormat="1" applyFont="1" applyFill="1" applyBorder="1" applyAlignment="1" applyProtection="1">
      <alignment horizontal="right" shrinkToFit="1"/>
      <protection locked="0"/>
    </xf>
    <xf numFmtId="173" fontId="22" fillId="0" borderId="18" xfId="58" applyNumberFormat="1" applyFont="1" applyFill="1" applyBorder="1" applyAlignment="1" applyProtection="1">
      <alignment horizontal="right" shrinkToFit="1"/>
      <protection locked="0"/>
    </xf>
    <xf numFmtId="173" fontId="16" fillId="0" borderId="13" xfId="59" applyNumberFormat="1" applyFont="1" applyBorder="1" applyAlignment="1" applyProtection="1">
      <alignment shrinkToFit="1"/>
      <protection/>
    </xf>
    <xf numFmtId="0" fontId="0" fillId="0" borderId="0" xfId="0" applyFont="1" applyAlignment="1">
      <alignment horizontal="right"/>
    </xf>
    <xf numFmtId="0" fontId="0" fillId="0" borderId="0" xfId="0" applyAlignment="1">
      <alignment horizontal="right"/>
    </xf>
    <xf numFmtId="0" fontId="23" fillId="0" borderId="0" xfId="0" applyFont="1" applyAlignment="1">
      <alignment horizontal="right"/>
    </xf>
    <xf numFmtId="173" fontId="16" fillId="0" borderId="21" xfId="58" applyNumberFormat="1" applyFont="1" applyFill="1" applyBorder="1" applyAlignment="1" applyProtection="1">
      <alignment horizontal="right" shrinkToFit="1"/>
      <protection locked="0"/>
    </xf>
    <xf numFmtId="173" fontId="16" fillId="0" borderId="0" xfId="61" applyNumberFormat="1" applyFont="1" applyBorder="1" applyAlignment="1" applyProtection="1">
      <alignment vertical="top" shrinkToFit="1"/>
      <protection/>
    </xf>
    <xf numFmtId="173" fontId="22" fillId="0" borderId="0" xfId="58" applyNumberFormat="1" applyFont="1" applyFill="1" applyBorder="1" applyAlignment="1" applyProtection="1">
      <alignment horizontal="justify" vertical="top"/>
      <protection locked="0"/>
    </xf>
    <xf numFmtId="173" fontId="5" fillId="0" borderId="21" xfId="58" applyNumberFormat="1" applyFont="1" applyFill="1" applyBorder="1" applyAlignment="1" applyProtection="1">
      <alignment horizontal="left"/>
      <protection locked="0"/>
    </xf>
    <xf numFmtId="173" fontId="5" fillId="0" borderId="21" xfId="58" applyNumberFormat="1" applyFont="1" applyFill="1" applyBorder="1" applyAlignment="1" applyProtection="1">
      <alignment horizontal="justify" vertical="top" wrapText="1"/>
      <protection locked="0"/>
    </xf>
    <xf numFmtId="173" fontId="5" fillId="0" borderId="21" xfId="58" applyNumberFormat="1" applyFont="1" applyFill="1" applyBorder="1" applyAlignment="1" applyProtection="1">
      <alignment horizontal="right"/>
      <protection locked="0"/>
    </xf>
    <xf numFmtId="173" fontId="19" fillId="0" borderId="18" xfId="59" applyNumberFormat="1" applyFont="1" applyBorder="1" applyAlignment="1" applyProtection="1">
      <alignment horizontal="center"/>
      <protection locked="0"/>
    </xf>
    <xf numFmtId="173" fontId="19" fillId="0" borderId="18" xfId="59" applyNumberFormat="1" applyFont="1" applyBorder="1" applyProtection="1">
      <alignment/>
      <protection locked="0"/>
    </xf>
    <xf numFmtId="173" fontId="16" fillId="0" borderId="21" xfId="59" applyNumberFormat="1" applyFont="1" applyBorder="1" applyAlignment="1" applyProtection="1">
      <alignment horizontal="center" vertical="center" wrapText="1"/>
      <protection locked="0"/>
    </xf>
    <xf numFmtId="173" fontId="20" fillId="0" borderId="18" xfId="60" applyNumberFormat="1" applyFont="1" applyBorder="1" applyAlignment="1" applyProtection="1">
      <alignment horizontal="right" vertical="top"/>
      <protection locked="0"/>
    </xf>
    <xf numFmtId="173" fontId="13" fillId="0" borderId="0" xfId="58" applyNumberFormat="1" applyFont="1" applyFill="1" applyAlignment="1" applyProtection="1">
      <alignment vertical="center"/>
      <protection locked="0"/>
    </xf>
    <xf numFmtId="173" fontId="16" fillId="0" borderId="0" xfId="59" applyNumberFormat="1" applyFont="1" applyBorder="1" applyAlignment="1" applyProtection="1">
      <alignment shrinkToFit="1"/>
      <protection/>
    </xf>
    <xf numFmtId="173" fontId="14" fillId="0" borderId="18" xfId="59" applyNumberFormat="1" applyFont="1" applyBorder="1" applyAlignment="1" applyProtection="1">
      <alignment horizontal="center" vertical="center" wrapText="1"/>
      <protection locked="0"/>
    </xf>
    <xf numFmtId="173" fontId="14" fillId="0" borderId="0" xfId="58" applyNumberFormat="1" applyFont="1" applyFill="1" applyBorder="1" applyAlignment="1" applyProtection="1">
      <alignment horizontal="left"/>
      <protection locked="0"/>
    </xf>
    <xf numFmtId="173" fontId="14" fillId="0" borderId="0" xfId="59" applyNumberFormat="1" applyFont="1" applyBorder="1" applyAlignment="1" applyProtection="1">
      <alignment horizontal="center" vertical="center" wrapText="1"/>
      <protection locked="0"/>
    </xf>
    <xf numFmtId="173" fontId="14" fillId="0" borderId="0" xfId="58" applyNumberFormat="1" applyFont="1" applyFill="1" applyBorder="1" applyAlignment="1" applyProtection="1">
      <alignment horizontal="right"/>
      <protection locked="0"/>
    </xf>
    <xf numFmtId="173" fontId="24" fillId="0" borderId="18" xfId="59" applyNumberFormat="1" applyFont="1" applyBorder="1" applyAlignment="1" applyProtection="1">
      <alignment horizontal="center" vertical="center" wrapText="1"/>
      <protection locked="0"/>
    </xf>
    <xf numFmtId="14" fontId="3" fillId="0" borderId="18" xfId="0" applyNumberFormat="1" applyFont="1" applyBorder="1" applyAlignment="1">
      <alignment horizontal="right"/>
    </xf>
    <xf numFmtId="3" fontId="7" fillId="0" borderId="21" xfId="0" applyNumberFormat="1" applyFont="1" applyBorder="1" applyAlignment="1">
      <alignment/>
    </xf>
    <xf numFmtId="0" fontId="7" fillId="0" borderId="18" xfId="0" applyFont="1" applyBorder="1" applyAlignment="1">
      <alignment/>
    </xf>
    <xf numFmtId="0" fontId="7" fillId="0" borderId="21" xfId="0" applyFont="1" applyBorder="1" applyAlignment="1">
      <alignment/>
    </xf>
    <xf numFmtId="0" fontId="3" fillId="0" borderId="21" xfId="0" applyFont="1" applyBorder="1" applyAlignment="1">
      <alignment/>
    </xf>
    <xf numFmtId="0" fontId="14" fillId="0" borderId="0" xfId="0" applyFont="1" applyAlignment="1">
      <alignment/>
    </xf>
    <xf numFmtId="0" fontId="3" fillId="0" borderId="0" xfId="0" applyFont="1" applyAlignment="1">
      <alignment vertical="center"/>
    </xf>
    <xf numFmtId="3" fontId="10" fillId="0" borderId="18" xfId="0" applyNumberFormat="1" applyFont="1" applyBorder="1" applyAlignment="1">
      <alignment/>
    </xf>
    <xf numFmtId="0" fontId="9" fillId="0" borderId="0" xfId="0" applyFont="1" applyAlignment="1">
      <alignment/>
    </xf>
    <xf numFmtId="0" fontId="7" fillId="0" borderId="0" xfId="0" applyFont="1" applyAlignment="1">
      <alignment vertical="center"/>
    </xf>
    <xf numFmtId="0" fontId="7" fillId="0" borderId="0" xfId="0" applyFont="1" applyAlignment="1">
      <alignment horizontal="center" vertical="center"/>
    </xf>
    <xf numFmtId="0" fontId="8" fillId="0" borderId="18" xfId="0" applyFont="1" applyBorder="1" applyAlignment="1">
      <alignment horizontal="center"/>
    </xf>
    <xf numFmtId="0" fontId="8" fillId="0" borderId="0" xfId="0" applyFont="1" applyBorder="1" applyAlignment="1">
      <alignment horizontal="center"/>
    </xf>
    <xf numFmtId="3" fontId="3" fillId="0" borderId="18" xfId="0" applyNumberFormat="1" applyFont="1" applyBorder="1" applyAlignment="1">
      <alignment/>
    </xf>
    <xf numFmtId="0" fontId="26" fillId="0" borderId="0" xfId="0" applyFont="1" applyAlignment="1">
      <alignment/>
    </xf>
    <xf numFmtId="0" fontId="3" fillId="0" borderId="13" xfId="0" applyFont="1" applyBorder="1" applyAlignment="1">
      <alignment horizontal="center"/>
    </xf>
    <xf numFmtId="0" fontId="1" fillId="0" borderId="0" xfId="0" applyFont="1" applyAlignment="1">
      <alignment/>
    </xf>
    <xf numFmtId="0" fontId="13" fillId="0" borderId="0" xfId="0" applyFont="1" applyBorder="1" applyAlignment="1">
      <alignment horizontal="center"/>
    </xf>
    <xf numFmtId="0" fontId="8" fillId="0" borderId="21" xfId="0" applyFont="1" applyBorder="1" applyAlignment="1">
      <alignment horizontal="center"/>
    </xf>
    <xf numFmtId="0" fontId="13" fillId="0" borderId="21" xfId="0" applyFont="1" applyBorder="1" applyAlignment="1">
      <alignment horizontal="center" vertical="center"/>
    </xf>
    <xf numFmtId="0" fontId="13" fillId="0" borderId="13" xfId="0" applyFont="1" applyBorder="1" applyAlignment="1">
      <alignment horizontal="center"/>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3" fillId="0" borderId="24" xfId="0" applyFont="1" applyBorder="1" applyAlignment="1">
      <alignment/>
    </xf>
    <xf numFmtId="0" fontId="13" fillId="0" borderId="25" xfId="0" applyFont="1" applyBorder="1" applyAlignment="1">
      <alignment horizontal="center" vertical="center" wrapText="1"/>
    </xf>
    <xf numFmtId="0" fontId="8" fillId="0" borderId="19" xfId="0" applyFont="1" applyBorder="1" applyAlignment="1">
      <alignment horizontal="center"/>
    </xf>
    <xf numFmtId="0" fontId="8" fillId="0" borderId="25" xfId="0" applyFont="1" applyBorder="1" applyAlignment="1">
      <alignment horizontal="center"/>
    </xf>
    <xf numFmtId="0" fontId="13" fillId="0" borderId="23" xfId="0" applyFont="1" applyBorder="1" applyAlignment="1">
      <alignment horizontal="center" vertical="center"/>
    </xf>
    <xf numFmtId="0" fontId="3" fillId="0" borderId="26" xfId="0" applyFont="1" applyBorder="1" applyAlignment="1">
      <alignment/>
    </xf>
    <xf numFmtId="0" fontId="11" fillId="0" borderId="15" xfId="0" applyFont="1" applyBorder="1" applyAlignment="1">
      <alignment horizontal="center"/>
    </xf>
    <xf numFmtId="0" fontId="11" fillId="0" borderId="24" xfId="0" applyFont="1" applyBorder="1" applyAlignment="1">
      <alignment horizontal="center"/>
    </xf>
    <xf numFmtId="0" fontId="11" fillId="0" borderId="26" xfId="0" applyFont="1" applyBorder="1" applyAlignment="1">
      <alignment horizontal="center"/>
    </xf>
    <xf numFmtId="0" fontId="11" fillId="0" borderId="17" xfId="0" applyFont="1" applyBorder="1" applyAlignment="1">
      <alignment horizontal="center"/>
    </xf>
    <xf numFmtId="0" fontId="11" fillId="0" borderId="19" xfId="0" applyFont="1" applyBorder="1" applyAlignment="1">
      <alignment horizontal="center"/>
    </xf>
    <xf numFmtId="0" fontId="3" fillId="0" borderId="0" xfId="0" applyFont="1" applyBorder="1" applyAlignment="1">
      <alignment horizontal="center"/>
    </xf>
    <xf numFmtId="0" fontId="11" fillId="0" borderId="27" xfId="0" applyFont="1" applyBorder="1" applyAlignment="1">
      <alignment horizontal="center"/>
    </xf>
    <xf numFmtId="0" fontId="3" fillId="0" borderId="28" xfId="0" applyFont="1" applyBorder="1" applyAlignment="1">
      <alignment/>
    </xf>
    <xf numFmtId="0" fontId="3" fillId="0" borderId="29" xfId="0" applyFont="1" applyBorder="1" applyAlignment="1">
      <alignment/>
    </xf>
    <xf numFmtId="0" fontId="11" fillId="0" borderId="0" xfId="0" applyFont="1" applyBorder="1" applyAlignment="1">
      <alignment/>
    </xf>
    <xf numFmtId="0" fontId="3" fillId="0" borderId="30" xfId="0" applyFont="1" applyBorder="1" applyAlignment="1">
      <alignment/>
    </xf>
    <xf numFmtId="0" fontId="3" fillId="0" borderId="31" xfId="0" applyFont="1" applyBorder="1" applyAlignment="1">
      <alignment/>
    </xf>
    <xf numFmtId="0" fontId="11" fillId="0" borderId="27" xfId="0" applyFont="1" applyBorder="1" applyAlignment="1">
      <alignment/>
    </xf>
    <xf numFmtId="0" fontId="3" fillId="0" borderId="27" xfId="0" applyFont="1" applyBorder="1" applyAlignment="1">
      <alignment/>
    </xf>
    <xf numFmtId="0" fontId="11" fillId="0" borderId="32" xfId="0" applyFont="1" applyBorder="1" applyAlignment="1">
      <alignment/>
    </xf>
    <xf numFmtId="0" fontId="3" fillId="0" borderId="32" xfId="0" applyFont="1" applyBorder="1" applyAlignment="1">
      <alignment/>
    </xf>
    <xf numFmtId="0" fontId="7" fillId="0" borderId="0" xfId="0" applyFont="1" applyBorder="1" applyAlignment="1">
      <alignment/>
    </xf>
    <xf numFmtId="0" fontId="7" fillId="0" borderId="0" xfId="0" applyFont="1" applyBorder="1" applyAlignment="1">
      <alignment horizontal="right"/>
    </xf>
    <xf numFmtId="0" fontId="13" fillId="0" borderId="0" xfId="0" applyFont="1" applyBorder="1" applyAlignment="1">
      <alignment/>
    </xf>
    <xf numFmtId="0" fontId="1" fillId="0" borderId="0" xfId="0" applyFont="1" applyBorder="1" applyAlignment="1">
      <alignment/>
    </xf>
    <xf numFmtId="3" fontId="1" fillId="0" borderId="0" xfId="0" applyNumberFormat="1" applyFont="1" applyAlignment="1">
      <alignment/>
    </xf>
    <xf numFmtId="3" fontId="27" fillId="0" borderId="0" xfId="0" applyNumberFormat="1" applyFont="1" applyAlignment="1">
      <alignment horizontal="center"/>
    </xf>
    <xf numFmtId="0" fontId="27" fillId="0" borderId="0" xfId="0" applyFont="1" applyAlignment="1">
      <alignment/>
    </xf>
    <xf numFmtId="3" fontId="28" fillId="0" borderId="0" xfId="0" applyNumberFormat="1" applyFont="1" applyAlignment="1">
      <alignment/>
    </xf>
    <xf numFmtId="0" fontId="12" fillId="0" borderId="0" xfId="0" applyFont="1" applyBorder="1" applyAlignment="1">
      <alignment horizontal="center"/>
    </xf>
    <xf numFmtId="0" fontId="4" fillId="0" borderId="0" xfId="0" applyFont="1" applyBorder="1" applyAlignment="1">
      <alignment horizontal="center"/>
    </xf>
    <xf numFmtId="0" fontId="5" fillId="0" borderId="0" xfId="0" applyFont="1" applyBorder="1" applyAlignment="1">
      <alignment horizontal="center"/>
    </xf>
    <xf numFmtId="0" fontId="24" fillId="0" borderId="0" xfId="0" applyFont="1" applyBorder="1" applyAlignment="1">
      <alignment horizontal="center"/>
    </xf>
    <xf numFmtId="0" fontId="12" fillId="0" borderId="0" xfId="0" applyFont="1" applyBorder="1" applyAlignment="1">
      <alignment/>
    </xf>
    <xf numFmtId="0" fontId="6" fillId="0" borderId="0" xfId="0" applyFont="1" applyBorder="1" applyAlignment="1">
      <alignment horizontal="center"/>
    </xf>
    <xf numFmtId="0" fontId="14" fillId="0" borderId="0" xfId="0" applyFont="1" applyBorder="1" applyAlignment="1">
      <alignment horizontal="center"/>
    </xf>
    <xf numFmtId="0" fontId="1" fillId="0" borderId="0" xfId="0" applyFont="1" applyBorder="1" applyAlignment="1">
      <alignment horizontal="center"/>
    </xf>
    <xf numFmtId="3" fontId="13" fillId="0" borderId="0" xfId="0" applyNumberFormat="1" applyFont="1" applyBorder="1" applyAlignment="1">
      <alignment/>
    </xf>
    <xf numFmtId="3" fontId="5" fillId="0" borderId="0" xfId="0" applyNumberFormat="1" applyFont="1" applyBorder="1" applyAlignment="1">
      <alignment/>
    </xf>
    <xf numFmtId="0" fontId="6" fillId="0" borderId="0" xfId="0" applyFont="1" applyBorder="1" applyAlignment="1">
      <alignment/>
    </xf>
    <xf numFmtId="37" fontId="13" fillId="0" borderId="0" xfId="0" applyNumberFormat="1" applyFont="1" applyBorder="1" applyAlignment="1">
      <alignment/>
    </xf>
    <xf numFmtId="0" fontId="12" fillId="0" borderId="13" xfId="0" applyFont="1" applyBorder="1" applyAlignment="1">
      <alignment horizontal="center"/>
    </xf>
    <xf numFmtId="0" fontId="4" fillId="0" borderId="13" xfId="0" applyFont="1" applyBorder="1" applyAlignment="1">
      <alignment horizontal="center"/>
    </xf>
    <xf numFmtId="0" fontId="5" fillId="0" borderId="13" xfId="0" applyFont="1" applyBorder="1" applyAlignment="1">
      <alignment horizontal="center"/>
    </xf>
    <xf numFmtId="0" fontId="24" fillId="0" borderId="13" xfId="0" applyFont="1" applyBorder="1" applyAlignment="1">
      <alignment horizontal="center"/>
    </xf>
    <xf numFmtId="0" fontId="12" fillId="0" borderId="18" xfId="0" applyFont="1" applyBorder="1" applyAlignment="1">
      <alignment horizontal="center"/>
    </xf>
    <xf numFmtId="0" fontId="4" fillId="0" borderId="18" xfId="0" applyFont="1" applyBorder="1" applyAlignment="1">
      <alignment horizontal="center"/>
    </xf>
    <xf numFmtId="0" fontId="24" fillId="0" borderId="18" xfId="0" applyFont="1" applyBorder="1" applyAlignment="1">
      <alignment horizontal="center"/>
    </xf>
    <xf numFmtId="0" fontId="14" fillId="0" borderId="18" xfId="0" applyFont="1" applyBorder="1" applyAlignment="1">
      <alignment horizontal="center"/>
    </xf>
    <xf numFmtId="0" fontId="5" fillId="0" borderId="18" xfId="0" applyFont="1" applyBorder="1" applyAlignment="1">
      <alignment horizontal="center"/>
    </xf>
    <xf numFmtId="0" fontId="1" fillId="0" borderId="21" xfId="0" applyFont="1" applyBorder="1" applyAlignment="1">
      <alignment horizontal="center"/>
    </xf>
    <xf numFmtId="3" fontId="13" fillId="0" borderId="18" xfId="0" applyNumberFormat="1" applyFont="1" applyBorder="1" applyAlignment="1">
      <alignment/>
    </xf>
    <xf numFmtId="3" fontId="5" fillId="0" borderId="18" xfId="0" applyNumberFormat="1" applyFont="1" applyBorder="1" applyAlignment="1">
      <alignment/>
    </xf>
    <xf numFmtId="3" fontId="13" fillId="0" borderId="0" xfId="0" applyNumberFormat="1" applyFont="1" applyAlignment="1">
      <alignment/>
    </xf>
    <xf numFmtId="3" fontId="29" fillId="0" borderId="0" xfId="0" applyNumberFormat="1" applyFont="1" applyAlignment="1">
      <alignment/>
    </xf>
    <xf numFmtId="3" fontId="5" fillId="0" borderId="21" xfId="0" applyNumberFormat="1" applyFont="1" applyBorder="1" applyAlignment="1">
      <alignment/>
    </xf>
    <xf numFmtId="0" fontId="12" fillId="0" borderId="21" xfId="0" applyFont="1" applyBorder="1" applyAlignment="1">
      <alignment/>
    </xf>
    <xf numFmtId="3" fontId="13" fillId="0" borderId="21" xfId="0" applyNumberFormat="1" applyFont="1" applyBorder="1" applyAlignment="1">
      <alignment/>
    </xf>
    <xf numFmtId="0" fontId="13" fillId="0" borderId="21" xfId="0" applyFont="1" applyBorder="1" applyAlignment="1">
      <alignment/>
    </xf>
    <xf numFmtId="0" fontId="7" fillId="0" borderId="0" xfId="0" applyFont="1" applyAlignment="1">
      <alignment horizontal="center"/>
    </xf>
    <xf numFmtId="3" fontId="3" fillId="0" borderId="21" xfId="0" applyNumberFormat="1" applyFont="1" applyBorder="1" applyAlignment="1">
      <alignment/>
    </xf>
    <xf numFmtId="3" fontId="3" fillId="0" borderId="0" xfId="0" applyNumberFormat="1" applyFont="1" applyBorder="1" applyAlignment="1">
      <alignment/>
    </xf>
    <xf numFmtId="0" fontId="30" fillId="0" borderId="0" xfId="0" applyFont="1" applyAlignment="1">
      <alignment horizontal="right"/>
    </xf>
    <xf numFmtId="3" fontId="4" fillId="0" borderId="0" xfId="0" applyNumberFormat="1" applyFont="1" applyAlignment="1">
      <alignment/>
    </xf>
    <xf numFmtId="0" fontId="1" fillId="0" borderId="0" xfId="0" applyFont="1" applyAlignment="1">
      <alignment horizontal="right"/>
    </xf>
    <xf numFmtId="0" fontId="31" fillId="0" borderId="0" xfId="0" applyFont="1" applyAlignment="1">
      <alignment horizontal="center"/>
    </xf>
    <xf numFmtId="3" fontId="4" fillId="0" borderId="0" xfId="0" applyNumberFormat="1" applyFont="1" applyBorder="1" applyAlignment="1">
      <alignment/>
    </xf>
    <xf numFmtId="3" fontId="1" fillId="0" borderId="18" xfId="0" applyNumberFormat="1" applyFont="1" applyBorder="1" applyAlignment="1">
      <alignment/>
    </xf>
    <xf numFmtId="3" fontId="1" fillId="0" borderId="21" xfId="0" applyNumberFormat="1" applyFont="1" applyBorder="1" applyAlignment="1">
      <alignment/>
    </xf>
    <xf numFmtId="0" fontId="8" fillId="0" borderId="0" xfId="0" applyFont="1" applyAlignment="1">
      <alignment/>
    </xf>
    <xf numFmtId="0" fontId="7" fillId="0" borderId="0" xfId="0" applyFont="1" applyBorder="1" applyAlignment="1">
      <alignment horizontal="center"/>
    </xf>
    <xf numFmtId="3" fontId="4" fillId="0" borderId="21" xfId="0" applyNumberFormat="1" applyFont="1" applyBorder="1" applyAlignment="1">
      <alignment/>
    </xf>
    <xf numFmtId="3" fontId="3" fillId="0" borderId="0" xfId="0" applyNumberFormat="1" applyFont="1" applyAlignment="1">
      <alignment vertical="center"/>
    </xf>
    <xf numFmtId="0" fontId="3" fillId="0" borderId="18" xfId="0" applyFont="1" applyBorder="1" applyAlignment="1">
      <alignment vertical="center"/>
    </xf>
    <xf numFmtId="3" fontId="26" fillId="0" borderId="0" xfId="0" applyNumberFormat="1" applyFont="1" applyAlignment="1">
      <alignment/>
    </xf>
    <xf numFmtId="0" fontId="3" fillId="0" borderId="0" xfId="0" applyFont="1" applyAlignment="1">
      <alignment vertical="top"/>
    </xf>
    <xf numFmtId="176" fontId="3" fillId="0" borderId="0" xfId="42" applyNumberFormat="1" applyFont="1" applyAlignment="1">
      <alignment/>
    </xf>
    <xf numFmtId="0" fontId="32" fillId="0" borderId="0" xfId="0" applyFont="1" applyAlignment="1">
      <alignment horizontal="right"/>
    </xf>
    <xf numFmtId="173" fontId="20" fillId="0" borderId="0" xfId="59" applyNumberFormat="1" applyFont="1" applyAlignment="1" applyProtection="1">
      <alignment/>
      <protection locked="0"/>
    </xf>
    <xf numFmtId="173" fontId="33" fillId="0" borderId="0" xfId="58" applyNumberFormat="1" applyFont="1" applyFill="1" applyBorder="1" applyAlignment="1" applyProtection="1">
      <alignment horizontal="left"/>
      <protection locked="0"/>
    </xf>
    <xf numFmtId="173" fontId="20" fillId="0" borderId="0" xfId="58" applyNumberFormat="1" applyFont="1" applyFill="1" applyBorder="1" applyAlignment="1" applyProtection="1">
      <alignment horizontal="right" shrinkToFit="1"/>
      <protection locked="0"/>
    </xf>
    <xf numFmtId="0" fontId="32" fillId="0" borderId="0" xfId="0" applyFont="1" applyAlignment="1">
      <alignment/>
    </xf>
    <xf numFmtId="0" fontId="13" fillId="0" borderId="0" xfId="0" applyFont="1" applyAlignment="1">
      <alignment vertical="top"/>
    </xf>
    <xf numFmtId="0" fontId="3" fillId="0" borderId="0" xfId="0" applyFont="1" applyFill="1" applyAlignment="1">
      <alignment/>
    </xf>
    <xf numFmtId="0" fontId="10" fillId="0" borderId="0" xfId="0" applyFont="1" applyFill="1" applyAlignment="1">
      <alignment/>
    </xf>
    <xf numFmtId="3" fontId="10" fillId="0" borderId="0" xfId="0" applyNumberFormat="1" applyFont="1" applyFill="1" applyAlignment="1">
      <alignment/>
    </xf>
    <xf numFmtId="0" fontId="5" fillId="0" borderId="21" xfId="0" applyFont="1" applyBorder="1" applyAlignment="1">
      <alignment/>
    </xf>
    <xf numFmtId="0" fontId="4" fillId="0" borderId="21" xfId="0" applyFont="1" applyBorder="1" applyAlignment="1">
      <alignment/>
    </xf>
    <xf numFmtId="0" fontId="34" fillId="0" borderId="0" xfId="0" applyFont="1" applyAlignment="1">
      <alignment/>
    </xf>
    <xf numFmtId="0" fontId="35" fillId="0" borderId="0" xfId="0" applyFont="1" applyAlignment="1">
      <alignment/>
    </xf>
    <xf numFmtId="3" fontId="3" fillId="0" borderId="0" xfId="0" applyNumberFormat="1" applyFont="1" applyAlignment="1">
      <alignment horizontal="right"/>
    </xf>
    <xf numFmtId="3" fontId="11" fillId="0" borderId="0" xfId="0" applyNumberFormat="1" applyFont="1" applyAlignment="1">
      <alignment/>
    </xf>
    <xf numFmtId="3" fontId="7" fillId="0" borderId="0" xfId="0" applyNumberFormat="1" applyFont="1" applyBorder="1" applyAlignment="1">
      <alignment/>
    </xf>
    <xf numFmtId="3" fontId="3" fillId="0" borderId="0" xfId="0" applyNumberFormat="1" applyFont="1" applyFill="1" applyAlignment="1">
      <alignment/>
    </xf>
    <xf numFmtId="0" fontId="36" fillId="0" borderId="0" xfId="0" applyFont="1" applyAlignment="1">
      <alignment/>
    </xf>
    <xf numFmtId="0" fontId="7" fillId="0" borderId="18" xfId="0" applyFont="1" applyBorder="1" applyAlignment="1">
      <alignment horizontal="center"/>
    </xf>
    <xf numFmtId="0" fontId="7" fillId="0" borderId="0" xfId="0" applyFont="1" applyAlignment="1">
      <alignment horizontal="right"/>
    </xf>
    <xf numFmtId="14" fontId="7" fillId="0" borderId="18" xfId="0" applyNumberFormat="1" applyFont="1" applyBorder="1" applyAlignment="1">
      <alignment horizontal="center"/>
    </xf>
    <xf numFmtId="14" fontId="7" fillId="0" borderId="18" xfId="0" applyNumberFormat="1" applyFont="1" applyBorder="1" applyAlignment="1">
      <alignment horizontal="right"/>
    </xf>
    <xf numFmtId="173" fontId="39" fillId="0" borderId="18" xfId="59" applyNumberFormat="1" applyFont="1" applyBorder="1" applyAlignment="1" applyProtection="1">
      <alignment horizontal="center" vertical="center" wrapText="1"/>
      <protection locked="0"/>
    </xf>
    <xf numFmtId="176" fontId="3" fillId="0" borderId="18" xfId="42" applyNumberFormat="1" applyFont="1" applyBorder="1" applyAlignment="1">
      <alignment/>
    </xf>
    <xf numFmtId="176" fontId="7" fillId="0" borderId="0" xfId="42" applyNumberFormat="1" applyFont="1" applyAlignment="1">
      <alignment/>
    </xf>
    <xf numFmtId="3" fontId="12" fillId="0" borderId="0" xfId="0" applyNumberFormat="1" applyFont="1" applyAlignment="1">
      <alignment/>
    </xf>
    <xf numFmtId="3" fontId="25" fillId="0" borderId="0" xfId="0" applyNumberFormat="1" applyFont="1" applyAlignment="1">
      <alignment/>
    </xf>
    <xf numFmtId="0" fontId="3" fillId="0" borderId="0" xfId="0" applyFont="1" applyAlignment="1">
      <alignment horizontal="justify" vertical="center" wrapText="1"/>
    </xf>
    <xf numFmtId="0" fontId="35" fillId="0" borderId="0" xfId="0" applyFont="1" applyAlignment="1">
      <alignment horizontal="justify" vertical="center" wrapText="1"/>
    </xf>
    <xf numFmtId="0" fontId="1" fillId="0" borderId="0" xfId="0" applyFont="1" applyAlignment="1">
      <alignment horizontal="justify" vertical="center" wrapText="1"/>
    </xf>
    <xf numFmtId="0" fontId="6" fillId="0" borderId="0" xfId="0" applyFont="1" applyAlignment="1">
      <alignment horizontal="center"/>
    </xf>
    <xf numFmtId="0" fontId="3" fillId="0" borderId="0" xfId="0" applyFont="1" applyAlignment="1">
      <alignment horizontal="justify" wrapText="1"/>
    </xf>
    <xf numFmtId="0" fontId="3" fillId="0" borderId="0" xfId="0" applyFont="1" applyFill="1" applyAlignment="1">
      <alignment horizontal="justify" vertical="center" wrapText="1"/>
    </xf>
    <xf numFmtId="0" fontId="16" fillId="0" borderId="0" xfId="0" applyFont="1" applyAlignment="1">
      <alignment horizontal="justify" vertical="center"/>
    </xf>
    <xf numFmtId="173" fontId="16" fillId="0" borderId="21" xfId="59" applyNumberFormat="1" applyFont="1" applyBorder="1" applyAlignment="1" applyProtection="1">
      <alignment horizontal="center" vertical="center"/>
      <protection locked="0"/>
    </xf>
    <xf numFmtId="173" fontId="13" fillId="0" borderId="0" xfId="58" applyNumberFormat="1" applyFont="1" applyFill="1" applyAlignment="1" applyProtection="1">
      <alignment horizontal="left" vertical="top"/>
      <protection locked="0"/>
    </xf>
    <xf numFmtId="173" fontId="5" fillId="0" borderId="0" xfId="58" applyNumberFormat="1" applyFont="1" applyFill="1" applyBorder="1" applyAlignment="1" applyProtection="1">
      <alignment horizontal="left"/>
      <protection locked="0"/>
    </xf>
    <xf numFmtId="0" fontId="3" fillId="0" borderId="2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25" fillId="0" borderId="27" xfId="0" applyFont="1" applyBorder="1" applyAlignment="1">
      <alignment horizontal="center" wrapText="1"/>
    </xf>
    <xf numFmtId="0" fontId="25" fillId="0" borderId="24" xfId="0" applyFont="1" applyBorder="1" applyAlignment="1">
      <alignment horizontal="center" wrapText="1"/>
    </xf>
    <xf numFmtId="0" fontId="25" fillId="0" borderId="17" xfId="0" applyFont="1" applyBorder="1" applyAlignment="1">
      <alignment horizontal="center" wrapText="1"/>
    </xf>
    <xf numFmtId="0" fontId="5" fillId="0" borderId="13" xfId="0" applyFont="1" applyBorder="1" applyAlignment="1">
      <alignment horizontal="justify"/>
    </xf>
    <xf numFmtId="0" fontId="5" fillId="0" borderId="14" xfId="0" applyFont="1" applyBorder="1" applyAlignment="1">
      <alignment horizontal="justify"/>
    </xf>
    <xf numFmtId="0" fontId="1" fillId="0" borderId="0" xfId="0" applyFont="1" applyAlignment="1">
      <alignment horizontal="left"/>
    </xf>
    <xf numFmtId="0" fontId="13" fillId="0" borderId="27"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3" xfId="0" applyFont="1" applyBorder="1" applyAlignment="1">
      <alignment horizontal="center" vertical="center"/>
    </xf>
    <xf numFmtId="0" fontId="13" fillId="0" borderId="18" xfId="0" applyFont="1" applyBorder="1" applyAlignment="1">
      <alignment horizontal="center" vertical="center"/>
    </xf>
    <xf numFmtId="0" fontId="13" fillId="0" borderId="27" xfId="0" applyFont="1" applyBorder="1" applyAlignment="1">
      <alignment horizontal="center" vertical="center"/>
    </xf>
    <xf numFmtId="0" fontId="13" fillId="0" borderId="26" xfId="0" applyFont="1" applyBorder="1" applyAlignment="1">
      <alignment horizontal="center" vertical="center"/>
    </xf>
    <xf numFmtId="0" fontId="3" fillId="0" borderId="33" xfId="0" applyFont="1" applyBorder="1" applyAlignment="1">
      <alignment horizontal="center"/>
    </xf>
    <xf numFmtId="0" fontId="3" fillId="0" borderId="14"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1" fillId="0" borderId="23" xfId="0" applyFont="1" applyBorder="1" applyAlignment="1">
      <alignment horizontal="center"/>
    </xf>
    <xf numFmtId="0" fontId="1" fillId="0" borderId="27" xfId="0" applyFont="1" applyBorder="1" applyAlignment="1">
      <alignment horizontal="center"/>
    </xf>
    <xf numFmtId="0" fontId="7" fillId="0" borderId="0" xfId="0" applyFont="1" applyAlignment="1">
      <alignment horizontal="center"/>
    </xf>
    <xf numFmtId="0" fontId="13" fillId="0" borderId="0" xfId="0" applyFont="1" applyAlignment="1">
      <alignment horizontal="justify" vertical="center" wrapText="1"/>
    </xf>
    <xf numFmtId="0" fontId="7" fillId="0" borderId="0" xfId="0" applyFont="1" applyAlignment="1">
      <alignment horizontal="justify"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ocao" xfId="57"/>
    <cellStyle name="Normal_BCKToan-8th-TrangKenh" xfId="58"/>
    <cellStyle name="Normal_CanDoiBVT2002" xfId="59"/>
    <cellStyle name="Normal_Starbow2003 2" xfId="60"/>
    <cellStyle name="Normal_Worksheet in Mau BCTC ap dung tu 2004 cho DNNN 28.12.2004" xfId="61"/>
    <cellStyle name="Note" xfId="62"/>
    <cellStyle name="Output" xfId="63"/>
    <cellStyle name="Percent" xfId="64"/>
    <cellStyle name="Title" xfId="65"/>
    <cellStyle name="Total" xfId="66"/>
    <cellStyle name="Warning Text" xfId="67"/>
  </cellStyles>
  <dxfs count="29">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patternType="solid">
          <fgColor indexed="65"/>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patternType="solid">
          <fgColor indexed="65"/>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128"/>
  <sheetViews>
    <sheetView tabSelected="1" zoomScalePageLayoutView="0" workbookViewId="0" topLeftCell="A1">
      <selection activeCell="B12" sqref="B12:G12"/>
    </sheetView>
  </sheetViews>
  <sheetFormatPr defaultColWidth="8.796875" defaultRowHeight="15"/>
  <cols>
    <col min="1" max="1" width="2.19921875" style="30" customWidth="1"/>
    <col min="2" max="4" width="9" style="2" customWidth="1"/>
    <col min="5" max="5" width="10.5" style="2" customWidth="1"/>
    <col min="6" max="6" width="17" style="2" customWidth="1"/>
    <col min="7" max="7" width="30.19921875" style="2" customWidth="1"/>
    <col min="8" max="16384" width="9" style="2" customWidth="1"/>
  </cols>
  <sheetData>
    <row r="1" spans="2:7" ht="15" customHeight="1">
      <c r="B1" s="30" t="s">
        <v>155</v>
      </c>
      <c r="C1" s="1"/>
      <c r="D1" s="1"/>
      <c r="E1" s="1"/>
      <c r="F1" s="1"/>
      <c r="G1" s="31" t="s">
        <v>0</v>
      </c>
    </row>
    <row r="2" spans="2:7" ht="15" customHeight="1">
      <c r="B2" s="30" t="s">
        <v>156</v>
      </c>
      <c r="C2" s="4"/>
      <c r="D2" s="4"/>
      <c r="E2" s="4"/>
      <c r="F2" s="4"/>
      <c r="G2" s="8" t="s">
        <v>158</v>
      </c>
    </row>
    <row r="3" spans="2:7" ht="15" customHeight="1">
      <c r="B3" s="5" t="s">
        <v>1</v>
      </c>
      <c r="C3" s="4"/>
      <c r="D3" s="4"/>
      <c r="E3" s="4"/>
      <c r="F3" s="4"/>
      <c r="G3" s="33" t="s">
        <v>157</v>
      </c>
    </row>
    <row r="4" spans="1:7" ht="2.25" customHeight="1">
      <c r="A4" s="164"/>
      <c r="B4" s="192"/>
      <c r="C4" s="193"/>
      <c r="D4" s="193"/>
      <c r="E4" s="193"/>
      <c r="F4" s="193"/>
      <c r="G4" s="156"/>
    </row>
    <row r="5" spans="1:7" s="6" customFormat="1" ht="28.5" customHeight="1">
      <c r="A5" s="5"/>
      <c r="B5" s="213" t="s">
        <v>2</v>
      </c>
      <c r="C5" s="213"/>
      <c r="D5" s="213"/>
      <c r="E5" s="213"/>
      <c r="F5" s="213"/>
      <c r="G5" s="213"/>
    </row>
    <row r="6" spans="1:7" s="6" customFormat="1" ht="17.25">
      <c r="A6" s="5"/>
      <c r="B6" s="213" t="s">
        <v>573</v>
      </c>
      <c r="C6" s="213"/>
      <c r="D6" s="213"/>
      <c r="E6" s="213"/>
      <c r="F6" s="213"/>
      <c r="G6" s="213"/>
    </row>
    <row r="7" s="6" customFormat="1" ht="9" customHeight="1">
      <c r="A7" s="5"/>
    </row>
    <row r="8" spans="1:6" ht="16.5">
      <c r="A8" s="30" t="s">
        <v>431</v>
      </c>
      <c r="B8" s="5" t="s">
        <v>430</v>
      </c>
      <c r="C8" s="5"/>
      <c r="D8" s="5"/>
      <c r="E8" s="5"/>
      <c r="F8" s="5"/>
    </row>
    <row r="9" spans="1:2" ht="16.5">
      <c r="A9" s="30" t="s">
        <v>182</v>
      </c>
      <c r="B9" s="2" t="s">
        <v>432</v>
      </c>
    </row>
    <row r="10" ht="16.5">
      <c r="B10" s="2" t="s">
        <v>568</v>
      </c>
    </row>
    <row r="11" ht="16.5">
      <c r="B11" s="2" t="s">
        <v>488</v>
      </c>
    </row>
    <row r="12" spans="1:7" ht="52.5" customHeight="1">
      <c r="A12" s="188" t="s">
        <v>433</v>
      </c>
      <c r="B12" s="215" t="s">
        <v>574</v>
      </c>
      <c r="C12" s="215"/>
      <c r="D12" s="215"/>
      <c r="E12" s="215"/>
      <c r="F12" s="215"/>
      <c r="G12" s="215"/>
    </row>
    <row r="13" spans="1:2" ht="19.5" customHeight="1">
      <c r="A13" s="30" t="s">
        <v>435</v>
      </c>
      <c r="B13" s="2" t="s">
        <v>434</v>
      </c>
    </row>
    <row r="14" ht="16.5">
      <c r="B14" s="2" t="s">
        <v>487</v>
      </c>
    </row>
    <row r="15" ht="16.5">
      <c r="B15" s="2" t="s">
        <v>489</v>
      </c>
    </row>
    <row r="16" ht="16.5">
      <c r="B16" s="2" t="s">
        <v>490</v>
      </c>
    </row>
    <row r="17" ht="16.5">
      <c r="B17" s="2" t="s">
        <v>491</v>
      </c>
    </row>
    <row r="18" spans="1:2" ht="16.5">
      <c r="A18" s="30" t="s">
        <v>437</v>
      </c>
      <c r="B18" s="2" t="s">
        <v>436</v>
      </c>
    </row>
    <row r="19" ht="8.25" customHeight="1"/>
    <row r="20" spans="1:7" ht="16.5">
      <c r="A20" s="30" t="s">
        <v>439</v>
      </c>
      <c r="B20" s="5" t="s">
        <v>438</v>
      </c>
      <c r="C20" s="5"/>
      <c r="D20" s="5"/>
      <c r="E20" s="5"/>
      <c r="F20" s="5"/>
      <c r="G20" s="5"/>
    </row>
    <row r="21" spans="1:2" ht="16.5">
      <c r="A21" s="30" t="s">
        <v>441</v>
      </c>
      <c r="B21" s="2" t="s">
        <v>440</v>
      </c>
    </row>
    <row r="22" spans="1:2" ht="23.25" customHeight="1">
      <c r="A22" s="30" t="s">
        <v>183</v>
      </c>
      <c r="B22" s="2" t="s">
        <v>442</v>
      </c>
    </row>
    <row r="23" ht="7.5" customHeight="1"/>
    <row r="24" spans="1:6" ht="16.5">
      <c r="A24" s="30" t="s">
        <v>444</v>
      </c>
      <c r="B24" s="5" t="s">
        <v>443</v>
      </c>
      <c r="C24" s="5"/>
      <c r="D24" s="5"/>
      <c r="E24" s="5"/>
      <c r="F24" s="5"/>
    </row>
    <row r="25" spans="1:7" ht="78" customHeight="1">
      <c r="A25" s="188" t="s">
        <v>441</v>
      </c>
      <c r="B25" s="212" t="s">
        <v>445</v>
      </c>
      <c r="C25" s="212"/>
      <c r="D25" s="212"/>
      <c r="E25" s="212"/>
      <c r="F25" s="212"/>
      <c r="G25" s="212"/>
    </row>
    <row r="26" spans="1:2" ht="21" customHeight="1">
      <c r="A26" s="30" t="s">
        <v>183</v>
      </c>
      <c r="B26" s="2" t="s">
        <v>446</v>
      </c>
    </row>
    <row r="27" ht="16.5">
      <c r="B27" s="2" t="s">
        <v>492</v>
      </c>
    </row>
    <row r="28" ht="16.5">
      <c r="B28" s="2" t="s">
        <v>493</v>
      </c>
    </row>
    <row r="29" ht="16.5">
      <c r="B29" s="2" t="s">
        <v>494</v>
      </c>
    </row>
    <row r="30" ht="16.5">
      <c r="B30" s="2" t="s">
        <v>495</v>
      </c>
    </row>
    <row r="31" ht="16.5">
      <c r="B31" s="2" t="s">
        <v>496</v>
      </c>
    </row>
    <row r="32" ht="22.5" customHeight="1">
      <c r="B32" s="2" t="s">
        <v>497</v>
      </c>
    </row>
    <row r="33" ht="16.5">
      <c r="B33" s="2" t="s">
        <v>498</v>
      </c>
    </row>
    <row r="34" ht="16.5">
      <c r="B34" s="2" t="s">
        <v>499</v>
      </c>
    </row>
    <row r="35" ht="16.5">
      <c r="B35" s="2" t="s">
        <v>500</v>
      </c>
    </row>
    <row r="36" spans="2:7" ht="16.5">
      <c r="B36" s="210" t="s">
        <v>501</v>
      </c>
      <c r="C36" s="210"/>
      <c r="D36" s="210"/>
      <c r="E36" s="210"/>
      <c r="F36" s="210"/>
      <c r="G36" s="210"/>
    </row>
    <row r="37" spans="2:7" ht="16.5">
      <c r="B37" s="212" t="s">
        <v>502</v>
      </c>
      <c r="C37" s="212"/>
      <c r="D37" s="212"/>
      <c r="E37" s="212"/>
      <c r="F37" s="212"/>
      <c r="G37" s="212"/>
    </row>
    <row r="38" spans="2:7" ht="16.5">
      <c r="B38" s="2" t="s">
        <v>551</v>
      </c>
      <c r="C38" s="34"/>
      <c r="D38" s="34"/>
      <c r="E38" s="34"/>
      <c r="F38" s="34"/>
      <c r="G38" s="34"/>
    </row>
    <row r="39" spans="2:7" ht="16.5">
      <c r="B39" s="2" t="s">
        <v>552</v>
      </c>
      <c r="C39" s="34"/>
      <c r="D39" s="34"/>
      <c r="E39" s="34"/>
      <c r="F39" s="34"/>
      <c r="G39" s="34"/>
    </row>
    <row r="40" ht="21" customHeight="1">
      <c r="B40" s="2" t="s">
        <v>503</v>
      </c>
    </row>
    <row r="41" spans="2:7" ht="51" customHeight="1">
      <c r="B41" s="210" t="s">
        <v>504</v>
      </c>
      <c r="C41" s="210"/>
      <c r="D41" s="210"/>
      <c r="E41" s="210"/>
      <c r="F41" s="210"/>
      <c r="G41" s="210"/>
    </row>
    <row r="42" ht="16.5">
      <c r="B42" s="2" t="s">
        <v>505</v>
      </c>
    </row>
    <row r="43" ht="16.5">
      <c r="B43" s="2" t="s">
        <v>506</v>
      </c>
    </row>
    <row r="44" spans="1:6" ht="16.5">
      <c r="A44" s="30" t="s">
        <v>448</v>
      </c>
      <c r="B44" s="5" t="s">
        <v>447</v>
      </c>
      <c r="C44" s="5"/>
      <c r="D44" s="5"/>
      <c r="E44" s="5"/>
      <c r="F44" s="5"/>
    </row>
    <row r="45" spans="1:2" ht="16.5">
      <c r="A45" s="30" t="s">
        <v>182</v>
      </c>
      <c r="B45" s="2" t="s">
        <v>449</v>
      </c>
    </row>
    <row r="46" ht="16.5">
      <c r="B46" s="2" t="s">
        <v>507</v>
      </c>
    </row>
    <row r="47" ht="16.5">
      <c r="B47" s="2" t="s">
        <v>508</v>
      </c>
    </row>
    <row r="48" ht="16.5">
      <c r="B48" s="2" t="s">
        <v>509</v>
      </c>
    </row>
    <row r="49" ht="16.5">
      <c r="B49" s="2" t="s">
        <v>510</v>
      </c>
    </row>
    <row r="50" spans="2:7" ht="34.5" customHeight="1">
      <c r="B50" s="210" t="s">
        <v>511</v>
      </c>
      <c r="C50" s="210"/>
      <c r="D50" s="210"/>
      <c r="E50" s="210"/>
      <c r="F50" s="210"/>
      <c r="G50" s="210"/>
    </row>
    <row r="51" ht="3" customHeight="1"/>
    <row r="52" spans="1:2" ht="16.5">
      <c r="A52" s="30" t="s">
        <v>433</v>
      </c>
      <c r="B52" s="2" t="s">
        <v>450</v>
      </c>
    </row>
    <row r="53" ht="16.5">
      <c r="B53" s="2" t="s">
        <v>512</v>
      </c>
    </row>
    <row r="54" ht="16.5">
      <c r="B54" s="2" t="s">
        <v>513</v>
      </c>
    </row>
    <row r="55" ht="17.25" customHeight="1">
      <c r="B55" s="2" t="s">
        <v>514</v>
      </c>
    </row>
    <row r="56" spans="2:7" ht="36.75" customHeight="1">
      <c r="B56" s="210" t="s">
        <v>515</v>
      </c>
      <c r="C56" s="210"/>
      <c r="D56" s="210"/>
      <c r="E56" s="210"/>
      <c r="F56" s="210"/>
      <c r="G56" s="210"/>
    </row>
    <row r="57" ht="16.5">
      <c r="B57" s="2" t="s">
        <v>516</v>
      </c>
    </row>
    <row r="58" spans="2:7" ht="36" customHeight="1">
      <c r="B58" s="210" t="s">
        <v>517</v>
      </c>
      <c r="C58" s="210"/>
      <c r="D58" s="210"/>
      <c r="E58" s="210"/>
      <c r="F58" s="210"/>
      <c r="G58" s="210"/>
    </row>
    <row r="59" ht="16.5">
      <c r="B59" s="2" t="s">
        <v>518</v>
      </c>
    </row>
    <row r="60" ht="9.75" customHeight="1"/>
    <row r="61" spans="1:2" ht="16.5">
      <c r="A61" s="30" t="s">
        <v>452</v>
      </c>
      <c r="B61" s="2" t="s">
        <v>451</v>
      </c>
    </row>
    <row r="62" spans="2:7" ht="37.5" customHeight="1">
      <c r="B62" s="210" t="s">
        <v>519</v>
      </c>
      <c r="C62" s="210"/>
      <c r="D62" s="210"/>
      <c r="E62" s="210"/>
      <c r="F62" s="210"/>
      <c r="G62" s="210"/>
    </row>
    <row r="63" ht="10.5" customHeight="1"/>
    <row r="64" spans="2:7" ht="16.5">
      <c r="B64" s="2" t="s">
        <v>3</v>
      </c>
      <c r="D64" s="2" t="s">
        <v>483</v>
      </c>
      <c r="F64" s="8" t="s">
        <v>476</v>
      </c>
      <c r="G64" s="2" t="s">
        <v>477</v>
      </c>
    </row>
    <row r="65" spans="3:7" ht="16.5">
      <c r="C65" s="7" t="s">
        <v>4</v>
      </c>
      <c r="E65" s="7" t="s">
        <v>159</v>
      </c>
      <c r="F65" s="8" t="s">
        <v>480</v>
      </c>
      <c r="G65" s="2" t="s">
        <v>478</v>
      </c>
    </row>
    <row r="66" spans="2:7" ht="16.5">
      <c r="B66" s="2" t="s">
        <v>5</v>
      </c>
      <c r="D66" s="2" t="s">
        <v>482</v>
      </c>
      <c r="F66" s="8" t="s">
        <v>481</v>
      </c>
      <c r="G66" s="2" t="s">
        <v>479</v>
      </c>
    </row>
    <row r="67" ht="23.25" customHeight="1">
      <c r="B67" s="2" t="s">
        <v>520</v>
      </c>
    </row>
    <row r="68" ht="16.5">
      <c r="B68" s="2" t="s">
        <v>521</v>
      </c>
    </row>
    <row r="69" ht="16.5">
      <c r="B69" s="194" t="s">
        <v>522</v>
      </c>
    </row>
    <row r="70" ht="16.5">
      <c r="B70" s="2" t="s">
        <v>523</v>
      </c>
    </row>
    <row r="71" spans="1:2" ht="24.75" customHeight="1">
      <c r="A71" s="30" t="s">
        <v>437</v>
      </c>
      <c r="B71" s="2" t="s">
        <v>453</v>
      </c>
    </row>
    <row r="72" ht="16.5">
      <c r="B72" s="2" t="s">
        <v>525</v>
      </c>
    </row>
    <row r="73" ht="16.5">
      <c r="B73" s="2" t="s">
        <v>526</v>
      </c>
    </row>
    <row r="74" spans="1:2" ht="21" customHeight="1">
      <c r="A74" s="30" t="s">
        <v>455</v>
      </c>
      <c r="B74" s="2" t="s">
        <v>454</v>
      </c>
    </row>
    <row r="75" spans="2:7" ht="55.5" customHeight="1">
      <c r="B75" s="211" t="s">
        <v>562</v>
      </c>
      <c r="C75" s="210"/>
      <c r="D75" s="210"/>
      <c r="E75" s="210"/>
      <c r="F75" s="210"/>
      <c r="G75" s="210"/>
    </row>
    <row r="76" ht="18" customHeight="1">
      <c r="B76" s="2" t="s">
        <v>524</v>
      </c>
    </row>
    <row r="77" ht="3" customHeight="1"/>
    <row r="78" ht="16.5">
      <c r="B78" s="2" t="s">
        <v>527</v>
      </c>
    </row>
    <row r="79" ht="3.75" customHeight="1"/>
    <row r="80" ht="16.5">
      <c r="B80" s="2" t="s">
        <v>528</v>
      </c>
    </row>
    <row r="81" ht="3.75" customHeight="1"/>
    <row r="82" spans="1:2" ht="22.5" customHeight="1">
      <c r="A82" s="30" t="s">
        <v>457</v>
      </c>
      <c r="B82" s="2" t="s">
        <v>456</v>
      </c>
    </row>
    <row r="83" ht="18" customHeight="1">
      <c r="B83" s="195" t="s">
        <v>529</v>
      </c>
    </row>
    <row r="84" spans="2:7" ht="68.25" customHeight="1">
      <c r="B84" s="214" t="s">
        <v>530</v>
      </c>
      <c r="C84" s="214"/>
      <c r="D84" s="214"/>
      <c r="E84" s="214"/>
      <c r="F84" s="214"/>
      <c r="G84" s="214"/>
    </row>
    <row r="85" spans="2:7" ht="36.75" customHeight="1">
      <c r="B85" s="210" t="s">
        <v>531</v>
      </c>
      <c r="C85" s="210"/>
      <c r="D85" s="210"/>
      <c r="E85" s="210"/>
      <c r="F85" s="210"/>
      <c r="G85" s="210"/>
    </row>
    <row r="86" spans="1:2" ht="21" customHeight="1">
      <c r="A86" s="30" t="s">
        <v>459</v>
      </c>
      <c r="B86" s="2" t="s">
        <v>458</v>
      </c>
    </row>
    <row r="87" spans="2:7" ht="33.75" customHeight="1">
      <c r="B87" s="210" t="s">
        <v>532</v>
      </c>
      <c r="C87" s="210"/>
      <c r="D87" s="210"/>
      <c r="E87" s="210"/>
      <c r="F87" s="210"/>
      <c r="G87" s="210"/>
    </row>
    <row r="88" ht="16.5">
      <c r="B88" s="2" t="s">
        <v>533</v>
      </c>
    </row>
    <row r="89" ht="16.5">
      <c r="B89" s="2" t="s">
        <v>534</v>
      </c>
    </row>
    <row r="90" ht="7.5" customHeight="1"/>
    <row r="91" spans="1:7" ht="35.25" customHeight="1">
      <c r="A91" s="188" t="s">
        <v>461</v>
      </c>
      <c r="B91" s="210" t="s">
        <v>460</v>
      </c>
      <c r="C91" s="210"/>
      <c r="D91" s="210"/>
      <c r="E91" s="210"/>
      <c r="F91" s="210"/>
      <c r="G91" s="210"/>
    </row>
    <row r="92" spans="1:2" ht="21.75" customHeight="1">
      <c r="A92" s="30" t="s">
        <v>463</v>
      </c>
      <c r="B92" s="2" t="s">
        <v>462</v>
      </c>
    </row>
    <row r="93" spans="1:2" ht="22.5" customHeight="1">
      <c r="A93" s="30" t="s">
        <v>465</v>
      </c>
      <c r="B93" s="2" t="s">
        <v>464</v>
      </c>
    </row>
    <row r="94" ht="16.5">
      <c r="B94" s="200" t="s">
        <v>553</v>
      </c>
    </row>
    <row r="95" ht="16.5">
      <c r="B95" s="2" t="s">
        <v>535</v>
      </c>
    </row>
    <row r="96" ht="16.5">
      <c r="B96" s="2" t="s">
        <v>536</v>
      </c>
    </row>
    <row r="97" ht="16.5">
      <c r="B97" s="2" t="s">
        <v>537</v>
      </c>
    </row>
    <row r="98" ht="16.5">
      <c r="B98" s="2" t="s">
        <v>538</v>
      </c>
    </row>
    <row r="99" ht="16.5">
      <c r="B99" s="2" t="s">
        <v>539</v>
      </c>
    </row>
    <row r="100" spans="2:7" ht="53.25" customHeight="1">
      <c r="B100" s="210" t="s">
        <v>540</v>
      </c>
      <c r="C100" s="210"/>
      <c r="D100" s="210"/>
      <c r="E100" s="210"/>
      <c r="F100" s="210"/>
      <c r="G100" s="210"/>
    </row>
    <row r="101" spans="2:7" ht="37.5" customHeight="1">
      <c r="B101" s="210" t="s">
        <v>554</v>
      </c>
      <c r="C101" s="210"/>
      <c r="D101" s="210"/>
      <c r="E101" s="210"/>
      <c r="F101" s="210"/>
      <c r="G101" s="210"/>
    </row>
    <row r="102" ht="9" customHeight="1"/>
    <row r="103" spans="1:2" ht="17.25" customHeight="1">
      <c r="A103" s="30" t="s">
        <v>467</v>
      </c>
      <c r="B103" s="2" t="s">
        <v>466</v>
      </c>
    </row>
    <row r="104" spans="2:7" ht="35.25" customHeight="1">
      <c r="B104" s="210" t="s">
        <v>541</v>
      </c>
      <c r="C104" s="210"/>
      <c r="D104" s="210"/>
      <c r="E104" s="210"/>
      <c r="F104" s="210"/>
      <c r="G104" s="210"/>
    </row>
    <row r="105" spans="2:7" ht="34.5" customHeight="1">
      <c r="B105" s="210" t="s">
        <v>542</v>
      </c>
      <c r="C105" s="210"/>
      <c r="D105" s="210"/>
      <c r="E105" s="210"/>
      <c r="F105" s="210"/>
      <c r="G105" s="210"/>
    </row>
    <row r="106" spans="2:7" ht="37.5" customHeight="1">
      <c r="B106" s="211" t="s">
        <v>555</v>
      </c>
      <c r="C106" s="211"/>
      <c r="D106" s="211"/>
      <c r="E106" s="211"/>
      <c r="F106" s="211"/>
      <c r="G106" s="211"/>
    </row>
    <row r="107" ht="3" customHeight="1"/>
    <row r="108" ht="16.5">
      <c r="B108" s="2" t="s">
        <v>543</v>
      </c>
    </row>
    <row r="109" spans="1:2" ht="25.5" customHeight="1">
      <c r="A109" s="30" t="s">
        <v>469</v>
      </c>
      <c r="B109" s="2" t="s">
        <v>468</v>
      </c>
    </row>
    <row r="110" spans="2:7" ht="33" customHeight="1">
      <c r="B110" s="210" t="s">
        <v>544</v>
      </c>
      <c r="C110" s="210"/>
      <c r="D110" s="210"/>
      <c r="E110" s="210"/>
      <c r="F110" s="210"/>
      <c r="G110" s="210"/>
    </row>
    <row r="111" ht="5.25" customHeight="1"/>
    <row r="112" ht="16.5">
      <c r="B112" s="2" t="s">
        <v>545</v>
      </c>
    </row>
    <row r="113" spans="1:2" ht="28.5" customHeight="1">
      <c r="A113" s="30" t="s">
        <v>471</v>
      </c>
      <c r="B113" s="2" t="s">
        <v>470</v>
      </c>
    </row>
    <row r="114" spans="2:7" ht="37.5" customHeight="1">
      <c r="B114" s="210" t="s">
        <v>546</v>
      </c>
      <c r="C114" s="210"/>
      <c r="D114" s="210"/>
      <c r="E114" s="210"/>
      <c r="F114" s="210"/>
      <c r="G114" s="210"/>
    </row>
    <row r="115" ht="2.25" customHeight="1"/>
    <row r="116" ht="16.5">
      <c r="B116" s="2" t="s">
        <v>547</v>
      </c>
    </row>
    <row r="117" ht="16.5">
      <c r="B117" s="2" t="s">
        <v>548</v>
      </c>
    </row>
    <row r="118" ht="16.5">
      <c r="B118" s="2" t="s">
        <v>549</v>
      </c>
    </row>
    <row r="119" ht="2.25" customHeight="1"/>
    <row r="120" spans="1:2" ht="21.75" customHeight="1">
      <c r="A120" s="30" t="s">
        <v>473</v>
      </c>
      <c r="B120" s="2" t="s">
        <v>472</v>
      </c>
    </row>
    <row r="121" ht="3.75" customHeight="1"/>
    <row r="122" spans="1:2" ht="25.5" customHeight="1">
      <c r="A122" s="30" t="s">
        <v>475</v>
      </c>
      <c r="B122" s="2" t="s">
        <v>474</v>
      </c>
    </row>
    <row r="128" ht="16.5">
      <c r="F128" s="2" t="s">
        <v>237</v>
      </c>
    </row>
  </sheetData>
  <sheetProtection/>
  <mergeCells count="23">
    <mergeCell ref="B5:G5"/>
    <mergeCell ref="B6:G6"/>
    <mergeCell ref="B56:G56"/>
    <mergeCell ref="B58:G58"/>
    <mergeCell ref="B84:G84"/>
    <mergeCell ref="B62:G62"/>
    <mergeCell ref="B75:G75"/>
    <mergeCell ref="B12:G12"/>
    <mergeCell ref="B25:G25"/>
    <mergeCell ref="B41:G41"/>
    <mergeCell ref="B114:G114"/>
    <mergeCell ref="B85:G85"/>
    <mergeCell ref="B87:G87"/>
    <mergeCell ref="B91:G91"/>
    <mergeCell ref="B100:G100"/>
    <mergeCell ref="B101:G101"/>
    <mergeCell ref="B104:G104"/>
    <mergeCell ref="B105:G105"/>
    <mergeCell ref="B106:G106"/>
    <mergeCell ref="B110:G110"/>
    <mergeCell ref="B36:G36"/>
    <mergeCell ref="B37:G37"/>
    <mergeCell ref="B50:G50"/>
  </mergeCells>
  <printOptions/>
  <pageMargins left="0.7480314960629921" right="0.3937007874015748" top="0.7086614173228347" bottom="0.4330708661417323" header="0.5118110236220472" footer="0.5118110236220472"/>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I84"/>
  <sheetViews>
    <sheetView zoomScalePageLayoutView="0" workbookViewId="0" topLeftCell="A38">
      <selection activeCell="G81" sqref="G81"/>
    </sheetView>
  </sheetViews>
  <sheetFormatPr defaultColWidth="8.796875" defaultRowHeight="15"/>
  <cols>
    <col min="1" max="1" width="2.69921875" style="2" customWidth="1"/>
    <col min="2" max="4" width="9" style="2" customWidth="1"/>
    <col min="5" max="5" width="10.5" style="2" customWidth="1"/>
    <col min="6" max="6" width="5" style="2" customWidth="1"/>
    <col min="7" max="7" width="18" style="2" customWidth="1"/>
    <col min="8" max="8" width="0.6953125" style="2" customWidth="1"/>
    <col min="9" max="9" width="19.59765625" style="2" customWidth="1"/>
    <col min="10" max="16384" width="9" style="2" customWidth="1"/>
  </cols>
  <sheetData>
    <row r="1" spans="1:9" ht="24" customHeight="1">
      <c r="A1" s="88" t="s">
        <v>245</v>
      </c>
      <c r="B1" s="216" t="s">
        <v>246</v>
      </c>
      <c r="C1" s="216"/>
      <c r="D1" s="216"/>
      <c r="E1" s="216"/>
      <c r="F1" s="216"/>
      <c r="G1" s="216"/>
      <c r="H1" s="216"/>
      <c r="I1" s="216"/>
    </row>
    <row r="3" spans="1:9" ht="18.75" customHeight="1">
      <c r="A3" s="2">
        <v>1</v>
      </c>
      <c r="B3" s="9" t="s">
        <v>247</v>
      </c>
      <c r="C3" s="9"/>
      <c r="D3" s="9"/>
      <c r="E3" s="9"/>
      <c r="F3" s="9"/>
      <c r="G3" s="82" t="s">
        <v>569</v>
      </c>
      <c r="H3" s="7"/>
      <c r="I3" s="82">
        <v>41640</v>
      </c>
    </row>
    <row r="4" spans="2:9" ht="16.5">
      <c r="B4" s="9"/>
      <c r="C4" s="9"/>
      <c r="D4" s="9"/>
      <c r="E4" s="9"/>
      <c r="F4" s="9"/>
      <c r="G4" s="7" t="s">
        <v>254</v>
      </c>
      <c r="H4" s="10"/>
      <c r="I4" s="7" t="s">
        <v>254</v>
      </c>
    </row>
    <row r="5" spans="2:9" ht="16.5">
      <c r="B5" s="2" t="s">
        <v>211</v>
      </c>
      <c r="G5" s="199">
        <v>124316188</v>
      </c>
      <c r="H5" s="199"/>
      <c r="I5" s="199">
        <v>506033403</v>
      </c>
    </row>
    <row r="6" spans="2:9" ht="16.5">
      <c r="B6" s="2" t="s">
        <v>212</v>
      </c>
      <c r="G6" s="3">
        <v>218094123231</v>
      </c>
      <c r="H6" s="3"/>
      <c r="I6" s="3">
        <v>27210395787</v>
      </c>
    </row>
    <row r="7" spans="2:7" ht="16.5">
      <c r="B7" s="2" t="s">
        <v>213</v>
      </c>
      <c r="G7" s="3">
        <v>0</v>
      </c>
    </row>
    <row r="8" spans="7:9" ht="3.75" customHeight="1">
      <c r="G8" s="26"/>
      <c r="I8" s="26"/>
    </row>
    <row r="9" spans="2:9" ht="16.5">
      <c r="B9" s="9"/>
      <c r="C9" s="9" t="s">
        <v>6</v>
      </c>
      <c r="D9" s="9"/>
      <c r="E9" s="9"/>
      <c r="F9" s="9"/>
      <c r="G9" s="11">
        <f>SUM(G5:G7)</f>
        <v>218218439419</v>
      </c>
      <c r="H9" s="11"/>
      <c r="I9" s="11">
        <f>SUM(I5:I7)</f>
        <v>27716429190</v>
      </c>
    </row>
    <row r="10" spans="2:9" ht="3" customHeight="1">
      <c r="B10" s="9"/>
      <c r="C10" s="9"/>
      <c r="D10" s="9"/>
      <c r="E10" s="9"/>
      <c r="F10" s="9"/>
      <c r="G10" s="11"/>
      <c r="H10" s="11"/>
      <c r="I10" s="11"/>
    </row>
    <row r="11" spans="2:9" ht="3" customHeight="1">
      <c r="B11" s="9"/>
      <c r="C11" s="9"/>
      <c r="D11" s="9"/>
      <c r="E11" s="9"/>
      <c r="F11" s="9"/>
      <c r="G11" s="83"/>
      <c r="H11" s="11"/>
      <c r="I11" s="83"/>
    </row>
    <row r="12" ht="18.75" customHeight="1"/>
    <row r="13" spans="1:9" ht="18.75" customHeight="1">
      <c r="A13" s="2">
        <v>2</v>
      </c>
      <c r="B13" s="9" t="s">
        <v>248</v>
      </c>
      <c r="C13" s="9"/>
      <c r="D13" s="9"/>
      <c r="E13" s="9"/>
      <c r="G13" s="82" t="s">
        <v>569</v>
      </c>
      <c r="H13" s="7"/>
      <c r="I13" s="82">
        <v>41640</v>
      </c>
    </row>
    <row r="14" spans="2:9" ht="16.5">
      <c r="B14" s="9"/>
      <c r="C14" s="9"/>
      <c r="D14" s="9"/>
      <c r="E14" s="9"/>
      <c r="G14" s="7" t="s">
        <v>254</v>
      </c>
      <c r="H14" s="10"/>
      <c r="I14" s="7" t="s">
        <v>254</v>
      </c>
    </row>
    <row r="15" ht="16.5">
      <c r="B15" s="2" t="s">
        <v>214</v>
      </c>
    </row>
    <row r="16" ht="16.5">
      <c r="B16" s="2" t="s">
        <v>215</v>
      </c>
    </row>
    <row r="17" ht="16.5">
      <c r="B17" s="2" t="s">
        <v>216</v>
      </c>
    </row>
    <row r="18" spans="7:9" ht="3" customHeight="1">
      <c r="G18" s="26"/>
      <c r="I18" s="26"/>
    </row>
    <row r="19" spans="2:9" ht="16.5">
      <c r="B19" s="9"/>
      <c r="C19" s="9" t="s">
        <v>6</v>
      </c>
      <c r="D19" s="9"/>
      <c r="E19" s="9"/>
      <c r="F19" s="9"/>
      <c r="G19" s="9">
        <f>SUM(G15:G17)</f>
        <v>0</v>
      </c>
      <c r="H19" s="9"/>
      <c r="I19" s="9">
        <f>SUM(I15:I17)</f>
        <v>0</v>
      </c>
    </row>
    <row r="20" spans="2:9" ht="3.75" customHeight="1">
      <c r="B20" s="9"/>
      <c r="C20" s="9"/>
      <c r="D20" s="9"/>
      <c r="E20" s="9"/>
      <c r="F20" s="9"/>
      <c r="G20" s="9"/>
      <c r="H20" s="9"/>
      <c r="I20" s="9"/>
    </row>
    <row r="21" spans="2:9" ht="3.75" customHeight="1">
      <c r="B21" s="9"/>
      <c r="C21" s="9"/>
      <c r="D21" s="9"/>
      <c r="E21" s="9"/>
      <c r="F21" s="9"/>
      <c r="G21" s="85"/>
      <c r="H21" s="9"/>
      <c r="I21" s="85"/>
    </row>
    <row r="22" spans="2:9" ht="18.75" customHeight="1">
      <c r="B22" s="9"/>
      <c r="C22" s="9"/>
      <c r="D22" s="9"/>
      <c r="E22" s="9"/>
      <c r="F22" s="9"/>
      <c r="G22" s="9"/>
      <c r="H22" s="9"/>
      <c r="I22" s="9"/>
    </row>
    <row r="23" spans="1:9" ht="18.75" customHeight="1">
      <c r="A23" s="2">
        <v>3</v>
      </c>
      <c r="B23" s="9" t="s">
        <v>249</v>
      </c>
      <c r="C23" s="9"/>
      <c r="D23" s="9"/>
      <c r="E23" s="9"/>
      <c r="G23" s="82" t="s">
        <v>569</v>
      </c>
      <c r="H23" s="7"/>
      <c r="I23" s="82">
        <v>41640</v>
      </c>
    </row>
    <row r="24" spans="2:9" ht="16.5">
      <c r="B24" s="9"/>
      <c r="C24" s="9"/>
      <c r="D24" s="9"/>
      <c r="E24" s="9"/>
      <c r="G24" s="7" t="s">
        <v>254</v>
      </c>
      <c r="H24" s="10"/>
      <c r="I24" s="7" t="s">
        <v>254</v>
      </c>
    </row>
    <row r="25" ht="16.5">
      <c r="B25" s="2" t="s">
        <v>217</v>
      </c>
    </row>
    <row r="26" ht="16.5">
      <c r="B26" s="2" t="s">
        <v>218</v>
      </c>
    </row>
    <row r="27" ht="16.5">
      <c r="B27" s="2" t="s">
        <v>219</v>
      </c>
    </row>
    <row r="28" spans="2:9" ht="16.5">
      <c r="B28" s="2" t="s">
        <v>220</v>
      </c>
      <c r="G28" s="3">
        <v>14017899428</v>
      </c>
      <c r="H28" s="3"/>
      <c r="I28" s="3">
        <v>6779585888</v>
      </c>
    </row>
    <row r="29" spans="7:9" ht="3" customHeight="1">
      <c r="G29" s="26"/>
      <c r="I29" s="26"/>
    </row>
    <row r="30" spans="3:9" ht="16.5">
      <c r="C30" s="9" t="s">
        <v>6</v>
      </c>
      <c r="D30" s="9"/>
      <c r="E30" s="9"/>
      <c r="F30" s="9"/>
      <c r="G30" s="11">
        <f>SUM(G25:G28)</f>
        <v>14017899428</v>
      </c>
      <c r="H30" s="11"/>
      <c r="I30" s="11">
        <f>SUM(I25:I28)</f>
        <v>6779585888</v>
      </c>
    </row>
    <row r="31" spans="3:9" ht="3.75" customHeight="1">
      <c r="C31" s="9"/>
      <c r="D31" s="9"/>
      <c r="E31" s="9"/>
      <c r="F31" s="9"/>
      <c r="G31" s="11"/>
      <c r="H31" s="11"/>
      <c r="I31" s="11"/>
    </row>
    <row r="32" spans="3:9" ht="3" customHeight="1">
      <c r="C32" s="9"/>
      <c r="D32" s="9"/>
      <c r="E32" s="9"/>
      <c r="F32" s="9"/>
      <c r="G32" s="83"/>
      <c r="H32" s="11"/>
      <c r="I32" s="83"/>
    </row>
    <row r="33" ht="24" customHeight="1"/>
    <row r="34" spans="1:9" ht="18" customHeight="1">
      <c r="A34" s="2">
        <v>4</v>
      </c>
      <c r="B34" s="9" t="s">
        <v>250</v>
      </c>
      <c r="C34" s="9"/>
      <c r="G34" s="82" t="s">
        <v>569</v>
      </c>
      <c r="H34" s="7"/>
      <c r="I34" s="82">
        <v>41640</v>
      </c>
    </row>
    <row r="35" spans="2:9" ht="16.5">
      <c r="B35" s="9"/>
      <c r="C35" s="9"/>
      <c r="G35" s="7" t="s">
        <v>254</v>
      </c>
      <c r="H35" s="10"/>
      <c r="I35" s="7" t="s">
        <v>254</v>
      </c>
    </row>
    <row r="36" ht="16.5">
      <c r="B36" s="2" t="s">
        <v>221</v>
      </c>
    </row>
    <row r="37" spans="2:9" ht="16.5">
      <c r="B37" s="2" t="s">
        <v>222</v>
      </c>
      <c r="G37" s="3">
        <v>38014885287</v>
      </c>
      <c r="H37" s="3"/>
      <c r="I37" s="3">
        <v>45092993132</v>
      </c>
    </row>
    <row r="38" spans="2:9" ht="16.5">
      <c r="B38" s="2" t="s">
        <v>223</v>
      </c>
      <c r="G38" s="3">
        <v>3516736621</v>
      </c>
      <c r="H38" s="3"/>
      <c r="I38" s="3">
        <v>3339925599</v>
      </c>
    </row>
    <row r="39" spans="2:9" ht="16.5">
      <c r="B39" s="2" t="s">
        <v>224</v>
      </c>
      <c r="G39" s="3">
        <v>14299220398</v>
      </c>
      <c r="H39" s="3"/>
      <c r="I39" s="3">
        <v>20091334971</v>
      </c>
    </row>
    <row r="40" spans="2:9" ht="16.5">
      <c r="B40" s="2" t="s">
        <v>225</v>
      </c>
      <c r="G40" s="3">
        <v>99990729591</v>
      </c>
      <c r="H40" s="3"/>
      <c r="I40" s="3">
        <v>260558423230</v>
      </c>
    </row>
    <row r="41" spans="2:9" ht="16.5">
      <c r="B41" s="2" t="s">
        <v>226</v>
      </c>
      <c r="G41" s="3">
        <v>1454593501</v>
      </c>
      <c r="H41" s="3"/>
      <c r="I41" s="3">
        <v>1939570856</v>
      </c>
    </row>
    <row r="42" ht="16.5">
      <c r="B42" s="2" t="s">
        <v>227</v>
      </c>
    </row>
    <row r="43" ht="16.5">
      <c r="B43" s="2" t="s">
        <v>228</v>
      </c>
    </row>
    <row r="44" ht="16.5">
      <c r="B44" s="2" t="s">
        <v>229</v>
      </c>
    </row>
    <row r="45" spans="7:9" ht="3.75" customHeight="1">
      <c r="G45" s="26"/>
      <c r="I45" s="26"/>
    </row>
    <row r="46" spans="3:9" ht="16.5">
      <c r="C46" s="9" t="s">
        <v>230</v>
      </c>
      <c r="D46" s="9"/>
      <c r="E46" s="9"/>
      <c r="F46" s="9"/>
      <c r="G46" s="11">
        <f>SUM(G36:G44)</f>
        <v>157276165398</v>
      </c>
      <c r="H46" s="11"/>
      <c r="I46" s="11">
        <f>SUM(I36:I44)</f>
        <v>331022247788</v>
      </c>
    </row>
    <row r="47" spans="3:9" ht="3.75" customHeight="1">
      <c r="C47" s="9"/>
      <c r="D47" s="9"/>
      <c r="E47" s="9"/>
      <c r="F47" s="9"/>
      <c r="G47" s="11"/>
      <c r="H47" s="11"/>
      <c r="I47" s="11"/>
    </row>
    <row r="48" spans="7:9" ht="3" customHeight="1">
      <c r="G48" s="86"/>
      <c r="I48" s="86"/>
    </row>
    <row r="49" spans="7:9" ht="23.25" customHeight="1">
      <c r="G49" s="23"/>
      <c r="I49" s="23"/>
    </row>
    <row r="50" ht="21.75" customHeight="1">
      <c r="B50" s="2" t="s">
        <v>255</v>
      </c>
    </row>
    <row r="51" ht="24" customHeight="1">
      <c r="B51" s="2" t="s">
        <v>257</v>
      </c>
    </row>
    <row r="52" spans="1:2" ht="24" customHeight="1">
      <c r="A52" s="98" t="s">
        <v>256</v>
      </c>
      <c r="B52" s="98"/>
    </row>
    <row r="53" ht="27.75" customHeight="1"/>
    <row r="54" spans="1:9" ht="16.5">
      <c r="A54" s="2">
        <v>5</v>
      </c>
      <c r="B54" s="9" t="s">
        <v>251</v>
      </c>
      <c r="C54" s="9"/>
      <c r="D54" s="9"/>
      <c r="E54" s="9"/>
      <c r="F54" s="9"/>
      <c r="G54" s="82" t="s">
        <v>569</v>
      </c>
      <c r="H54" s="7"/>
      <c r="I54" s="82">
        <v>41640</v>
      </c>
    </row>
    <row r="55" spans="2:9" ht="16.5">
      <c r="B55" s="9"/>
      <c r="C55" s="9"/>
      <c r="D55" s="9"/>
      <c r="E55" s="9"/>
      <c r="F55" s="9"/>
      <c r="G55" s="7" t="s">
        <v>254</v>
      </c>
      <c r="H55" s="10"/>
      <c r="I55" s="7" t="s">
        <v>254</v>
      </c>
    </row>
    <row r="56" spans="2:9" ht="16.5">
      <c r="B56" s="2" t="s">
        <v>231</v>
      </c>
      <c r="G56" s="182">
        <v>0</v>
      </c>
      <c r="H56" s="182"/>
      <c r="I56" s="182">
        <v>0</v>
      </c>
    </row>
    <row r="57" spans="2:9" ht="16.5">
      <c r="B57" s="2" t="s">
        <v>232</v>
      </c>
      <c r="G57" s="182">
        <v>0</v>
      </c>
      <c r="H57" s="182"/>
      <c r="I57" s="182">
        <v>0</v>
      </c>
    </row>
    <row r="58" spans="2:9" ht="16.5">
      <c r="B58" s="2" t="s">
        <v>426</v>
      </c>
      <c r="G58" s="182">
        <v>362859900</v>
      </c>
      <c r="H58" s="182"/>
      <c r="I58" s="182">
        <v>411107500</v>
      </c>
    </row>
    <row r="59" spans="2:9" ht="16.5">
      <c r="B59" s="2" t="s">
        <v>233</v>
      </c>
      <c r="G59" s="182"/>
      <c r="H59" s="182"/>
      <c r="I59" s="182"/>
    </row>
    <row r="60" spans="7:9" ht="3.75" customHeight="1">
      <c r="G60" s="26"/>
      <c r="I60" s="26"/>
    </row>
    <row r="61" spans="2:9" ht="20.25" customHeight="1">
      <c r="B61" s="9"/>
      <c r="C61" s="9" t="s">
        <v>234</v>
      </c>
      <c r="D61" s="9"/>
      <c r="E61" s="9"/>
      <c r="F61" s="9"/>
      <c r="G61" s="11">
        <f>SUM(G56:G59)</f>
        <v>362859900</v>
      </c>
      <c r="H61" s="11"/>
      <c r="I61" s="11">
        <f>SUM(I56:I59)</f>
        <v>411107500</v>
      </c>
    </row>
    <row r="62" ht="3.75" customHeight="1"/>
    <row r="63" spans="7:9" ht="3" customHeight="1">
      <c r="G63" s="86"/>
      <c r="I63" s="86"/>
    </row>
    <row r="65" spans="1:9" ht="16.5">
      <c r="A65" s="2">
        <v>6</v>
      </c>
      <c r="B65" s="9" t="s">
        <v>252</v>
      </c>
      <c r="C65" s="9"/>
      <c r="D65" s="9"/>
      <c r="E65" s="9"/>
      <c r="F65" s="9"/>
      <c r="G65" s="82" t="s">
        <v>569</v>
      </c>
      <c r="H65" s="7"/>
      <c r="I65" s="82">
        <v>41640</v>
      </c>
    </row>
    <row r="66" spans="2:9" ht="16.5">
      <c r="B66" s="9"/>
      <c r="C66" s="9"/>
      <c r="D66" s="9"/>
      <c r="E66" s="9"/>
      <c r="F66" s="9"/>
      <c r="G66" s="7" t="s">
        <v>254</v>
      </c>
      <c r="H66" s="10"/>
      <c r="I66" s="7" t="s">
        <v>254</v>
      </c>
    </row>
    <row r="67" ht="16.5">
      <c r="B67" s="2" t="s">
        <v>235</v>
      </c>
    </row>
    <row r="69" ht="16.5">
      <c r="B69" s="2" t="s">
        <v>236</v>
      </c>
    </row>
    <row r="70" spans="7:9" ht="3.75" customHeight="1">
      <c r="G70" s="26"/>
      <c r="I70" s="26"/>
    </row>
    <row r="71" spans="2:9" ht="18" customHeight="1">
      <c r="B71" s="2" t="s">
        <v>237</v>
      </c>
      <c r="C71" s="9" t="s">
        <v>234</v>
      </c>
      <c r="D71" s="9"/>
      <c r="E71" s="9"/>
      <c r="F71" s="9"/>
      <c r="G71" s="9">
        <f>SUM(G67:G69)</f>
        <v>0</v>
      </c>
      <c r="H71" s="9"/>
      <c r="I71" s="9">
        <f>SUM(I67:I69)</f>
        <v>0</v>
      </c>
    </row>
    <row r="72" spans="3:9" ht="3.75" customHeight="1">
      <c r="C72" s="9"/>
      <c r="D72" s="9"/>
      <c r="E72" s="9"/>
      <c r="F72" s="9"/>
      <c r="G72" s="9"/>
      <c r="H72" s="9"/>
      <c r="I72" s="9"/>
    </row>
    <row r="73" spans="3:9" ht="3" customHeight="1">
      <c r="C73" s="9"/>
      <c r="D73" s="9"/>
      <c r="E73" s="9"/>
      <c r="F73" s="9"/>
      <c r="G73" s="85"/>
      <c r="H73" s="9"/>
      <c r="I73" s="85"/>
    </row>
    <row r="75" spans="1:9" ht="16.5">
      <c r="A75" s="2">
        <v>7</v>
      </c>
      <c r="B75" s="9" t="s">
        <v>253</v>
      </c>
      <c r="C75" s="9"/>
      <c r="D75" s="9"/>
      <c r="E75" s="9"/>
      <c r="F75" s="9"/>
      <c r="G75" s="82" t="s">
        <v>569</v>
      </c>
      <c r="H75" s="7"/>
      <c r="I75" s="82">
        <v>41640</v>
      </c>
    </row>
    <row r="76" spans="2:9" ht="16.5">
      <c r="B76" s="9"/>
      <c r="C76" s="9"/>
      <c r="D76" s="9"/>
      <c r="E76" s="9"/>
      <c r="F76" s="9"/>
      <c r="G76" s="7" t="s">
        <v>254</v>
      </c>
      <c r="H76" s="10"/>
      <c r="I76" s="7" t="s">
        <v>254</v>
      </c>
    </row>
    <row r="77" spans="2:9" ht="16.5">
      <c r="B77" s="2" t="s">
        <v>238</v>
      </c>
      <c r="G77" s="182"/>
      <c r="H77" s="182"/>
      <c r="I77" s="182"/>
    </row>
    <row r="78" spans="2:9" ht="16.5">
      <c r="B78" s="2" t="s">
        <v>239</v>
      </c>
      <c r="G78" s="182"/>
      <c r="H78" s="182"/>
      <c r="I78" s="182"/>
    </row>
    <row r="79" spans="2:9" ht="16.5">
      <c r="B79" s="2" t="s">
        <v>240</v>
      </c>
      <c r="G79" s="182"/>
      <c r="H79" s="182"/>
      <c r="I79" s="182"/>
    </row>
    <row r="80" spans="2:9" ht="16.5">
      <c r="B80" s="2" t="s">
        <v>241</v>
      </c>
      <c r="G80" s="182">
        <v>15049999400</v>
      </c>
      <c r="H80" s="182"/>
      <c r="I80" s="182">
        <v>13575171438</v>
      </c>
    </row>
    <row r="81" spans="7:9" ht="3.75" customHeight="1">
      <c r="G81" s="206"/>
      <c r="H81" s="182"/>
      <c r="I81" s="206"/>
    </row>
    <row r="82" spans="3:9" ht="20.25" customHeight="1">
      <c r="C82" s="9" t="s">
        <v>234</v>
      </c>
      <c r="D82" s="9"/>
      <c r="E82" s="9"/>
      <c r="F82" s="9"/>
      <c r="G82" s="207">
        <f>SUM(G77:G80)</f>
        <v>15049999400</v>
      </c>
      <c r="H82" s="207"/>
      <c r="I82" s="207">
        <f>SUM(I77:I80)</f>
        <v>13575171438</v>
      </c>
    </row>
    <row r="83" ht="3.75" customHeight="1"/>
    <row r="84" spans="7:9" ht="3" customHeight="1">
      <c r="G84" s="86"/>
      <c r="I84" s="86"/>
    </row>
  </sheetData>
  <sheetProtection/>
  <mergeCells count="1">
    <mergeCell ref="B1:I1"/>
  </mergeCells>
  <printOptions/>
  <pageMargins left="0.8661417322834646" right="0.3937007874015748" top="0.7086614173228347" bottom="0.43307086614173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42"/>
  <sheetViews>
    <sheetView zoomScalePageLayoutView="0" workbookViewId="0" topLeftCell="B7">
      <selection activeCell="L38" sqref="L38"/>
    </sheetView>
  </sheetViews>
  <sheetFormatPr defaultColWidth="8.796875" defaultRowHeight="15"/>
  <cols>
    <col min="1" max="1" width="3.59765625" style="0" customWidth="1"/>
    <col min="4" max="4" width="10.3984375" style="0" customWidth="1"/>
    <col min="5" max="5" width="0.59375" style="0" customWidth="1"/>
    <col min="6" max="6" width="13.59765625" style="0" customWidth="1"/>
    <col min="7" max="7" width="0.59375" style="0" customWidth="1"/>
    <col min="8" max="8" width="14.19921875" style="0" customWidth="1"/>
    <col min="9" max="9" width="0.6953125" style="0" customWidth="1"/>
    <col min="10" max="10" width="14.5" style="0" customWidth="1"/>
    <col min="11" max="11" width="0.59375" style="0" customWidth="1"/>
    <col min="12" max="12" width="14.59765625" style="0" customWidth="1"/>
    <col min="13" max="13" width="0.59375" style="0" customWidth="1"/>
    <col min="14" max="14" width="14" style="0" customWidth="1"/>
    <col min="15" max="15" width="0.59375" style="0" customWidth="1"/>
    <col min="16" max="16" width="14.69921875" style="0" customWidth="1"/>
  </cols>
  <sheetData>
    <row r="1" spans="2:16" ht="14.25" customHeight="1">
      <c r="B1" s="35" t="s">
        <v>191</v>
      </c>
      <c r="C1" s="36"/>
      <c r="D1" s="36"/>
      <c r="E1" s="37"/>
      <c r="F1" s="37"/>
      <c r="G1" s="37"/>
      <c r="H1" s="37"/>
      <c r="I1" s="37"/>
      <c r="J1" s="37"/>
      <c r="K1" s="37"/>
      <c r="L1" s="37"/>
      <c r="M1" s="37"/>
      <c r="N1" s="37"/>
      <c r="O1" s="37"/>
      <c r="P1" s="37"/>
    </row>
    <row r="2" spans="2:16" ht="12.75" customHeight="1">
      <c r="B2" s="71"/>
      <c r="C2" s="71"/>
      <c r="D2" s="72"/>
      <c r="E2" s="38"/>
      <c r="F2" s="72"/>
      <c r="G2" s="38"/>
      <c r="H2" s="72"/>
      <c r="I2" s="38"/>
      <c r="J2" s="72"/>
      <c r="K2" s="38"/>
      <c r="L2" s="72"/>
      <c r="M2" s="38"/>
      <c r="N2" s="72"/>
      <c r="O2" s="38"/>
      <c r="P2" s="74" t="s">
        <v>160</v>
      </c>
    </row>
    <row r="3" spans="2:16" ht="28.5" customHeight="1">
      <c r="B3" s="217" t="s">
        <v>10</v>
      </c>
      <c r="C3" s="217"/>
      <c r="D3" s="73"/>
      <c r="E3" s="39"/>
      <c r="F3" s="40" t="s">
        <v>161</v>
      </c>
      <c r="G3" s="39"/>
      <c r="H3" s="40" t="s">
        <v>162</v>
      </c>
      <c r="I3" s="39"/>
      <c r="J3" s="40" t="s">
        <v>163</v>
      </c>
      <c r="K3" s="39"/>
      <c r="L3" s="40" t="s">
        <v>173</v>
      </c>
      <c r="M3" s="41"/>
      <c r="N3" s="40" t="s">
        <v>164</v>
      </c>
      <c r="O3" s="41"/>
      <c r="P3" s="40" t="s">
        <v>190</v>
      </c>
    </row>
    <row r="4" spans="1:16" ht="15">
      <c r="A4" s="62" t="s">
        <v>181</v>
      </c>
      <c r="B4" s="42" t="s">
        <v>193</v>
      </c>
      <c r="C4" s="42"/>
      <c r="D4" s="42"/>
      <c r="E4" s="39"/>
      <c r="F4" s="43"/>
      <c r="G4" s="44"/>
      <c r="H4" s="43"/>
      <c r="I4" s="39"/>
      <c r="J4" s="43"/>
      <c r="K4" s="39"/>
      <c r="L4" s="43"/>
      <c r="M4" s="41"/>
      <c r="N4" s="43"/>
      <c r="O4" s="41"/>
      <c r="P4" s="43"/>
    </row>
    <row r="5" spans="1:16" ht="15">
      <c r="A5" s="62" t="s">
        <v>182</v>
      </c>
      <c r="B5" s="42" t="s">
        <v>174</v>
      </c>
      <c r="C5" s="42"/>
      <c r="D5" s="42"/>
      <c r="E5" s="45"/>
      <c r="F5" s="45">
        <v>1769598338216</v>
      </c>
      <c r="G5" s="45"/>
      <c r="H5" s="45">
        <v>397438766886</v>
      </c>
      <c r="I5" s="45"/>
      <c r="J5" s="45">
        <v>400108910107</v>
      </c>
      <c r="K5" s="45"/>
      <c r="L5" s="45">
        <v>21750644703</v>
      </c>
      <c r="M5" s="45"/>
      <c r="N5" s="45">
        <v>100463666563</v>
      </c>
      <c r="O5" s="45"/>
      <c r="P5" s="45">
        <f aca="true" t="shared" si="0" ref="P5:P11">SUM(F5:N5)</f>
        <v>2689360326475</v>
      </c>
    </row>
    <row r="6" spans="1:16" ht="15">
      <c r="A6" s="63"/>
      <c r="B6" s="46" t="s">
        <v>195</v>
      </c>
      <c r="C6" s="46"/>
      <c r="D6" s="46"/>
      <c r="E6" s="47"/>
      <c r="F6" s="47"/>
      <c r="G6" s="47"/>
      <c r="H6" s="47">
        <v>55834331491</v>
      </c>
      <c r="I6" s="47"/>
      <c r="J6" s="47">
        <v>37474661777</v>
      </c>
      <c r="K6" s="47"/>
      <c r="L6" s="47">
        <v>2775927962</v>
      </c>
      <c r="M6" s="47"/>
      <c r="N6" s="47"/>
      <c r="O6" s="47"/>
      <c r="P6" s="47">
        <f t="shared" si="0"/>
        <v>96084921230</v>
      </c>
    </row>
    <row r="7" spans="1:16" ht="15">
      <c r="A7" s="63"/>
      <c r="B7" s="46" t="s">
        <v>165</v>
      </c>
      <c r="C7" s="46"/>
      <c r="D7" s="46"/>
      <c r="E7" s="47"/>
      <c r="F7" s="47">
        <v>249071987941</v>
      </c>
      <c r="G7" s="47"/>
      <c r="H7" s="47"/>
      <c r="I7" s="47"/>
      <c r="J7" s="47"/>
      <c r="K7" s="47"/>
      <c r="L7" s="47"/>
      <c r="M7" s="47"/>
      <c r="N7" s="47"/>
      <c r="O7" s="47"/>
      <c r="P7" s="47">
        <f t="shared" si="0"/>
        <v>249071987941</v>
      </c>
    </row>
    <row r="8" spans="1:16" ht="15">
      <c r="A8" s="63"/>
      <c r="B8" s="46" t="s">
        <v>166</v>
      </c>
      <c r="C8" s="46"/>
      <c r="D8" s="46"/>
      <c r="E8" s="47"/>
      <c r="F8" s="47">
        <v>0</v>
      </c>
      <c r="G8" s="47"/>
      <c r="H8" s="47">
        <v>0</v>
      </c>
      <c r="I8" s="47"/>
      <c r="J8" s="47">
        <v>441564080</v>
      </c>
      <c r="K8" s="47"/>
      <c r="L8" s="47"/>
      <c r="M8" s="47"/>
      <c r="N8" s="47"/>
      <c r="O8" s="47"/>
      <c r="P8" s="47">
        <f t="shared" si="0"/>
        <v>441564080</v>
      </c>
    </row>
    <row r="9" spans="1:16" ht="15">
      <c r="A9" s="63"/>
      <c r="B9" s="46" t="s">
        <v>175</v>
      </c>
      <c r="C9" s="46"/>
      <c r="D9" s="46"/>
      <c r="E9" s="47"/>
      <c r="F9" s="47"/>
      <c r="G9" s="47"/>
      <c r="H9" s="47"/>
      <c r="I9" s="47"/>
      <c r="J9" s="47"/>
      <c r="K9" s="47"/>
      <c r="L9" s="47"/>
      <c r="M9" s="47"/>
      <c r="N9" s="47"/>
      <c r="O9" s="47"/>
      <c r="P9" s="47">
        <f t="shared" si="0"/>
        <v>0</v>
      </c>
    </row>
    <row r="10" spans="1:16" ht="15">
      <c r="A10" s="63"/>
      <c r="B10" s="46" t="s">
        <v>167</v>
      </c>
      <c r="C10" s="46"/>
      <c r="D10" s="46"/>
      <c r="E10" s="47"/>
      <c r="F10" s="47">
        <v>0</v>
      </c>
      <c r="G10" s="47"/>
      <c r="H10" s="47">
        <v>13418632099</v>
      </c>
      <c r="I10" s="47"/>
      <c r="J10" s="47">
        <v>20499342628</v>
      </c>
      <c r="K10" s="47"/>
      <c r="L10" s="47">
        <v>735392911</v>
      </c>
      <c r="M10" s="47"/>
      <c r="N10" s="47">
        <v>0</v>
      </c>
      <c r="O10" s="47"/>
      <c r="P10" s="47">
        <f t="shared" si="0"/>
        <v>34653367638</v>
      </c>
    </row>
    <row r="11" spans="1:16" ht="15">
      <c r="A11" s="63"/>
      <c r="B11" s="46" t="s">
        <v>176</v>
      </c>
      <c r="C11" s="46"/>
      <c r="D11" s="46"/>
      <c r="E11" s="47"/>
      <c r="F11" s="47">
        <v>0</v>
      </c>
      <c r="G11" s="47"/>
      <c r="H11" s="47">
        <v>0</v>
      </c>
      <c r="I11" s="47"/>
      <c r="J11" s="47">
        <v>0</v>
      </c>
      <c r="K11" s="47"/>
      <c r="L11" s="47">
        <v>0</v>
      </c>
      <c r="M11" s="47"/>
      <c r="N11" s="47"/>
      <c r="O11" s="47"/>
      <c r="P11" s="47">
        <f t="shared" si="0"/>
        <v>0</v>
      </c>
    </row>
    <row r="12" spans="1:16" ht="3" customHeight="1">
      <c r="A12" s="63"/>
      <c r="B12" s="46"/>
      <c r="C12" s="46"/>
      <c r="D12" s="46"/>
      <c r="E12" s="47"/>
      <c r="F12" s="60"/>
      <c r="G12" s="47"/>
      <c r="H12" s="60"/>
      <c r="I12" s="47"/>
      <c r="J12" s="60"/>
      <c r="K12" s="47"/>
      <c r="L12" s="60"/>
      <c r="M12" s="47"/>
      <c r="N12" s="60"/>
      <c r="O12" s="47"/>
      <c r="P12" s="60"/>
    </row>
    <row r="13" spans="1:16" ht="15">
      <c r="A13" s="64" t="s">
        <v>183</v>
      </c>
      <c r="B13" s="42" t="s">
        <v>178</v>
      </c>
      <c r="C13" s="42"/>
      <c r="D13" s="42"/>
      <c r="E13" s="45"/>
      <c r="F13" s="45">
        <f>F5+F6+F7+F8-F10-F11</f>
        <v>2018670326157</v>
      </c>
      <c r="G13" s="45"/>
      <c r="H13" s="45">
        <f>H5+H6+H7+H8-H10-H11</f>
        <v>439854466278</v>
      </c>
      <c r="I13" s="45"/>
      <c r="J13" s="45">
        <f>J5+J6+J7+J8-J10-J11</f>
        <v>417525793336</v>
      </c>
      <c r="K13" s="45"/>
      <c r="L13" s="45">
        <f>L5+L6+L7+L8-L10-L11</f>
        <v>23791179754</v>
      </c>
      <c r="M13" s="45"/>
      <c r="N13" s="45">
        <f>N5+N6+N7+N8-N10-N11</f>
        <v>100463666563</v>
      </c>
      <c r="O13" s="45"/>
      <c r="P13" s="45">
        <f>P5+P6+P7+P8-P10-P11</f>
        <v>3000305432088</v>
      </c>
    </row>
    <row r="14" spans="1:16" ht="3" customHeight="1">
      <c r="A14" s="64"/>
      <c r="B14" s="42"/>
      <c r="C14" s="42"/>
      <c r="D14" s="42"/>
      <c r="E14" s="45"/>
      <c r="F14" s="59"/>
      <c r="G14" s="45"/>
      <c r="H14" s="59"/>
      <c r="I14" s="45"/>
      <c r="J14" s="59"/>
      <c r="K14" s="45"/>
      <c r="L14" s="59"/>
      <c r="M14" s="45"/>
      <c r="N14" s="59"/>
      <c r="O14" s="45"/>
      <c r="P14" s="59"/>
    </row>
    <row r="15" spans="1:16" ht="3" customHeight="1">
      <c r="A15" s="64"/>
      <c r="B15" s="42"/>
      <c r="C15" s="42"/>
      <c r="D15" s="42"/>
      <c r="E15" s="45"/>
      <c r="F15" s="45"/>
      <c r="G15" s="45"/>
      <c r="H15" s="45"/>
      <c r="I15" s="45"/>
      <c r="J15" s="45"/>
      <c r="K15" s="45"/>
      <c r="L15" s="45"/>
      <c r="M15" s="45"/>
      <c r="N15" s="45"/>
      <c r="O15" s="45"/>
      <c r="P15" s="45"/>
    </row>
    <row r="16" spans="1:16" ht="18.75" customHeight="1">
      <c r="A16" s="62" t="s">
        <v>184</v>
      </c>
      <c r="B16" s="48" t="s">
        <v>177</v>
      </c>
      <c r="C16" s="48"/>
      <c r="D16" s="48"/>
      <c r="E16" s="39"/>
      <c r="F16" s="61"/>
      <c r="G16" s="44"/>
      <c r="H16" s="61"/>
      <c r="I16" s="39"/>
      <c r="J16" s="61"/>
      <c r="K16" s="39"/>
      <c r="L16" s="61"/>
      <c r="M16" s="41"/>
      <c r="N16" s="61"/>
      <c r="O16" s="41"/>
      <c r="P16" s="61"/>
    </row>
    <row r="17" spans="1:16" ht="15">
      <c r="A17" s="62" t="s">
        <v>182</v>
      </c>
      <c r="B17" s="42" t="s">
        <v>174</v>
      </c>
      <c r="C17" s="42"/>
      <c r="D17" s="42"/>
      <c r="E17" s="39"/>
      <c r="F17" s="45">
        <v>1062968460095</v>
      </c>
      <c r="G17" s="45"/>
      <c r="H17" s="45">
        <v>264800552034</v>
      </c>
      <c r="I17" s="45"/>
      <c r="J17" s="45">
        <v>260412514140</v>
      </c>
      <c r="K17" s="45"/>
      <c r="L17" s="45">
        <v>15480235959</v>
      </c>
      <c r="M17" s="45"/>
      <c r="N17" s="45">
        <v>84461881147</v>
      </c>
      <c r="O17" s="45"/>
      <c r="P17" s="45">
        <f>SUM(F17:N17)</f>
        <v>1688123643375</v>
      </c>
    </row>
    <row r="18" spans="1:16" ht="15">
      <c r="A18" s="63"/>
      <c r="B18" s="46" t="s">
        <v>179</v>
      </c>
      <c r="C18" s="46"/>
      <c r="D18" s="46"/>
      <c r="E18" s="39"/>
      <c r="F18" s="47">
        <v>240841506829</v>
      </c>
      <c r="G18" s="47"/>
      <c r="H18" s="47">
        <v>56556092766</v>
      </c>
      <c r="I18" s="47"/>
      <c r="J18" s="47">
        <v>54018510591</v>
      </c>
      <c r="K18" s="47"/>
      <c r="L18" s="47">
        <v>2541521194</v>
      </c>
      <c r="M18" s="47"/>
      <c r="N18" s="47">
        <v>7907573995</v>
      </c>
      <c r="O18" s="47"/>
      <c r="P18" s="47">
        <f>SUM(F18:N18)</f>
        <v>361865205375</v>
      </c>
    </row>
    <row r="19" spans="1:16" ht="15">
      <c r="A19" s="63"/>
      <c r="B19" s="46" t="s">
        <v>180</v>
      </c>
      <c r="C19" s="46"/>
      <c r="D19" s="46"/>
      <c r="E19" s="39"/>
      <c r="F19" s="47">
        <v>1583054920</v>
      </c>
      <c r="G19" s="47"/>
      <c r="H19" s="47">
        <v>0</v>
      </c>
      <c r="I19" s="47"/>
      <c r="J19" s="47">
        <v>0</v>
      </c>
      <c r="K19" s="47"/>
      <c r="L19" s="47">
        <v>464667260</v>
      </c>
      <c r="M19" s="47"/>
      <c r="N19" s="47">
        <v>0</v>
      </c>
      <c r="O19" s="47"/>
      <c r="P19" s="47">
        <f>SUM(F19:N19)</f>
        <v>2047722180</v>
      </c>
    </row>
    <row r="20" spans="1:16" ht="15">
      <c r="A20" s="63"/>
      <c r="B20" s="46" t="s">
        <v>175</v>
      </c>
      <c r="C20" s="46"/>
      <c r="D20" s="46"/>
      <c r="E20" s="39"/>
      <c r="F20" s="47"/>
      <c r="G20" s="47"/>
      <c r="H20" s="47"/>
      <c r="I20" s="47"/>
      <c r="J20" s="47"/>
      <c r="K20" s="47"/>
      <c r="L20" s="47"/>
      <c r="M20" s="47"/>
      <c r="N20" s="47"/>
      <c r="O20" s="47"/>
      <c r="P20" s="47"/>
    </row>
    <row r="21" spans="1:16" ht="15">
      <c r="A21" s="63"/>
      <c r="B21" s="46" t="s">
        <v>167</v>
      </c>
      <c r="C21" s="46"/>
      <c r="D21" s="46"/>
      <c r="E21" s="39"/>
      <c r="F21" s="47">
        <v>0</v>
      </c>
      <c r="G21" s="47"/>
      <c r="H21" s="47">
        <v>13416241718</v>
      </c>
      <c r="I21" s="47"/>
      <c r="J21" s="47">
        <v>17473138088</v>
      </c>
      <c r="K21" s="47"/>
      <c r="L21" s="47">
        <v>735392911</v>
      </c>
      <c r="M21" s="47"/>
      <c r="N21" s="47">
        <v>0</v>
      </c>
      <c r="O21" s="47"/>
      <c r="P21" s="47">
        <f>SUM(F21:N21)</f>
        <v>31624772717</v>
      </c>
    </row>
    <row r="22" spans="1:16" ht="15">
      <c r="A22" s="63"/>
      <c r="B22" s="46" t="s">
        <v>176</v>
      </c>
      <c r="C22" s="46"/>
      <c r="D22" s="46"/>
      <c r="E22" s="39"/>
      <c r="F22" s="47">
        <v>0</v>
      </c>
      <c r="G22" s="47"/>
      <c r="H22" s="47">
        <v>0</v>
      </c>
      <c r="I22" s="47"/>
      <c r="J22" s="47">
        <v>0</v>
      </c>
      <c r="K22" s="47"/>
      <c r="L22" s="47">
        <v>0</v>
      </c>
      <c r="M22" s="47"/>
      <c r="N22" s="47"/>
      <c r="O22" s="47"/>
      <c r="P22" s="47">
        <f>SUM(F22:N22)</f>
        <v>0</v>
      </c>
    </row>
    <row r="23" spans="1:16" ht="3.75" customHeight="1">
      <c r="A23" s="63"/>
      <c r="B23" s="46"/>
      <c r="C23" s="46"/>
      <c r="D23" s="46"/>
      <c r="E23" s="39"/>
      <c r="F23" s="60"/>
      <c r="G23" s="47"/>
      <c r="H23" s="60"/>
      <c r="I23" s="47"/>
      <c r="J23" s="60"/>
      <c r="K23" s="47"/>
      <c r="L23" s="60"/>
      <c r="M23" s="47"/>
      <c r="N23" s="60"/>
      <c r="O23" s="47"/>
      <c r="P23" s="60"/>
    </row>
    <row r="24" spans="1:16" ht="18.75" customHeight="1">
      <c r="A24" s="64" t="s">
        <v>183</v>
      </c>
      <c r="B24" s="42" t="s">
        <v>178</v>
      </c>
      <c r="C24" s="42"/>
      <c r="D24" s="42"/>
      <c r="E24" s="39"/>
      <c r="F24" s="45">
        <f>F17++F18+F19-F21-F22</f>
        <v>1305393021844</v>
      </c>
      <c r="G24" s="45"/>
      <c r="H24" s="45">
        <f>H17++H18+H19-H21-H22</f>
        <v>307940403082</v>
      </c>
      <c r="I24" s="45"/>
      <c r="J24" s="45">
        <f>J17++J18+J19-J21-J22</f>
        <v>296957886643</v>
      </c>
      <c r="K24" s="45"/>
      <c r="L24" s="45">
        <f>L17++L18+L19-L21-L22</f>
        <v>17751031502</v>
      </c>
      <c r="M24" s="45"/>
      <c r="N24" s="45">
        <f>N17++N18+N19-N21-N22</f>
        <v>92369455142</v>
      </c>
      <c r="O24" s="45"/>
      <c r="P24" s="45">
        <f>P17++P18+P19-P21-P22</f>
        <v>2020411798213</v>
      </c>
    </row>
    <row r="25" spans="1:16" ht="3" customHeight="1">
      <c r="A25" s="64"/>
      <c r="B25" s="42"/>
      <c r="C25" s="42"/>
      <c r="D25" s="42"/>
      <c r="E25" s="39"/>
      <c r="F25" s="45"/>
      <c r="G25" s="45"/>
      <c r="H25" s="45"/>
      <c r="I25" s="45"/>
      <c r="J25" s="45"/>
      <c r="K25" s="45"/>
      <c r="L25" s="45"/>
      <c r="M25" s="45"/>
      <c r="N25" s="45"/>
      <c r="O25" s="45"/>
      <c r="P25" s="45"/>
    </row>
    <row r="26" spans="1:16" ht="3" customHeight="1">
      <c r="A26" s="64"/>
      <c r="B26" s="42"/>
      <c r="C26" s="42"/>
      <c r="D26" s="42"/>
      <c r="E26" s="39"/>
      <c r="F26" s="65"/>
      <c r="G26" s="45"/>
      <c r="H26" s="65"/>
      <c r="I26" s="45"/>
      <c r="J26" s="65"/>
      <c r="K26" s="45"/>
      <c r="L26" s="65"/>
      <c r="M26" s="45"/>
      <c r="N26" s="65"/>
      <c r="O26" s="45"/>
      <c r="P26" s="65"/>
    </row>
    <row r="27" spans="1:16" ht="7.5" customHeight="1">
      <c r="A27" s="64"/>
      <c r="B27" s="42"/>
      <c r="C27" s="42"/>
      <c r="D27" s="42"/>
      <c r="E27" s="39"/>
      <c r="F27" s="45"/>
      <c r="G27" s="45"/>
      <c r="H27" s="45"/>
      <c r="I27" s="45"/>
      <c r="J27" s="45"/>
      <c r="K27" s="45"/>
      <c r="L27" s="45"/>
      <c r="M27" s="45"/>
      <c r="N27" s="45"/>
      <c r="O27" s="45"/>
      <c r="P27" s="45"/>
    </row>
    <row r="28" spans="1:16" ht="15">
      <c r="A28" s="62" t="s">
        <v>185</v>
      </c>
      <c r="B28" s="48" t="s">
        <v>188</v>
      </c>
      <c r="C28" s="48"/>
      <c r="D28" s="48"/>
      <c r="E28" s="39"/>
      <c r="F28" s="66"/>
      <c r="G28" s="67"/>
      <c r="H28" s="66"/>
      <c r="I28" s="39"/>
      <c r="J28" s="66"/>
      <c r="K28" s="39"/>
      <c r="L28" s="66"/>
      <c r="M28" s="41"/>
      <c r="N28" s="66"/>
      <c r="O28" s="41"/>
      <c r="P28" s="66"/>
    </row>
    <row r="29" spans="1:16" ht="15">
      <c r="A29" s="63"/>
      <c r="B29" s="42" t="s">
        <v>186</v>
      </c>
      <c r="C29" s="42"/>
      <c r="D29" s="42"/>
      <c r="E29" s="39"/>
      <c r="F29" s="45">
        <f>F5-F17</f>
        <v>706629878121</v>
      </c>
      <c r="G29" s="45"/>
      <c r="H29" s="45">
        <f>H5-H17</f>
        <v>132638214852</v>
      </c>
      <c r="I29" s="45"/>
      <c r="J29" s="45">
        <f>J5-J17</f>
        <v>139696395967</v>
      </c>
      <c r="K29" s="45"/>
      <c r="L29" s="45">
        <f>L5-L17</f>
        <v>6270408744</v>
      </c>
      <c r="M29" s="45"/>
      <c r="N29" s="45">
        <f>N5-N17</f>
        <v>16001785416</v>
      </c>
      <c r="O29" s="45"/>
      <c r="P29" s="45">
        <f>P5-P17</f>
        <v>1001236683100</v>
      </c>
    </row>
    <row r="30" spans="1:16" ht="3.75" customHeight="1">
      <c r="A30" s="63"/>
      <c r="B30" s="42"/>
      <c r="C30" s="42"/>
      <c r="D30" s="42"/>
      <c r="E30" s="39"/>
      <c r="F30" s="59"/>
      <c r="G30" s="45"/>
      <c r="H30" s="59"/>
      <c r="I30" s="45"/>
      <c r="J30" s="59"/>
      <c r="K30" s="45"/>
      <c r="L30" s="59"/>
      <c r="M30" s="45"/>
      <c r="N30" s="59"/>
      <c r="O30" s="45"/>
      <c r="P30" s="59"/>
    </row>
    <row r="31" spans="1:16" ht="15.75" customHeight="1">
      <c r="A31" s="63"/>
      <c r="B31" s="42" t="s">
        <v>187</v>
      </c>
      <c r="C31" s="42"/>
      <c r="D31" s="42"/>
      <c r="E31" s="39"/>
      <c r="F31" s="45">
        <f>F13-F24</f>
        <v>713277304313</v>
      </c>
      <c r="G31" s="45"/>
      <c r="H31" s="45">
        <f>H13-H24</f>
        <v>131914063196</v>
      </c>
      <c r="I31" s="45"/>
      <c r="J31" s="45">
        <f>J13-J24</f>
        <v>120567906693</v>
      </c>
      <c r="K31" s="45"/>
      <c r="L31" s="45">
        <f>L13-L24</f>
        <v>6040148252</v>
      </c>
      <c r="M31" s="45"/>
      <c r="N31" s="45">
        <f>N13-N24</f>
        <v>8094211421</v>
      </c>
      <c r="O31" s="45"/>
      <c r="P31" s="45">
        <f>P13-P24</f>
        <v>979893633875</v>
      </c>
    </row>
    <row r="32" spans="1:16" ht="3.75" customHeight="1">
      <c r="A32" s="63"/>
      <c r="B32" s="42"/>
      <c r="C32" s="42"/>
      <c r="D32" s="42"/>
      <c r="E32" s="39"/>
      <c r="F32" s="45"/>
      <c r="G32" s="45"/>
      <c r="H32" s="45"/>
      <c r="I32" s="45"/>
      <c r="J32" s="45"/>
      <c r="K32" s="45"/>
      <c r="L32" s="45"/>
      <c r="M32" s="45"/>
      <c r="N32" s="45"/>
      <c r="O32" s="45"/>
      <c r="P32" s="45"/>
    </row>
    <row r="33" spans="1:16" ht="3.75" customHeight="1">
      <c r="A33" s="63"/>
      <c r="B33" s="49"/>
      <c r="C33" s="49"/>
      <c r="D33" s="50"/>
      <c r="E33" s="50"/>
      <c r="F33" s="68"/>
      <c r="G33" s="50"/>
      <c r="H33" s="69"/>
      <c r="I33" s="51"/>
      <c r="J33" s="70"/>
      <c r="K33" s="52"/>
      <c r="L33" s="70"/>
      <c r="M33" s="52"/>
      <c r="N33" s="70"/>
      <c r="O33" s="52"/>
      <c r="P33" s="70"/>
    </row>
    <row r="34" spans="1:16" ht="12" customHeight="1">
      <c r="A34" s="63"/>
      <c r="B34" s="49"/>
      <c r="C34" s="49"/>
      <c r="D34" s="50"/>
      <c r="E34" s="50"/>
      <c r="F34" s="50"/>
      <c r="G34" s="50"/>
      <c r="H34" s="51"/>
      <c r="I34" s="51"/>
      <c r="J34" s="52"/>
      <c r="K34" s="52"/>
      <c r="L34" s="52"/>
      <c r="M34" s="52"/>
      <c r="N34" s="52"/>
      <c r="O34" s="52"/>
      <c r="P34" s="52"/>
    </row>
    <row r="35" spans="1:16" ht="18.75" customHeight="1">
      <c r="A35" s="63"/>
      <c r="B35" s="75" t="s">
        <v>169</v>
      </c>
      <c r="C35" s="49"/>
      <c r="D35" s="50"/>
      <c r="E35" s="50"/>
      <c r="F35" s="50"/>
      <c r="G35" s="50"/>
      <c r="H35" s="51"/>
      <c r="I35" s="51"/>
      <c r="J35" s="52"/>
      <c r="K35" s="52"/>
      <c r="L35" s="54">
        <f>P31</f>
        <v>979893633875</v>
      </c>
      <c r="M35" s="54"/>
      <c r="N35" s="54"/>
      <c r="O35" s="52"/>
      <c r="P35" s="54"/>
    </row>
    <row r="36" spans="1:16" ht="15">
      <c r="A36" s="63"/>
      <c r="B36" s="53" t="s">
        <v>170</v>
      </c>
      <c r="C36" s="49"/>
      <c r="D36" s="50"/>
      <c r="E36" s="50"/>
      <c r="F36" s="50"/>
      <c r="G36" s="50"/>
      <c r="H36" s="51"/>
      <c r="I36" s="51"/>
      <c r="J36" s="52"/>
      <c r="K36" s="52"/>
      <c r="L36" s="55">
        <v>965052680381</v>
      </c>
      <c r="M36" s="55"/>
      <c r="N36" s="55"/>
      <c r="O36" s="52"/>
      <c r="P36" s="55"/>
    </row>
    <row r="37" spans="1:16" ht="15">
      <c r="A37" s="63"/>
      <c r="B37" s="53" t="s">
        <v>171</v>
      </c>
      <c r="C37" s="49"/>
      <c r="D37" s="50"/>
      <c r="E37" s="50"/>
      <c r="F37" s="50"/>
      <c r="G37" s="50"/>
      <c r="H37" s="51"/>
      <c r="I37" s="51"/>
      <c r="J37" s="52"/>
      <c r="K37" s="52"/>
      <c r="L37" s="54">
        <v>0</v>
      </c>
      <c r="M37" s="52"/>
      <c r="N37" s="52"/>
      <c r="O37" s="52"/>
      <c r="P37" s="54"/>
    </row>
    <row r="38" spans="1:16" ht="15">
      <c r="A38" s="63"/>
      <c r="B38" s="53" t="s">
        <v>172</v>
      </c>
      <c r="C38" s="49"/>
      <c r="D38" s="50"/>
      <c r="E38" s="50"/>
      <c r="F38" s="50"/>
      <c r="G38" s="50"/>
      <c r="H38" s="51"/>
      <c r="I38" s="51"/>
      <c r="J38" s="52"/>
      <c r="K38" s="52"/>
      <c r="L38" s="52"/>
      <c r="M38" s="52"/>
      <c r="N38" s="52"/>
      <c r="O38" s="52"/>
      <c r="P38" s="54"/>
    </row>
    <row r="39" spans="1:16" ht="15">
      <c r="A39" s="63"/>
      <c r="B39" s="53" t="s">
        <v>189</v>
      </c>
      <c r="C39" s="56"/>
      <c r="D39" s="57"/>
      <c r="E39" s="58"/>
      <c r="F39" s="58"/>
      <c r="G39" s="58"/>
      <c r="H39" s="58"/>
      <c r="I39" s="58"/>
      <c r="J39" s="58"/>
      <c r="K39" s="58"/>
      <c r="L39" s="58"/>
      <c r="M39" s="58"/>
      <c r="N39" s="58"/>
      <c r="O39" s="58"/>
      <c r="P39" s="58"/>
    </row>
    <row r="40" spans="1:16" ht="15">
      <c r="A40" s="63"/>
      <c r="B40" s="56"/>
      <c r="C40" s="56"/>
      <c r="D40" s="57"/>
      <c r="E40" s="58"/>
      <c r="F40" s="58"/>
      <c r="G40" s="58"/>
      <c r="H40" s="58"/>
      <c r="I40" s="58"/>
      <c r="J40" s="58"/>
      <c r="K40" s="58"/>
      <c r="L40" s="58"/>
      <c r="M40" s="58"/>
      <c r="N40" s="58"/>
      <c r="O40" s="58"/>
      <c r="P40" s="58"/>
    </row>
    <row r="41" spans="1:16" ht="15">
      <c r="A41" s="63"/>
      <c r="B41" s="56"/>
      <c r="C41" s="56"/>
      <c r="D41" s="57"/>
      <c r="E41" s="58"/>
      <c r="F41" s="58"/>
      <c r="G41" s="58"/>
      <c r="H41" s="58"/>
      <c r="I41" s="58"/>
      <c r="J41" s="58"/>
      <c r="K41" s="58"/>
      <c r="L41" s="58"/>
      <c r="M41" s="58"/>
      <c r="N41" s="58"/>
      <c r="O41" s="58"/>
      <c r="P41" s="58"/>
    </row>
    <row r="42" spans="1:16" ht="15">
      <c r="A42" s="63"/>
      <c r="B42" s="56"/>
      <c r="C42" s="56"/>
      <c r="D42" s="57"/>
      <c r="E42" s="58"/>
      <c r="F42" s="58"/>
      <c r="G42" s="58"/>
      <c r="H42" s="58"/>
      <c r="I42" s="58"/>
      <c r="J42" s="58"/>
      <c r="K42" s="58"/>
      <c r="L42" s="58"/>
      <c r="M42" s="58"/>
      <c r="N42" s="58"/>
      <c r="O42" s="58"/>
      <c r="P42" s="58"/>
    </row>
  </sheetData>
  <sheetProtection/>
  <mergeCells count="1">
    <mergeCell ref="B3:C3"/>
  </mergeCells>
  <conditionalFormatting sqref="B24:E27">
    <cfRule type="expression" priority="14" dxfId="0">
      <formula>$U$180&lt;&gt;0</formula>
    </cfRule>
  </conditionalFormatting>
  <conditionalFormatting sqref="B35:P35">
    <cfRule type="expression" priority="13" dxfId="0">
      <formula>$Q$185&gt;$Q$183</formula>
    </cfRule>
  </conditionalFormatting>
  <conditionalFormatting sqref="B36:P36">
    <cfRule type="expression" priority="12" dxfId="0" stopIfTrue="1">
      <formula>$Q$186&gt;$Q$169</formula>
    </cfRule>
  </conditionalFormatting>
  <conditionalFormatting sqref="B37:P37">
    <cfRule type="expression" priority="11" dxfId="0">
      <formula>$Q$187&gt;$Q$169</formula>
    </cfRule>
  </conditionalFormatting>
  <conditionalFormatting sqref="B24:P27">
    <cfRule type="expression" priority="7" dxfId="0">
      <formula>$T$33&lt;&gt;0</formula>
    </cfRule>
  </conditionalFormatting>
  <conditionalFormatting sqref="B5:P5 B17">
    <cfRule type="expression" priority="21" dxfId="8">
      <formula>$T$8&lt;&gt;0</formula>
    </cfRule>
  </conditionalFormatting>
  <conditionalFormatting sqref="B13:P15">
    <cfRule type="expression" priority="27" dxfId="0">
      <formula>$T$18&lt;&gt;0</formula>
    </cfRule>
  </conditionalFormatting>
  <conditionalFormatting sqref="B17:P17">
    <cfRule type="expression" priority="28" dxfId="0">
      <formula>$T$20&lt;&gt;0</formula>
    </cfRule>
  </conditionalFormatting>
  <conditionalFormatting sqref="B13:D15">
    <cfRule type="expression" priority="35" dxfId="0">
      <formula>$U$169&lt;&gt;0</formula>
    </cfRule>
  </conditionalFormatting>
  <conditionalFormatting sqref="B17:E17">
    <cfRule type="expression" priority="36" dxfId="0">
      <formula>$U$171&lt;&gt;0</formula>
    </cfRule>
  </conditionalFormatting>
  <conditionalFormatting sqref="B5:D5 B17">
    <cfRule type="expression" priority="39" dxfId="0">
      <formula>$U$159&lt;&gt;0</formula>
    </cfRule>
  </conditionalFormatting>
  <conditionalFormatting sqref="B24:B27">
    <cfRule type="expression" priority="4" dxfId="0">
      <formula>$T$18&lt;&gt;0</formula>
    </cfRule>
  </conditionalFormatting>
  <conditionalFormatting sqref="B24:B27">
    <cfRule type="expression" priority="3" dxfId="0">
      <formula>$U$169&lt;&gt;0</formula>
    </cfRule>
  </conditionalFormatting>
  <conditionalFormatting sqref="F26:P26">
    <cfRule type="expression" priority="2" dxfId="0">
      <formula>$T$18&lt;&gt;0</formula>
    </cfRule>
  </conditionalFormatting>
  <conditionalFormatting sqref="F26:P26">
    <cfRule type="expression" priority="1" dxfId="0">
      <formula>$T$18&lt;&gt;0</formula>
    </cfRule>
  </conditionalFormatting>
  <printOptions/>
  <pageMargins left="0.7086614173228347" right="0.7086614173228347" top="1.141732283464567" bottom="0.551181102362204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T43"/>
  <sheetViews>
    <sheetView zoomScalePageLayoutView="0" workbookViewId="0" topLeftCell="C10">
      <selection activeCell="N19" sqref="N19"/>
    </sheetView>
  </sheetViews>
  <sheetFormatPr defaultColWidth="8.796875" defaultRowHeight="15"/>
  <cols>
    <col min="1" max="1" width="3.59765625" style="0" customWidth="1"/>
    <col min="4" max="4" width="10.3984375" style="0" customWidth="1"/>
    <col min="5" max="5" width="0.59375" style="0" customWidth="1"/>
    <col min="6" max="6" width="9.69921875" style="0" customWidth="1"/>
    <col min="7" max="7" width="0.59375" style="0" customWidth="1"/>
    <col min="8" max="8" width="9.5" style="0" customWidth="1"/>
    <col min="9" max="9" width="0.6953125" style="0" customWidth="1"/>
    <col min="10" max="10" width="10.5" style="0" customWidth="1"/>
    <col min="11" max="11" width="0.59375" style="0" customWidth="1"/>
    <col min="13" max="13" width="0.59375" style="0" customWidth="1"/>
    <col min="14" max="14" width="11.19921875" style="0" customWidth="1"/>
    <col min="15" max="15" width="0.59375" style="0" customWidth="1"/>
    <col min="16" max="16" width="10" style="0" customWidth="1"/>
    <col min="17" max="17" width="0.59375" style="0" customWidth="1"/>
    <col min="18" max="18" width="10.19921875" style="0" customWidth="1"/>
    <col min="19" max="19" width="0.59375" style="0" customWidth="1"/>
    <col min="20" max="20" width="14.69921875" style="0" customWidth="1"/>
  </cols>
  <sheetData>
    <row r="1" spans="2:20" ht="14.25" customHeight="1">
      <c r="B1" s="35" t="s">
        <v>192</v>
      </c>
      <c r="C1" s="36"/>
      <c r="D1" s="36"/>
      <c r="E1" s="37"/>
      <c r="F1" s="37"/>
      <c r="G1" s="37"/>
      <c r="H1" s="37"/>
      <c r="I1" s="37"/>
      <c r="J1" s="37"/>
      <c r="K1" s="37"/>
      <c r="L1" s="37"/>
      <c r="M1" s="37"/>
      <c r="N1" s="37"/>
      <c r="O1" s="37"/>
      <c r="P1" s="37"/>
      <c r="Q1" s="37"/>
      <c r="R1" s="37"/>
      <c r="S1" s="37"/>
      <c r="T1" s="37"/>
    </row>
    <row r="2" spans="2:20" ht="13.5" customHeight="1">
      <c r="B2" s="71"/>
      <c r="C2" s="71"/>
      <c r="D2" s="72"/>
      <c r="E2" s="38"/>
      <c r="F2" s="72"/>
      <c r="G2" s="38"/>
      <c r="H2" s="72"/>
      <c r="I2" s="38"/>
      <c r="J2" s="72"/>
      <c r="K2" s="38"/>
      <c r="L2" s="72"/>
      <c r="M2" s="38"/>
      <c r="N2" s="72"/>
      <c r="O2" s="38"/>
      <c r="P2" s="72"/>
      <c r="Q2" s="38"/>
      <c r="R2" s="72"/>
      <c r="S2" s="38"/>
      <c r="T2" s="74" t="s">
        <v>160</v>
      </c>
    </row>
    <row r="3" spans="2:20" ht="33.75" customHeight="1">
      <c r="B3" s="217" t="s">
        <v>10</v>
      </c>
      <c r="C3" s="217"/>
      <c r="D3" s="73"/>
      <c r="E3" s="39"/>
      <c r="F3" s="77" t="s">
        <v>202</v>
      </c>
      <c r="G3" s="78"/>
      <c r="H3" s="77" t="s">
        <v>203</v>
      </c>
      <c r="I3" s="78"/>
      <c r="J3" s="77" t="s">
        <v>204</v>
      </c>
      <c r="K3" s="78"/>
      <c r="L3" s="77" t="s">
        <v>205</v>
      </c>
      <c r="M3" s="79"/>
      <c r="N3" s="205" t="s">
        <v>566</v>
      </c>
      <c r="O3" s="79"/>
      <c r="P3" s="81" t="s">
        <v>206</v>
      </c>
      <c r="Q3" s="80"/>
      <c r="R3" s="77" t="s">
        <v>207</v>
      </c>
      <c r="S3" s="41"/>
      <c r="T3" s="40" t="s">
        <v>190</v>
      </c>
    </row>
    <row r="4" spans="1:20" ht="15">
      <c r="A4" s="62" t="s">
        <v>181</v>
      </c>
      <c r="B4" s="42" t="s">
        <v>194</v>
      </c>
      <c r="C4" s="42"/>
      <c r="D4" s="42"/>
      <c r="E4" s="39"/>
      <c r="F4" s="43"/>
      <c r="G4" s="44"/>
      <c r="H4" s="43"/>
      <c r="I4" s="39"/>
      <c r="J4" s="43"/>
      <c r="K4" s="39"/>
      <c r="L4" s="43"/>
      <c r="M4" s="43"/>
      <c r="N4" s="43"/>
      <c r="O4" s="43"/>
      <c r="P4" s="43"/>
      <c r="Q4" s="41"/>
      <c r="R4" s="43"/>
      <c r="S4" s="41"/>
      <c r="T4" s="43"/>
    </row>
    <row r="5" spans="1:20" ht="15">
      <c r="A5" s="62" t="s">
        <v>182</v>
      </c>
      <c r="B5" s="42" t="s">
        <v>174</v>
      </c>
      <c r="C5" s="42"/>
      <c r="D5" s="42"/>
      <c r="E5" s="45"/>
      <c r="F5" s="45"/>
      <c r="G5" s="45"/>
      <c r="H5" s="45"/>
      <c r="I5" s="45"/>
      <c r="J5" s="45"/>
      <c r="K5" s="45"/>
      <c r="L5" s="45"/>
      <c r="M5" s="45"/>
      <c r="N5" s="45">
        <v>1021959443</v>
      </c>
      <c r="O5" s="45"/>
      <c r="P5" s="45"/>
      <c r="Q5" s="45"/>
      <c r="R5" s="45"/>
      <c r="S5" s="45"/>
      <c r="T5" s="45">
        <f aca="true" t="shared" si="0" ref="T5:T11">SUM(F5:R5)</f>
        <v>1021959443</v>
      </c>
    </row>
    <row r="6" spans="1:20" ht="15">
      <c r="A6" s="63"/>
      <c r="B6" s="46" t="s">
        <v>196</v>
      </c>
      <c r="C6" s="46"/>
      <c r="D6" s="46"/>
      <c r="E6" s="47"/>
      <c r="F6" s="47"/>
      <c r="G6" s="47"/>
      <c r="H6" s="47"/>
      <c r="I6" s="47"/>
      <c r="J6" s="47"/>
      <c r="K6" s="47"/>
      <c r="L6" s="47"/>
      <c r="M6" s="47"/>
      <c r="N6" s="47">
        <v>40000000</v>
      </c>
      <c r="O6" s="47"/>
      <c r="P6" s="47"/>
      <c r="Q6" s="47"/>
      <c r="R6" s="47"/>
      <c r="S6" s="47"/>
      <c r="T6" s="47">
        <f t="shared" si="0"/>
        <v>40000000</v>
      </c>
    </row>
    <row r="7" spans="1:20" ht="15">
      <c r="A7" s="63"/>
      <c r="B7" s="46" t="s">
        <v>197</v>
      </c>
      <c r="C7" s="46"/>
      <c r="D7" s="46"/>
      <c r="E7" s="47"/>
      <c r="F7" s="47"/>
      <c r="G7" s="47"/>
      <c r="H7" s="47"/>
      <c r="I7" s="47"/>
      <c r="J7" s="47"/>
      <c r="K7" s="47"/>
      <c r="L7" s="47"/>
      <c r="M7" s="47"/>
      <c r="N7" s="47"/>
      <c r="O7" s="47"/>
      <c r="P7" s="47"/>
      <c r="Q7" s="47"/>
      <c r="R7" s="47"/>
      <c r="S7" s="47"/>
      <c r="T7" s="47">
        <f t="shared" si="0"/>
        <v>0</v>
      </c>
    </row>
    <row r="8" spans="1:20" ht="15">
      <c r="A8" s="63"/>
      <c r="B8" s="46" t="s">
        <v>198</v>
      </c>
      <c r="C8" s="46"/>
      <c r="D8" s="46"/>
      <c r="E8" s="47"/>
      <c r="F8" s="47"/>
      <c r="G8" s="47"/>
      <c r="H8" s="47"/>
      <c r="I8" s="47"/>
      <c r="J8" s="47"/>
      <c r="K8" s="47"/>
      <c r="L8" s="47"/>
      <c r="M8" s="47"/>
      <c r="N8" s="47"/>
      <c r="O8" s="47"/>
      <c r="P8" s="47"/>
      <c r="Q8" s="47"/>
      <c r="R8" s="47"/>
      <c r="S8" s="47"/>
      <c r="T8" s="47">
        <f t="shared" si="0"/>
        <v>0</v>
      </c>
    </row>
    <row r="9" spans="1:20" ht="15">
      <c r="A9" s="63"/>
      <c r="B9" s="46" t="s">
        <v>166</v>
      </c>
      <c r="C9" s="46"/>
      <c r="D9" s="46"/>
      <c r="E9" s="47"/>
      <c r="F9" s="47"/>
      <c r="G9" s="47"/>
      <c r="H9" s="47"/>
      <c r="I9" s="47"/>
      <c r="J9" s="47"/>
      <c r="K9" s="47"/>
      <c r="L9" s="47"/>
      <c r="M9" s="47"/>
      <c r="N9" s="47">
        <v>0</v>
      </c>
      <c r="O9" s="47"/>
      <c r="P9" s="47"/>
      <c r="Q9" s="47"/>
      <c r="R9" s="47"/>
      <c r="S9" s="47"/>
      <c r="T9" s="47">
        <f t="shared" si="0"/>
        <v>0</v>
      </c>
    </row>
    <row r="10" spans="1:20" ht="15">
      <c r="A10" s="63"/>
      <c r="B10" s="46" t="s">
        <v>167</v>
      </c>
      <c r="C10" s="46"/>
      <c r="D10" s="46"/>
      <c r="E10" s="47"/>
      <c r="F10" s="47"/>
      <c r="G10" s="47"/>
      <c r="H10" s="47"/>
      <c r="I10" s="47"/>
      <c r="J10" s="47"/>
      <c r="K10" s="47"/>
      <c r="L10" s="47"/>
      <c r="M10" s="47"/>
      <c r="N10" s="47">
        <v>0</v>
      </c>
      <c r="O10" s="47"/>
      <c r="P10" s="47"/>
      <c r="Q10" s="47"/>
      <c r="R10" s="47"/>
      <c r="S10" s="47"/>
      <c r="T10" s="47">
        <f t="shared" si="0"/>
        <v>0</v>
      </c>
    </row>
    <row r="11" spans="1:20" ht="15">
      <c r="A11" s="63"/>
      <c r="B11" s="46" t="s">
        <v>168</v>
      </c>
      <c r="C11" s="46"/>
      <c r="D11" s="46"/>
      <c r="E11" s="47"/>
      <c r="F11" s="47"/>
      <c r="G11" s="47"/>
      <c r="H11" s="47"/>
      <c r="I11" s="47"/>
      <c r="J11" s="47"/>
      <c r="K11" s="47"/>
      <c r="L11" s="47"/>
      <c r="M11" s="47"/>
      <c r="N11" s="47">
        <v>0</v>
      </c>
      <c r="O11" s="47"/>
      <c r="P11" s="47"/>
      <c r="Q11" s="47"/>
      <c r="R11" s="47"/>
      <c r="S11" s="47"/>
      <c r="T11" s="47">
        <f t="shared" si="0"/>
        <v>0</v>
      </c>
    </row>
    <row r="12" spans="1:20" ht="3" customHeight="1">
      <c r="A12" s="63"/>
      <c r="B12" s="46"/>
      <c r="C12" s="46"/>
      <c r="D12" s="46"/>
      <c r="E12" s="47"/>
      <c r="F12" s="60"/>
      <c r="G12" s="47"/>
      <c r="H12" s="60"/>
      <c r="I12" s="47"/>
      <c r="J12" s="60"/>
      <c r="K12" s="47"/>
      <c r="L12" s="60"/>
      <c r="M12" s="47"/>
      <c r="N12" s="60"/>
      <c r="O12" s="47"/>
      <c r="P12" s="60"/>
      <c r="Q12" s="47"/>
      <c r="R12" s="60"/>
      <c r="S12" s="47"/>
      <c r="T12" s="60"/>
    </row>
    <row r="13" spans="1:20" ht="15">
      <c r="A13" s="64" t="s">
        <v>183</v>
      </c>
      <c r="B13" s="42" t="s">
        <v>178</v>
      </c>
      <c r="C13" s="42"/>
      <c r="D13" s="42"/>
      <c r="E13" s="45"/>
      <c r="F13" s="45">
        <f>F5+F6+F7+F8-F10-F11</f>
        <v>0</v>
      </c>
      <c r="G13" s="45"/>
      <c r="H13" s="45">
        <f>H5+H6+H7+H8-H10-H11</f>
        <v>0</v>
      </c>
      <c r="I13" s="45"/>
      <c r="J13" s="45">
        <f>J5+J6+J7+J8-J10-J11</f>
        <v>0</v>
      </c>
      <c r="K13" s="45"/>
      <c r="L13" s="45">
        <f>L5+L6+L7+L8-L10-L11</f>
        <v>0</v>
      </c>
      <c r="M13" s="45"/>
      <c r="N13" s="45">
        <f>N5+N6+N7+N8+N9-N10-N11</f>
        <v>1061959443</v>
      </c>
      <c r="O13" s="45"/>
      <c r="P13" s="45">
        <f>P5+P6+P7+P8-P10-P11</f>
        <v>0</v>
      </c>
      <c r="Q13" s="45"/>
      <c r="R13" s="45">
        <f>R5+R6+R7+R8-R10-R11</f>
        <v>0</v>
      </c>
      <c r="S13" s="45"/>
      <c r="T13" s="45">
        <f>T5+T6+T7+T8+T9-T10-T11</f>
        <v>1061959443</v>
      </c>
    </row>
    <row r="14" spans="1:20" ht="3" customHeight="1">
      <c r="A14" s="64"/>
      <c r="B14" s="42"/>
      <c r="C14" s="42"/>
      <c r="D14" s="42"/>
      <c r="E14" s="45"/>
      <c r="F14" s="59"/>
      <c r="G14" s="45"/>
      <c r="H14" s="59"/>
      <c r="I14" s="45"/>
      <c r="J14" s="59"/>
      <c r="K14" s="45"/>
      <c r="L14" s="59"/>
      <c r="M14" s="45"/>
      <c r="N14" s="59"/>
      <c r="O14" s="45"/>
      <c r="P14" s="59"/>
      <c r="Q14" s="45"/>
      <c r="R14" s="59"/>
      <c r="S14" s="45"/>
      <c r="T14" s="59"/>
    </row>
    <row r="15" spans="1:20" ht="3" customHeight="1">
      <c r="A15" s="64"/>
      <c r="B15" s="42"/>
      <c r="C15" s="42"/>
      <c r="D15" s="42"/>
      <c r="E15" s="45"/>
      <c r="F15" s="45"/>
      <c r="G15" s="45"/>
      <c r="H15" s="45"/>
      <c r="I15" s="45"/>
      <c r="J15" s="45"/>
      <c r="K15" s="45"/>
      <c r="L15" s="45"/>
      <c r="M15" s="45"/>
      <c r="N15" s="45"/>
      <c r="O15" s="45"/>
      <c r="P15" s="45"/>
      <c r="Q15" s="45"/>
      <c r="R15" s="45"/>
      <c r="S15" s="45"/>
      <c r="T15" s="45"/>
    </row>
    <row r="16" spans="1:20" ht="18.75" customHeight="1">
      <c r="A16" s="62" t="s">
        <v>184</v>
      </c>
      <c r="B16" s="48" t="s">
        <v>177</v>
      </c>
      <c r="C16" s="48"/>
      <c r="D16" s="48"/>
      <c r="E16" s="39"/>
      <c r="F16" s="61"/>
      <c r="G16" s="44"/>
      <c r="H16" s="61"/>
      <c r="I16" s="39"/>
      <c r="J16" s="61"/>
      <c r="K16" s="39"/>
      <c r="L16" s="61"/>
      <c r="M16" s="76"/>
      <c r="N16" s="61"/>
      <c r="O16" s="76"/>
      <c r="P16" s="61"/>
      <c r="Q16" s="41"/>
      <c r="R16" s="61"/>
      <c r="S16" s="41"/>
      <c r="T16" s="61"/>
    </row>
    <row r="17" spans="1:20" ht="15">
      <c r="A17" s="62" t="s">
        <v>182</v>
      </c>
      <c r="B17" s="42" t="s">
        <v>174</v>
      </c>
      <c r="C17" s="42"/>
      <c r="D17" s="42"/>
      <c r="E17" s="39"/>
      <c r="F17" s="45"/>
      <c r="G17" s="45"/>
      <c r="H17" s="45"/>
      <c r="I17" s="45"/>
      <c r="J17" s="45"/>
      <c r="K17" s="45"/>
      <c r="L17" s="45"/>
      <c r="M17" s="45"/>
      <c r="N17" s="45">
        <v>982304486</v>
      </c>
      <c r="O17" s="45"/>
      <c r="P17" s="45"/>
      <c r="Q17" s="45"/>
      <c r="R17" s="45"/>
      <c r="S17" s="45"/>
      <c r="T17" s="45">
        <f>SUM(F17:R17)</f>
        <v>982304486</v>
      </c>
    </row>
    <row r="18" spans="1:20" ht="15">
      <c r="A18" s="63"/>
      <c r="B18" s="46" t="s">
        <v>179</v>
      </c>
      <c r="C18" s="46"/>
      <c r="D18" s="46"/>
      <c r="E18" s="39"/>
      <c r="F18" s="47"/>
      <c r="G18" s="47"/>
      <c r="H18" s="47"/>
      <c r="I18" s="47"/>
      <c r="J18" s="47"/>
      <c r="K18" s="47"/>
      <c r="L18" s="47"/>
      <c r="M18" s="47"/>
      <c r="N18" s="47">
        <v>47432735</v>
      </c>
      <c r="O18" s="47"/>
      <c r="P18" s="47"/>
      <c r="Q18" s="47"/>
      <c r="R18" s="47"/>
      <c r="S18" s="47"/>
      <c r="T18" s="47">
        <f>SUM(F18:R18)</f>
        <v>47432735</v>
      </c>
    </row>
    <row r="19" spans="1:20" s="187" customFormat="1" ht="3" customHeight="1">
      <c r="A19" s="183"/>
      <c r="B19" s="184"/>
      <c r="C19" s="184"/>
      <c r="D19" s="184"/>
      <c r="E19" s="185"/>
      <c r="F19" s="186"/>
      <c r="G19" s="186"/>
      <c r="H19" s="186"/>
      <c r="I19" s="186"/>
      <c r="J19" s="186"/>
      <c r="K19" s="186"/>
      <c r="L19" s="186"/>
      <c r="M19" s="186"/>
      <c r="N19" s="186"/>
      <c r="O19" s="186"/>
      <c r="P19" s="186"/>
      <c r="Q19" s="186"/>
      <c r="R19" s="186"/>
      <c r="S19" s="186"/>
      <c r="T19" s="186"/>
    </row>
    <row r="20" spans="1:20" ht="15">
      <c r="A20" s="63"/>
      <c r="B20" s="46" t="s">
        <v>199</v>
      </c>
      <c r="C20" s="46"/>
      <c r="D20" s="46"/>
      <c r="E20" s="39"/>
      <c r="F20" s="47"/>
      <c r="G20" s="47"/>
      <c r="H20" s="47"/>
      <c r="I20" s="47"/>
      <c r="J20" s="47"/>
      <c r="K20" s="47"/>
      <c r="L20" s="47"/>
      <c r="M20" s="47"/>
      <c r="N20" s="47"/>
      <c r="O20" s="47"/>
      <c r="P20" s="47"/>
      <c r="Q20" s="47"/>
      <c r="R20" s="47"/>
      <c r="S20" s="47"/>
      <c r="T20" s="47">
        <f>SUM(F20:R20)</f>
        <v>0</v>
      </c>
    </row>
    <row r="21" spans="1:20" ht="15">
      <c r="A21" s="63"/>
      <c r="B21" s="46" t="s">
        <v>167</v>
      </c>
      <c r="C21" s="46"/>
      <c r="D21" s="46"/>
      <c r="E21" s="39"/>
      <c r="F21" s="47"/>
      <c r="G21" s="47"/>
      <c r="H21" s="47"/>
      <c r="I21" s="47"/>
      <c r="J21" s="47"/>
      <c r="K21" s="47"/>
      <c r="L21" s="47"/>
      <c r="M21" s="47"/>
      <c r="N21" s="47"/>
      <c r="O21" s="47"/>
      <c r="P21" s="47"/>
      <c r="Q21" s="47"/>
      <c r="R21" s="47"/>
      <c r="S21" s="47"/>
      <c r="T21" s="47">
        <f>SUM(F21:R21)</f>
        <v>0</v>
      </c>
    </row>
    <row r="22" spans="1:20" ht="15">
      <c r="A22" s="63"/>
      <c r="B22" s="46" t="s">
        <v>200</v>
      </c>
      <c r="C22" s="46"/>
      <c r="D22" s="46"/>
      <c r="E22" s="39"/>
      <c r="F22" s="47"/>
      <c r="G22" s="47"/>
      <c r="H22" s="47"/>
      <c r="I22" s="47"/>
      <c r="J22" s="47"/>
      <c r="K22" s="47"/>
      <c r="L22" s="47"/>
      <c r="M22" s="47"/>
      <c r="N22" s="47">
        <v>0</v>
      </c>
      <c r="O22" s="47"/>
      <c r="P22" s="47"/>
      <c r="Q22" s="47"/>
      <c r="R22" s="47"/>
      <c r="S22" s="47"/>
      <c r="T22" s="47">
        <f>SUM(F22:R22)</f>
        <v>0</v>
      </c>
    </row>
    <row r="23" spans="1:20" ht="3.75" customHeight="1">
      <c r="A23" s="63"/>
      <c r="B23" s="46"/>
      <c r="C23" s="46"/>
      <c r="D23" s="46"/>
      <c r="E23" s="39"/>
      <c r="F23" s="60"/>
      <c r="G23" s="47"/>
      <c r="H23" s="60"/>
      <c r="I23" s="47"/>
      <c r="J23" s="60"/>
      <c r="K23" s="47"/>
      <c r="L23" s="60"/>
      <c r="M23" s="47"/>
      <c r="N23" s="60"/>
      <c r="O23" s="47"/>
      <c r="P23" s="60"/>
      <c r="Q23" s="47"/>
      <c r="R23" s="60"/>
      <c r="S23" s="47"/>
      <c r="T23" s="60"/>
    </row>
    <row r="24" spans="1:20" ht="18.75" customHeight="1">
      <c r="A24" s="64" t="s">
        <v>183</v>
      </c>
      <c r="B24" s="42" t="s">
        <v>178</v>
      </c>
      <c r="C24" s="42"/>
      <c r="D24" s="42"/>
      <c r="E24" s="39"/>
      <c r="F24" s="45">
        <f>F17++F18+F20-F21-F22</f>
        <v>0</v>
      </c>
      <c r="G24" s="45"/>
      <c r="H24" s="45">
        <f>H17++H18+H20-H21-H22</f>
        <v>0</v>
      </c>
      <c r="I24" s="45"/>
      <c r="J24" s="45">
        <f>J17++J18+J20-J21-J22</f>
        <v>0</v>
      </c>
      <c r="K24" s="45"/>
      <c r="L24" s="45">
        <f>L17++L18+L20-L21-L22</f>
        <v>0</v>
      </c>
      <c r="M24" s="45"/>
      <c r="N24" s="45">
        <f>N17++N18+N20-N21-N22</f>
        <v>1029737221</v>
      </c>
      <c r="O24" s="45"/>
      <c r="P24" s="45">
        <f>P17++P18+P20-P21-P22</f>
        <v>0</v>
      </c>
      <c r="Q24" s="45"/>
      <c r="R24" s="45">
        <f>R17++R18+R20-R21-R22</f>
        <v>0</v>
      </c>
      <c r="S24" s="45"/>
      <c r="T24" s="45">
        <f>T17++T18+T20-T21-T22</f>
        <v>1029737221</v>
      </c>
    </row>
    <row r="25" spans="1:20" ht="3" customHeight="1">
      <c r="A25" s="64"/>
      <c r="B25" s="42"/>
      <c r="C25" s="42"/>
      <c r="D25" s="42"/>
      <c r="E25" s="39"/>
      <c r="F25" s="45"/>
      <c r="G25" s="45"/>
      <c r="H25" s="45"/>
      <c r="I25" s="45"/>
      <c r="J25" s="45"/>
      <c r="K25" s="45"/>
      <c r="L25" s="45"/>
      <c r="M25" s="45"/>
      <c r="N25" s="45"/>
      <c r="O25" s="45"/>
      <c r="P25" s="45"/>
      <c r="Q25" s="45"/>
      <c r="R25" s="45"/>
      <c r="S25" s="45"/>
      <c r="T25" s="45"/>
    </row>
    <row r="26" spans="1:20" ht="3" customHeight="1">
      <c r="A26" s="64"/>
      <c r="B26" s="42"/>
      <c r="C26" s="42"/>
      <c r="D26" s="42"/>
      <c r="E26" s="39"/>
      <c r="F26" s="65"/>
      <c r="G26" s="45"/>
      <c r="H26" s="65"/>
      <c r="I26" s="45"/>
      <c r="J26" s="65"/>
      <c r="K26" s="45"/>
      <c r="L26" s="65"/>
      <c r="M26" s="45"/>
      <c r="N26" s="65"/>
      <c r="O26" s="45"/>
      <c r="P26" s="65"/>
      <c r="Q26" s="45"/>
      <c r="R26" s="65"/>
      <c r="S26" s="45"/>
      <c r="T26" s="65"/>
    </row>
    <row r="27" spans="1:20" ht="7.5" customHeight="1">
      <c r="A27" s="64"/>
      <c r="B27" s="42"/>
      <c r="C27" s="42"/>
      <c r="D27" s="42"/>
      <c r="E27" s="39"/>
      <c r="F27" s="45"/>
      <c r="G27" s="45"/>
      <c r="H27" s="45"/>
      <c r="I27" s="45"/>
      <c r="J27" s="45"/>
      <c r="K27" s="45"/>
      <c r="L27" s="45"/>
      <c r="M27" s="45"/>
      <c r="N27" s="45"/>
      <c r="O27" s="45"/>
      <c r="P27" s="45"/>
      <c r="Q27" s="45"/>
      <c r="R27" s="45"/>
      <c r="S27" s="45"/>
      <c r="T27" s="45"/>
    </row>
    <row r="28" spans="1:20" ht="15">
      <c r="A28" s="62" t="s">
        <v>185</v>
      </c>
      <c r="B28" s="48" t="s">
        <v>201</v>
      </c>
      <c r="C28" s="48"/>
      <c r="D28" s="48"/>
      <c r="E28" s="39"/>
      <c r="F28" s="66"/>
      <c r="G28" s="67"/>
      <c r="H28" s="66"/>
      <c r="I28" s="39"/>
      <c r="J28" s="66"/>
      <c r="K28" s="39"/>
      <c r="L28" s="66"/>
      <c r="M28" s="66"/>
      <c r="N28" s="66"/>
      <c r="O28" s="66"/>
      <c r="P28" s="66"/>
      <c r="Q28" s="41"/>
      <c r="R28" s="66"/>
      <c r="S28" s="41"/>
      <c r="T28" s="66"/>
    </row>
    <row r="29" spans="1:20" ht="15">
      <c r="A29" s="63"/>
      <c r="B29" s="42" t="s">
        <v>186</v>
      </c>
      <c r="C29" s="42"/>
      <c r="D29" s="42"/>
      <c r="E29" s="39"/>
      <c r="F29" s="45">
        <f>F5-F17</f>
        <v>0</v>
      </c>
      <c r="G29" s="45"/>
      <c r="H29" s="45">
        <f>H5-H17</f>
        <v>0</v>
      </c>
      <c r="I29" s="45"/>
      <c r="J29" s="45">
        <f>J5-J17</f>
        <v>0</v>
      </c>
      <c r="K29" s="45"/>
      <c r="L29" s="45">
        <f>L5-L17</f>
        <v>0</v>
      </c>
      <c r="M29" s="45"/>
      <c r="N29" s="45">
        <f>N5-N17</f>
        <v>39654957</v>
      </c>
      <c r="O29" s="45"/>
      <c r="P29" s="45">
        <f>P5-P17</f>
        <v>0</v>
      </c>
      <c r="Q29" s="45"/>
      <c r="R29" s="45">
        <f>R5-R17</f>
        <v>0</v>
      </c>
      <c r="S29" s="45"/>
      <c r="T29" s="45">
        <f>T5-T17</f>
        <v>39654957</v>
      </c>
    </row>
    <row r="30" spans="1:20" ht="3.75" customHeight="1">
      <c r="A30" s="63"/>
      <c r="B30" s="42"/>
      <c r="C30" s="42"/>
      <c r="D30" s="42"/>
      <c r="E30" s="39"/>
      <c r="F30" s="59"/>
      <c r="G30" s="45"/>
      <c r="H30" s="59"/>
      <c r="I30" s="45"/>
      <c r="J30" s="59"/>
      <c r="K30" s="45"/>
      <c r="L30" s="59"/>
      <c r="M30" s="45"/>
      <c r="N30" s="59"/>
      <c r="O30" s="45"/>
      <c r="P30" s="59"/>
      <c r="Q30" s="45"/>
      <c r="R30" s="59"/>
      <c r="S30" s="45"/>
      <c r="T30" s="59"/>
    </row>
    <row r="31" spans="1:20" ht="15.75" customHeight="1">
      <c r="A31" s="63"/>
      <c r="B31" s="42" t="s">
        <v>187</v>
      </c>
      <c r="C31" s="42"/>
      <c r="D31" s="42"/>
      <c r="E31" s="39"/>
      <c r="F31" s="45">
        <f>F13-F24</f>
        <v>0</v>
      </c>
      <c r="G31" s="45"/>
      <c r="H31" s="45">
        <f>H13-H24</f>
        <v>0</v>
      </c>
      <c r="I31" s="45"/>
      <c r="J31" s="45">
        <f>J13-J24</f>
        <v>0</v>
      </c>
      <c r="K31" s="45"/>
      <c r="L31" s="45">
        <f>L13-L24</f>
        <v>0</v>
      </c>
      <c r="M31" s="45"/>
      <c r="N31" s="45">
        <f>N13-N24</f>
        <v>32222222</v>
      </c>
      <c r="O31" s="45"/>
      <c r="P31" s="45">
        <f>P13-P24</f>
        <v>0</v>
      </c>
      <c r="Q31" s="45"/>
      <c r="R31" s="45">
        <f>R13-R24</f>
        <v>0</v>
      </c>
      <c r="S31" s="45"/>
      <c r="T31" s="45">
        <f>T13-T24</f>
        <v>32222222</v>
      </c>
    </row>
    <row r="32" spans="1:20" ht="3.75" customHeight="1">
      <c r="A32" s="63"/>
      <c r="B32" s="42"/>
      <c r="C32" s="42"/>
      <c r="D32" s="42"/>
      <c r="E32" s="39"/>
      <c r="F32" s="45"/>
      <c r="G32" s="45"/>
      <c r="H32" s="45"/>
      <c r="I32" s="45"/>
      <c r="J32" s="45"/>
      <c r="K32" s="45"/>
      <c r="L32" s="45"/>
      <c r="M32" s="45"/>
      <c r="N32" s="45"/>
      <c r="O32" s="45"/>
      <c r="P32" s="45"/>
      <c r="Q32" s="45"/>
      <c r="R32" s="45"/>
      <c r="S32" s="45"/>
      <c r="T32" s="45"/>
    </row>
    <row r="33" spans="1:20" ht="2.25" customHeight="1">
      <c r="A33" s="63"/>
      <c r="B33" s="49"/>
      <c r="C33" s="49"/>
      <c r="D33" s="50"/>
      <c r="E33" s="50"/>
      <c r="F33" s="68"/>
      <c r="G33" s="50"/>
      <c r="H33" s="69"/>
      <c r="I33" s="51"/>
      <c r="J33" s="70"/>
      <c r="K33" s="52"/>
      <c r="L33" s="70"/>
      <c r="M33" s="52"/>
      <c r="N33" s="70"/>
      <c r="O33" s="52"/>
      <c r="P33" s="70"/>
      <c r="Q33" s="52"/>
      <c r="R33" s="70"/>
      <c r="S33" s="52"/>
      <c r="T33" s="70"/>
    </row>
    <row r="34" spans="1:20" ht="15" customHeight="1">
      <c r="A34" s="63"/>
      <c r="B34" s="49"/>
      <c r="C34" s="49"/>
      <c r="D34" s="50"/>
      <c r="E34" s="50"/>
      <c r="F34" s="50"/>
      <c r="G34" s="50"/>
      <c r="H34" s="51"/>
      <c r="I34" s="51"/>
      <c r="J34" s="52"/>
      <c r="K34" s="52"/>
      <c r="L34" s="52"/>
      <c r="M34" s="52"/>
      <c r="N34" s="52"/>
      <c r="O34" s="52"/>
      <c r="P34" s="52"/>
      <c r="Q34" s="52"/>
      <c r="R34" s="52"/>
      <c r="S34" s="52"/>
      <c r="T34" s="52"/>
    </row>
    <row r="35" spans="1:20" ht="15" customHeight="1">
      <c r="A35" s="63"/>
      <c r="B35" s="218" t="s">
        <v>208</v>
      </c>
      <c r="C35" s="218"/>
      <c r="D35" s="218"/>
      <c r="E35" s="218"/>
      <c r="F35" s="218"/>
      <c r="G35" s="50"/>
      <c r="H35" s="51"/>
      <c r="I35" s="51"/>
      <c r="J35" s="52"/>
      <c r="K35" s="52"/>
      <c r="L35" s="52"/>
      <c r="M35" s="52"/>
      <c r="N35" s="52"/>
      <c r="O35" s="52"/>
      <c r="P35" s="52"/>
      <c r="Q35" s="52"/>
      <c r="R35" s="52"/>
      <c r="S35" s="52"/>
      <c r="T35" s="52"/>
    </row>
    <row r="36" spans="1:20" ht="18.75" customHeight="1">
      <c r="A36" s="63"/>
      <c r="B36" s="75" t="s">
        <v>209</v>
      </c>
      <c r="C36" s="49"/>
      <c r="D36" s="50"/>
      <c r="E36" s="50"/>
      <c r="F36" s="50"/>
      <c r="G36" s="50"/>
      <c r="H36" s="51"/>
      <c r="I36" s="51"/>
      <c r="J36" s="52"/>
      <c r="K36" s="52"/>
      <c r="L36" s="219">
        <v>1021959443</v>
      </c>
      <c r="M36" s="219"/>
      <c r="N36" s="219"/>
      <c r="O36" s="54"/>
      <c r="P36" s="54"/>
      <c r="Q36" s="54"/>
      <c r="R36" s="54"/>
      <c r="S36" s="52"/>
      <c r="T36" s="54"/>
    </row>
    <row r="37" spans="1:20" ht="15">
      <c r="A37" s="63"/>
      <c r="B37" s="53"/>
      <c r="C37" s="49"/>
      <c r="D37" s="50"/>
      <c r="E37" s="50"/>
      <c r="F37" s="50"/>
      <c r="G37" s="50"/>
      <c r="H37" s="51"/>
      <c r="I37" s="51"/>
      <c r="J37" s="52"/>
      <c r="K37" s="52"/>
      <c r="L37" s="55"/>
      <c r="M37" s="55"/>
      <c r="N37" s="55"/>
      <c r="O37" s="55"/>
      <c r="P37" s="55"/>
      <c r="Q37" s="55"/>
      <c r="R37" s="55"/>
      <c r="S37" s="52"/>
      <c r="T37" s="55"/>
    </row>
    <row r="38" spans="1:20" ht="15">
      <c r="A38" s="63"/>
      <c r="B38" s="53"/>
      <c r="C38" s="49"/>
      <c r="D38" s="50"/>
      <c r="E38" s="50"/>
      <c r="F38" s="50"/>
      <c r="G38" s="50"/>
      <c r="H38" s="51"/>
      <c r="I38" s="51"/>
      <c r="J38" s="52"/>
      <c r="K38" s="52"/>
      <c r="L38" s="52"/>
      <c r="M38" s="52"/>
      <c r="N38" s="52"/>
      <c r="O38" s="52"/>
      <c r="P38" s="52"/>
      <c r="Q38" s="52"/>
      <c r="R38" s="52"/>
      <c r="S38" s="52"/>
      <c r="T38" s="54"/>
    </row>
    <row r="39" spans="1:20" ht="15">
      <c r="A39" s="63"/>
      <c r="B39" s="53"/>
      <c r="C39" s="49"/>
      <c r="D39" s="50"/>
      <c r="E39" s="50"/>
      <c r="F39" s="50"/>
      <c r="G39" s="50"/>
      <c r="H39" s="51"/>
      <c r="I39" s="51"/>
      <c r="J39" s="52"/>
      <c r="K39" s="52"/>
      <c r="L39" s="52"/>
      <c r="M39" s="52"/>
      <c r="N39" s="52"/>
      <c r="O39" s="52"/>
      <c r="P39" s="52"/>
      <c r="Q39" s="52"/>
      <c r="R39" s="52"/>
      <c r="S39" s="52"/>
      <c r="T39" s="54"/>
    </row>
    <row r="40" spans="1:20" ht="15">
      <c r="A40" s="63"/>
      <c r="B40" s="53"/>
      <c r="C40" s="56"/>
      <c r="D40" s="57"/>
      <c r="E40" s="58"/>
      <c r="F40" s="58"/>
      <c r="G40" s="58"/>
      <c r="H40" s="58"/>
      <c r="I40" s="58"/>
      <c r="J40" s="58"/>
      <c r="K40" s="58"/>
      <c r="L40" s="58"/>
      <c r="M40" s="58"/>
      <c r="N40" s="58"/>
      <c r="O40" s="58"/>
      <c r="P40" s="58"/>
      <c r="Q40" s="58"/>
      <c r="R40" s="58"/>
      <c r="S40" s="58"/>
      <c r="T40" s="58"/>
    </row>
    <row r="41" spans="1:20" ht="15">
      <c r="A41" s="63"/>
      <c r="B41" s="56"/>
      <c r="C41" s="56"/>
      <c r="D41" s="57"/>
      <c r="E41" s="58"/>
      <c r="F41" s="58"/>
      <c r="G41" s="58"/>
      <c r="H41" s="58"/>
      <c r="I41" s="58"/>
      <c r="J41" s="58"/>
      <c r="K41" s="58"/>
      <c r="L41" s="58"/>
      <c r="M41" s="58"/>
      <c r="N41" s="58"/>
      <c r="O41" s="58"/>
      <c r="P41" s="58"/>
      <c r="Q41" s="58"/>
      <c r="R41" s="58"/>
      <c r="S41" s="58"/>
      <c r="T41" s="58"/>
    </row>
    <row r="42" spans="1:20" ht="15">
      <c r="A42" s="63"/>
      <c r="B42" s="56"/>
      <c r="C42" s="56"/>
      <c r="D42" s="57"/>
      <c r="E42" s="58"/>
      <c r="F42" s="58"/>
      <c r="G42" s="58"/>
      <c r="H42" s="58"/>
      <c r="I42" s="58"/>
      <c r="J42" s="58"/>
      <c r="K42" s="58"/>
      <c r="L42" s="58"/>
      <c r="M42" s="58"/>
      <c r="N42" s="58"/>
      <c r="O42" s="58"/>
      <c r="P42" s="58"/>
      <c r="Q42" s="58"/>
      <c r="R42" s="58"/>
      <c r="S42" s="58"/>
      <c r="T42" s="58"/>
    </row>
    <row r="43" spans="1:20" ht="15">
      <c r="A43" s="63"/>
      <c r="B43" s="56"/>
      <c r="C43" s="56"/>
      <c r="D43" s="57"/>
      <c r="E43" s="58"/>
      <c r="F43" s="58"/>
      <c r="G43" s="58"/>
      <c r="H43" s="58"/>
      <c r="I43" s="58"/>
      <c r="J43" s="58"/>
      <c r="K43" s="58"/>
      <c r="L43" s="58"/>
      <c r="M43" s="58"/>
      <c r="N43" s="58"/>
      <c r="O43" s="58"/>
      <c r="P43" s="58"/>
      <c r="Q43" s="58"/>
      <c r="R43" s="58"/>
      <c r="S43" s="58"/>
      <c r="T43" s="58"/>
    </row>
  </sheetData>
  <sheetProtection/>
  <mergeCells count="3">
    <mergeCell ref="B3:C3"/>
    <mergeCell ref="B35:F35"/>
    <mergeCell ref="L36:N36"/>
  </mergeCells>
  <conditionalFormatting sqref="B24:E27">
    <cfRule type="expression" priority="15" dxfId="0">
      <formula>$Y$181&lt;&gt;0</formula>
    </cfRule>
  </conditionalFormatting>
  <conditionalFormatting sqref="B36:T36">
    <cfRule type="expression" priority="14" dxfId="0">
      <formula>$U$186&gt;$U$184</formula>
    </cfRule>
  </conditionalFormatting>
  <conditionalFormatting sqref="B37:T37">
    <cfRule type="expression" priority="13" dxfId="0" stopIfTrue="1">
      <formula>$U$187&gt;$U$170</formula>
    </cfRule>
  </conditionalFormatting>
  <conditionalFormatting sqref="B38:T38">
    <cfRule type="expression" priority="12" dxfId="0">
      <formula>$U$188&gt;$U$170</formula>
    </cfRule>
  </conditionalFormatting>
  <conditionalFormatting sqref="B24:T27">
    <cfRule type="expression" priority="11" dxfId="0">
      <formula>$X$33&lt;&gt;0</formula>
    </cfRule>
  </conditionalFormatting>
  <conditionalFormatting sqref="B5:T5 B17">
    <cfRule type="expression" priority="10" dxfId="8">
      <formula>$X$8&lt;&gt;0</formula>
    </cfRule>
  </conditionalFormatting>
  <conditionalFormatting sqref="B13:T15">
    <cfRule type="expression" priority="9" dxfId="0">
      <formula>$X$18&lt;&gt;0</formula>
    </cfRule>
  </conditionalFormatting>
  <conditionalFormatting sqref="B24:B27">
    <cfRule type="expression" priority="4" dxfId="0">
      <formula>$X$18&lt;&gt;0</formula>
    </cfRule>
  </conditionalFormatting>
  <conditionalFormatting sqref="B24:B27 B13:D15">
    <cfRule type="expression" priority="3" dxfId="0">
      <formula>$Y$170&lt;&gt;0</formula>
    </cfRule>
  </conditionalFormatting>
  <conditionalFormatting sqref="F26:T26">
    <cfRule type="expression" priority="2" dxfId="0">
      <formula>$X$18&lt;&gt;0</formula>
    </cfRule>
  </conditionalFormatting>
  <conditionalFormatting sqref="F26:T26">
    <cfRule type="expression" priority="1" dxfId="0">
      <formula>$X$18&lt;&gt;0</formula>
    </cfRule>
  </conditionalFormatting>
  <conditionalFormatting sqref="B17:T17">
    <cfRule type="expression" priority="19" dxfId="0">
      <formula>#REF!&lt;&gt;0</formula>
    </cfRule>
  </conditionalFormatting>
  <conditionalFormatting sqref="B17:E17">
    <cfRule type="expression" priority="21" dxfId="0">
      <formula>$Y$172&lt;&gt;0</formula>
    </cfRule>
  </conditionalFormatting>
  <conditionalFormatting sqref="B5:D5 B17">
    <cfRule type="expression" priority="22" dxfId="0">
      <formula>$Y$160&lt;&gt;0</formula>
    </cfRule>
  </conditionalFormatting>
  <printOptions/>
  <pageMargins left="0.7086614173228347" right="0.7086614173228347" top="1.141732283464567" bottom="0.551181102362204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187"/>
  <sheetViews>
    <sheetView zoomScalePageLayoutView="0" workbookViewId="0" topLeftCell="A114">
      <selection activeCell="G140" sqref="G140"/>
    </sheetView>
  </sheetViews>
  <sheetFormatPr defaultColWidth="8.796875" defaultRowHeight="15"/>
  <cols>
    <col min="1" max="1" width="3.19921875" style="2" customWidth="1"/>
    <col min="2" max="4" width="9" style="2" customWidth="1"/>
    <col min="5" max="5" width="9.8984375" style="2" customWidth="1"/>
    <col min="6" max="6" width="6.19921875" style="2" customWidth="1"/>
    <col min="7" max="7" width="17.59765625" style="2" customWidth="1"/>
    <col min="8" max="8" width="0.6953125" style="2" customWidth="1"/>
    <col min="9" max="9" width="19.09765625" style="2" customWidth="1"/>
    <col min="10" max="16384" width="9" style="2" customWidth="1"/>
  </cols>
  <sheetData>
    <row r="1" spans="1:9" ht="16.5">
      <c r="A1" s="9">
        <v>11</v>
      </c>
      <c r="B1" s="9" t="s">
        <v>210</v>
      </c>
      <c r="C1" s="9"/>
      <c r="D1" s="9"/>
      <c r="E1" s="9"/>
      <c r="G1" s="82" t="s">
        <v>569</v>
      </c>
      <c r="H1" s="7"/>
      <c r="I1" s="82">
        <v>41640</v>
      </c>
    </row>
    <row r="2" spans="1:9" ht="16.5">
      <c r="A2" s="9"/>
      <c r="B2" s="9"/>
      <c r="C2" s="9"/>
      <c r="D2" s="9"/>
      <c r="E2" s="9"/>
      <c r="G2" s="7" t="s">
        <v>254</v>
      </c>
      <c r="H2" s="10"/>
      <c r="I2" s="7" t="s">
        <v>254</v>
      </c>
    </row>
    <row r="3" spans="2:9" ht="16.5">
      <c r="B3" s="9" t="s">
        <v>267</v>
      </c>
      <c r="C3" s="9"/>
      <c r="D3" s="9"/>
      <c r="E3" s="9"/>
      <c r="F3" s="9"/>
      <c r="G3" s="11">
        <f>G10</f>
        <v>232389547155</v>
      </c>
      <c r="H3" s="11"/>
      <c r="I3" s="11">
        <v>128978862463</v>
      </c>
    </row>
    <row r="4" spans="2:9" ht="17.25" customHeight="1">
      <c r="B4" s="13" t="s">
        <v>7</v>
      </c>
      <c r="C4" s="13"/>
      <c r="D4" s="13"/>
      <c r="E4" s="13"/>
      <c r="F4" s="13"/>
      <c r="G4" s="13"/>
      <c r="H4" s="13"/>
      <c r="I4" s="13"/>
    </row>
    <row r="5" spans="2:9" ht="17.25" customHeight="1">
      <c r="B5" s="13" t="s">
        <v>8</v>
      </c>
      <c r="C5" s="13"/>
      <c r="D5" s="13"/>
      <c r="E5" s="13"/>
      <c r="F5" s="13"/>
      <c r="G5" s="14">
        <v>137807940658</v>
      </c>
      <c r="H5" s="14"/>
      <c r="I5" s="14">
        <f>20411396800+77848361708+1047194000+789290000+1837231007+5838870457</f>
        <v>107772343972</v>
      </c>
    </row>
    <row r="6" spans="2:9" ht="17.25" customHeight="1">
      <c r="B6" s="13" t="s">
        <v>575</v>
      </c>
      <c r="C6" s="13"/>
      <c r="D6" s="13"/>
      <c r="E6" s="13"/>
      <c r="F6" s="13"/>
      <c r="G6" s="14">
        <v>18001251819</v>
      </c>
      <c r="H6" s="14"/>
      <c r="I6" s="14">
        <v>0</v>
      </c>
    </row>
    <row r="7" spans="2:9" ht="17.25" customHeight="1">
      <c r="B7" s="96" t="s">
        <v>9</v>
      </c>
      <c r="C7" s="13"/>
      <c r="D7" s="13"/>
      <c r="E7" s="13"/>
      <c r="F7" s="13"/>
      <c r="G7" s="14">
        <v>61432404883</v>
      </c>
      <c r="H7" s="14"/>
      <c r="I7" s="14">
        <f>288646337+17317508983</f>
        <v>17606155320</v>
      </c>
    </row>
    <row r="8" spans="2:9" ht="17.25" customHeight="1">
      <c r="B8" s="13" t="s">
        <v>427</v>
      </c>
      <c r="C8" s="13"/>
      <c r="D8" s="13"/>
      <c r="E8" s="13"/>
      <c r="F8" s="13"/>
      <c r="G8" s="14">
        <v>15147949795</v>
      </c>
      <c r="H8" s="14"/>
      <c r="I8" s="14">
        <f>129136669884-125378499292-157807421</f>
        <v>3600363171</v>
      </c>
    </row>
    <row r="9" spans="2:9" ht="3" customHeight="1">
      <c r="B9" s="13"/>
      <c r="C9" s="13"/>
      <c r="D9" s="13"/>
      <c r="E9" s="13"/>
      <c r="F9" s="13"/>
      <c r="G9" s="89"/>
      <c r="H9" s="14"/>
      <c r="I9" s="89"/>
    </row>
    <row r="10" spans="2:9" ht="16.5">
      <c r="B10" s="13"/>
      <c r="C10" s="90" t="s">
        <v>234</v>
      </c>
      <c r="D10" s="13"/>
      <c r="E10" s="13"/>
      <c r="F10" s="13"/>
      <c r="G10" s="11">
        <f>SUM(G5:G9)</f>
        <v>232389547155</v>
      </c>
      <c r="H10" s="11"/>
      <c r="I10" s="11">
        <f>SUM(I5:I9)</f>
        <v>128978862463</v>
      </c>
    </row>
    <row r="11" spans="2:9" ht="3.75" customHeight="1">
      <c r="B11" s="13"/>
      <c r="C11" s="90"/>
      <c r="D11" s="13"/>
      <c r="E11" s="13"/>
      <c r="F11" s="13"/>
      <c r="G11" s="11"/>
      <c r="H11" s="11"/>
      <c r="I11" s="11"/>
    </row>
    <row r="12" spans="7:9" ht="3" customHeight="1">
      <c r="G12" s="86"/>
      <c r="I12" s="86"/>
    </row>
    <row r="13" spans="7:9" ht="21" customHeight="1">
      <c r="G13" s="23"/>
      <c r="I13" s="23"/>
    </row>
    <row r="14" spans="1:9" ht="21" customHeight="1">
      <c r="A14" s="92">
        <v>12</v>
      </c>
      <c r="B14" s="9" t="s">
        <v>266</v>
      </c>
      <c r="C14" s="9"/>
      <c r="D14" s="9"/>
      <c r="E14" s="9"/>
      <c r="F14" s="9"/>
      <c r="G14" s="9"/>
      <c r="I14" s="3"/>
    </row>
    <row r="15" spans="1:7" ht="12" customHeight="1">
      <c r="A15" s="92"/>
      <c r="B15" s="9"/>
      <c r="C15" s="9"/>
      <c r="D15" s="9"/>
      <c r="E15" s="9"/>
      <c r="F15" s="9"/>
      <c r="G15" s="9"/>
    </row>
    <row r="16" spans="1:11" ht="21" customHeight="1">
      <c r="A16" s="20"/>
      <c r="B16" s="102" t="s">
        <v>10</v>
      </c>
      <c r="C16" s="102"/>
      <c r="D16" s="229" t="s">
        <v>11</v>
      </c>
      <c r="E16" s="231" t="s">
        <v>271</v>
      </c>
      <c r="F16" s="232"/>
      <c r="G16" s="235" t="s">
        <v>242</v>
      </c>
      <c r="H16" s="21"/>
      <c r="I16" s="237" t="s">
        <v>243</v>
      </c>
      <c r="J16" s="99"/>
      <c r="K16" s="99"/>
    </row>
    <row r="17" spans="1:12" ht="21" customHeight="1">
      <c r="A17" s="26"/>
      <c r="B17" s="93"/>
      <c r="C17" s="93"/>
      <c r="D17" s="230"/>
      <c r="E17" s="233"/>
      <c r="F17" s="234"/>
      <c r="G17" s="236"/>
      <c r="H17" s="107"/>
      <c r="I17" s="238"/>
      <c r="J17" s="94"/>
      <c r="K17" s="94"/>
      <c r="L17" s="94"/>
    </row>
    <row r="18" spans="1:12" ht="3" customHeight="1">
      <c r="A18" s="86"/>
      <c r="B18" s="100"/>
      <c r="C18" s="100"/>
      <c r="D18" s="104"/>
      <c r="E18" s="103"/>
      <c r="F18" s="106"/>
      <c r="G18" s="101"/>
      <c r="H18" s="108"/>
      <c r="I18" s="109"/>
      <c r="J18" s="94"/>
      <c r="K18" s="94"/>
      <c r="L18" s="94"/>
    </row>
    <row r="19" spans="1:9" ht="28.5" customHeight="1">
      <c r="A19" s="226" t="s">
        <v>12</v>
      </c>
      <c r="B19" s="226"/>
      <c r="C19" s="227"/>
      <c r="D19" s="105"/>
      <c r="E19" s="22"/>
      <c r="F19" s="24"/>
      <c r="G19" s="23"/>
      <c r="H19" s="24"/>
      <c r="I19" s="105"/>
    </row>
    <row r="20" spans="1:9" ht="21" customHeight="1">
      <c r="A20" s="98" t="s">
        <v>13</v>
      </c>
      <c r="B20" s="98"/>
      <c r="C20" s="1"/>
      <c r="D20" s="105"/>
      <c r="E20" s="22"/>
      <c r="F20" s="24"/>
      <c r="G20" s="23"/>
      <c r="H20" s="24"/>
      <c r="I20" s="105"/>
    </row>
    <row r="21" spans="1:9" ht="21" customHeight="1">
      <c r="A21" s="228" t="s">
        <v>14</v>
      </c>
      <c r="B21" s="228"/>
      <c r="C21" s="1"/>
      <c r="D21" s="105"/>
      <c r="E21" s="22"/>
      <c r="F21" s="24"/>
      <c r="G21" s="23"/>
      <c r="H21" s="24"/>
      <c r="I21" s="105"/>
    </row>
    <row r="22" spans="1:9" ht="21" customHeight="1">
      <c r="A22" s="98" t="s">
        <v>15</v>
      </c>
      <c r="B22" s="98"/>
      <c r="C22" s="1"/>
      <c r="D22" s="105"/>
      <c r="E22" s="22"/>
      <c r="F22" s="24"/>
      <c r="G22" s="23"/>
      <c r="H22" s="24"/>
      <c r="I22" s="105"/>
    </row>
    <row r="23" spans="1:9" ht="21" customHeight="1">
      <c r="A23" s="98" t="s">
        <v>268</v>
      </c>
      <c r="B23" s="98"/>
      <c r="C23" s="1"/>
      <c r="D23" s="105"/>
      <c r="E23" s="22"/>
      <c r="F23" s="24"/>
      <c r="G23" s="23"/>
      <c r="H23" s="24"/>
      <c r="I23" s="105"/>
    </row>
    <row r="24" spans="1:9" ht="21" customHeight="1">
      <c r="A24" s="98" t="s">
        <v>16</v>
      </c>
      <c r="B24" s="98"/>
      <c r="C24" s="1"/>
      <c r="D24" s="105"/>
      <c r="E24" s="22"/>
      <c r="F24" s="24"/>
      <c r="G24" s="23"/>
      <c r="H24" s="24"/>
      <c r="I24" s="105"/>
    </row>
    <row r="25" spans="1:9" ht="21" customHeight="1">
      <c r="A25" s="98" t="s">
        <v>13</v>
      </c>
      <c r="B25" s="98"/>
      <c r="C25" s="1"/>
      <c r="D25" s="105"/>
      <c r="E25" s="22"/>
      <c r="F25" s="24"/>
      <c r="G25" s="23"/>
      <c r="H25" s="24"/>
      <c r="I25" s="105"/>
    </row>
    <row r="26" spans="1:9" ht="21" customHeight="1">
      <c r="A26" s="98" t="s">
        <v>14</v>
      </c>
      <c r="B26" s="98"/>
      <c r="C26" s="1"/>
      <c r="D26" s="105"/>
      <c r="E26" s="22"/>
      <c r="F26" s="24"/>
      <c r="G26" s="23"/>
      <c r="H26" s="24"/>
      <c r="I26" s="105"/>
    </row>
    <row r="27" spans="1:9" ht="21" customHeight="1">
      <c r="A27" s="98" t="s">
        <v>15</v>
      </c>
      <c r="B27" s="98"/>
      <c r="C27" s="1"/>
      <c r="D27" s="105"/>
      <c r="E27" s="22"/>
      <c r="F27" s="24"/>
      <c r="G27" s="23"/>
      <c r="H27" s="24"/>
      <c r="I27" s="105"/>
    </row>
    <row r="28" spans="1:9" ht="21" customHeight="1">
      <c r="A28" s="98" t="s">
        <v>268</v>
      </c>
      <c r="B28" s="98"/>
      <c r="C28" s="1"/>
      <c r="D28" s="105"/>
      <c r="E28" s="22"/>
      <c r="F28" s="24"/>
      <c r="G28" s="23"/>
      <c r="H28" s="24"/>
      <c r="I28" s="105"/>
    </row>
    <row r="29" spans="1:9" ht="21" customHeight="1">
      <c r="A29" s="98" t="s">
        <v>17</v>
      </c>
      <c r="B29" s="98"/>
      <c r="C29" s="1"/>
      <c r="D29" s="105"/>
      <c r="E29" s="22"/>
      <c r="F29" s="24"/>
      <c r="G29" s="23"/>
      <c r="H29" s="24"/>
      <c r="I29" s="105"/>
    </row>
    <row r="30" spans="1:9" ht="21" customHeight="1">
      <c r="A30" s="98" t="s">
        <v>13</v>
      </c>
      <c r="B30" s="98"/>
      <c r="C30" s="1"/>
      <c r="D30" s="105"/>
      <c r="E30" s="22"/>
      <c r="F30" s="24"/>
      <c r="G30" s="23"/>
      <c r="H30" s="24"/>
      <c r="I30" s="105"/>
    </row>
    <row r="31" spans="1:9" ht="21" customHeight="1">
      <c r="A31" s="98" t="s">
        <v>14</v>
      </c>
      <c r="B31" s="98"/>
      <c r="C31" s="1"/>
      <c r="D31" s="105"/>
      <c r="E31" s="22"/>
      <c r="F31" s="24"/>
      <c r="G31" s="23"/>
      <c r="H31" s="24"/>
      <c r="I31" s="105"/>
    </row>
    <row r="32" spans="1:9" ht="21" customHeight="1">
      <c r="A32" s="98" t="s">
        <v>15</v>
      </c>
      <c r="B32" s="98"/>
      <c r="C32" s="1"/>
      <c r="D32" s="105"/>
      <c r="E32" s="22"/>
      <c r="F32" s="24"/>
      <c r="G32" s="23"/>
      <c r="H32" s="24"/>
      <c r="I32" s="105"/>
    </row>
    <row r="33" spans="1:9" ht="21" customHeight="1">
      <c r="A33" s="98" t="s">
        <v>268</v>
      </c>
      <c r="B33" s="98"/>
      <c r="C33" s="1"/>
      <c r="D33" s="105"/>
      <c r="E33" s="22"/>
      <c r="F33" s="24"/>
      <c r="G33" s="23"/>
      <c r="H33" s="24"/>
      <c r="I33" s="105"/>
    </row>
    <row r="34" spans="1:9" ht="5.25" customHeight="1">
      <c r="A34" s="26"/>
      <c r="D34" s="110"/>
      <c r="E34" s="25"/>
      <c r="G34" s="25"/>
      <c r="H34" s="27"/>
      <c r="I34" s="110"/>
    </row>
    <row r="35" spans="1:12" ht="3.75" customHeight="1">
      <c r="A35" s="26"/>
      <c r="B35" s="86"/>
      <c r="C35" s="86"/>
      <c r="D35" s="86"/>
      <c r="E35" s="86"/>
      <c r="F35" s="86"/>
      <c r="G35" s="86"/>
      <c r="H35" s="86"/>
      <c r="I35" s="86"/>
      <c r="J35" s="86"/>
      <c r="L35" s="86"/>
    </row>
    <row r="36" spans="2:8" ht="21" customHeight="1">
      <c r="B36" s="23"/>
      <c r="C36" s="23"/>
      <c r="D36" s="23"/>
      <c r="F36" s="23"/>
      <c r="H36" s="23"/>
    </row>
    <row r="37" spans="1:12" ht="21" customHeight="1">
      <c r="A37" s="23"/>
      <c r="B37" s="23" t="s">
        <v>18</v>
      </c>
      <c r="C37" s="23"/>
      <c r="D37" s="23"/>
      <c r="E37" s="23"/>
      <c r="F37" s="23"/>
      <c r="G37" s="23"/>
      <c r="H37" s="23"/>
      <c r="I37" s="23"/>
      <c r="J37" s="23"/>
      <c r="K37" s="23"/>
      <c r="L37" s="23"/>
    </row>
    <row r="38" spans="7:9" ht="21" customHeight="1">
      <c r="G38" s="23"/>
      <c r="I38" s="23"/>
    </row>
    <row r="39" spans="7:9" ht="21" customHeight="1">
      <c r="G39" s="23"/>
      <c r="I39" s="23"/>
    </row>
    <row r="40" spans="7:9" ht="21" customHeight="1">
      <c r="G40" s="23"/>
      <c r="I40" s="23"/>
    </row>
    <row r="41" spans="7:9" ht="21" customHeight="1">
      <c r="G41" s="23"/>
      <c r="I41" s="23"/>
    </row>
    <row r="42" spans="7:9" ht="21" customHeight="1">
      <c r="G42" s="23"/>
      <c r="I42" s="23"/>
    </row>
    <row r="43" spans="1:9" ht="16.5">
      <c r="A43" s="9">
        <v>13</v>
      </c>
      <c r="B43" s="9" t="s">
        <v>258</v>
      </c>
      <c r="C43" s="9"/>
      <c r="D43" s="9"/>
      <c r="G43" s="82" t="s">
        <v>569</v>
      </c>
      <c r="H43" s="7"/>
      <c r="I43" s="82">
        <v>41640</v>
      </c>
    </row>
    <row r="44" spans="1:9" ht="16.5">
      <c r="A44" s="9"/>
      <c r="B44" s="9"/>
      <c r="C44" s="9"/>
      <c r="D44" s="9"/>
      <c r="G44" s="7" t="s">
        <v>254</v>
      </c>
      <c r="H44" s="10"/>
      <c r="I44" s="7" t="s">
        <v>254</v>
      </c>
    </row>
    <row r="45" ht="16.5" customHeight="1">
      <c r="B45" s="2" t="s">
        <v>19</v>
      </c>
    </row>
    <row r="46" ht="16.5" customHeight="1">
      <c r="B46" s="2" t="s">
        <v>20</v>
      </c>
    </row>
    <row r="47" ht="16.5" customHeight="1">
      <c r="B47" s="2" t="s">
        <v>21</v>
      </c>
    </row>
    <row r="48" ht="16.5" customHeight="1">
      <c r="B48" s="2" t="s">
        <v>22</v>
      </c>
    </row>
    <row r="49" ht="16.5" customHeight="1">
      <c r="B49" s="2" t="s">
        <v>23</v>
      </c>
    </row>
    <row r="50" spans="7:9" ht="3.75" customHeight="1">
      <c r="G50" s="26"/>
      <c r="I50" s="26"/>
    </row>
    <row r="51" spans="2:9" ht="18.75" customHeight="1">
      <c r="B51" s="9"/>
      <c r="C51" s="9" t="s">
        <v>24</v>
      </c>
      <c r="D51" s="9"/>
      <c r="E51" s="9"/>
      <c r="F51" s="9"/>
      <c r="G51" s="9">
        <f>SUM(G45:G49)</f>
        <v>0</v>
      </c>
      <c r="H51" s="9"/>
      <c r="I51" s="9">
        <f>SUM(I45:I49)</f>
        <v>0</v>
      </c>
    </row>
    <row r="52" spans="2:9" ht="2.25" customHeight="1">
      <c r="B52" s="9"/>
      <c r="C52" s="9"/>
      <c r="D52" s="9"/>
      <c r="E52" s="9"/>
      <c r="F52" s="9"/>
      <c r="G52" s="9"/>
      <c r="H52" s="9"/>
      <c r="I52" s="9"/>
    </row>
    <row r="53" spans="2:9" ht="3" customHeight="1">
      <c r="B53" s="9"/>
      <c r="C53" s="9"/>
      <c r="D53" s="9"/>
      <c r="E53" s="9"/>
      <c r="F53" s="9"/>
      <c r="G53" s="85"/>
      <c r="H53" s="9"/>
      <c r="I53" s="85"/>
    </row>
    <row r="55" spans="1:9" ht="16.5">
      <c r="A55" s="9">
        <v>14</v>
      </c>
      <c r="B55" s="9" t="s">
        <v>259</v>
      </c>
      <c r="C55" s="9"/>
      <c r="D55" s="9"/>
      <c r="G55" s="82" t="s">
        <v>569</v>
      </c>
      <c r="H55" s="7"/>
      <c r="I55" s="82">
        <v>41640</v>
      </c>
    </row>
    <row r="56" spans="1:9" ht="16.5">
      <c r="A56" s="9"/>
      <c r="B56" s="9"/>
      <c r="C56" s="9"/>
      <c r="D56" s="9"/>
      <c r="G56" s="7" t="s">
        <v>254</v>
      </c>
      <c r="H56" s="10"/>
      <c r="I56" s="7" t="s">
        <v>254</v>
      </c>
    </row>
    <row r="57" spans="2:9" ht="18" customHeight="1">
      <c r="B57" s="2" t="s">
        <v>556</v>
      </c>
      <c r="G57" s="3">
        <v>30719227029</v>
      </c>
      <c r="I57" s="3">
        <v>7457375852</v>
      </c>
    </row>
    <row r="58" ht="18" customHeight="1">
      <c r="B58" s="2" t="s">
        <v>25</v>
      </c>
    </row>
    <row r="59" ht="18" customHeight="1">
      <c r="B59" s="2" t="s">
        <v>26</v>
      </c>
    </row>
    <row r="60" spans="2:9" ht="18" customHeight="1">
      <c r="B60" s="2" t="s">
        <v>27</v>
      </c>
      <c r="G60" s="3">
        <f>36396258749-G57</f>
        <v>5677031720</v>
      </c>
      <c r="H60" s="3"/>
      <c r="I60" s="3">
        <v>16221529140</v>
      </c>
    </row>
    <row r="61" spans="7:9" ht="4.5" customHeight="1">
      <c r="G61" s="26"/>
      <c r="I61" s="26"/>
    </row>
    <row r="62" spans="2:9" ht="16.5">
      <c r="B62" s="9"/>
      <c r="C62" s="9" t="s">
        <v>24</v>
      </c>
      <c r="D62" s="9"/>
      <c r="E62" s="9"/>
      <c r="F62" s="9"/>
      <c r="G62" s="11">
        <f>SUM(G57:G60)</f>
        <v>36396258749</v>
      </c>
      <c r="H62" s="11"/>
      <c r="I62" s="11">
        <f>SUM(I57:I60)</f>
        <v>23678904992</v>
      </c>
    </row>
    <row r="63" spans="2:9" ht="3.75" customHeight="1">
      <c r="B63" s="9"/>
      <c r="C63" s="9"/>
      <c r="D63" s="9"/>
      <c r="E63" s="9"/>
      <c r="F63" s="9"/>
      <c r="G63" s="11"/>
      <c r="H63" s="11"/>
      <c r="I63" s="11"/>
    </row>
    <row r="64" spans="2:9" ht="3" customHeight="1">
      <c r="B64" s="9"/>
      <c r="C64" s="9"/>
      <c r="D64" s="9"/>
      <c r="E64" s="9"/>
      <c r="F64" s="9"/>
      <c r="G64" s="83"/>
      <c r="H64" s="11"/>
      <c r="I64" s="83"/>
    </row>
    <row r="66" spans="1:9" ht="16.5">
      <c r="A66" s="9">
        <v>15</v>
      </c>
      <c r="B66" s="9" t="s">
        <v>260</v>
      </c>
      <c r="C66" s="9"/>
      <c r="D66" s="9"/>
      <c r="G66" s="82" t="s">
        <v>569</v>
      </c>
      <c r="H66" s="7"/>
      <c r="I66" s="82">
        <v>41640</v>
      </c>
    </row>
    <row r="67" spans="1:9" ht="18" customHeight="1">
      <c r="A67" s="9"/>
      <c r="B67" s="9"/>
      <c r="C67" s="9"/>
      <c r="D67" s="9"/>
      <c r="G67" s="7" t="s">
        <v>254</v>
      </c>
      <c r="H67" s="10"/>
      <c r="I67" s="7" t="s">
        <v>254</v>
      </c>
    </row>
    <row r="68" spans="2:9" ht="18" customHeight="1">
      <c r="B68" s="2" t="s">
        <v>28</v>
      </c>
      <c r="G68" s="3">
        <v>0</v>
      </c>
      <c r="H68" s="3"/>
      <c r="I68" s="3">
        <v>0</v>
      </c>
    </row>
    <row r="69" spans="2:9" ht="18" customHeight="1">
      <c r="B69" s="2" t="s">
        <v>29</v>
      </c>
      <c r="G69" s="2">
        <v>0</v>
      </c>
      <c r="I69" s="2">
        <v>0</v>
      </c>
    </row>
    <row r="70" spans="7:9" ht="3.75" customHeight="1">
      <c r="G70" s="26"/>
      <c r="I70" s="26"/>
    </row>
    <row r="71" spans="3:9" ht="16.5">
      <c r="C71" s="9" t="s">
        <v>24</v>
      </c>
      <c r="D71" s="9"/>
      <c r="E71" s="9"/>
      <c r="F71" s="9"/>
      <c r="G71" s="11">
        <f>SUM(G68:G69)</f>
        <v>0</v>
      </c>
      <c r="H71" s="11"/>
      <c r="I71" s="11">
        <f>SUM(I68:I69)</f>
        <v>0</v>
      </c>
    </row>
    <row r="72" spans="3:9" ht="4.5" customHeight="1">
      <c r="C72" s="9"/>
      <c r="D72" s="9"/>
      <c r="E72" s="9"/>
      <c r="F72" s="9"/>
      <c r="G72" s="11"/>
      <c r="H72" s="11"/>
      <c r="I72" s="11"/>
    </row>
    <row r="73" spans="3:9" ht="3.75" customHeight="1">
      <c r="C73" s="9"/>
      <c r="D73" s="9"/>
      <c r="E73" s="9"/>
      <c r="F73" s="9"/>
      <c r="G73" s="83"/>
      <c r="H73" s="11"/>
      <c r="I73" s="83"/>
    </row>
    <row r="74" spans="3:9" ht="16.5">
      <c r="C74" s="9"/>
      <c r="D74" s="9"/>
      <c r="E74" s="9"/>
      <c r="F74" s="9"/>
      <c r="G74" s="11"/>
      <c r="H74" s="11"/>
      <c r="I74" s="11"/>
    </row>
    <row r="75" spans="1:9" ht="16.5">
      <c r="A75" s="9">
        <v>16</v>
      </c>
      <c r="B75" s="9" t="s">
        <v>261</v>
      </c>
      <c r="C75" s="9"/>
      <c r="D75" s="9"/>
      <c r="E75" s="9"/>
      <c r="G75" s="82" t="s">
        <v>569</v>
      </c>
      <c r="H75" s="7"/>
      <c r="I75" s="82">
        <v>41640</v>
      </c>
    </row>
    <row r="76" spans="1:9" ht="18" customHeight="1">
      <c r="A76" s="9"/>
      <c r="B76" s="9"/>
      <c r="C76" s="9"/>
      <c r="D76" s="9"/>
      <c r="E76" s="9"/>
      <c r="G76" s="7" t="s">
        <v>254</v>
      </c>
      <c r="H76" s="10"/>
      <c r="I76" s="7" t="s">
        <v>254</v>
      </c>
    </row>
    <row r="77" spans="2:9" ht="18" customHeight="1">
      <c r="B77" s="2" t="s">
        <v>30</v>
      </c>
      <c r="G77" s="3">
        <f>SUM(G78:G79)</f>
        <v>3874484922</v>
      </c>
      <c r="H77" s="3"/>
      <c r="I77" s="3">
        <f>SUM(I78:I79)</f>
        <v>3017159662</v>
      </c>
    </row>
    <row r="78" spans="2:9" ht="18" customHeight="1">
      <c r="B78" s="2" t="s">
        <v>31</v>
      </c>
      <c r="G78" s="3">
        <v>3874484922</v>
      </c>
      <c r="H78" s="3"/>
      <c r="I78" s="3">
        <v>3017159662</v>
      </c>
    </row>
    <row r="79" ht="18" customHeight="1">
      <c r="B79" s="2" t="s">
        <v>32</v>
      </c>
    </row>
    <row r="80" ht="18" customHeight="1">
      <c r="B80" s="2" t="s">
        <v>33</v>
      </c>
    </row>
    <row r="81" ht="18" customHeight="1">
      <c r="B81" s="2" t="s">
        <v>34</v>
      </c>
    </row>
    <row r="82" ht="18" customHeight="1">
      <c r="B82" s="2" t="s">
        <v>35</v>
      </c>
    </row>
    <row r="83" ht="18" customHeight="1">
      <c r="B83" s="2" t="s">
        <v>36</v>
      </c>
    </row>
    <row r="84" spans="2:9" ht="18" customHeight="1">
      <c r="B84" s="2" t="s">
        <v>37</v>
      </c>
      <c r="G84" s="3">
        <v>6766028847</v>
      </c>
      <c r="H84" s="3"/>
      <c r="I84" s="3">
        <v>4705937575</v>
      </c>
    </row>
    <row r="85" spans="2:9" ht="18" customHeight="1">
      <c r="B85" s="2" t="s">
        <v>38</v>
      </c>
      <c r="G85" s="3">
        <v>753701522</v>
      </c>
      <c r="H85" s="3"/>
      <c r="I85" s="3">
        <v>1157730617</v>
      </c>
    </row>
    <row r="86" spans="2:9" ht="18" customHeight="1">
      <c r="B86" s="2" t="s">
        <v>39</v>
      </c>
      <c r="G86" s="3">
        <v>23096484970</v>
      </c>
      <c r="H86" s="3"/>
      <c r="I86" s="3">
        <v>2733155417</v>
      </c>
    </row>
    <row r="87" spans="2:7" ht="18" customHeight="1">
      <c r="B87" s="2" t="s">
        <v>40</v>
      </c>
      <c r="G87" s="3">
        <v>682259990</v>
      </c>
    </row>
    <row r="88" spans="2:9" ht="18" customHeight="1">
      <c r="B88" s="2" t="s">
        <v>41</v>
      </c>
      <c r="G88" s="3">
        <v>364225</v>
      </c>
      <c r="H88" s="3"/>
      <c r="I88" s="3"/>
    </row>
    <row r="89" spans="2:9" ht="18" customHeight="1">
      <c r="B89" s="1" t="s">
        <v>42</v>
      </c>
      <c r="G89" s="3">
        <v>8397078160</v>
      </c>
      <c r="H89" s="3"/>
      <c r="I89" s="3">
        <v>474478780</v>
      </c>
    </row>
    <row r="90" spans="7:9" ht="3.75" customHeight="1">
      <c r="G90" s="95"/>
      <c r="H90" s="3"/>
      <c r="I90" s="95"/>
    </row>
    <row r="91" spans="2:9" ht="18.75" customHeight="1">
      <c r="B91" s="9"/>
      <c r="C91" s="9" t="s">
        <v>24</v>
      </c>
      <c r="D91" s="9"/>
      <c r="E91" s="9"/>
      <c r="F91" s="9"/>
      <c r="G91" s="11">
        <f>SUM(G77+G80+G81+G84+G85+G86+G87+G88+G89)</f>
        <v>43570402636</v>
      </c>
      <c r="H91" s="11"/>
      <c r="I91" s="11">
        <f>SUM(I77+I80+I81+I84+I85+I86+I87+I88+I89)</f>
        <v>12088462051</v>
      </c>
    </row>
    <row r="92" spans="2:9" ht="4.5" customHeight="1">
      <c r="B92" s="9"/>
      <c r="C92" s="9"/>
      <c r="D92" s="9"/>
      <c r="E92" s="9"/>
      <c r="F92" s="9"/>
      <c r="G92" s="11"/>
      <c r="H92" s="11"/>
      <c r="I92" s="11"/>
    </row>
    <row r="93" spans="2:9" ht="3" customHeight="1">
      <c r="B93" s="9"/>
      <c r="C93" s="9"/>
      <c r="D93" s="9"/>
      <c r="E93" s="9"/>
      <c r="F93" s="9"/>
      <c r="G93" s="83"/>
      <c r="H93" s="11"/>
      <c r="I93" s="83"/>
    </row>
    <row r="95" spans="1:9" ht="16.5">
      <c r="A95" s="9">
        <v>17</v>
      </c>
      <c r="B95" s="9" t="s">
        <v>262</v>
      </c>
      <c r="C95" s="9"/>
      <c r="D95" s="9"/>
      <c r="E95" s="9"/>
      <c r="F95" s="9"/>
      <c r="G95" s="82" t="s">
        <v>569</v>
      </c>
      <c r="H95" s="7"/>
      <c r="I95" s="82">
        <v>41640</v>
      </c>
    </row>
    <row r="96" spans="1:9" ht="15.75" customHeight="1">
      <c r="A96" s="9"/>
      <c r="B96" s="9"/>
      <c r="C96" s="9"/>
      <c r="D96" s="9"/>
      <c r="E96" s="9"/>
      <c r="F96" s="9"/>
      <c r="G96" s="7" t="s">
        <v>254</v>
      </c>
      <c r="H96" s="10"/>
      <c r="I96" s="7" t="s">
        <v>254</v>
      </c>
    </row>
    <row r="97" spans="2:9" ht="15.75" customHeight="1">
      <c r="B97" s="2" t="s">
        <v>43</v>
      </c>
      <c r="G97" s="3">
        <v>765026488</v>
      </c>
      <c r="H97" s="3"/>
      <c r="I97" s="3">
        <v>146832070</v>
      </c>
    </row>
    <row r="98" spans="2:9" ht="15.75" customHeight="1">
      <c r="B98" s="2" t="s">
        <v>550</v>
      </c>
      <c r="G98" s="3">
        <v>0</v>
      </c>
      <c r="H98" s="3"/>
      <c r="I98" s="3">
        <v>5098024700</v>
      </c>
    </row>
    <row r="99" spans="2:9" ht="15.75" customHeight="1" hidden="1">
      <c r="B99" s="2" t="s">
        <v>558</v>
      </c>
      <c r="G99" s="3">
        <v>0</v>
      </c>
      <c r="H99" s="3"/>
      <c r="I99" s="3"/>
    </row>
    <row r="100" spans="2:9" ht="15.75" customHeight="1" hidden="1">
      <c r="B100" s="2" t="s">
        <v>559</v>
      </c>
      <c r="G100" s="3">
        <v>0</v>
      </c>
      <c r="H100" s="3"/>
      <c r="I100" s="3"/>
    </row>
    <row r="101" spans="2:9" ht="15.75" customHeight="1" hidden="1">
      <c r="B101" s="2" t="s">
        <v>560</v>
      </c>
      <c r="G101" s="3">
        <v>0</v>
      </c>
      <c r="H101" s="3"/>
      <c r="I101" s="3"/>
    </row>
    <row r="102" spans="2:13" ht="15.75" customHeight="1">
      <c r="B102" s="2" t="s">
        <v>428</v>
      </c>
      <c r="G102" s="3">
        <v>0</v>
      </c>
      <c r="H102" s="3"/>
      <c r="I102" s="3">
        <v>4780319120</v>
      </c>
      <c r="M102" s="2">
        <v>0</v>
      </c>
    </row>
    <row r="103" spans="2:9" ht="15.75" customHeight="1" hidden="1">
      <c r="B103" s="2" t="s">
        <v>561</v>
      </c>
      <c r="G103" s="3">
        <v>0</v>
      </c>
      <c r="H103" s="3"/>
      <c r="I103" s="3">
        <v>0</v>
      </c>
    </row>
    <row r="104" spans="7:9" ht="3" customHeight="1">
      <c r="G104" s="95"/>
      <c r="H104" s="3"/>
      <c r="I104" s="95"/>
    </row>
    <row r="105" spans="3:9" ht="16.5">
      <c r="C105" s="9" t="s">
        <v>24</v>
      </c>
      <c r="D105" s="9"/>
      <c r="E105" s="9"/>
      <c r="F105" s="9"/>
      <c r="G105" s="11">
        <f>SUM(G97:G103)</f>
        <v>765026488</v>
      </c>
      <c r="H105" s="11"/>
      <c r="I105" s="11">
        <f>SUM(I97:I103)</f>
        <v>10025175890</v>
      </c>
    </row>
    <row r="106" spans="3:9" ht="3.75" customHeight="1">
      <c r="C106" s="9"/>
      <c r="D106" s="9"/>
      <c r="E106" s="9"/>
      <c r="F106" s="9"/>
      <c r="G106" s="11"/>
      <c r="H106" s="11"/>
      <c r="I106" s="11"/>
    </row>
    <row r="107" spans="3:9" ht="3" customHeight="1">
      <c r="C107" s="9"/>
      <c r="D107" s="9"/>
      <c r="E107" s="9"/>
      <c r="F107" s="9"/>
      <c r="G107" s="83"/>
      <c r="H107" s="11"/>
      <c r="I107" s="83"/>
    </row>
    <row r="108" ht="13.5" customHeight="1"/>
    <row r="109" spans="1:9" ht="16.5">
      <c r="A109" s="9">
        <v>18</v>
      </c>
      <c r="B109" s="9" t="s">
        <v>263</v>
      </c>
      <c r="C109" s="9"/>
      <c r="D109" s="9"/>
      <c r="E109" s="9"/>
      <c r="F109" s="9"/>
      <c r="G109" s="82" t="s">
        <v>569</v>
      </c>
      <c r="H109" s="7"/>
      <c r="I109" s="82">
        <v>41640</v>
      </c>
    </row>
    <row r="110" spans="1:9" ht="13.5" customHeight="1">
      <c r="A110" s="9"/>
      <c r="B110" s="9"/>
      <c r="C110" s="9"/>
      <c r="D110" s="9"/>
      <c r="E110" s="9"/>
      <c r="F110" s="9"/>
      <c r="G110" s="7" t="s">
        <v>254</v>
      </c>
      <c r="H110" s="10"/>
      <c r="I110" s="7" t="s">
        <v>254</v>
      </c>
    </row>
    <row r="111" spans="2:9" ht="15" customHeight="1">
      <c r="B111" s="2" t="s">
        <v>44</v>
      </c>
      <c r="G111" s="3"/>
      <c r="H111" s="3"/>
      <c r="I111" s="3"/>
    </row>
    <row r="112" spans="2:9" ht="15.75" customHeight="1">
      <c r="B112" s="2" t="s">
        <v>45</v>
      </c>
      <c r="G112" s="3"/>
      <c r="H112" s="3"/>
      <c r="I112" s="3"/>
    </row>
    <row r="113" spans="2:9" ht="15.75" customHeight="1">
      <c r="B113" s="2" t="s">
        <v>46</v>
      </c>
      <c r="G113" s="3">
        <v>15064211</v>
      </c>
      <c r="H113" s="3"/>
      <c r="I113" s="3">
        <v>35805081</v>
      </c>
    </row>
    <row r="114" spans="2:9" ht="15.75" customHeight="1">
      <c r="B114" s="2" t="s">
        <v>47</v>
      </c>
      <c r="G114" s="3">
        <v>1861935976</v>
      </c>
      <c r="H114" s="3"/>
      <c r="I114" s="3">
        <v>1004499597</v>
      </c>
    </row>
    <row r="115" spans="2:9" ht="15.75" customHeight="1">
      <c r="B115" s="2" t="s">
        <v>48</v>
      </c>
      <c r="G115" s="3"/>
      <c r="H115" s="3"/>
      <c r="I115" s="3"/>
    </row>
    <row r="116" spans="2:9" ht="15.75" customHeight="1">
      <c r="B116" s="2" t="s">
        <v>49</v>
      </c>
      <c r="G116" s="3"/>
      <c r="H116" s="3"/>
      <c r="I116" s="3"/>
    </row>
    <row r="117" spans="2:9" ht="15.75" customHeight="1">
      <c r="B117" s="2" t="s">
        <v>429</v>
      </c>
      <c r="G117" s="3">
        <v>214882808</v>
      </c>
      <c r="H117" s="3"/>
      <c r="I117" s="3">
        <v>445665702</v>
      </c>
    </row>
    <row r="118" spans="2:9" ht="15.75" customHeight="1">
      <c r="B118" s="2" t="s">
        <v>50</v>
      </c>
      <c r="G118" s="3">
        <v>37088479109</v>
      </c>
      <c r="H118" s="3"/>
      <c r="I118" s="3">
        <v>43108167633</v>
      </c>
    </row>
    <row r="119" spans="7:9" ht="3.75" customHeight="1">
      <c r="G119" s="95"/>
      <c r="H119" s="3"/>
      <c r="I119" s="95"/>
    </row>
    <row r="120" spans="3:9" ht="16.5">
      <c r="C120" s="9" t="s">
        <v>24</v>
      </c>
      <c r="D120" s="9"/>
      <c r="E120" s="9"/>
      <c r="F120" s="9"/>
      <c r="G120" s="11">
        <f>SUM(G111:G118)</f>
        <v>39180362104</v>
      </c>
      <c r="H120" s="11"/>
      <c r="I120" s="11">
        <f>SUM(I111:I118)</f>
        <v>44594138013</v>
      </c>
    </row>
    <row r="121" spans="3:9" ht="3" customHeight="1">
      <c r="C121" s="9"/>
      <c r="D121" s="9"/>
      <c r="E121" s="9"/>
      <c r="F121" s="9"/>
      <c r="G121" s="11"/>
      <c r="H121" s="11"/>
      <c r="I121" s="11"/>
    </row>
    <row r="122" spans="3:9" ht="3" customHeight="1">
      <c r="C122" s="9"/>
      <c r="D122" s="9"/>
      <c r="E122" s="9"/>
      <c r="F122" s="9"/>
      <c r="G122" s="83"/>
      <c r="H122" s="11"/>
      <c r="I122" s="83"/>
    </row>
    <row r="124" spans="1:9" ht="16.5">
      <c r="A124" s="9">
        <v>19</v>
      </c>
      <c r="B124" s="9" t="s">
        <v>264</v>
      </c>
      <c r="C124" s="9"/>
      <c r="D124" s="9"/>
      <c r="E124" s="9"/>
      <c r="G124" s="82" t="s">
        <v>569</v>
      </c>
      <c r="H124" s="7"/>
      <c r="I124" s="82">
        <v>41640</v>
      </c>
    </row>
    <row r="125" spans="1:9" ht="12.75" customHeight="1">
      <c r="A125" s="9"/>
      <c r="B125" s="9"/>
      <c r="C125" s="9"/>
      <c r="D125" s="9"/>
      <c r="E125" s="9"/>
      <c r="G125" s="7" t="s">
        <v>254</v>
      </c>
      <c r="H125" s="10"/>
      <c r="I125" s="7" t="s">
        <v>254</v>
      </c>
    </row>
    <row r="126" ht="15" customHeight="1">
      <c r="B126" s="2" t="s">
        <v>51</v>
      </c>
    </row>
    <row r="127" ht="15" customHeight="1">
      <c r="B127" s="2" t="s">
        <v>52</v>
      </c>
    </row>
    <row r="128" spans="7:9" ht="3" customHeight="1">
      <c r="G128" s="26"/>
      <c r="I128" s="26"/>
    </row>
    <row r="129" spans="3:9" ht="13.5" customHeight="1">
      <c r="C129" s="9" t="s">
        <v>24</v>
      </c>
      <c r="D129" s="9"/>
      <c r="E129" s="9"/>
      <c r="F129" s="9"/>
      <c r="G129" s="9">
        <f>SUM(G126:G127)</f>
        <v>0</v>
      </c>
      <c r="H129" s="9"/>
      <c r="I129" s="9">
        <f>SUM(I126:I127)</f>
        <v>0</v>
      </c>
    </row>
    <row r="130" spans="3:9" ht="3" customHeight="1">
      <c r="C130" s="9"/>
      <c r="D130" s="9"/>
      <c r="E130" s="9"/>
      <c r="F130" s="9"/>
      <c r="G130" s="9"/>
      <c r="H130" s="9"/>
      <c r="I130" s="9"/>
    </row>
    <row r="131" spans="3:9" ht="3" customHeight="1">
      <c r="C131" s="9"/>
      <c r="D131" s="9"/>
      <c r="E131" s="9"/>
      <c r="F131" s="9"/>
      <c r="G131" s="85"/>
      <c r="H131" s="9"/>
      <c r="I131" s="85"/>
    </row>
    <row r="132" spans="3:9" ht="9" customHeight="1">
      <c r="C132" s="9"/>
      <c r="D132" s="9"/>
      <c r="E132" s="9"/>
      <c r="F132" s="9"/>
      <c r="G132" s="9"/>
      <c r="H132" s="9"/>
      <c r="I132" s="9"/>
    </row>
    <row r="133" spans="1:9" ht="16.5">
      <c r="A133" s="9">
        <v>20</v>
      </c>
      <c r="B133" s="9" t="s">
        <v>265</v>
      </c>
      <c r="C133" s="9"/>
      <c r="D133" s="9"/>
      <c r="E133" s="9"/>
      <c r="G133" s="82" t="s">
        <v>569</v>
      </c>
      <c r="H133" s="7"/>
      <c r="I133" s="82">
        <v>41640</v>
      </c>
    </row>
    <row r="134" spans="1:9" ht="16.5">
      <c r="A134" s="9"/>
      <c r="B134" s="9"/>
      <c r="C134" s="9"/>
      <c r="D134" s="9"/>
      <c r="E134" s="9"/>
      <c r="G134" s="7" t="s">
        <v>254</v>
      </c>
      <c r="H134" s="10"/>
      <c r="I134" s="7" t="s">
        <v>254</v>
      </c>
    </row>
    <row r="135" spans="2:9" ht="16.5">
      <c r="B135" s="2" t="s">
        <v>53</v>
      </c>
      <c r="G135" s="3">
        <v>990857058141</v>
      </c>
      <c r="H135" s="3"/>
      <c r="I135" s="3">
        <f>SUM(I136:I138)</f>
        <v>967857641059</v>
      </c>
    </row>
    <row r="136" spans="2:9" ht="16.5">
      <c r="B136" s="2" t="s">
        <v>54</v>
      </c>
      <c r="G136" s="3">
        <v>987290760841</v>
      </c>
      <c r="H136" s="3"/>
      <c r="I136" s="3">
        <v>959288150032</v>
      </c>
    </row>
    <row r="137" spans="2:9" ht="16.5">
      <c r="B137" s="2" t="s">
        <v>55</v>
      </c>
      <c r="G137" s="3">
        <f>G135-G136</f>
        <v>3566297300</v>
      </c>
      <c r="H137" s="3"/>
      <c r="I137" s="3">
        <f>8418831300+150659727</f>
        <v>8569491027</v>
      </c>
    </row>
    <row r="138" ht="15" customHeight="1">
      <c r="B138" s="2" t="s">
        <v>56</v>
      </c>
    </row>
    <row r="139" spans="1:9" ht="15" customHeight="1">
      <c r="A139" s="189"/>
      <c r="B139" s="190" t="s">
        <v>565</v>
      </c>
      <c r="C139" s="190"/>
      <c r="D139" s="190"/>
      <c r="E139" s="190"/>
      <c r="F139" s="190"/>
      <c r="G139" s="191">
        <f>SUM(G140:G141)</f>
        <v>271658698152</v>
      </c>
      <c r="H139" s="189"/>
      <c r="I139" s="191">
        <f>SUM(I140:I141)</f>
        <v>269170915636</v>
      </c>
    </row>
    <row r="140" spans="1:9" ht="15" customHeight="1">
      <c r="A140" s="189"/>
      <c r="B140" s="190" t="s">
        <v>484</v>
      </c>
      <c r="C140" s="190"/>
      <c r="D140" s="190"/>
      <c r="E140" s="190"/>
      <c r="F140" s="190"/>
      <c r="G140" s="191">
        <v>269620814152</v>
      </c>
      <c r="H140" s="189"/>
      <c r="I140" s="191">
        <v>264318381636</v>
      </c>
    </row>
    <row r="141" spans="2:9" ht="15" customHeight="1">
      <c r="B141" s="13" t="s">
        <v>485</v>
      </c>
      <c r="C141" s="13"/>
      <c r="D141" s="13"/>
      <c r="E141" s="13"/>
      <c r="F141" s="13"/>
      <c r="G141" s="191">
        <v>2037884000</v>
      </c>
      <c r="I141" s="191">
        <v>4852534000</v>
      </c>
    </row>
    <row r="142" spans="7:9" ht="3" customHeight="1">
      <c r="G142" s="26"/>
      <c r="I142" s="26"/>
    </row>
    <row r="143" spans="2:9" ht="16.5">
      <c r="B143" s="9"/>
      <c r="C143" s="9" t="s">
        <v>24</v>
      </c>
      <c r="D143" s="9"/>
      <c r="E143" s="9"/>
      <c r="F143" s="9"/>
      <c r="G143" s="11">
        <f>G135</f>
        <v>990857058141</v>
      </c>
      <c r="H143" s="11"/>
      <c r="I143" s="11">
        <f>I135</f>
        <v>967857641059</v>
      </c>
    </row>
    <row r="144" spans="2:9" ht="3.75" customHeight="1">
      <c r="B144" s="9"/>
      <c r="C144" s="9"/>
      <c r="D144" s="9"/>
      <c r="E144" s="9"/>
      <c r="F144" s="9"/>
      <c r="G144" s="11"/>
      <c r="H144" s="11"/>
      <c r="I144" s="11"/>
    </row>
    <row r="145" spans="2:9" ht="2.25" customHeight="1">
      <c r="B145" s="9"/>
      <c r="C145" s="9"/>
      <c r="D145" s="9"/>
      <c r="E145" s="9"/>
      <c r="F145" s="9"/>
      <c r="G145" s="83"/>
      <c r="H145" s="11"/>
      <c r="I145" s="83"/>
    </row>
    <row r="146" spans="2:9" ht="2.25" customHeight="1">
      <c r="B146" s="9"/>
      <c r="C146" s="9"/>
      <c r="D146" s="9"/>
      <c r="E146" s="9"/>
      <c r="F146" s="9"/>
      <c r="G146" s="198"/>
      <c r="H146" s="11"/>
      <c r="I146" s="198"/>
    </row>
    <row r="147" spans="2:9" ht="147" customHeight="1">
      <c r="B147" s="9"/>
      <c r="C147" s="9"/>
      <c r="D147" s="9"/>
      <c r="E147" s="9"/>
      <c r="F147" s="9"/>
      <c r="G147" s="198"/>
      <c r="H147" s="11"/>
      <c r="I147" s="198"/>
    </row>
    <row r="148" spans="2:9" ht="21.75" customHeight="1">
      <c r="B148" s="9"/>
      <c r="C148" s="9"/>
      <c r="D148" s="9"/>
      <c r="E148" s="9"/>
      <c r="F148" s="9"/>
      <c r="G148" s="198"/>
      <c r="H148" s="11"/>
      <c r="I148" s="198"/>
    </row>
    <row r="149" spans="2:4" ht="20.25" customHeight="1">
      <c r="B149" s="9" t="s">
        <v>57</v>
      </c>
      <c r="C149" s="9"/>
      <c r="D149" s="9"/>
    </row>
    <row r="150" spans="2:9" ht="15" customHeight="1">
      <c r="B150" s="220" t="s">
        <v>269</v>
      </c>
      <c r="C150" s="243" t="s">
        <v>58</v>
      </c>
      <c r="D150" s="243"/>
      <c r="E150" s="243"/>
      <c r="F150" s="243" t="s">
        <v>244</v>
      </c>
      <c r="G150" s="243"/>
      <c r="H150" s="244"/>
      <c r="I150" s="243"/>
    </row>
    <row r="151" spans="2:9" ht="16.5">
      <c r="B151" s="221"/>
      <c r="C151" s="112" t="s">
        <v>125</v>
      </c>
      <c r="D151" s="112" t="s">
        <v>59</v>
      </c>
      <c r="E151" s="112" t="s">
        <v>60</v>
      </c>
      <c r="F151" s="223" t="s">
        <v>270</v>
      </c>
      <c r="G151" s="111" t="s">
        <v>59</v>
      </c>
      <c r="H151" s="97"/>
      <c r="I151" s="117" t="s">
        <v>60</v>
      </c>
    </row>
    <row r="152" spans="2:9" ht="16.5">
      <c r="B152" s="221"/>
      <c r="C152" s="112" t="s">
        <v>126</v>
      </c>
      <c r="D152" s="112" t="s">
        <v>61</v>
      </c>
      <c r="E152" s="112" t="s">
        <v>62</v>
      </c>
      <c r="F152" s="224"/>
      <c r="G152" s="111" t="s">
        <v>61</v>
      </c>
      <c r="H152" s="116"/>
      <c r="I152" s="112" t="s">
        <v>62</v>
      </c>
    </row>
    <row r="153" spans="2:9" ht="12.75" customHeight="1">
      <c r="B153" s="222"/>
      <c r="C153" s="113" t="s">
        <v>127</v>
      </c>
      <c r="D153" s="113" t="s">
        <v>127</v>
      </c>
      <c r="E153" s="113"/>
      <c r="F153" s="225"/>
      <c r="G153" s="114"/>
      <c r="H153" s="27"/>
      <c r="I153" s="115"/>
    </row>
    <row r="154" spans="2:9" ht="16.5">
      <c r="B154" s="123" t="s">
        <v>129</v>
      </c>
      <c r="C154" s="124"/>
      <c r="D154" s="124"/>
      <c r="E154" s="124"/>
      <c r="F154" s="124"/>
      <c r="G154" s="239"/>
      <c r="H154" s="240"/>
      <c r="I154" s="124"/>
    </row>
    <row r="155" spans="2:9" ht="16.5">
      <c r="B155" s="17" t="s">
        <v>128</v>
      </c>
      <c r="C155" s="16"/>
      <c r="D155" s="16"/>
      <c r="E155" s="16"/>
      <c r="F155" s="16"/>
      <c r="G155" s="241"/>
      <c r="H155" s="242"/>
      <c r="I155" s="16"/>
    </row>
    <row r="156" spans="2:9" ht="16.5">
      <c r="B156" s="125" t="s">
        <v>130</v>
      </c>
      <c r="C156" s="126"/>
      <c r="D156" s="126"/>
      <c r="E156" s="126"/>
      <c r="F156" s="121"/>
      <c r="G156" s="121"/>
      <c r="H156" s="122"/>
      <c r="I156" s="122"/>
    </row>
    <row r="157" spans="2:9" ht="16.5">
      <c r="B157" s="17" t="s">
        <v>131</v>
      </c>
      <c r="C157" s="16"/>
      <c r="D157" s="16"/>
      <c r="E157" s="16"/>
      <c r="F157" s="118"/>
      <c r="G157" s="118"/>
      <c r="H157" s="119"/>
      <c r="I157" s="119"/>
    </row>
    <row r="158" spans="2:9" ht="16.5">
      <c r="B158" s="18" t="s">
        <v>132</v>
      </c>
      <c r="C158" s="15"/>
      <c r="D158" s="15"/>
      <c r="E158" s="15"/>
      <c r="F158" s="29"/>
      <c r="G158" s="25"/>
      <c r="H158" s="27"/>
      <c r="I158" s="19"/>
    </row>
    <row r="159" spans="2:9" ht="16.5">
      <c r="B159" s="120"/>
      <c r="C159" s="23"/>
      <c r="D159" s="23"/>
      <c r="E159" s="23"/>
      <c r="F159" s="23"/>
      <c r="G159" s="23"/>
      <c r="H159" s="23"/>
      <c r="I159" s="23"/>
    </row>
    <row r="160" spans="1:9" ht="16.5">
      <c r="A160" s="9">
        <v>21</v>
      </c>
      <c r="B160" s="9" t="s">
        <v>272</v>
      </c>
      <c r="C160" s="9"/>
      <c r="D160" s="9"/>
      <c r="E160" s="9"/>
      <c r="F160" s="9"/>
      <c r="G160" s="10"/>
      <c r="H160" s="10"/>
      <c r="I160" s="10"/>
    </row>
    <row r="161" spans="1:9" ht="16.5">
      <c r="A161" s="23"/>
      <c r="B161" s="127"/>
      <c r="C161" s="127"/>
      <c r="D161" s="127"/>
      <c r="E161" s="127"/>
      <c r="F161" s="127"/>
      <c r="G161" s="94"/>
      <c r="H161" s="94"/>
      <c r="I161" s="94"/>
    </row>
    <row r="162" spans="1:9" ht="16.5">
      <c r="A162" s="127" t="s">
        <v>274</v>
      </c>
      <c r="B162" s="127" t="s">
        <v>273</v>
      </c>
      <c r="C162" s="23"/>
      <c r="D162" s="23"/>
      <c r="E162" s="23"/>
      <c r="F162" s="23"/>
      <c r="G162" s="82" t="s">
        <v>569</v>
      </c>
      <c r="H162" s="7"/>
      <c r="I162" s="82">
        <v>41640</v>
      </c>
    </row>
    <row r="163" spans="1:9" ht="16.5">
      <c r="A163" s="23"/>
      <c r="B163" s="23"/>
      <c r="C163" s="23"/>
      <c r="D163" s="23"/>
      <c r="E163" s="23"/>
      <c r="F163" s="23"/>
      <c r="G163" s="7" t="s">
        <v>254</v>
      </c>
      <c r="H163" s="10"/>
      <c r="I163" s="7" t="s">
        <v>254</v>
      </c>
    </row>
    <row r="164" spans="1:9" ht="16.5">
      <c r="A164" s="23"/>
      <c r="B164" s="23" t="s">
        <v>275</v>
      </c>
      <c r="C164" s="23"/>
      <c r="D164" s="23"/>
      <c r="E164" s="23"/>
      <c r="F164" s="23"/>
      <c r="G164" s="23"/>
      <c r="H164" s="23"/>
      <c r="I164" s="23"/>
    </row>
    <row r="165" spans="1:9" ht="16.5">
      <c r="A165" s="23"/>
      <c r="B165" s="23" t="s">
        <v>134</v>
      </c>
      <c r="C165" s="23"/>
      <c r="D165" s="23"/>
      <c r="E165" s="23"/>
      <c r="F165" s="23"/>
      <c r="G165" s="23"/>
      <c r="H165" s="23"/>
      <c r="I165" s="23"/>
    </row>
    <row r="166" spans="1:9" ht="16.5">
      <c r="A166" s="23"/>
      <c r="B166" s="23" t="s">
        <v>275</v>
      </c>
      <c r="C166" s="23"/>
      <c r="D166" s="23"/>
      <c r="E166" s="23"/>
      <c r="F166" s="23"/>
      <c r="G166" s="23"/>
      <c r="H166" s="23"/>
      <c r="I166" s="23"/>
    </row>
    <row r="167" spans="1:9" ht="16.5">
      <c r="A167" s="23"/>
      <c r="B167" s="23" t="s">
        <v>276</v>
      </c>
      <c r="C167" s="23"/>
      <c r="D167" s="23"/>
      <c r="E167" s="23"/>
      <c r="F167" s="23"/>
      <c r="G167" s="23"/>
      <c r="H167" s="23"/>
      <c r="I167" s="23"/>
    </row>
    <row r="168" spans="1:9" ht="16.5">
      <c r="A168" s="23"/>
      <c r="B168" s="23" t="s">
        <v>275</v>
      </c>
      <c r="C168" s="23"/>
      <c r="D168" s="23"/>
      <c r="E168" s="23"/>
      <c r="F168" s="23"/>
      <c r="G168" s="23"/>
      <c r="H168" s="23"/>
      <c r="I168" s="23"/>
    </row>
    <row r="169" spans="1:9" ht="16.5">
      <c r="A169" s="23"/>
      <c r="B169" s="23" t="s">
        <v>277</v>
      </c>
      <c r="C169" s="23"/>
      <c r="D169" s="23"/>
      <c r="E169" s="23"/>
      <c r="F169" s="23"/>
      <c r="G169" s="23"/>
      <c r="H169" s="23"/>
      <c r="I169" s="23"/>
    </row>
    <row r="170" spans="1:9" ht="16.5">
      <c r="A170" s="23"/>
      <c r="B170" s="23" t="s">
        <v>278</v>
      </c>
      <c r="C170" s="23"/>
      <c r="D170" s="23"/>
      <c r="E170" s="23"/>
      <c r="F170" s="23"/>
      <c r="G170" s="23"/>
      <c r="H170" s="23"/>
      <c r="I170" s="23"/>
    </row>
    <row r="171" spans="1:9" ht="16.5">
      <c r="A171" s="23"/>
      <c r="B171" s="23" t="s">
        <v>279</v>
      </c>
      <c r="C171" s="23"/>
      <c r="D171" s="23"/>
      <c r="E171" s="23"/>
      <c r="F171" s="23"/>
      <c r="G171" s="23"/>
      <c r="H171" s="23"/>
      <c r="I171" s="23"/>
    </row>
    <row r="172" spans="1:9" ht="5.25" customHeight="1">
      <c r="A172" s="23"/>
      <c r="B172" s="23"/>
      <c r="C172" s="23"/>
      <c r="D172" s="23"/>
      <c r="E172" s="23"/>
      <c r="F172" s="23"/>
      <c r="G172" s="26"/>
      <c r="H172" s="23"/>
      <c r="I172" s="26"/>
    </row>
    <row r="173" spans="1:9" ht="16.5">
      <c r="A173" s="23"/>
      <c r="B173" s="127" t="s">
        <v>63</v>
      </c>
      <c r="C173" s="127"/>
      <c r="D173" s="127"/>
      <c r="E173" s="23"/>
      <c r="F173" s="23"/>
      <c r="G173" s="23"/>
      <c r="H173" s="23"/>
      <c r="I173" s="23"/>
    </row>
    <row r="174" spans="1:9" ht="4.5" customHeight="1">
      <c r="A174" s="23"/>
      <c r="B174" s="127"/>
      <c r="C174" s="127"/>
      <c r="D174" s="127"/>
      <c r="E174" s="23"/>
      <c r="F174" s="23"/>
      <c r="G174" s="23"/>
      <c r="H174" s="23"/>
      <c r="I174" s="23"/>
    </row>
    <row r="175" spans="1:9" ht="3.75" customHeight="1">
      <c r="A175" s="23"/>
      <c r="B175" s="127"/>
      <c r="C175" s="127"/>
      <c r="D175" s="127"/>
      <c r="E175" s="23"/>
      <c r="F175" s="23"/>
      <c r="G175" s="86"/>
      <c r="H175" s="23"/>
      <c r="I175" s="86"/>
    </row>
    <row r="176" spans="1:9" ht="16.5">
      <c r="A176" s="23"/>
      <c r="B176" s="127"/>
      <c r="C176" s="127"/>
      <c r="D176" s="127"/>
      <c r="E176" s="23"/>
      <c r="F176" s="23"/>
      <c r="G176" s="23"/>
      <c r="H176" s="23"/>
      <c r="I176" s="23"/>
    </row>
    <row r="177" spans="1:9" ht="16.5">
      <c r="A177" s="128" t="s">
        <v>281</v>
      </c>
      <c r="B177" s="127" t="s">
        <v>280</v>
      </c>
      <c r="C177" s="23"/>
      <c r="D177" s="23"/>
      <c r="E177" s="23"/>
      <c r="F177" s="23"/>
      <c r="G177" s="82" t="s">
        <v>569</v>
      </c>
      <c r="H177" s="7"/>
      <c r="I177" s="82">
        <v>41640</v>
      </c>
    </row>
    <row r="178" spans="1:9" ht="16.5">
      <c r="A178" s="128"/>
      <c r="B178" s="127"/>
      <c r="C178" s="23"/>
      <c r="D178" s="23"/>
      <c r="E178" s="23"/>
      <c r="F178" s="23"/>
      <c r="G178" s="7" t="s">
        <v>254</v>
      </c>
      <c r="H178" s="10"/>
      <c r="I178" s="7" t="s">
        <v>254</v>
      </c>
    </row>
    <row r="179" spans="1:9" ht="16.5">
      <c r="A179" s="23"/>
      <c r="B179" s="130" t="s">
        <v>282</v>
      </c>
      <c r="C179" s="23"/>
      <c r="D179" s="23"/>
      <c r="E179" s="23"/>
      <c r="F179" s="23"/>
      <c r="G179" s="23"/>
      <c r="H179" s="23"/>
      <c r="I179" s="23"/>
    </row>
    <row r="180" spans="1:9" ht="16.5">
      <c r="A180" s="23"/>
      <c r="B180" s="23" t="s">
        <v>283</v>
      </c>
      <c r="C180" s="23"/>
      <c r="D180" s="23"/>
      <c r="E180" s="23"/>
      <c r="F180" s="23"/>
      <c r="G180" s="23"/>
      <c r="H180" s="23"/>
      <c r="I180" s="23"/>
    </row>
    <row r="181" spans="1:9" ht="16.5">
      <c r="A181" s="23"/>
      <c r="B181" s="23" t="s">
        <v>284</v>
      </c>
      <c r="C181" s="23"/>
      <c r="D181" s="23"/>
      <c r="E181" s="23"/>
      <c r="F181" s="23"/>
      <c r="G181" s="23"/>
      <c r="H181" s="23"/>
      <c r="I181" s="23"/>
    </row>
    <row r="182" spans="1:9" ht="16.5">
      <c r="A182" s="23"/>
      <c r="B182" s="23" t="s">
        <v>285</v>
      </c>
      <c r="C182" s="23"/>
      <c r="D182" s="23"/>
      <c r="E182" s="23"/>
      <c r="F182" s="23"/>
      <c r="G182" s="23"/>
      <c r="H182" s="23"/>
      <c r="I182" s="23"/>
    </row>
    <row r="183" spans="1:9" ht="16.5">
      <c r="A183" s="23"/>
      <c r="B183" s="23" t="s">
        <v>64</v>
      </c>
      <c r="C183" s="23"/>
      <c r="D183" s="23"/>
      <c r="E183" s="23"/>
      <c r="F183" s="23"/>
      <c r="G183" s="23"/>
      <c r="H183" s="23"/>
      <c r="I183" s="23"/>
    </row>
    <row r="184" spans="1:9" ht="4.5" customHeight="1">
      <c r="A184" s="23"/>
      <c r="B184" s="23"/>
      <c r="C184" s="23"/>
      <c r="D184" s="23"/>
      <c r="E184" s="23"/>
      <c r="F184" s="23"/>
      <c r="G184" s="26"/>
      <c r="H184" s="23"/>
      <c r="I184" s="26"/>
    </row>
    <row r="185" ht="16.5">
      <c r="B185" s="9" t="s">
        <v>280</v>
      </c>
    </row>
    <row r="186" ht="3.75" customHeight="1"/>
    <row r="187" spans="7:9" ht="3" customHeight="1">
      <c r="G187" s="86"/>
      <c r="I187" s="86"/>
    </row>
  </sheetData>
  <sheetProtection/>
  <mergeCells count="12">
    <mergeCell ref="G16:G17"/>
    <mergeCell ref="I16:I17"/>
    <mergeCell ref="G154:H154"/>
    <mergeCell ref="G155:H155"/>
    <mergeCell ref="C150:E150"/>
    <mergeCell ref="F150:I150"/>
    <mergeCell ref="B150:B153"/>
    <mergeCell ref="F151:F153"/>
    <mergeCell ref="A19:C19"/>
    <mergeCell ref="A21:B21"/>
    <mergeCell ref="D16:D17"/>
    <mergeCell ref="E16:F17"/>
  </mergeCells>
  <printOptions/>
  <pageMargins left="0.8661417322834646" right="0.3937007874015748" top="0.9055118110236221" bottom="0.8267716535433072"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U42"/>
  <sheetViews>
    <sheetView zoomScalePageLayoutView="0" workbookViewId="0" topLeftCell="C11">
      <selection activeCell="Q40" sqref="Q40"/>
    </sheetView>
  </sheetViews>
  <sheetFormatPr defaultColWidth="8.796875" defaultRowHeight="15.75" customHeight="1"/>
  <cols>
    <col min="1" max="1" width="27" style="28" customWidth="1"/>
    <col min="2" max="2" width="0.59375" style="28" customWidth="1"/>
    <col min="3" max="3" width="14.19921875" style="28" customWidth="1"/>
    <col min="4" max="4" width="0.59375" style="28" customWidth="1"/>
    <col min="5" max="5" width="11.19921875" style="28" customWidth="1"/>
    <col min="6" max="6" width="0.59375" style="28" customWidth="1"/>
    <col min="7" max="7" width="13.59765625" style="28" customWidth="1"/>
    <col min="8" max="8" width="0.4921875" style="28" customWidth="1"/>
    <col min="9" max="9" width="4" style="28" customWidth="1"/>
    <col min="10" max="10" width="0.4921875" style="28" customWidth="1"/>
    <col min="11" max="11" width="6.19921875" style="28" customWidth="1"/>
    <col min="12" max="12" width="0.40625" style="28" customWidth="1"/>
    <col min="13" max="13" width="6.59765625" style="28" customWidth="1"/>
    <col min="14" max="14" width="0.4921875" style="28" customWidth="1"/>
    <col min="15" max="15" width="13.59765625" style="28" customWidth="1"/>
    <col min="16" max="16" width="0.59375" style="28" customWidth="1"/>
    <col min="17" max="17" width="13.19921875" style="28" customWidth="1"/>
    <col min="18" max="18" width="0.59375" style="28" customWidth="1"/>
    <col min="19" max="19" width="13.19921875" style="28" customWidth="1"/>
    <col min="20" max="20" width="0.59375" style="28" customWidth="1"/>
    <col min="21" max="21" width="14.59765625" style="28" customWidth="1"/>
    <col min="22" max="16384" width="9" style="28" customWidth="1"/>
  </cols>
  <sheetData>
    <row r="2" spans="1:2" ht="15.75" customHeight="1">
      <c r="A2" s="9" t="s">
        <v>286</v>
      </c>
      <c r="B2" s="9"/>
    </row>
    <row r="3" spans="1:19" ht="15.75" customHeight="1">
      <c r="A3" s="4" t="s">
        <v>287</v>
      </c>
      <c r="B3" s="4"/>
      <c r="C3" s="4"/>
      <c r="D3" s="4"/>
      <c r="E3" s="4"/>
      <c r="F3" s="4"/>
      <c r="S3" s="96" t="s">
        <v>329</v>
      </c>
    </row>
    <row r="4" spans="1:6" ht="15.75" customHeight="1">
      <c r="A4" s="4"/>
      <c r="B4" s="4"/>
      <c r="C4" s="4"/>
      <c r="D4" s="4"/>
      <c r="E4" s="4"/>
      <c r="F4" s="4"/>
    </row>
    <row r="5" spans="1:21" s="139" customFormat="1" ht="15.75" customHeight="1">
      <c r="A5" s="147"/>
      <c r="B5" s="135"/>
      <c r="C5" s="148" t="s">
        <v>288</v>
      </c>
      <c r="D5" s="136"/>
      <c r="E5" s="149" t="s">
        <v>289</v>
      </c>
      <c r="F5" s="137"/>
      <c r="G5" s="148" t="s">
        <v>290</v>
      </c>
      <c r="H5" s="136"/>
      <c r="I5" s="150" t="s">
        <v>333</v>
      </c>
      <c r="J5" s="138"/>
      <c r="K5" s="150" t="s">
        <v>332</v>
      </c>
      <c r="L5" s="138"/>
      <c r="M5" s="150" t="s">
        <v>332</v>
      </c>
      <c r="N5" s="138"/>
      <c r="O5" s="148" t="s">
        <v>291</v>
      </c>
      <c r="P5" s="136"/>
      <c r="Q5" s="148" t="s">
        <v>291</v>
      </c>
      <c r="R5" s="136"/>
      <c r="S5" s="148" t="s">
        <v>123</v>
      </c>
      <c r="T5" s="136"/>
      <c r="U5" s="147"/>
    </row>
    <row r="6" spans="1:21" s="139" customFormat="1" ht="15.75" customHeight="1">
      <c r="A6" s="140" t="s">
        <v>328</v>
      </c>
      <c r="B6" s="135"/>
      <c r="C6" s="136" t="s">
        <v>292</v>
      </c>
      <c r="D6" s="136"/>
      <c r="E6" s="137" t="s">
        <v>293</v>
      </c>
      <c r="F6" s="137"/>
      <c r="G6" s="136" t="s">
        <v>294</v>
      </c>
      <c r="H6" s="136"/>
      <c r="I6" s="138" t="s">
        <v>334</v>
      </c>
      <c r="J6" s="138"/>
      <c r="K6" s="138" t="s">
        <v>296</v>
      </c>
      <c r="L6" s="138"/>
      <c r="M6" s="138" t="s">
        <v>297</v>
      </c>
      <c r="N6" s="138"/>
      <c r="O6" s="136" t="s">
        <v>298</v>
      </c>
      <c r="P6" s="136"/>
      <c r="Q6" s="136" t="s">
        <v>299</v>
      </c>
      <c r="R6" s="136"/>
      <c r="S6" s="136" t="s">
        <v>300</v>
      </c>
      <c r="T6" s="136"/>
      <c r="U6" s="140" t="s">
        <v>234</v>
      </c>
    </row>
    <row r="7" spans="1:21" s="139" customFormat="1" ht="15.75" customHeight="1">
      <c r="A7" s="151"/>
      <c r="B7" s="135"/>
      <c r="C7" s="152" t="s">
        <v>301</v>
      </c>
      <c r="D7" s="136"/>
      <c r="E7" s="155" t="s">
        <v>302</v>
      </c>
      <c r="F7" s="137"/>
      <c r="G7" s="154"/>
      <c r="H7" s="141"/>
      <c r="I7" s="153" t="s">
        <v>295</v>
      </c>
      <c r="J7" s="136"/>
      <c r="K7" s="153" t="s">
        <v>303</v>
      </c>
      <c r="L7" s="138"/>
      <c r="M7" s="153" t="s">
        <v>304</v>
      </c>
      <c r="N7" s="138"/>
      <c r="O7" s="152" t="s">
        <v>305</v>
      </c>
      <c r="P7" s="136"/>
      <c r="Q7" s="152" t="s">
        <v>306</v>
      </c>
      <c r="R7" s="136"/>
      <c r="S7" s="152" t="s">
        <v>307</v>
      </c>
      <c r="T7" s="136"/>
      <c r="U7" s="151"/>
    </row>
    <row r="8" spans="1:21" s="130" customFormat="1" ht="15.75" customHeight="1">
      <c r="A8" s="156" t="s">
        <v>124</v>
      </c>
      <c r="B8" s="142"/>
      <c r="C8" s="156">
        <v>1</v>
      </c>
      <c r="D8" s="142"/>
      <c r="E8" s="156">
        <v>2</v>
      </c>
      <c r="F8" s="142"/>
      <c r="G8" s="156">
        <v>3</v>
      </c>
      <c r="H8" s="142"/>
      <c r="I8" s="156">
        <v>4</v>
      </c>
      <c r="J8" s="142"/>
      <c r="K8" s="156">
        <v>5</v>
      </c>
      <c r="L8" s="142"/>
      <c r="M8" s="156">
        <v>6</v>
      </c>
      <c r="N8" s="142"/>
      <c r="O8" s="156">
        <v>7</v>
      </c>
      <c r="P8" s="142"/>
      <c r="Q8" s="156">
        <v>8</v>
      </c>
      <c r="R8" s="142"/>
      <c r="S8" s="156">
        <v>9</v>
      </c>
      <c r="T8" s="142"/>
      <c r="U8" s="156">
        <v>10</v>
      </c>
    </row>
    <row r="9" spans="1:21" s="139" customFormat="1" ht="16.5" customHeight="1">
      <c r="A9" s="127" t="s">
        <v>308</v>
      </c>
      <c r="B9" s="23"/>
      <c r="C9" s="144">
        <v>249972560000</v>
      </c>
      <c r="D9" s="144">
        <v>0</v>
      </c>
      <c r="E9" s="144">
        <v>-110000000</v>
      </c>
      <c r="F9" s="144">
        <v>0</v>
      </c>
      <c r="G9" s="144">
        <v>65376417780</v>
      </c>
      <c r="H9" s="144">
        <v>0</v>
      </c>
      <c r="I9" s="144">
        <v>0</v>
      </c>
      <c r="J9" s="144">
        <v>0</v>
      </c>
      <c r="K9" s="144">
        <v>0</v>
      </c>
      <c r="L9" s="144">
        <v>0</v>
      </c>
      <c r="M9" s="144">
        <v>0</v>
      </c>
      <c r="N9" s="144">
        <v>0</v>
      </c>
      <c r="O9" s="144">
        <v>488666741</v>
      </c>
      <c r="P9" s="144">
        <v>0</v>
      </c>
      <c r="Q9" s="144">
        <v>12221521412</v>
      </c>
      <c r="R9" s="144">
        <v>0</v>
      </c>
      <c r="S9" s="144">
        <v>0</v>
      </c>
      <c r="T9" s="143"/>
      <c r="U9" s="144">
        <f>SUM(C9:S9)</f>
        <v>327949165933</v>
      </c>
    </row>
    <row r="10" spans="1:21" s="139" customFormat="1" ht="16.5" customHeight="1">
      <c r="A10" s="23" t="s">
        <v>309</v>
      </c>
      <c r="B10" s="23"/>
      <c r="C10" s="143"/>
      <c r="D10" s="143"/>
      <c r="E10" s="143"/>
      <c r="F10" s="143"/>
      <c r="G10" s="143"/>
      <c r="H10" s="143"/>
      <c r="I10" s="143"/>
      <c r="J10" s="143"/>
      <c r="K10" s="143"/>
      <c r="L10" s="143"/>
      <c r="M10" s="143"/>
      <c r="N10" s="143"/>
      <c r="O10" s="143"/>
      <c r="P10" s="143"/>
      <c r="Q10" s="143"/>
      <c r="R10" s="143"/>
      <c r="S10" s="143"/>
      <c r="T10" s="143"/>
      <c r="U10" s="144">
        <f aca="true" t="shared" si="0" ref="U10:U15">SUM(C10:S10)</f>
        <v>0</v>
      </c>
    </row>
    <row r="11" spans="1:21" s="139" customFormat="1" ht="16.5" customHeight="1">
      <c r="A11" s="23" t="s">
        <v>310</v>
      </c>
      <c r="B11" s="23"/>
      <c r="C11" s="143"/>
      <c r="D11" s="143"/>
      <c r="E11" s="143"/>
      <c r="F11" s="143"/>
      <c r="G11" s="143"/>
      <c r="H11" s="143"/>
      <c r="I11" s="143"/>
      <c r="J11" s="143"/>
      <c r="K11" s="143"/>
      <c r="L11" s="143"/>
      <c r="M11" s="143"/>
      <c r="N11" s="143"/>
      <c r="O11" s="143">
        <v>14606208325</v>
      </c>
      <c r="P11" s="143"/>
      <c r="Q11" s="143"/>
      <c r="R11" s="143"/>
      <c r="S11" s="143"/>
      <c r="T11" s="143"/>
      <c r="U11" s="144">
        <f t="shared" si="0"/>
        <v>14606208325</v>
      </c>
    </row>
    <row r="12" spans="1:21" s="139" customFormat="1" ht="16.5" customHeight="1">
      <c r="A12" s="23" t="s">
        <v>166</v>
      </c>
      <c r="B12" s="23"/>
      <c r="C12" s="143"/>
      <c r="D12" s="143"/>
      <c r="E12" s="143"/>
      <c r="F12" s="143"/>
      <c r="G12" s="143">
        <v>-14370757</v>
      </c>
      <c r="H12" s="143"/>
      <c r="I12" s="143"/>
      <c r="J12" s="143"/>
      <c r="K12" s="143"/>
      <c r="L12" s="143"/>
      <c r="M12" s="143"/>
      <c r="N12" s="143"/>
      <c r="O12" s="143"/>
      <c r="P12" s="143"/>
      <c r="Q12" s="143"/>
      <c r="R12" s="143"/>
      <c r="S12" s="143"/>
      <c r="T12" s="143"/>
      <c r="U12" s="144">
        <f t="shared" si="0"/>
        <v>-14370757</v>
      </c>
    </row>
    <row r="13" spans="1:21" s="139" customFormat="1" ht="16.5" customHeight="1">
      <c r="A13" s="23" t="s">
        <v>311</v>
      </c>
      <c r="B13" s="23"/>
      <c r="C13" s="143"/>
      <c r="D13" s="143"/>
      <c r="E13" s="143"/>
      <c r="F13" s="143"/>
      <c r="G13" s="143"/>
      <c r="H13" s="143"/>
      <c r="I13" s="143"/>
      <c r="J13" s="143"/>
      <c r="K13" s="143"/>
      <c r="L13" s="143"/>
      <c r="M13" s="143"/>
      <c r="N13" s="143"/>
      <c r="O13" s="143"/>
      <c r="P13" s="143"/>
      <c r="Q13" s="143"/>
      <c r="R13" s="143"/>
      <c r="S13" s="143"/>
      <c r="T13" s="143"/>
      <c r="U13" s="144">
        <f t="shared" si="0"/>
        <v>0</v>
      </c>
    </row>
    <row r="14" spans="1:21" s="139" customFormat="1" ht="16.5" customHeight="1">
      <c r="A14" s="23" t="s">
        <v>312</v>
      </c>
      <c r="B14" s="23"/>
      <c r="C14" s="143"/>
      <c r="D14" s="143"/>
      <c r="E14" s="143"/>
      <c r="F14" s="143"/>
      <c r="G14" s="143"/>
      <c r="H14" s="143"/>
      <c r="I14" s="143"/>
      <c r="J14" s="143"/>
      <c r="K14" s="143"/>
      <c r="L14" s="143"/>
      <c r="M14" s="143"/>
      <c r="N14" s="143"/>
      <c r="O14" s="143"/>
      <c r="P14" s="143"/>
      <c r="Q14" s="143"/>
      <c r="R14" s="143"/>
      <c r="S14" s="143"/>
      <c r="T14" s="143"/>
      <c r="U14" s="144">
        <f t="shared" si="0"/>
        <v>0</v>
      </c>
    </row>
    <row r="15" spans="1:21" s="139" customFormat="1" ht="16.5" customHeight="1">
      <c r="A15" s="23" t="s">
        <v>313</v>
      </c>
      <c r="B15" s="23"/>
      <c r="C15" s="143"/>
      <c r="D15" s="143"/>
      <c r="E15" s="143"/>
      <c r="F15" s="143"/>
      <c r="G15" s="143"/>
      <c r="H15" s="143"/>
      <c r="I15" s="143"/>
      <c r="J15" s="143"/>
      <c r="K15" s="143"/>
      <c r="L15" s="143"/>
      <c r="M15" s="143"/>
      <c r="N15" s="143"/>
      <c r="O15" s="143">
        <v>-14370757</v>
      </c>
      <c r="P15" s="143"/>
      <c r="Q15" s="143"/>
      <c r="R15" s="143"/>
      <c r="S15" s="143"/>
      <c r="T15" s="143"/>
      <c r="U15" s="144">
        <f t="shared" si="0"/>
        <v>-14370757</v>
      </c>
    </row>
    <row r="16" spans="1:21" s="139" customFormat="1" ht="3" customHeight="1">
      <c r="A16" s="26"/>
      <c r="B16" s="23"/>
      <c r="C16" s="157"/>
      <c r="D16" s="143"/>
      <c r="E16" s="157"/>
      <c r="F16" s="143"/>
      <c r="G16" s="157"/>
      <c r="H16" s="143"/>
      <c r="I16" s="157"/>
      <c r="J16" s="143"/>
      <c r="K16" s="157"/>
      <c r="L16" s="143"/>
      <c r="M16" s="157"/>
      <c r="N16" s="143"/>
      <c r="O16" s="157"/>
      <c r="P16" s="143"/>
      <c r="Q16" s="157"/>
      <c r="R16" s="143"/>
      <c r="S16" s="157"/>
      <c r="T16" s="143"/>
      <c r="U16" s="158"/>
    </row>
    <row r="17" spans="1:21" s="145" customFormat="1" ht="15.75" customHeight="1">
      <c r="A17" s="127" t="s">
        <v>330</v>
      </c>
      <c r="B17" s="127"/>
      <c r="C17" s="144">
        <f>C9+C10+C11+C12-C13-C14-C15</f>
        <v>249972560000</v>
      </c>
      <c r="D17" s="144">
        <f aca="true" t="shared" si="1" ref="D17:T17">D9+D10+D11+D12-D13-D14-D15</f>
        <v>0</v>
      </c>
      <c r="E17" s="144">
        <f t="shared" si="1"/>
        <v>-110000000</v>
      </c>
      <c r="F17" s="144">
        <f t="shared" si="1"/>
        <v>0</v>
      </c>
      <c r="G17" s="144">
        <f t="shared" si="1"/>
        <v>65362047023</v>
      </c>
      <c r="H17" s="144">
        <f t="shared" si="1"/>
        <v>0</v>
      </c>
      <c r="I17" s="144">
        <f t="shared" si="1"/>
        <v>0</v>
      </c>
      <c r="J17" s="144">
        <f t="shared" si="1"/>
        <v>0</v>
      </c>
      <c r="K17" s="144">
        <f t="shared" si="1"/>
        <v>0</v>
      </c>
      <c r="L17" s="144">
        <f t="shared" si="1"/>
        <v>0</v>
      </c>
      <c r="M17" s="144">
        <f t="shared" si="1"/>
        <v>0</v>
      </c>
      <c r="N17" s="144">
        <f t="shared" si="1"/>
        <v>0</v>
      </c>
      <c r="O17" s="144">
        <f t="shared" si="1"/>
        <v>15109245823</v>
      </c>
      <c r="P17" s="144">
        <f t="shared" si="1"/>
        <v>0</v>
      </c>
      <c r="Q17" s="144">
        <f t="shared" si="1"/>
        <v>12221521412</v>
      </c>
      <c r="R17" s="144">
        <f t="shared" si="1"/>
        <v>0</v>
      </c>
      <c r="S17" s="144">
        <f t="shared" si="1"/>
        <v>0</v>
      </c>
      <c r="T17" s="144">
        <f t="shared" si="1"/>
        <v>0</v>
      </c>
      <c r="U17" s="144">
        <f>U9+U10+U11+U12-U13-U14-U15</f>
        <v>342555374258</v>
      </c>
    </row>
    <row r="18" spans="1:21" s="145" customFormat="1" ht="3.75" customHeight="1">
      <c r="A18" s="127"/>
      <c r="B18" s="127"/>
      <c r="C18" s="144"/>
      <c r="D18" s="144"/>
      <c r="E18" s="144"/>
      <c r="F18" s="144"/>
      <c r="G18" s="144"/>
      <c r="H18" s="144"/>
      <c r="I18" s="144"/>
      <c r="J18" s="144"/>
      <c r="K18" s="144"/>
      <c r="L18" s="144"/>
      <c r="M18" s="144"/>
      <c r="N18" s="144"/>
      <c r="O18" s="144"/>
      <c r="P18" s="144"/>
      <c r="Q18" s="144"/>
      <c r="R18" s="144"/>
      <c r="S18" s="144"/>
      <c r="T18" s="144"/>
      <c r="U18" s="144"/>
    </row>
    <row r="19" spans="1:21" s="145" customFormat="1" ht="3.75" customHeight="1">
      <c r="A19" s="85"/>
      <c r="B19" s="127"/>
      <c r="C19" s="161"/>
      <c r="D19" s="144"/>
      <c r="E19" s="161"/>
      <c r="F19" s="144"/>
      <c r="G19" s="161"/>
      <c r="H19" s="144"/>
      <c r="I19" s="161"/>
      <c r="J19" s="144"/>
      <c r="K19" s="161"/>
      <c r="L19" s="144"/>
      <c r="M19" s="161"/>
      <c r="N19" s="144"/>
      <c r="O19" s="161"/>
      <c r="P19" s="144"/>
      <c r="Q19" s="161"/>
      <c r="R19" s="144"/>
      <c r="S19" s="161"/>
      <c r="T19" s="144"/>
      <c r="U19" s="161"/>
    </row>
    <row r="20" spans="1:21" s="145" customFormat="1" ht="16.5" customHeight="1">
      <c r="A20" s="127"/>
      <c r="B20" s="127"/>
      <c r="C20" s="144"/>
      <c r="D20" s="144"/>
      <c r="E20" s="144"/>
      <c r="F20" s="144"/>
      <c r="G20" s="144"/>
      <c r="H20" s="144"/>
      <c r="I20" s="144"/>
      <c r="J20" s="144"/>
      <c r="K20" s="144"/>
      <c r="L20" s="144"/>
      <c r="M20" s="144"/>
      <c r="N20" s="144"/>
      <c r="O20" s="144"/>
      <c r="P20" s="144"/>
      <c r="Q20" s="144"/>
      <c r="R20" s="144"/>
      <c r="S20" s="144"/>
      <c r="T20" s="144"/>
      <c r="U20" s="144"/>
    </row>
    <row r="21" spans="1:21" s="145" customFormat="1" ht="16.5" customHeight="1">
      <c r="A21" s="127" t="s">
        <v>331</v>
      </c>
      <c r="B21" s="127"/>
      <c r="C21" s="144">
        <f>C17</f>
        <v>249972560000</v>
      </c>
      <c r="D21" s="144">
        <f aca="true" t="shared" si="2" ref="D21:T21">D17</f>
        <v>0</v>
      </c>
      <c r="E21" s="144">
        <f t="shared" si="2"/>
        <v>-110000000</v>
      </c>
      <c r="F21" s="144">
        <f t="shared" si="2"/>
        <v>0</v>
      </c>
      <c r="G21" s="144">
        <v>65362047023</v>
      </c>
      <c r="H21" s="144">
        <f t="shared" si="2"/>
        <v>0</v>
      </c>
      <c r="I21" s="144">
        <f t="shared" si="2"/>
        <v>0</v>
      </c>
      <c r="J21" s="144">
        <f t="shared" si="2"/>
        <v>0</v>
      </c>
      <c r="K21" s="144">
        <f t="shared" si="2"/>
        <v>0</v>
      </c>
      <c r="L21" s="144">
        <f t="shared" si="2"/>
        <v>0</v>
      </c>
      <c r="M21" s="144">
        <f t="shared" si="2"/>
        <v>0</v>
      </c>
      <c r="N21" s="144">
        <f t="shared" si="2"/>
        <v>0</v>
      </c>
      <c r="O21" s="144">
        <v>15109245823</v>
      </c>
      <c r="P21" s="144">
        <v>0</v>
      </c>
      <c r="Q21" s="144">
        <v>12221521412</v>
      </c>
      <c r="R21" s="144">
        <f t="shared" si="2"/>
        <v>0</v>
      </c>
      <c r="S21" s="144">
        <f t="shared" si="2"/>
        <v>0</v>
      </c>
      <c r="T21" s="144">
        <f t="shared" si="2"/>
        <v>0</v>
      </c>
      <c r="U21" s="144">
        <f>U17</f>
        <v>342555374258</v>
      </c>
    </row>
    <row r="22" spans="1:21" s="145" customFormat="1" ht="3" customHeight="1">
      <c r="A22" s="84"/>
      <c r="B22" s="127"/>
      <c r="C22" s="158"/>
      <c r="D22" s="144"/>
      <c r="E22" s="158"/>
      <c r="F22" s="144"/>
      <c r="G22" s="158"/>
      <c r="H22" s="144"/>
      <c r="I22" s="158"/>
      <c r="J22" s="144"/>
      <c r="K22" s="158"/>
      <c r="L22" s="144"/>
      <c r="M22" s="158"/>
      <c r="N22" s="144"/>
      <c r="O22" s="158"/>
      <c r="P22" s="144"/>
      <c r="Q22" s="158"/>
      <c r="R22" s="144"/>
      <c r="S22" s="158"/>
      <c r="T22" s="144"/>
      <c r="U22" s="158"/>
    </row>
    <row r="23" spans="1:21" s="139" customFormat="1" ht="22.5" customHeight="1">
      <c r="A23" s="23" t="s">
        <v>314</v>
      </c>
      <c r="B23" s="23"/>
      <c r="C23" s="143">
        <f>420235040000-249972560000</f>
        <v>170262480000</v>
      </c>
      <c r="D23" s="143"/>
      <c r="E23" s="143">
        <v>-83100000</v>
      </c>
      <c r="F23" s="143"/>
      <c r="G23" s="143"/>
      <c r="H23" s="143"/>
      <c r="I23" s="143"/>
      <c r="J23" s="143"/>
      <c r="K23" s="143"/>
      <c r="L23" s="143"/>
      <c r="M23" s="143"/>
      <c r="N23" s="143"/>
      <c r="O23" s="143"/>
      <c r="P23" s="143"/>
      <c r="Q23" s="143"/>
      <c r="R23" s="143"/>
      <c r="S23" s="143"/>
      <c r="T23" s="143"/>
      <c r="U23" s="144">
        <f aca="true" t="shared" si="3" ref="U23:U28">SUM(C23:S23)</f>
        <v>170179380000</v>
      </c>
    </row>
    <row r="24" spans="1:21" s="139" customFormat="1" ht="16.5" customHeight="1">
      <c r="A24" s="23" t="s">
        <v>315</v>
      </c>
      <c r="B24" s="23"/>
      <c r="C24" s="143"/>
      <c r="D24" s="143"/>
      <c r="E24" s="143"/>
      <c r="F24" s="143"/>
      <c r="G24" s="143"/>
      <c r="H24" s="143"/>
      <c r="I24" s="143"/>
      <c r="J24" s="143"/>
      <c r="K24" s="143"/>
      <c r="L24" s="143"/>
      <c r="M24" s="143"/>
      <c r="N24" s="143"/>
      <c r="O24" s="143">
        <v>15398238868</v>
      </c>
      <c r="P24" s="143"/>
      <c r="Q24" s="143"/>
      <c r="R24" s="143"/>
      <c r="S24" s="146"/>
      <c r="T24" s="146"/>
      <c r="U24" s="144">
        <f t="shared" si="3"/>
        <v>15398238868</v>
      </c>
    </row>
    <row r="25" spans="1:21" s="139" customFormat="1" ht="16.5" customHeight="1">
      <c r="A25" s="23" t="s">
        <v>166</v>
      </c>
      <c r="B25" s="23"/>
      <c r="C25" s="143"/>
      <c r="D25" s="143"/>
      <c r="E25" s="143"/>
      <c r="F25" s="143"/>
      <c r="G25" s="143">
        <v>8913982847</v>
      </c>
      <c r="H25" s="143"/>
      <c r="I25" s="143"/>
      <c r="J25" s="143"/>
      <c r="K25" s="143"/>
      <c r="L25" s="143"/>
      <c r="M25" s="143"/>
      <c r="N25" s="143"/>
      <c r="O25" s="143"/>
      <c r="P25" s="143"/>
      <c r="Q25" s="143"/>
      <c r="R25" s="143"/>
      <c r="S25" s="143"/>
      <c r="T25" s="143"/>
      <c r="U25" s="144">
        <f t="shared" si="3"/>
        <v>8913982847</v>
      </c>
    </row>
    <row r="26" spans="1:21" s="139" customFormat="1" ht="16.5" customHeight="1">
      <c r="A26" s="23" t="s">
        <v>316</v>
      </c>
      <c r="B26" s="23"/>
      <c r="C26" s="143"/>
      <c r="D26" s="143"/>
      <c r="E26" s="143"/>
      <c r="F26" s="143"/>
      <c r="G26" s="143">
        <v>59362047023</v>
      </c>
      <c r="H26" s="143"/>
      <c r="I26" s="143"/>
      <c r="J26" s="143"/>
      <c r="K26" s="143"/>
      <c r="L26" s="143"/>
      <c r="M26" s="143"/>
      <c r="N26" s="143"/>
      <c r="O26" s="143">
        <v>14582901565</v>
      </c>
      <c r="P26" s="143"/>
      <c r="Q26" s="143">
        <v>12221521412</v>
      </c>
      <c r="R26" s="143"/>
      <c r="S26" s="143"/>
      <c r="T26" s="143"/>
      <c r="U26" s="144">
        <f t="shared" si="3"/>
        <v>86166470000</v>
      </c>
    </row>
    <row r="27" spans="1:21" s="139" customFormat="1" ht="16.5" customHeight="1">
      <c r="A27" s="23" t="s">
        <v>317</v>
      </c>
      <c r="B27" s="23"/>
      <c r="C27" s="143"/>
      <c r="D27" s="143"/>
      <c r="E27" s="143"/>
      <c r="F27" s="143"/>
      <c r="G27" s="143"/>
      <c r="H27" s="143"/>
      <c r="I27" s="143"/>
      <c r="J27" s="143"/>
      <c r="K27" s="143"/>
      <c r="L27" s="143"/>
      <c r="M27" s="143"/>
      <c r="N27" s="143"/>
      <c r="O27" s="143"/>
      <c r="P27" s="143"/>
      <c r="Q27" s="143"/>
      <c r="R27" s="143"/>
      <c r="S27" s="146"/>
      <c r="T27" s="146"/>
      <c r="U27" s="144">
        <f t="shared" si="3"/>
        <v>0</v>
      </c>
    </row>
    <row r="28" spans="1:21" s="139" customFormat="1" ht="16.5" customHeight="1">
      <c r="A28" s="23" t="s">
        <v>313</v>
      </c>
      <c r="B28" s="23"/>
      <c r="C28" s="143"/>
      <c r="D28" s="143"/>
      <c r="E28" s="143"/>
      <c r="F28" s="143"/>
      <c r="G28" s="143"/>
      <c r="H28" s="143"/>
      <c r="I28" s="143"/>
      <c r="J28" s="143"/>
      <c r="K28" s="143"/>
      <c r="L28" s="143"/>
      <c r="M28" s="143"/>
      <c r="N28" s="143"/>
      <c r="O28" s="143">
        <v>8913982847</v>
      </c>
      <c r="P28" s="143"/>
      <c r="Q28" s="143"/>
      <c r="R28" s="143"/>
      <c r="S28" s="143"/>
      <c r="T28" s="143"/>
      <c r="U28" s="144">
        <f t="shared" si="3"/>
        <v>8913982847</v>
      </c>
    </row>
    <row r="29" spans="1:21" s="139" customFormat="1" ht="3" customHeight="1">
      <c r="A29" s="26"/>
      <c r="B29" s="23"/>
      <c r="C29" s="157"/>
      <c r="D29" s="143"/>
      <c r="E29" s="157"/>
      <c r="F29" s="143"/>
      <c r="G29" s="157"/>
      <c r="H29" s="143"/>
      <c r="I29" s="157"/>
      <c r="J29" s="143"/>
      <c r="K29" s="157"/>
      <c r="L29" s="143"/>
      <c r="M29" s="157"/>
      <c r="N29" s="143"/>
      <c r="O29" s="157"/>
      <c r="P29" s="143"/>
      <c r="Q29" s="157"/>
      <c r="R29" s="143"/>
      <c r="S29" s="157"/>
      <c r="T29" s="143"/>
      <c r="U29" s="158"/>
    </row>
    <row r="30" spans="1:21" s="145" customFormat="1" ht="18.75" customHeight="1">
      <c r="A30" s="127" t="s">
        <v>318</v>
      </c>
      <c r="B30" s="127"/>
      <c r="C30" s="144">
        <f>C21+C23+C24+C25-C26-C27-C28</f>
        <v>420235040000</v>
      </c>
      <c r="D30" s="144">
        <f aca="true" t="shared" si="4" ref="D30:T30">D21+D23+D24+D25-D26-D27-D28</f>
        <v>0</v>
      </c>
      <c r="E30" s="144">
        <f t="shared" si="4"/>
        <v>-193100000</v>
      </c>
      <c r="F30" s="144">
        <f t="shared" si="4"/>
        <v>0</v>
      </c>
      <c r="G30" s="144">
        <f t="shared" si="4"/>
        <v>14913982847</v>
      </c>
      <c r="H30" s="144">
        <f t="shared" si="4"/>
        <v>0</v>
      </c>
      <c r="I30" s="144">
        <f t="shared" si="4"/>
        <v>0</v>
      </c>
      <c r="J30" s="144">
        <f t="shared" si="4"/>
        <v>0</v>
      </c>
      <c r="K30" s="144">
        <f t="shared" si="4"/>
        <v>0</v>
      </c>
      <c r="L30" s="144">
        <f t="shared" si="4"/>
        <v>0</v>
      </c>
      <c r="M30" s="144">
        <f t="shared" si="4"/>
        <v>0</v>
      </c>
      <c r="N30" s="144">
        <f t="shared" si="4"/>
        <v>0</v>
      </c>
      <c r="O30" s="144">
        <f t="shared" si="4"/>
        <v>7010600279</v>
      </c>
      <c r="P30" s="144">
        <f t="shared" si="4"/>
        <v>0</v>
      </c>
      <c r="Q30" s="144">
        <f t="shared" si="4"/>
        <v>0</v>
      </c>
      <c r="R30" s="144">
        <f t="shared" si="4"/>
        <v>0</v>
      </c>
      <c r="S30" s="144">
        <f t="shared" si="4"/>
        <v>0</v>
      </c>
      <c r="T30" s="144">
        <f t="shared" si="4"/>
        <v>0</v>
      </c>
      <c r="U30" s="144">
        <f>U21+U23+U24+U25-U26-U28-U27</f>
        <v>441966523126</v>
      </c>
    </row>
    <row r="31" spans="3:21" s="139" customFormat="1" ht="3.75" customHeight="1">
      <c r="C31" s="143"/>
      <c r="D31" s="143"/>
      <c r="E31" s="143"/>
      <c r="F31" s="143"/>
      <c r="G31" s="143"/>
      <c r="H31" s="143"/>
      <c r="I31" s="143"/>
      <c r="J31" s="143"/>
      <c r="K31" s="143"/>
      <c r="L31" s="143"/>
      <c r="M31" s="143"/>
      <c r="N31" s="143"/>
      <c r="O31" s="143"/>
      <c r="P31" s="143"/>
      <c r="Q31" s="143"/>
      <c r="R31" s="143"/>
      <c r="S31" s="143"/>
      <c r="T31" s="143"/>
      <c r="U31" s="129"/>
    </row>
    <row r="32" spans="1:21" s="139" customFormat="1" ht="2.25" customHeight="1">
      <c r="A32" s="162"/>
      <c r="C32" s="163"/>
      <c r="D32" s="143"/>
      <c r="E32" s="163"/>
      <c r="F32" s="143"/>
      <c r="G32" s="163"/>
      <c r="H32" s="143"/>
      <c r="I32" s="163"/>
      <c r="J32" s="143"/>
      <c r="K32" s="163"/>
      <c r="L32" s="143"/>
      <c r="M32" s="163"/>
      <c r="N32" s="143"/>
      <c r="O32" s="163"/>
      <c r="P32" s="143"/>
      <c r="Q32" s="163"/>
      <c r="R32" s="143"/>
      <c r="S32" s="163"/>
      <c r="T32" s="143"/>
      <c r="U32" s="164"/>
    </row>
    <row r="33" spans="3:20" ht="15.75" customHeight="1">
      <c r="C33" s="131"/>
      <c r="D33" s="131"/>
      <c r="E33" s="131"/>
      <c r="F33" s="131"/>
      <c r="G33" s="131"/>
      <c r="H33" s="131"/>
      <c r="I33" s="131"/>
      <c r="J33" s="131"/>
      <c r="K33" s="131"/>
      <c r="L33" s="131"/>
      <c r="M33" s="131"/>
      <c r="N33" s="131"/>
      <c r="O33" s="131"/>
      <c r="P33" s="131"/>
      <c r="Q33" s="131"/>
      <c r="R33" s="131"/>
      <c r="S33" s="131"/>
      <c r="T33" s="131"/>
    </row>
    <row r="34" spans="1:21" ht="15.75" customHeight="1">
      <c r="A34" s="4" t="s">
        <v>319</v>
      </c>
      <c r="B34" s="4"/>
      <c r="C34" s="4"/>
      <c r="D34" s="4"/>
      <c r="Q34" s="132" t="s">
        <v>320</v>
      </c>
      <c r="R34" s="132"/>
      <c r="S34" s="132" t="s">
        <v>321</v>
      </c>
      <c r="T34" s="132"/>
      <c r="U34" s="197"/>
    </row>
    <row r="35" spans="1:21" ht="15.75" customHeight="1">
      <c r="A35" s="2" t="s">
        <v>322</v>
      </c>
      <c r="B35" s="2"/>
      <c r="C35" s="2"/>
      <c r="D35" s="2"/>
      <c r="E35" s="2"/>
      <c r="F35" s="2"/>
      <c r="Q35" s="159">
        <f>'22b(5T)'!H3</f>
        <v>280829380000</v>
      </c>
      <c r="R35" s="159"/>
      <c r="S35" s="159">
        <v>156220810000</v>
      </c>
      <c r="T35" s="131"/>
      <c r="U35" s="209"/>
    </row>
    <row r="36" spans="1:20" ht="15.75" customHeight="1">
      <c r="A36" s="2" t="s">
        <v>323</v>
      </c>
      <c r="B36" s="2"/>
      <c r="C36" s="2"/>
      <c r="D36" s="2"/>
      <c r="E36" s="2"/>
      <c r="F36" s="2"/>
      <c r="Q36" s="159">
        <f>'22b(5T)'!H4</f>
        <v>139405660000</v>
      </c>
      <c r="R36" s="159"/>
      <c r="S36" s="159">
        <v>93751750000</v>
      </c>
      <c r="T36" s="131"/>
    </row>
    <row r="37" spans="1:21" ht="15.75" customHeight="1">
      <c r="A37" s="2" t="s">
        <v>324</v>
      </c>
      <c r="B37" s="2"/>
      <c r="C37" s="2"/>
      <c r="D37" s="2"/>
      <c r="E37" s="2"/>
      <c r="F37" s="2"/>
      <c r="Q37" s="159"/>
      <c r="R37" s="159"/>
      <c r="S37" s="159"/>
      <c r="T37" s="131"/>
      <c r="U37" s="208"/>
    </row>
    <row r="38" spans="1:20" ht="15.75" customHeight="1">
      <c r="A38" s="2" t="s">
        <v>325</v>
      </c>
      <c r="B38" s="2"/>
      <c r="C38" s="2"/>
      <c r="D38" s="2"/>
      <c r="E38" s="2"/>
      <c r="F38" s="2"/>
      <c r="Q38" s="159"/>
      <c r="R38" s="159"/>
      <c r="S38" s="159">
        <v>0</v>
      </c>
      <c r="T38" s="131"/>
    </row>
    <row r="39" spans="1:20" s="133" customFormat="1" ht="15.75" customHeight="1">
      <c r="A39" s="90"/>
      <c r="B39" s="90"/>
      <c r="C39" s="90"/>
      <c r="D39" s="90"/>
      <c r="E39" s="12" t="s">
        <v>234</v>
      </c>
      <c r="F39" s="12"/>
      <c r="Q39" s="160">
        <f>SUM(Q35:Q38)</f>
        <v>420235040000</v>
      </c>
      <c r="R39" s="160"/>
      <c r="S39" s="160">
        <v>249972560000</v>
      </c>
      <c r="T39" s="134"/>
    </row>
    <row r="40" spans="1:6" ht="15.75" customHeight="1">
      <c r="A40" s="2"/>
      <c r="B40" s="2"/>
      <c r="C40" s="2"/>
      <c r="D40" s="2"/>
      <c r="E40" s="2"/>
      <c r="F40" s="2"/>
    </row>
    <row r="41" spans="2:6" ht="15.75" customHeight="1">
      <c r="B41" s="2"/>
      <c r="C41" s="2"/>
      <c r="D41" s="2"/>
      <c r="E41" s="2"/>
      <c r="F41" s="2"/>
    </row>
    <row r="42" spans="2:6" ht="15.75" customHeight="1">
      <c r="B42" s="2"/>
      <c r="C42" s="2"/>
      <c r="D42" s="2"/>
      <c r="E42" s="2"/>
      <c r="F42" s="2"/>
    </row>
  </sheetData>
  <sheetProtection/>
  <printOptions/>
  <pageMargins left="0.3937007874015748" right="0.3937007874015748" top="1.0236220472440944" bottom="0.4330708661417323" header="0.5118110236220472" footer="0.5118110236220472"/>
  <pageSetup horizontalDpi="600" verticalDpi="600" orientation="landscape" paperSize="9" scale="91" r:id="rId1"/>
</worksheet>
</file>

<file path=xl/worksheets/sheet7.xml><?xml version="1.0" encoding="utf-8"?>
<worksheet xmlns="http://schemas.openxmlformats.org/spreadsheetml/2006/main" xmlns:r="http://schemas.openxmlformats.org/officeDocument/2006/relationships">
  <dimension ref="A1:M252"/>
  <sheetViews>
    <sheetView zoomScalePageLayoutView="0" workbookViewId="0" topLeftCell="A133">
      <selection activeCell="H152" sqref="H152"/>
    </sheetView>
  </sheetViews>
  <sheetFormatPr defaultColWidth="8.796875" defaultRowHeight="15"/>
  <cols>
    <col min="1" max="1" width="3.19921875" style="2" customWidth="1"/>
    <col min="2" max="4" width="9" style="2" customWidth="1"/>
    <col min="5" max="5" width="9.8984375" style="2" customWidth="1"/>
    <col min="6" max="6" width="7.09765625" style="2" customWidth="1"/>
    <col min="7" max="7" width="0.6953125" style="2" customWidth="1"/>
    <col min="8" max="8" width="17.19921875" style="2" customWidth="1"/>
    <col min="9" max="9" width="0.6953125" style="2" customWidth="1"/>
    <col min="10" max="10" width="17.5" style="2" customWidth="1"/>
    <col min="11" max="11" width="9" style="2" customWidth="1"/>
    <col min="12" max="12" width="16.19921875" style="2" bestFit="1" customWidth="1"/>
    <col min="13" max="16384" width="9" style="2" customWidth="1"/>
  </cols>
  <sheetData>
    <row r="1" spans="1:10" ht="16.5">
      <c r="A1" s="2" t="s">
        <v>336</v>
      </c>
      <c r="B1" s="4" t="s">
        <v>335</v>
      </c>
      <c r="H1" s="82" t="s">
        <v>569</v>
      </c>
      <c r="I1" s="202"/>
      <c r="J1" s="203">
        <v>41640</v>
      </c>
    </row>
    <row r="2" spans="2:10" ht="16.5">
      <c r="B2" s="4"/>
      <c r="H2" s="7" t="s">
        <v>254</v>
      </c>
      <c r="I2" s="10"/>
      <c r="J2" s="7" t="s">
        <v>254</v>
      </c>
    </row>
    <row r="3" spans="2:10" ht="16.5">
      <c r="B3" s="2" t="s">
        <v>337</v>
      </c>
      <c r="H3" s="3">
        <v>280829380000</v>
      </c>
      <c r="I3" s="3"/>
      <c r="J3" s="3">
        <v>156220810000</v>
      </c>
    </row>
    <row r="4" spans="2:10" ht="16.5">
      <c r="B4" s="1" t="s">
        <v>338</v>
      </c>
      <c r="H4" s="3">
        <f>420235040000-H3</f>
        <v>139405660000</v>
      </c>
      <c r="I4" s="3"/>
      <c r="J4" s="3">
        <v>93751750000</v>
      </c>
    </row>
    <row r="5" ht="16.5">
      <c r="B5" s="2" t="s">
        <v>324</v>
      </c>
    </row>
    <row r="6" ht="16.5">
      <c r="B6" s="2" t="s">
        <v>325</v>
      </c>
    </row>
    <row r="7" spans="8:10" ht="3" customHeight="1">
      <c r="H7" s="26"/>
      <c r="J7" s="26"/>
    </row>
    <row r="8" spans="2:10" ht="16.5">
      <c r="B8" s="245" t="s">
        <v>234</v>
      </c>
      <c r="C8" s="245"/>
      <c r="D8" s="245"/>
      <c r="E8" s="245"/>
      <c r="F8" s="245"/>
      <c r="G8" s="165"/>
      <c r="H8" s="3">
        <f>SUM(H3:H7)</f>
        <v>420235040000</v>
      </c>
      <c r="J8" s="3">
        <f>SUM(J3:J7)</f>
        <v>249972560000</v>
      </c>
    </row>
    <row r="9" ht="3.75" customHeight="1"/>
    <row r="10" spans="8:10" ht="3" customHeight="1">
      <c r="H10" s="86"/>
      <c r="J10" s="86"/>
    </row>
    <row r="11" ht="14.25" customHeight="1"/>
    <row r="12" ht="16.5">
      <c r="A12" s="2" t="s">
        <v>326</v>
      </c>
    </row>
    <row r="13" ht="16.5">
      <c r="A13" s="2" t="s">
        <v>327</v>
      </c>
    </row>
    <row r="14" ht="20.25" customHeight="1"/>
    <row r="15" spans="1:10" ht="16.5">
      <c r="A15" s="9" t="s">
        <v>339</v>
      </c>
      <c r="B15" s="9" t="s">
        <v>340</v>
      </c>
      <c r="H15" s="82" t="s">
        <v>569</v>
      </c>
      <c r="I15" s="165"/>
      <c r="J15" s="201" t="s">
        <v>567</v>
      </c>
    </row>
    <row r="16" spans="2:10" ht="16.5">
      <c r="B16" s="2" t="s">
        <v>341</v>
      </c>
      <c r="H16" s="7" t="s">
        <v>254</v>
      </c>
      <c r="I16" s="10"/>
      <c r="J16" s="7" t="s">
        <v>254</v>
      </c>
    </row>
    <row r="17" spans="8:10" ht="8.25" customHeight="1">
      <c r="H17" s="7"/>
      <c r="I17" s="10"/>
      <c r="J17" s="7"/>
    </row>
    <row r="18" ht="16.5">
      <c r="B18" s="2" t="s">
        <v>65</v>
      </c>
    </row>
    <row r="19" spans="2:10" ht="16.5">
      <c r="B19" s="2" t="s">
        <v>66</v>
      </c>
      <c r="H19" s="3">
        <v>249972560000</v>
      </c>
      <c r="I19" s="3"/>
      <c r="J19" s="3">
        <v>249972560000</v>
      </c>
    </row>
    <row r="20" spans="2:8" ht="16.5">
      <c r="B20" s="2" t="s">
        <v>67</v>
      </c>
      <c r="H20" s="3">
        <f>420235040000-H19</f>
        <v>170262480000</v>
      </c>
    </row>
    <row r="21" spans="2:8" ht="16.5">
      <c r="B21" s="2" t="s">
        <v>68</v>
      </c>
      <c r="H21" s="2">
        <v>0</v>
      </c>
    </row>
    <row r="22" spans="2:10" ht="16.5">
      <c r="B22" s="2" t="s">
        <v>69</v>
      </c>
      <c r="H22" s="3">
        <f>H19+H20-H21</f>
        <v>420235040000</v>
      </c>
      <c r="I22" s="3"/>
      <c r="J22" s="3">
        <f>J19+J20-J21</f>
        <v>249972560000</v>
      </c>
    </row>
    <row r="23" ht="16.5">
      <c r="B23" s="2" t="s">
        <v>70</v>
      </c>
    </row>
    <row r="24" ht="6" customHeight="1"/>
    <row r="25" spans="8:10" ht="3" customHeight="1">
      <c r="H25" s="86"/>
      <c r="J25" s="86"/>
    </row>
    <row r="27" spans="1:2" ht="16.5">
      <c r="A27" s="9" t="s">
        <v>343</v>
      </c>
      <c r="B27" s="9" t="s">
        <v>342</v>
      </c>
    </row>
    <row r="28" spans="1:2" ht="9" customHeight="1">
      <c r="A28" s="9"/>
      <c r="B28" s="9"/>
    </row>
    <row r="29" spans="2:10" ht="17.25" customHeight="1">
      <c r="B29" s="1" t="s">
        <v>486</v>
      </c>
      <c r="H29" s="3">
        <f>H22*10%</f>
        <v>42023504000</v>
      </c>
      <c r="I29" s="3"/>
      <c r="J29" s="3">
        <f>J30</f>
        <v>39995609600</v>
      </c>
    </row>
    <row r="30" spans="2:10" ht="16.5">
      <c r="B30" s="2" t="s">
        <v>145</v>
      </c>
      <c r="H30" s="3">
        <f>H29</f>
        <v>42023504000</v>
      </c>
      <c r="J30" s="3">
        <v>39995609600</v>
      </c>
    </row>
    <row r="31" ht="16.5">
      <c r="B31" s="2" t="s">
        <v>146</v>
      </c>
    </row>
    <row r="32" ht="16.5">
      <c r="B32" s="2" t="s">
        <v>147</v>
      </c>
    </row>
    <row r="33" ht="3" customHeight="1"/>
    <row r="34" spans="8:10" ht="3.75" customHeight="1">
      <c r="H34" s="86"/>
      <c r="J34" s="86"/>
    </row>
    <row r="36" spans="1:10" ht="16.5">
      <c r="A36" s="9" t="s">
        <v>345</v>
      </c>
      <c r="B36" s="9" t="s">
        <v>344</v>
      </c>
      <c r="H36" s="82" t="s">
        <v>569</v>
      </c>
      <c r="I36" s="202"/>
      <c r="J36" s="204">
        <v>41640</v>
      </c>
    </row>
    <row r="37" spans="1:10" ht="16.5">
      <c r="A37" s="9"/>
      <c r="B37" s="9"/>
      <c r="H37" s="7" t="s">
        <v>254</v>
      </c>
      <c r="I37" s="10"/>
      <c r="J37" s="7" t="s">
        <v>254</v>
      </c>
    </row>
    <row r="38" spans="2:10" ht="16.5">
      <c r="B38" s="2" t="s">
        <v>71</v>
      </c>
      <c r="H38" s="3">
        <f>24997256+170262480000/10000</f>
        <v>42023504</v>
      </c>
      <c r="I38" s="3"/>
      <c r="J38" s="3">
        <v>24997256</v>
      </c>
    </row>
    <row r="39" spans="2:10" ht="16.5">
      <c r="B39" s="2" t="s">
        <v>144</v>
      </c>
      <c r="H39" s="3">
        <f>H40</f>
        <v>42023504</v>
      </c>
      <c r="I39" s="3"/>
      <c r="J39" s="3">
        <f>J40</f>
        <v>24997256</v>
      </c>
    </row>
    <row r="40" spans="2:10" ht="16.5">
      <c r="B40" s="2" t="s">
        <v>141</v>
      </c>
      <c r="H40" s="3">
        <f>H38</f>
        <v>42023504</v>
      </c>
      <c r="I40" s="3"/>
      <c r="J40" s="3">
        <f>J38</f>
        <v>24997256</v>
      </c>
    </row>
    <row r="41" ht="16.5">
      <c r="B41" s="2" t="s">
        <v>140</v>
      </c>
    </row>
    <row r="42" ht="16.5">
      <c r="B42" s="2" t="s">
        <v>143</v>
      </c>
    </row>
    <row r="43" ht="16.5">
      <c r="B43" s="2" t="s">
        <v>141</v>
      </c>
    </row>
    <row r="44" ht="16.5">
      <c r="B44" s="2" t="s">
        <v>140</v>
      </c>
    </row>
    <row r="45" spans="2:10" ht="16.5">
      <c r="B45" s="2" t="s">
        <v>142</v>
      </c>
      <c r="H45" s="3">
        <f>SUM(H46:H47)</f>
        <v>42023504</v>
      </c>
      <c r="I45" s="3"/>
      <c r="J45" s="3">
        <f>SUM(J46:J47)</f>
        <v>24997256</v>
      </c>
    </row>
    <row r="46" spans="2:10" ht="16.5">
      <c r="B46" s="2" t="s">
        <v>141</v>
      </c>
      <c r="H46" s="3">
        <f>H38</f>
        <v>42023504</v>
      </c>
      <c r="I46" s="3"/>
      <c r="J46" s="3">
        <v>24997256</v>
      </c>
    </row>
    <row r="47" ht="16.5">
      <c r="B47" s="2" t="s">
        <v>140</v>
      </c>
    </row>
    <row r="48" spans="8:10" ht="13.5" customHeight="1">
      <c r="H48" s="23"/>
      <c r="I48" s="23"/>
      <c r="J48" s="23"/>
    </row>
    <row r="49" spans="2:10" ht="16.5">
      <c r="B49" s="2" t="s">
        <v>72</v>
      </c>
      <c r="H49" s="3">
        <v>10000</v>
      </c>
      <c r="I49" s="3"/>
      <c r="J49" s="3">
        <v>10000</v>
      </c>
    </row>
    <row r="50" spans="8:10" ht="3.75" customHeight="1">
      <c r="H50" s="3"/>
      <c r="I50" s="3"/>
      <c r="J50" s="3"/>
    </row>
    <row r="51" spans="8:10" ht="3" customHeight="1">
      <c r="H51" s="166"/>
      <c r="I51" s="3"/>
      <c r="J51" s="166"/>
    </row>
    <row r="52" spans="8:10" ht="10.5" customHeight="1">
      <c r="H52" s="167"/>
      <c r="I52" s="3"/>
      <c r="J52" s="167"/>
    </row>
    <row r="53" spans="8:10" ht="12" customHeight="1">
      <c r="H53" s="167"/>
      <c r="I53" s="3"/>
      <c r="J53" s="167"/>
    </row>
    <row r="54" spans="8:10" ht="12" customHeight="1">
      <c r="H54" s="167"/>
      <c r="I54" s="3"/>
      <c r="J54" s="167"/>
    </row>
    <row r="56" spans="1:10" ht="16.5">
      <c r="A56" s="9" t="s">
        <v>347</v>
      </c>
      <c r="B56" s="9" t="s">
        <v>346</v>
      </c>
      <c r="H56" s="82" t="s">
        <v>569</v>
      </c>
      <c r="I56" s="7"/>
      <c r="J56" s="82">
        <v>41640</v>
      </c>
    </row>
    <row r="57" spans="1:10" ht="16.5">
      <c r="A57" s="9"/>
      <c r="B57" s="9"/>
      <c r="H57" s="7" t="s">
        <v>254</v>
      </c>
      <c r="I57" s="10"/>
      <c r="J57" s="7" t="s">
        <v>254</v>
      </c>
    </row>
    <row r="58" spans="2:10" ht="16.5">
      <c r="B58" s="2" t="s">
        <v>139</v>
      </c>
      <c r="H58" s="3">
        <v>7010600279</v>
      </c>
      <c r="I58" s="3"/>
      <c r="J58" s="3">
        <v>15109245823</v>
      </c>
    </row>
    <row r="59" spans="2:10" ht="16.5">
      <c r="B59" s="2" t="s">
        <v>73</v>
      </c>
      <c r="H59" s="3">
        <v>0</v>
      </c>
      <c r="I59" s="3"/>
      <c r="J59" s="3">
        <v>12221521412</v>
      </c>
    </row>
    <row r="60" spans="2:10" ht="16.5">
      <c r="B60" s="2" t="s">
        <v>348</v>
      </c>
      <c r="H60" s="3">
        <v>0</v>
      </c>
      <c r="I60" s="3"/>
      <c r="J60" s="3"/>
    </row>
    <row r="61" spans="8:10" ht="3.75" customHeight="1">
      <c r="H61" s="95"/>
      <c r="I61" s="3"/>
      <c r="J61" s="95"/>
    </row>
    <row r="62" spans="2:10" ht="16.5">
      <c r="B62" s="245" t="s">
        <v>234</v>
      </c>
      <c r="C62" s="245"/>
      <c r="D62" s="245"/>
      <c r="E62" s="245"/>
      <c r="H62" s="11">
        <f>SUM(H58:H61)</f>
        <v>7010600279</v>
      </c>
      <c r="I62" s="11"/>
      <c r="J62" s="11">
        <f>SUM(J58:J61)</f>
        <v>27330767235</v>
      </c>
    </row>
    <row r="63" spans="8:10" ht="4.5" customHeight="1">
      <c r="H63" s="3"/>
      <c r="I63" s="3"/>
      <c r="J63" s="3"/>
    </row>
    <row r="64" spans="8:10" ht="3.75" customHeight="1">
      <c r="H64" s="166"/>
      <c r="I64" s="3"/>
      <c r="J64" s="166"/>
    </row>
    <row r="65" spans="8:10" ht="9.75" customHeight="1">
      <c r="H65" s="3"/>
      <c r="I65" s="3"/>
      <c r="J65" s="3"/>
    </row>
    <row r="66" ht="16.5">
      <c r="B66" s="2" t="s">
        <v>138</v>
      </c>
    </row>
    <row r="67" ht="16.5">
      <c r="B67" s="2" t="s">
        <v>350</v>
      </c>
    </row>
    <row r="68" ht="16.5">
      <c r="B68" s="2" t="s">
        <v>349</v>
      </c>
    </row>
    <row r="70" spans="1:10" ht="36.75" customHeight="1">
      <c r="A70" s="88" t="s">
        <v>351</v>
      </c>
      <c r="B70" s="210" t="s">
        <v>352</v>
      </c>
      <c r="C70" s="210"/>
      <c r="D70" s="210"/>
      <c r="E70" s="210"/>
      <c r="F70" s="210"/>
      <c r="G70" s="210"/>
      <c r="H70" s="210"/>
      <c r="I70" s="210"/>
      <c r="J70" s="210"/>
    </row>
    <row r="71" ht="11.25" customHeight="1"/>
    <row r="72" spans="1:10" ht="16.5">
      <c r="A72" s="9" t="s">
        <v>354</v>
      </c>
      <c r="B72" s="9" t="s">
        <v>353</v>
      </c>
      <c r="C72" s="9"/>
      <c r="D72" s="9"/>
      <c r="H72" s="82" t="s">
        <v>569</v>
      </c>
      <c r="I72" s="202"/>
      <c r="J72" s="204">
        <v>41640</v>
      </c>
    </row>
    <row r="73" spans="2:10" ht="16.5">
      <c r="B73" s="9"/>
      <c r="C73" s="9"/>
      <c r="D73" s="9"/>
      <c r="H73" s="7" t="s">
        <v>254</v>
      </c>
      <c r="I73" s="10"/>
      <c r="J73" s="7" t="s">
        <v>254</v>
      </c>
    </row>
    <row r="74" spans="2:10" ht="16.5">
      <c r="B74" s="2" t="s">
        <v>557</v>
      </c>
      <c r="C74" s="9"/>
      <c r="D74" s="9"/>
      <c r="H74" s="196">
        <f>J79</f>
        <v>0</v>
      </c>
      <c r="I74" s="10"/>
      <c r="J74" s="3">
        <v>958514874</v>
      </c>
    </row>
    <row r="75" spans="2:10" ht="16.5">
      <c r="B75" s="2" t="s">
        <v>74</v>
      </c>
      <c r="H75" s="3">
        <v>358000000</v>
      </c>
      <c r="I75" s="3"/>
      <c r="J75" s="3">
        <v>-5622998309</v>
      </c>
    </row>
    <row r="76" spans="2:10" ht="16.5">
      <c r="B76" s="2" t="s">
        <v>75</v>
      </c>
      <c r="H76" s="3">
        <v>358000000</v>
      </c>
      <c r="I76" s="3"/>
      <c r="J76" s="3">
        <v>-4664483435</v>
      </c>
    </row>
    <row r="77" spans="2:10" ht="16.5">
      <c r="B77" s="2" t="s">
        <v>76</v>
      </c>
      <c r="H77" s="3">
        <v>0</v>
      </c>
      <c r="I77" s="3"/>
      <c r="J77" s="3">
        <v>0</v>
      </c>
    </row>
    <row r="78" spans="8:10" ht="4.5" customHeight="1">
      <c r="H78" s="95"/>
      <c r="I78" s="3"/>
      <c r="J78" s="95"/>
    </row>
    <row r="79" spans="2:10" ht="16.5">
      <c r="B79" s="245" t="s">
        <v>234</v>
      </c>
      <c r="C79" s="245"/>
      <c r="D79" s="245"/>
      <c r="E79" s="245"/>
      <c r="H79" s="11">
        <f>H74+H75-H76</f>
        <v>0</v>
      </c>
      <c r="I79" s="11"/>
      <c r="J79" s="11">
        <f>J74+J75-J76</f>
        <v>0</v>
      </c>
    </row>
    <row r="80" spans="8:10" ht="5.25" customHeight="1">
      <c r="H80" s="3"/>
      <c r="I80" s="3"/>
      <c r="J80" s="3"/>
    </row>
    <row r="81" spans="8:10" ht="3" customHeight="1">
      <c r="H81" s="166"/>
      <c r="I81" s="3"/>
      <c r="J81" s="166"/>
    </row>
    <row r="82" spans="8:10" ht="12.75" customHeight="1">
      <c r="H82" s="3"/>
      <c r="I82" s="3"/>
      <c r="J82" s="3"/>
    </row>
    <row r="83" spans="1:10" ht="16.5">
      <c r="A83" s="9" t="s">
        <v>356</v>
      </c>
      <c r="B83" s="9" t="s">
        <v>355</v>
      </c>
      <c r="C83" s="9"/>
      <c r="D83" s="9"/>
      <c r="H83" s="82" t="s">
        <v>569</v>
      </c>
      <c r="I83" s="7"/>
      <c r="J83" s="82">
        <v>41640</v>
      </c>
    </row>
    <row r="84" spans="2:10" ht="14.25" customHeight="1">
      <c r="B84" s="9"/>
      <c r="C84" s="9"/>
      <c r="D84" s="9"/>
      <c r="H84" s="170" t="s">
        <v>254</v>
      </c>
      <c r="I84" s="171"/>
      <c r="J84" s="170" t="s">
        <v>254</v>
      </c>
    </row>
    <row r="85" ht="16.5">
      <c r="B85" s="2" t="s">
        <v>77</v>
      </c>
    </row>
    <row r="86" ht="16.5">
      <c r="B86" s="2" t="s">
        <v>78</v>
      </c>
    </row>
    <row r="87" ht="16.5">
      <c r="B87" s="2" t="s">
        <v>79</v>
      </c>
    </row>
    <row r="88" spans="2:10" ht="19.5" customHeight="1">
      <c r="B88" s="212" t="s">
        <v>133</v>
      </c>
      <c r="C88" s="212"/>
      <c r="D88" s="212"/>
      <c r="E88" s="212"/>
      <c r="F88" s="212"/>
      <c r="G88" s="212"/>
      <c r="H88" s="212"/>
      <c r="I88" s="212"/>
      <c r="J88" s="212"/>
    </row>
    <row r="89" ht="16.5">
      <c r="B89" s="2" t="s">
        <v>80</v>
      </c>
    </row>
    <row r="90" ht="16.5">
      <c r="B90" s="2" t="s">
        <v>81</v>
      </c>
    </row>
    <row r="91" ht="16.5">
      <c r="B91" s="2" t="s">
        <v>82</v>
      </c>
    </row>
    <row r="92" ht="6" customHeight="1"/>
    <row r="93" spans="1:10" ht="16.5">
      <c r="A93" s="2" t="s">
        <v>358</v>
      </c>
      <c r="B93" s="87" t="s">
        <v>357</v>
      </c>
      <c r="C93" s="5"/>
      <c r="D93" s="5"/>
      <c r="E93" s="5"/>
      <c r="F93" s="5"/>
      <c r="G93" s="5"/>
      <c r="H93" s="5"/>
      <c r="I93" s="5"/>
      <c r="J93" s="5"/>
    </row>
    <row r="94" spans="2:10" ht="13.5" customHeight="1">
      <c r="B94" s="87"/>
      <c r="C94" s="5"/>
      <c r="D94" s="5"/>
      <c r="E94" s="5"/>
      <c r="F94" s="5"/>
      <c r="G94" s="5"/>
      <c r="H94" s="5"/>
      <c r="I94" s="5"/>
      <c r="J94" s="168" t="s">
        <v>329</v>
      </c>
    </row>
    <row r="95" spans="2:10" ht="6.75" customHeight="1">
      <c r="B95" s="87"/>
      <c r="C95" s="5"/>
      <c r="D95" s="5"/>
      <c r="E95" s="5"/>
      <c r="F95" s="5"/>
      <c r="G95" s="5"/>
      <c r="H95" s="5"/>
      <c r="I95" s="5"/>
      <c r="J95" s="5"/>
    </row>
    <row r="96" spans="1:10" ht="16.5">
      <c r="A96" s="9" t="s">
        <v>359</v>
      </c>
      <c r="B96" s="9" t="s">
        <v>360</v>
      </c>
      <c r="H96" s="201" t="s">
        <v>571</v>
      </c>
      <c r="I96" s="165"/>
      <c r="J96" s="201" t="s">
        <v>572</v>
      </c>
    </row>
    <row r="97" spans="2:10" ht="16.5">
      <c r="B97" s="2" t="s">
        <v>361</v>
      </c>
      <c r="C97" s="9"/>
      <c r="D97" s="9"/>
      <c r="E97" s="9"/>
      <c r="F97" s="9"/>
      <c r="G97" s="9"/>
      <c r="H97" s="169"/>
      <c r="I97" s="169"/>
      <c r="J97" s="169"/>
    </row>
    <row r="98" spans="2:10" ht="13.5" customHeight="1">
      <c r="B98" s="96" t="s">
        <v>83</v>
      </c>
      <c r="H98" s="1"/>
      <c r="I98" s="1"/>
      <c r="J98" s="1"/>
    </row>
    <row r="99" spans="2:12" ht="16.5">
      <c r="B99" s="2" t="s">
        <v>364</v>
      </c>
      <c r="H99" s="131">
        <v>904552031962</v>
      </c>
      <c r="I99" s="131"/>
      <c r="J99" s="131">
        <v>817945873378</v>
      </c>
      <c r="L99" s="3">
        <f>H105-2693487056463</f>
        <v>-1698852357251</v>
      </c>
    </row>
    <row r="100" spans="2:10" ht="16.5">
      <c r="B100" s="2" t="s">
        <v>365</v>
      </c>
      <c r="H100" s="131">
        <f>994634699212-H99</f>
        <v>90082667250</v>
      </c>
      <c r="I100" s="131"/>
      <c r="J100" s="131">
        <f>892567688601-J99</f>
        <v>74621815223</v>
      </c>
    </row>
    <row r="101" spans="2:12" ht="16.5">
      <c r="B101" s="2" t="s">
        <v>366</v>
      </c>
      <c r="H101" s="1"/>
      <c r="I101" s="1"/>
      <c r="J101" s="1"/>
      <c r="L101" s="2">
        <v>2693487056463</v>
      </c>
    </row>
    <row r="102" spans="2:10" ht="16.5">
      <c r="B102" s="2" t="s">
        <v>362</v>
      </c>
      <c r="H102" s="1"/>
      <c r="I102" s="1"/>
      <c r="J102" s="1"/>
    </row>
    <row r="103" spans="2:7" ht="30" customHeight="1">
      <c r="B103" s="212" t="s">
        <v>363</v>
      </c>
      <c r="C103" s="212"/>
      <c r="D103" s="212"/>
      <c r="E103" s="212"/>
      <c r="F103" s="212"/>
      <c r="G103" s="34"/>
    </row>
    <row r="104" spans="8:10" ht="4.5" customHeight="1">
      <c r="H104" s="26"/>
      <c r="J104" s="26"/>
    </row>
    <row r="105" spans="2:10" ht="21" customHeight="1">
      <c r="B105" s="245" t="s">
        <v>234</v>
      </c>
      <c r="C105" s="245"/>
      <c r="D105" s="245"/>
      <c r="E105" s="245"/>
      <c r="H105" s="172">
        <f>H99+H100</f>
        <v>994634699212</v>
      </c>
      <c r="I105" s="9"/>
      <c r="J105" s="172">
        <f>J99+J100</f>
        <v>892567688601</v>
      </c>
    </row>
    <row r="106" spans="8:10" ht="4.5" customHeight="1">
      <c r="H106" s="23"/>
      <c r="J106" s="23"/>
    </row>
    <row r="107" spans="8:10" ht="2.25" customHeight="1">
      <c r="H107" s="86"/>
      <c r="J107" s="86"/>
    </row>
    <row r="108" spans="8:10" ht="13.5" customHeight="1">
      <c r="H108" s="23"/>
      <c r="J108" s="23"/>
    </row>
    <row r="109" spans="8:10" ht="13.5" customHeight="1">
      <c r="H109" s="23"/>
      <c r="J109" s="23"/>
    </row>
    <row r="110" spans="1:10" ht="20.25" customHeight="1">
      <c r="A110" s="9" t="s">
        <v>368</v>
      </c>
      <c r="B110" s="9" t="s">
        <v>367</v>
      </c>
      <c r="C110" s="9"/>
      <c r="D110" s="9"/>
      <c r="E110" s="9"/>
      <c r="F110" s="9"/>
      <c r="G110" s="9"/>
      <c r="H110" s="201" t="s">
        <v>571</v>
      </c>
      <c r="I110" s="165"/>
      <c r="J110" s="201" t="s">
        <v>572</v>
      </c>
    </row>
    <row r="111" spans="2:10" ht="16.5">
      <c r="B111" s="13" t="s">
        <v>369</v>
      </c>
      <c r="C111" s="9"/>
      <c r="D111" s="9"/>
      <c r="E111" s="9"/>
      <c r="F111" s="9"/>
      <c r="G111" s="9"/>
      <c r="H111" s="12"/>
      <c r="I111" s="12"/>
      <c r="J111" s="12"/>
    </row>
    <row r="112" ht="16.5">
      <c r="B112" s="2" t="s">
        <v>84</v>
      </c>
    </row>
    <row r="113" ht="16.5">
      <c r="B113" s="2" t="s">
        <v>85</v>
      </c>
    </row>
    <row r="114" ht="16.5">
      <c r="B114" s="2" t="s">
        <v>86</v>
      </c>
    </row>
    <row r="115" ht="16.5">
      <c r="B115" s="2" t="s">
        <v>379</v>
      </c>
    </row>
    <row r="116" ht="16.5">
      <c r="B116" s="2" t="s">
        <v>87</v>
      </c>
    </row>
    <row r="117" ht="16.5">
      <c r="B117" s="2" t="s">
        <v>88</v>
      </c>
    </row>
    <row r="118" spans="8:10" ht="3.75" customHeight="1">
      <c r="H118" s="26"/>
      <c r="J118" s="26"/>
    </row>
    <row r="119" spans="2:5" ht="19.5" customHeight="1">
      <c r="B119" s="245" t="s">
        <v>234</v>
      </c>
      <c r="C119" s="245"/>
      <c r="D119" s="245"/>
      <c r="E119" s="245"/>
    </row>
    <row r="120" ht="3.75" customHeight="1"/>
    <row r="121" spans="8:10" ht="3.75" customHeight="1">
      <c r="H121" s="86"/>
      <c r="J121" s="86"/>
    </row>
    <row r="123" spans="1:10" ht="16.5">
      <c r="A123" s="2">
        <v>27</v>
      </c>
      <c r="B123" s="9" t="s">
        <v>370</v>
      </c>
      <c r="C123" s="9"/>
      <c r="D123" s="9"/>
      <c r="E123" s="9"/>
      <c r="F123" s="9"/>
      <c r="G123" s="9"/>
      <c r="H123" s="201" t="s">
        <v>571</v>
      </c>
      <c r="I123" s="165"/>
      <c r="J123" s="201" t="s">
        <v>572</v>
      </c>
    </row>
    <row r="124" spans="2:10" ht="16.5">
      <c r="B124" s="9" t="s">
        <v>371</v>
      </c>
      <c r="C124" s="9"/>
      <c r="D124" s="9"/>
      <c r="E124" s="9"/>
      <c r="F124" s="9"/>
      <c r="G124" s="9"/>
      <c r="H124" s="11"/>
      <c r="I124" s="11"/>
      <c r="J124" s="11"/>
    </row>
    <row r="125" spans="2:13" ht="16.5">
      <c r="B125" s="13" t="s">
        <v>373</v>
      </c>
      <c r="C125" s="9"/>
      <c r="D125" s="9"/>
      <c r="E125" s="9"/>
      <c r="F125" s="9"/>
      <c r="G125" s="9"/>
      <c r="H125" s="11"/>
      <c r="I125" s="11"/>
      <c r="J125" s="11"/>
      <c r="M125" s="175"/>
    </row>
    <row r="126" spans="2:10" ht="16.5">
      <c r="B126" s="2" t="s">
        <v>372</v>
      </c>
      <c r="H126" s="131">
        <f>H99-H113</f>
        <v>904552031962</v>
      </c>
      <c r="I126" s="131"/>
      <c r="J126" s="131">
        <f>J99-J113</f>
        <v>817945873378</v>
      </c>
    </row>
    <row r="127" spans="2:10" ht="16.5">
      <c r="B127" s="2" t="s">
        <v>374</v>
      </c>
      <c r="H127" s="131">
        <f>H100-H114</f>
        <v>90082667250</v>
      </c>
      <c r="I127" s="131"/>
      <c r="J127" s="131">
        <f>J100-J114</f>
        <v>74621815223</v>
      </c>
    </row>
    <row r="128" spans="8:10" ht="3.75" customHeight="1">
      <c r="H128" s="173"/>
      <c r="I128" s="131"/>
      <c r="J128" s="173"/>
    </row>
    <row r="129" spans="2:12" ht="18.75" customHeight="1">
      <c r="B129" s="245" t="s">
        <v>234</v>
      </c>
      <c r="C129" s="245"/>
      <c r="D129" s="245"/>
      <c r="E129" s="245"/>
      <c r="H129" s="131">
        <f>H126+H127</f>
        <v>994634699212</v>
      </c>
      <c r="I129" s="131"/>
      <c r="J129" s="131">
        <f>J126+J127</f>
        <v>892567688601</v>
      </c>
      <c r="L129" s="3"/>
    </row>
    <row r="130" spans="8:10" ht="3.75" customHeight="1">
      <c r="H130" s="131"/>
      <c r="I130" s="131"/>
      <c r="J130" s="131"/>
    </row>
    <row r="131" spans="8:10" ht="3.75" customHeight="1">
      <c r="H131" s="174"/>
      <c r="I131" s="131"/>
      <c r="J131" s="174"/>
    </row>
    <row r="132" spans="8:10" ht="16.5">
      <c r="H132" s="131"/>
      <c r="I132" s="131"/>
      <c r="J132" s="131"/>
    </row>
    <row r="133" spans="1:10" ht="16.5">
      <c r="A133" s="2" t="s">
        <v>376</v>
      </c>
      <c r="B133" s="9" t="s">
        <v>375</v>
      </c>
      <c r="C133" s="9"/>
      <c r="D133" s="9"/>
      <c r="E133" s="9"/>
      <c r="H133" s="201" t="s">
        <v>571</v>
      </c>
      <c r="I133" s="165"/>
      <c r="J133" s="201" t="s">
        <v>572</v>
      </c>
    </row>
    <row r="134" spans="2:10" ht="8.25" customHeight="1">
      <c r="B134" s="9"/>
      <c r="C134" s="9"/>
      <c r="D134" s="9"/>
      <c r="E134" s="9"/>
      <c r="H134" s="176"/>
      <c r="I134" s="165"/>
      <c r="J134" s="176"/>
    </row>
    <row r="135" ht="16.5">
      <c r="B135" s="2" t="s">
        <v>89</v>
      </c>
    </row>
    <row r="136" spans="2:10" ht="16.5">
      <c r="B136" s="2" t="s">
        <v>90</v>
      </c>
      <c r="H136" s="131">
        <v>785615741922</v>
      </c>
      <c r="I136" s="131"/>
      <c r="J136" s="131">
        <v>632095085463</v>
      </c>
    </row>
    <row r="137" spans="2:12" ht="16.5">
      <c r="B137" s="2" t="s">
        <v>91</v>
      </c>
      <c r="H137" s="131">
        <f>875698409172-H136</f>
        <v>90082667250</v>
      </c>
      <c r="I137" s="131"/>
      <c r="J137" s="131">
        <f>706716900686-J136</f>
        <v>74621815223</v>
      </c>
      <c r="L137" s="3">
        <f>H129-H144</f>
        <v>118936290040</v>
      </c>
    </row>
    <row r="138" spans="2:12" ht="36" customHeight="1">
      <c r="B138" s="210" t="s">
        <v>92</v>
      </c>
      <c r="C138" s="210"/>
      <c r="D138" s="210"/>
      <c r="E138" s="210"/>
      <c r="F138" s="210"/>
      <c r="G138" s="32"/>
      <c r="L138" s="3">
        <f>L137-53798654109-995158391</f>
        <v>64142477540</v>
      </c>
    </row>
    <row r="139" spans="2:12" ht="16.5">
      <c r="B139" s="2" t="s">
        <v>93</v>
      </c>
      <c r="L139" s="3">
        <f>L138-27372228843</f>
        <v>36770248697</v>
      </c>
    </row>
    <row r="140" ht="16.5">
      <c r="B140" s="2" t="s">
        <v>94</v>
      </c>
    </row>
    <row r="141" ht="16.5">
      <c r="B141" s="2" t="s">
        <v>95</v>
      </c>
    </row>
    <row r="142" ht="16.5">
      <c r="B142" s="2" t="s">
        <v>96</v>
      </c>
    </row>
    <row r="143" spans="8:10" ht="4.5" customHeight="1">
      <c r="H143" s="26"/>
      <c r="J143" s="26"/>
    </row>
    <row r="144" spans="3:12" ht="18" customHeight="1">
      <c r="C144" s="9" t="s">
        <v>6</v>
      </c>
      <c r="D144" s="9"/>
      <c r="E144" s="9"/>
      <c r="F144" s="9"/>
      <c r="G144" s="9"/>
      <c r="H144" s="169">
        <f>SUM(H135:H142)</f>
        <v>875698409172</v>
      </c>
      <c r="I144" s="169"/>
      <c r="J144" s="169">
        <f>SUM(J135:J142)</f>
        <v>706716900686</v>
      </c>
      <c r="L144" s="3">
        <f>H129-H144</f>
        <v>118936290040</v>
      </c>
    </row>
    <row r="145" spans="3:10" ht="4.5" customHeight="1">
      <c r="C145" s="9"/>
      <c r="D145" s="9"/>
      <c r="E145" s="9"/>
      <c r="F145" s="9"/>
      <c r="G145" s="9"/>
      <c r="H145" s="169"/>
      <c r="I145" s="169"/>
      <c r="J145" s="169"/>
    </row>
    <row r="146" spans="3:10" ht="3" customHeight="1">
      <c r="C146" s="9"/>
      <c r="D146" s="9"/>
      <c r="E146" s="9"/>
      <c r="F146" s="9"/>
      <c r="G146" s="9"/>
      <c r="H146" s="177"/>
      <c r="I146" s="169"/>
      <c r="J146" s="177"/>
    </row>
    <row r="147" spans="3:10" ht="10.5" customHeight="1">
      <c r="C147" s="9"/>
      <c r="D147" s="9"/>
      <c r="E147" s="9"/>
      <c r="F147" s="9"/>
      <c r="G147" s="9"/>
      <c r="H147" s="169"/>
      <c r="I147" s="169"/>
      <c r="J147" s="169"/>
    </row>
    <row r="148" spans="1:10" ht="16.5">
      <c r="A148" s="2" t="s">
        <v>378</v>
      </c>
      <c r="B148" s="9" t="s">
        <v>377</v>
      </c>
      <c r="C148" s="9"/>
      <c r="D148" s="9"/>
      <c r="E148" s="9"/>
      <c r="F148" s="9"/>
      <c r="G148" s="9"/>
      <c r="H148" s="201" t="s">
        <v>571</v>
      </c>
      <c r="I148" s="165"/>
      <c r="J148" s="201" t="s">
        <v>572</v>
      </c>
    </row>
    <row r="149" spans="2:10" ht="16.5">
      <c r="B149" s="9"/>
      <c r="C149" s="9"/>
      <c r="D149" s="9"/>
      <c r="E149" s="9"/>
      <c r="F149" s="9"/>
      <c r="G149" s="9"/>
      <c r="H149" s="165"/>
      <c r="I149" s="165"/>
      <c r="J149" s="165"/>
    </row>
    <row r="150" spans="2:10" ht="16.5">
      <c r="B150" s="2" t="s">
        <v>97</v>
      </c>
      <c r="H150" s="3">
        <f>1252786644-H157</f>
        <v>1239984380</v>
      </c>
      <c r="I150" s="3"/>
      <c r="J150" s="3">
        <f>201643093-J157</f>
        <v>182301506</v>
      </c>
    </row>
    <row r="151" ht="16.5">
      <c r="B151" s="2" t="s">
        <v>98</v>
      </c>
    </row>
    <row r="152" ht="16.5">
      <c r="B152" s="2" t="s">
        <v>99</v>
      </c>
    </row>
    <row r="153" ht="16.5">
      <c r="B153" s="2" t="s">
        <v>100</v>
      </c>
    </row>
    <row r="154" ht="16.5">
      <c r="B154" s="2" t="s">
        <v>101</v>
      </c>
    </row>
    <row r="155" ht="16.5">
      <c r="B155" s="2" t="s">
        <v>102</v>
      </c>
    </row>
    <row r="156" ht="16.5">
      <c r="B156" s="2" t="s">
        <v>103</v>
      </c>
    </row>
    <row r="157" spans="2:10" ht="16.5">
      <c r="B157" s="2" t="s">
        <v>104</v>
      </c>
      <c r="H157" s="3">
        <v>12802264</v>
      </c>
      <c r="I157" s="3"/>
      <c r="J157" s="3">
        <v>19341587</v>
      </c>
    </row>
    <row r="158" spans="8:10" ht="3" customHeight="1">
      <c r="H158" s="95"/>
      <c r="I158" s="3"/>
      <c r="J158" s="95"/>
    </row>
    <row r="159" spans="3:10" ht="16.5">
      <c r="C159" s="9" t="s">
        <v>6</v>
      </c>
      <c r="D159" s="9"/>
      <c r="E159" s="9"/>
      <c r="F159" s="9"/>
      <c r="G159" s="9"/>
      <c r="H159" s="11">
        <f>SUM(H150:H157)</f>
        <v>1252786644</v>
      </c>
      <c r="I159" s="11"/>
      <c r="J159" s="11">
        <f>SUM(J150:J157)</f>
        <v>201643093</v>
      </c>
    </row>
    <row r="160" ht="3.75" customHeight="1"/>
    <row r="161" spans="8:10" ht="2.25" customHeight="1">
      <c r="H161" s="86"/>
      <c r="J161" s="86"/>
    </row>
    <row r="162" spans="8:10" ht="2.25" customHeight="1">
      <c r="H162" s="23"/>
      <c r="J162" s="23"/>
    </row>
    <row r="163" spans="8:10" ht="2.25" customHeight="1">
      <c r="H163" s="23"/>
      <c r="J163" s="23"/>
    </row>
    <row r="164" spans="8:10" ht="18" customHeight="1">
      <c r="H164" s="23"/>
      <c r="J164" s="23"/>
    </row>
    <row r="165" spans="8:10" ht="6.75" customHeight="1">
      <c r="H165" s="23"/>
      <c r="J165" s="23"/>
    </row>
    <row r="166" spans="1:10" ht="16.5">
      <c r="A166" s="9" t="s">
        <v>381</v>
      </c>
      <c r="B166" s="9" t="s">
        <v>380</v>
      </c>
      <c r="C166" s="9"/>
      <c r="D166" s="9"/>
      <c r="E166" s="9"/>
      <c r="H166" s="201" t="s">
        <v>571</v>
      </c>
      <c r="I166" s="165"/>
      <c r="J166" s="201" t="s">
        <v>572</v>
      </c>
    </row>
    <row r="167" spans="1:10" ht="4.5" customHeight="1">
      <c r="A167" s="9"/>
      <c r="B167" s="9"/>
      <c r="C167" s="9"/>
      <c r="D167" s="9"/>
      <c r="E167" s="9"/>
      <c r="H167" s="165"/>
      <c r="I167" s="165"/>
      <c r="J167" s="165"/>
    </row>
    <row r="168" spans="2:10" ht="16.5">
      <c r="B168" s="2" t="s">
        <v>105</v>
      </c>
      <c r="H168" s="3">
        <f>SUM(H169:H170)</f>
        <v>26036304300</v>
      </c>
      <c r="I168" s="3"/>
      <c r="J168" s="3">
        <f>SUM(J169:J170)</f>
        <v>31259432829</v>
      </c>
    </row>
    <row r="169" spans="2:10" ht="16.5">
      <c r="B169" s="2" t="s">
        <v>106</v>
      </c>
      <c r="H169" s="3">
        <v>0</v>
      </c>
      <c r="I169" s="3"/>
      <c r="J169" s="3">
        <v>13300602</v>
      </c>
    </row>
    <row r="170" spans="2:10" ht="16.5">
      <c r="B170" s="2" t="s">
        <v>107</v>
      </c>
      <c r="H170" s="3">
        <v>26036304300</v>
      </c>
      <c r="I170" s="3"/>
      <c r="J170" s="3">
        <f>31311596206-J169-J177</f>
        <v>31246132227</v>
      </c>
    </row>
    <row r="171" ht="16.5">
      <c r="B171" s="2" t="s">
        <v>108</v>
      </c>
    </row>
    <row r="172" ht="16.5">
      <c r="B172" s="1" t="s">
        <v>109</v>
      </c>
    </row>
    <row r="173" ht="16.5">
      <c r="B173" s="2" t="s">
        <v>110</v>
      </c>
    </row>
    <row r="174" ht="16.5">
      <c r="B174" s="2" t="s">
        <v>111</v>
      </c>
    </row>
    <row r="175" ht="16.5">
      <c r="B175" s="2" t="s">
        <v>112</v>
      </c>
    </row>
    <row r="176" ht="16.5">
      <c r="B176" s="1" t="s">
        <v>113</v>
      </c>
    </row>
    <row r="177" spans="2:10" ht="16.5">
      <c r="B177" s="2" t="s">
        <v>114</v>
      </c>
      <c r="H177" s="3">
        <f>26043612712-H170</f>
        <v>7308412</v>
      </c>
      <c r="I177" s="3"/>
      <c r="J177" s="3">
        <v>52163377</v>
      </c>
    </row>
    <row r="178" spans="8:10" ht="3.75" customHeight="1">
      <c r="H178" s="95"/>
      <c r="I178" s="3"/>
      <c r="J178" s="95"/>
    </row>
    <row r="179" spans="4:10" ht="16.5">
      <c r="D179" s="9" t="s">
        <v>24</v>
      </c>
      <c r="E179" s="9"/>
      <c r="F179" s="9"/>
      <c r="G179" s="9"/>
      <c r="H179" s="11">
        <f>H168+H171+H172+H173+H174+H175+H176+H177</f>
        <v>26043612712</v>
      </c>
      <c r="I179" s="11"/>
      <c r="J179" s="11">
        <f>J168+J171+J172+J173+J174+J175+J176+J177</f>
        <v>31311596206</v>
      </c>
    </row>
    <row r="180" spans="4:10" ht="4.5" customHeight="1">
      <c r="D180" s="9"/>
      <c r="E180" s="9"/>
      <c r="F180" s="9"/>
      <c r="G180" s="9"/>
      <c r="H180" s="11"/>
      <c r="I180" s="11"/>
      <c r="J180" s="11"/>
    </row>
    <row r="181" spans="4:10" ht="3.75" customHeight="1">
      <c r="D181" s="9"/>
      <c r="E181" s="9"/>
      <c r="F181" s="9"/>
      <c r="G181" s="9"/>
      <c r="H181" s="83"/>
      <c r="I181" s="11"/>
      <c r="J181" s="83"/>
    </row>
    <row r="182" ht="10.5" customHeight="1"/>
    <row r="183" spans="1:10" ht="16.5">
      <c r="A183" s="9" t="s">
        <v>386</v>
      </c>
      <c r="B183" s="9" t="s">
        <v>385</v>
      </c>
      <c r="C183" s="9"/>
      <c r="D183" s="9"/>
      <c r="E183" s="9"/>
      <c r="F183" s="9"/>
      <c r="G183" s="9"/>
      <c r="H183" s="201" t="s">
        <v>571</v>
      </c>
      <c r="I183" s="165"/>
      <c r="J183" s="201" t="s">
        <v>572</v>
      </c>
    </row>
    <row r="184" spans="2:10" ht="4.5" customHeight="1">
      <c r="B184" s="9"/>
      <c r="C184" s="9"/>
      <c r="D184" s="9"/>
      <c r="E184" s="9"/>
      <c r="F184" s="9"/>
      <c r="G184" s="9"/>
      <c r="H184" s="12"/>
      <c r="I184" s="12"/>
      <c r="J184" s="12"/>
    </row>
    <row r="185" spans="2:10" ht="29.25" customHeight="1">
      <c r="B185" s="212" t="s">
        <v>382</v>
      </c>
      <c r="C185" s="212"/>
      <c r="D185" s="212"/>
      <c r="E185" s="212"/>
      <c r="F185" s="212"/>
      <c r="G185" s="32"/>
      <c r="H185" s="178">
        <v>6766028847</v>
      </c>
      <c r="I185" s="178"/>
      <c r="J185" s="178">
        <f>19732842018-J186</f>
        <v>19630198039</v>
      </c>
    </row>
    <row r="186" spans="2:10" ht="35.25" customHeight="1">
      <c r="B186" s="246" t="s">
        <v>383</v>
      </c>
      <c r="C186" s="246"/>
      <c r="D186" s="246"/>
      <c r="E186" s="246"/>
      <c r="F186" s="246"/>
      <c r="G186" s="32"/>
      <c r="H186" s="178">
        <v>0</v>
      </c>
      <c r="I186" s="88"/>
      <c r="J186" s="178">
        <v>102643979</v>
      </c>
    </row>
    <row r="187" spans="2:10" ht="4.5" customHeight="1">
      <c r="B187" s="32"/>
      <c r="C187" s="32"/>
      <c r="D187" s="32"/>
      <c r="E187" s="32"/>
      <c r="F187" s="32"/>
      <c r="G187" s="32"/>
      <c r="H187" s="179"/>
      <c r="I187" s="88"/>
      <c r="J187" s="179"/>
    </row>
    <row r="188" spans="2:10" ht="18.75" customHeight="1">
      <c r="B188" s="245" t="s">
        <v>384</v>
      </c>
      <c r="C188" s="245"/>
      <c r="D188" s="245"/>
      <c r="E188" s="245"/>
      <c r="F188" s="245"/>
      <c r="G188" s="9"/>
      <c r="H188" s="11">
        <f>SUM(H185+H186)</f>
        <v>6766028847</v>
      </c>
      <c r="I188" s="11"/>
      <c r="J188" s="11">
        <f>SUM(J185+J186)</f>
        <v>19732842018</v>
      </c>
    </row>
    <row r="189" spans="2:10" ht="3.75" customHeight="1">
      <c r="B189" s="165"/>
      <c r="C189" s="165"/>
      <c r="D189" s="165"/>
      <c r="E189" s="165"/>
      <c r="F189" s="165"/>
      <c r="G189" s="9"/>
      <c r="H189" s="11"/>
      <c r="I189" s="11"/>
      <c r="J189" s="11"/>
    </row>
    <row r="190" spans="2:10" ht="3" customHeight="1">
      <c r="B190" s="165"/>
      <c r="C190" s="165"/>
      <c r="D190" s="165"/>
      <c r="E190" s="165"/>
      <c r="F190" s="165"/>
      <c r="G190" s="9"/>
      <c r="H190" s="83"/>
      <c r="I190" s="11"/>
      <c r="J190" s="83"/>
    </row>
    <row r="191" spans="2:10" ht="9" customHeight="1">
      <c r="B191" s="165"/>
      <c r="C191" s="165"/>
      <c r="D191" s="165"/>
      <c r="E191" s="165"/>
      <c r="F191" s="165"/>
      <c r="G191" s="9"/>
      <c r="H191" s="11"/>
      <c r="I191" s="11"/>
      <c r="J191" s="11"/>
    </row>
    <row r="192" spans="1:10" ht="16.5">
      <c r="A192" s="2" t="s">
        <v>388</v>
      </c>
      <c r="B192" s="9" t="s">
        <v>387</v>
      </c>
      <c r="C192" s="9"/>
      <c r="D192" s="9"/>
      <c r="E192" s="9"/>
      <c r="F192" s="9"/>
      <c r="G192" s="9"/>
      <c r="H192" s="201" t="s">
        <v>571</v>
      </c>
      <c r="I192" s="165"/>
      <c r="J192" s="201" t="s">
        <v>572</v>
      </c>
    </row>
    <row r="193" spans="1:6" ht="28.5" customHeight="1">
      <c r="A193" s="181" t="s">
        <v>394</v>
      </c>
      <c r="B193" s="246" t="s">
        <v>389</v>
      </c>
      <c r="C193" s="246"/>
      <c r="D193" s="246"/>
      <c r="E193" s="246"/>
      <c r="F193" s="246"/>
    </row>
    <row r="194" spans="1:6" ht="27" customHeight="1">
      <c r="A194" s="181" t="s">
        <v>394</v>
      </c>
      <c r="B194" s="246" t="s">
        <v>390</v>
      </c>
      <c r="C194" s="246"/>
      <c r="D194" s="246"/>
      <c r="E194" s="246"/>
      <c r="F194" s="246"/>
    </row>
    <row r="195" spans="1:6" ht="28.5" customHeight="1">
      <c r="A195" s="181" t="s">
        <v>394</v>
      </c>
      <c r="B195" s="246" t="s">
        <v>391</v>
      </c>
      <c r="C195" s="246"/>
      <c r="D195" s="246"/>
      <c r="E195" s="246"/>
      <c r="F195" s="246"/>
    </row>
    <row r="196" spans="1:6" ht="30" customHeight="1">
      <c r="A196" s="181" t="s">
        <v>394</v>
      </c>
      <c r="B196" s="246" t="s">
        <v>392</v>
      </c>
      <c r="C196" s="246"/>
      <c r="D196" s="246"/>
      <c r="E196" s="246"/>
      <c r="F196" s="246"/>
    </row>
    <row r="197" spans="1:6" ht="27.75" customHeight="1">
      <c r="A197" s="181" t="s">
        <v>394</v>
      </c>
      <c r="B197" s="246" t="s">
        <v>393</v>
      </c>
      <c r="C197" s="246"/>
      <c r="D197" s="246"/>
      <c r="E197" s="246"/>
      <c r="F197" s="246"/>
    </row>
    <row r="198" spans="8:10" ht="3.75" customHeight="1">
      <c r="H198" s="26"/>
      <c r="J198" s="26"/>
    </row>
    <row r="199" spans="2:10" ht="15.75" customHeight="1">
      <c r="B199" s="4" t="s">
        <v>154</v>
      </c>
      <c r="C199" s="9"/>
      <c r="D199" s="9"/>
      <c r="E199" s="9"/>
      <c r="F199" s="9"/>
      <c r="G199" s="9"/>
      <c r="H199" s="9"/>
      <c r="I199" s="9"/>
      <c r="J199" s="9"/>
    </row>
    <row r="200" spans="2:10" ht="3.75" customHeight="1">
      <c r="B200" s="4"/>
      <c r="C200" s="9"/>
      <c r="D200" s="9"/>
      <c r="E200" s="9"/>
      <c r="F200" s="9"/>
      <c r="G200" s="9"/>
      <c r="H200" s="9"/>
      <c r="I200" s="9"/>
      <c r="J200" s="9"/>
    </row>
    <row r="201" spans="2:10" ht="3" customHeight="1">
      <c r="B201" s="4"/>
      <c r="C201" s="9"/>
      <c r="D201" s="9"/>
      <c r="E201" s="9"/>
      <c r="F201" s="9"/>
      <c r="G201" s="9"/>
      <c r="H201" s="85"/>
      <c r="I201" s="9"/>
      <c r="J201" s="85"/>
    </row>
    <row r="202" ht="8.25" customHeight="1"/>
    <row r="203" spans="1:10" ht="16.5">
      <c r="A203" s="9" t="s">
        <v>398</v>
      </c>
      <c r="B203" s="9" t="s">
        <v>397</v>
      </c>
      <c r="C203" s="9"/>
      <c r="D203" s="9"/>
      <c r="E203" s="9"/>
      <c r="F203" s="9"/>
      <c r="G203" s="9"/>
      <c r="H203" s="201" t="s">
        <v>571</v>
      </c>
      <c r="I203" s="165"/>
      <c r="J203" s="201" t="s">
        <v>572</v>
      </c>
    </row>
    <row r="204" spans="2:10" ht="15.75" customHeight="1">
      <c r="B204" s="9" t="s">
        <v>115</v>
      </c>
      <c r="C204" s="9"/>
      <c r="D204" s="9"/>
      <c r="E204" s="9"/>
      <c r="F204" s="9"/>
      <c r="G204" s="9"/>
      <c r="H204" s="169">
        <f>SUM(H205:H207)</f>
        <v>257132234000</v>
      </c>
      <c r="I204" s="169"/>
      <c r="J204" s="169">
        <f>SUM(J205:J207)</f>
        <v>215381076582</v>
      </c>
    </row>
    <row r="205" spans="2:10" ht="15.75" customHeight="1">
      <c r="B205" s="2" t="s">
        <v>148</v>
      </c>
      <c r="H205" s="180">
        <v>226013344624</v>
      </c>
      <c r="I205" s="180"/>
      <c r="J205" s="180">
        <v>180333770028</v>
      </c>
    </row>
    <row r="206" spans="2:10" ht="15.75" customHeight="1">
      <c r="B206" s="2" t="s">
        <v>149</v>
      </c>
      <c r="H206" s="180">
        <v>15288967410</v>
      </c>
      <c r="I206" s="180"/>
      <c r="J206" s="180">
        <v>19938176795</v>
      </c>
    </row>
    <row r="207" spans="2:10" ht="15.75" customHeight="1">
      <c r="B207" s="2" t="s">
        <v>150</v>
      </c>
      <c r="H207" s="180">
        <v>15829921966</v>
      </c>
      <c r="I207" s="180"/>
      <c r="J207" s="180">
        <v>15109129759</v>
      </c>
    </row>
    <row r="208" spans="2:10" ht="15.75" customHeight="1">
      <c r="B208" s="9" t="s">
        <v>116</v>
      </c>
      <c r="C208" s="9"/>
      <c r="D208" s="9"/>
      <c r="E208" s="9"/>
      <c r="F208" s="9"/>
      <c r="G208" s="9"/>
      <c r="H208" s="169">
        <f>SUM(H209:H211)</f>
        <v>234103484821</v>
      </c>
      <c r="I208" s="169"/>
      <c r="J208" s="169">
        <f>SUM(J209:J211)</f>
        <v>297246353250</v>
      </c>
    </row>
    <row r="209" spans="2:10" ht="15.75" customHeight="1">
      <c r="B209" s="2" t="s">
        <v>151</v>
      </c>
      <c r="H209" s="180">
        <v>212162967979</v>
      </c>
      <c r="I209" s="180"/>
      <c r="J209" s="180">
        <v>276086819479</v>
      </c>
    </row>
    <row r="210" spans="2:10" ht="15.75" customHeight="1">
      <c r="B210" s="2" t="s">
        <v>152</v>
      </c>
      <c r="H210" s="180">
        <v>18187876633</v>
      </c>
      <c r="I210" s="180"/>
      <c r="J210" s="180">
        <v>16768385152</v>
      </c>
    </row>
    <row r="211" spans="2:10" ht="15.75" customHeight="1">
      <c r="B211" s="2" t="s">
        <v>153</v>
      </c>
      <c r="H211" s="180">
        <v>3752640209</v>
      </c>
      <c r="I211" s="180"/>
      <c r="J211" s="180">
        <v>4391148619</v>
      </c>
    </row>
    <row r="212" spans="2:10" ht="15.75" customHeight="1">
      <c r="B212" s="2" t="s">
        <v>117</v>
      </c>
      <c r="H212" s="131">
        <v>31509424282</v>
      </c>
      <c r="I212" s="131"/>
      <c r="J212" s="131">
        <v>22821507335</v>
      </c>
    </row>
    <row r="213" spans="2:10" ht="15.75" customHeight="1">
      <c r="B213" s="2" t="s">
        <v>118</v>
      </c>
      <c r="H213" s="131">
        <v>36862536052</v>
      </c>
      <c r="I213" s="131"/>
      <c r="J213" s="131">
        <v>44408563376</v>
      </c>
    </row>
    <row r="214" spans="2:10" ht="15.75" customHeight="1">
      <c r="B214" s="2" t="s">
        <v>119</v>
      </c>
      <c r="H214" s="131">
        <v>159567990193</v>
      </c>
      <c r="I214" s="131"/>
      <c r="J214" s="131">
        <v>178750879856</v>
      </c>
    </row>
    <row r="215" spans="8:10" ht="3.75" customHeight="1">
      <c r="H215" s="173"/>
      <c r="I215" s="131"/>
      <c r="J215" s="173"/>
    </row>
    <row r="216" spans="3:10" ht="16.5">
      <c r="C216" s="9"/>
      <c r="D216" s="9" t="s">
        <v>24</v>
      </c>
      <c r="E216" s="9"/>
      <c r="F216" s="9"/>
      <c r="G216" s="9"/>
      <c r="H216" s="169">
        <f>H204+H208+H212+H213+H214</f>
        <v>719175669348</v>
      </c>
      <c r="I216" s="169"/>
      <c r="J216" s="169">
        <f>J204+J208+J212+J213+J214</f>
        <v>758608380399</v>
      </c>
    </row>
    <row r="217" spans="3:10" ht="4.5" customHeight="1">
      <c r="C217" s="9"/>
      <c r="D217" s="9"/>
      <c r="E217" s="9"/>
      <c r="F217" s="9"/>
      <c r="G217" s="9"/>
      <c r="H217" s="11"/>
      <c r="I217" s="11"/>
      <c r="J217" s="11"/>
    </row>
    <row r="218" spans="3:10" ht="3" customHeight="1">
      <c r="C218" s="9"/>
      <c r="D218" s="9"/>
      <c r="E218" s="9"/>
      <c r="F218" s="9"/>
      <c r="G218" s="9"/>
      <c r="H218" s="83"/>
      <c r="I218" s="11"/>
      <c r="J218" s="83"/>
    </row>
    <row r="219" ht="7.5" customHeight="1"/>
    <row r="220" spans="1:10" ht="16.5">
      <c r="A220" s="2" t="s">
        <v>396</v>
      </c>
      <c r="B220" s="5" t="s">
        <v>395</v>
      </c>
      <c r="C220" s="5"/>
      <c r="D220" s="5"/>
      <c r="E220" s="5"/>
      <c r="F220" s="5"/>
      <c r="G220" s="5"/>
      <c r="H220" s="5"/>
      <c r="I220" s="5"/>
      <c r="J220" s="5"/>
    </row>
    <row r="221" spans="2:12" ht="16.5">
      <c r="B221" s="5"/>
      <c r="C221" s="5"/>
      <c r="D221" s="5"/>
      <c r="E221" s="5"/>
      <c r="F221" s="5"/>
      <c r="G221" s="5"/>
      <c r="H221" s="5"/>
      <c r="I221" s="5"/>
      <c r="J221" s="5"/>
      <c r="K221" s="5"/>
      <c r="L221" s="5"/>
    </row>
    <row r="222" spans="1:10" ht="33.75" customHeight="1">
      <c r="A222" s="91" t="s">
        <v>399</v>
      </c>
      <c r="B222" s="247" t="s">
        <v>400</v>
      </c>
      <c r="C222" s="247"/>
      <c r="D222" s="247"/>
      <c r="E222" s="247"/>
      <c r="F222" s="247"/>
      <c r="G222" s="247"/>
      <c r="H222" s="247"/>
      <c r="I222" s="247"/>
      <c r="J222" s="247"/>
    </row>
    <row r="223" spans="2:10" ht="10.5" customHeight="1">
      <c r="B223" s="9"/>
      <c r="C223" s="9"/>
      <c r="D223" s="9"/>
      <c r="E223" s="9"/>
      <c r="F223" s="9"/>
      <c r="G223" s="9"/>
      <c r="H223" s="9"/>
      <c r="I223" s="9"/>
      <c r="J223" s="9"/>
    </row>
    <row r="224" spans="8:10" ht="16.5">
      <c r="H224" s="201" t="s">
        <v>571</v>
      </c>
      <c r="I224" s="165"/>
      <c r="J224" s="201" t="s">
        <v>572</v>
      </c>
    </row>
    <row r="225" spans="1:6" ht="35.25" customHeight="1">
      <c r="A225" s="88" t="s">
        <v>401</v>
      </c>
      <c r="B225" s="212" t="s">
        <v>403</v>
      </c>
      <c r="C225" s="212"/>
      <c r="D225" s="212"/>
      <c r="E225" s="212"/>
      <c r="F225" s="212"/>
    </row>
    <row r="226" spans="2:6" ht="16.5">
      <c r="B226" s="1" t="s">
        <v>120</v>
      </c>
      <c r="C226" s="1"/>
      <c r="D226" s="1"/>
      <c r="E226" s="1"/>
      <c r="F226" s="1"/>
    </row>
    <row r="227" spans="2:6" ht="16.5">
      <c r="B227" s="1" t="s">
        <v>121</v>
      </c>
      <c r="C227" s="1"/>
      <c r="D227" s="1"/>
      <c r="E227" s="1"/>
      <c r="F227" s="1"/>
    </row>
    <row r="228" spans="1:6" ht="32.25" customHeight="1">
      <c r="A228" s="88" t="s">
        <v>281</v>
      </c>
      <c r="B228" s="212" t="s">
        <v>404</v>
      </c>
      <c r="C228" s="212"/>
      <c r="D228" s="212"/>
      <c r="E228" s="212"/>
      <c r="F228" s="212"/>
    </row>
    <row r="229" spans="1:6" ht="16.5">
      <c r="A229" s="88" t="s">
        <v>394</v>
      </c>
      <c r="B229" s="1" t="s">
        <v>405</v>
      </c>
      <c r="C229" s="1"/>
      <c r="D229" s="1"/>
      <c r="E229" s="1"/>
      <c r="F229" s="1"/>
    </row>
    <row r="230" spans="1:6" ht="33.75" customHeight="1">
      <c r="A230" s="88" t="s">
        <v>394</v>
      </c>
      <c r="B230" s="212" t="s">
        <v>406</v>
      </c>
      <c r="C230" s="212"/>
      <c r="D230" s="212"/>
      <c r="E230" s="212"/>
      <c r="F230" s="212"/>
    </row>
    <row r="231" spans="1:6" ht="47.25" customHeight="1">
      <c r="A231" s="88" t="s">
        <v>394</v>
      </c>
      <c r="B231" s="212" t="s">
        <v>407</v>
      </c>
      <c r="C231" s="212"/>
      <c r="D231" s="212"/>
      <c r="E231" s="212"/>
      <c r="F231" s="212"/>
    </row>
    <row r="232" spans="1:6" ht="67.5" customHeight="1">
      <c r="A232" s="88" t="s">
        <v>394</v>
      </c>
      <c r="B232" s="212" t="s">
        <v>408</v>
      </c>
      <c r="C232" s="212"/>
      <c r="D232" s="212"/>
      <c r="E232" s="212"/>
      <c r="F232" s="212"/>
    </row>
    <row r="233" spans="1:6" ht="16.5">
      <c r="A233" s="2" t="s">
        <v>339</v>
      </c>
      <c r="B233" s="1" t="s">
        <v>402</v>
      </c>
      <c r="C233" s="1"/>
      <c r="D233" s="1"/>
      <c r="E233" s="1"/>
      <c r="F233" s="1"/>
    </row>
    <row r="234" spans="2:6" ht="16.5">
      <c r="B234" s="1" t="s">
        <v>135</v>
      </c>
      <c r="C234" s="1"/>
      <c r="D234" s="1"/>
      <c r="E234" s="1"/>
      <c r="F234" s="1"/>
    </row>
    <row r="235" spans="2:6" ht="16.5">
      <c r="B235" s="1" t="s">
        <v>136</v>
      </c>
      <c r="C235" s="1"/>
      <c r="D235" s="1"/>
      <c r="E235" s="1"/>
      <c r="F235" s="1"/>
    </row>
    <row r="236" spans="2:6" ht="16.5">
      <c r="B236" s="1" t="s">
        <v>137</v>
      </c>
      <c r="C236" s="1"/>
      <c r="D236" s="1"/>
      <c r="E236" s="1"/>
      <c r="F236" s="1"/>
    </row>
    <row r="238" spans="1:3" ht="16.5">
      <c r="A238" s="9" t="s">
        <v>411</v>
      </c>
      <c r="B238" s="5" t="s">
        <v>410</v>
      </c>
      <c r="C238" s="5"/>
    </row>
    <row r="239" spans="1:2" ht="16.5">
      <c r="A239" s="88" t="s">
        <v>413</v>
      </c>
      <c r="B239" s="2" t="s">
        <v>412</v>
      </c>
    </row>
    <row r="240" spans="1:2" ht="16.5">
      <c r="A240" s="88" t="s">
        <v>415</v>
      </c>
      <c r="B240" s="2" t="s">
        <v>414</v>
      </c>
    </row>
    <row r="241" spans="1:2" ht="16.5">
      <c r="A241" s="88" t="s">
        <v>417</v>
      </c>
      <c r="B241" s="2" t="s">
        <v>416</v>
      </c>
    </row>
    <row r="242" spans="1:10" ht="39.75" customHeight="1">
      <c r="A242" s="88" t="s">
        <v>419</v>
      </c>
      <c r="B242" s="210" t="s">
        <v>418</v>
      </c>
      <c r="C242" s="210"/>
      <c r="D242" s="210"/>
      <c r="E242" s="210"/>
      <c r="F242" s="210"/>
      <c r="G242" s="210"/>
      <c r="H242" s="210"/>
      <c r="I242" s="210"/>
      <c r="J242" s="210"/>
    </row>
    <row r="243" spans="1:10" ht="35.25" customHeight="1">
      <c r="A243" s="88" t="s">
        <v>420</v>
      </c>
      <c r="B243" s="210" t="s">
        <v>563</v>
      </c>
      <c r="C243" s="210"/>
      <c r="D243" s="210"/>
      <c r="E243" s="210"/>
      <c r="F243" s="210"/>
      <c r="G243" s="210"/>
      <c r="H243" s="210"/>
      <c r="I243" s="210"/>
      <c r="J243" s="210"/>
    </row>
    <row r="244" spans="1:2" ht="16.5">
      <c r="A244" s="88" t="s">
        <v>422</v>
      </c>
      <c r="B244" s="2" t="s">
        <v>421</v>
      </c>
    </row>
    <row r="245" spans="1:2" ht="16.5">
      <c r="A245" s="88" t="s">
        <v>424</v>
      </c>
      <c r="B245" s="2" t="s">
        <v>423</v>
      </c>
    </row>
    <row r="246" spans="5:6" ht="16.5">
      <c r="E246" s="2" t="s">
        <v>570</v>
      </c>
      <c r="F246" s="13"/>
    </row>
    <row r="247" spans="2:5" s="4" customFormat="1" ht="15">
      <c r="B247" s="4" t="s">
        <v>122</v>
      </c>
      <c r="E247" s="4" t="s">
        <v>425</v>
      </c>
    </row>
    <row r="252" spans="2:10" ht="17.25">
      <c r="B252" s="28" t="s">
        <v>409</v>
      </c>
      <c r="C252" s="28"/>
      <c r="D252" s="28"/>
      <c r="E252" s="28" t="s">
        <v>564</v>
      </c>
      <c r="F252" s="28"/>
      <c r="G252" s="28"/>
      <c r="H252" s="28"/>
      <c r="I252" s="28"/>
      <c r="J252" s="28"/>
    </row>
  </sheetData>
  <sheetProtection/>
  <mergeCells count="26">
    <mergeCell ref="B242:J242"/>
    <mergeCell ref="B243:J243"/>
    <mergeCell ref="B222:J222"/>
    <mergeCell ref="B225:F225"/>
    <mergeCell ref="B228:F228"/>
    <mergeCell ref="B230:F230"/>
    <mergeCell ref="B231:F231"/>
    <mergeCell ref="B232:F232"/>
    <mergeCell ref="B188:F188"/>
    <mergeCell ref="B193:F193"/>
    <mergeCell ref="B194:F194"/>
    <mergeCell ref="B195:F195"/>
    <mergeCell ref="B196:F196"/>
    <mergeCell ref="B197:F197"/>
    <mergeCell ref="B8:F8"/>
    <mergeCell ref="B62:E62"/>
    <mergeCell ref="B70:J70"/>
    <mergeCell ref="B79:E79"/>
    <mergeCell ref="B88:J88"/>
    <mergeCell ref="B103:F103"/>
    <mergeCell ref="B105:E105"/>
    <mergeCell ref="B119:E119"/>
    <mergeCell ref="B129:E129"/>
    <mergeCell ref="B138:F138"/>
    <mergeCell ref="B185:F185"/>
    <mergeCell ref="B186:F186"/>
  </mergeCells>
  <printOptions/>
  <pageMargins left="0.8661417322834646" right="0.3937007874015748" top="0.9055118110236221" bottom="0.62992125984251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VU DINH QUYET</dc:creator>
  <cp:keywords/>
  <dc:description/>
  <cp:lastModifiedBy>Hoai</cp:lastModifiedBy>
  <cp:lastPrinted>2015-01-16T04:04:49Z</cp:lastPrinted>
  <dcterms:created xsi:type="dcterms:W3CDTF">2013-06-15T08:49:37Z</dcterms:created>
  <dcterms:modified xsi:type="dcterms:W3CDTF">2015-01-17T08:12:23Z</dcterms:modified>
  <cp:category/>
  <cp:version/>
  <cp:contentType/>
  <cp:contentStatus/>
</cp:coreProperties>
</file>