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sdsor" ContentType="application/vnd.openxmlformats-package.digital-signature-origin"/>
  <Default Extension="psdsxs" ContentType="application/vnd.openxmlformats-package.digital-signature-xmlsignatur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package/2006/relationships/digital-signature/origin" Target="/package/services/digital-signature/origin.psdsor" Id="R32057d42db8d425d" /></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60" windowWidth="15195" windowHeight="9210"/>
  </bookViews>
  <sheets>
    <sheet name="CD" sheetId="10" r:id="rId1"/>
    <sheet name="KQKD" sheetId="9" r:id="rId2"/>
    <sheet name="LCTT" sheetId="16" r:id="rId3"/>
    <sheet name="TMBCTC" sheetId="4" r:id="rId4"/>
    <sheet name="TM P4" sheetId="8" r:id="rId5"/>
    <sheet name="TMP5" sheetId="7" r:id="rId6"/>
    <sheet name="TMp6" sheetId="6" r:id="rId7"/>
    <sheet name="phu luc TSCD" sheetId="21" r:id="rId8"/>
    <sheet name="phu luc von" sheetId="5" r:id="rId9"/>
    <sheet name="Sheet3" sheetId="3" r:id="rId10"/>
  </sheets>
  <calcPr calcId="124519"/>
</workbook>
</file>

<file path=xl/calcChain.xml><?xml version="1.0" encoding="utf-8"?>
<calcChain xmlns="http://schemas.openxmlformats.org/spreadsheetml/2006/main">
  <c r="C80" i="8"/>
  <c r="C36"/>
  <c r="F11" i="21"/>
  <c r="E11"/>
  <c r="D11"/>
  <c r="C11"/>
  <c r="G11"/>
  <c r="F14"/>
  <c r="F16"/>
  <c r="E16"/>
  <c r="G16"/>
  <c r="G19"/>
  <c r="D16"/>
  <c r="C16"/>
  <c r="F19"/>
  <c r="E19"/>
  <c r="D19"/>
  <c r="C19"/>
  <c r="G18"/>
  <c r="F18"/>
  <c r="E18"/>
  <c r="D18"/>
  <c r="C18"/>
  <c r="G17"/>
  <c r="G15"/>
  <c r="G14"/>
  <c r="G10"/>
  <c r="G9"/>
  <c r="G8"/>
  <c r="C56" i="10"/>
  <c r="B10" i="5"/>
  <c r="B14"/>
  <c r="H14"/>
  <c r="C10"/>
  <c r="C14"/>
  <c r="D10"/>
  <c r="D14"/>
  <c r="E10"/>
  <c r="E14"/>
  <c r="F10"/>
  <c r="F14"/>
  <c r="G10"/>
  <c r="G14"/>
  <c r="H13"/>
  <c r="H12"/>
  <c r="H10"/>
  <c r="H11"/>
  <c r="G11"/>
  <c r="F11"/>
  <c r="E11"/>
  <c r="D11"/>
  <c r="C11"/>
  <c r="B11"/>
  <c r="H9"/>
  <c r="H8"/>
  <c r="H7"/>
  <c r="F37" i="6"/>
  <c r="F38"/>
  <c r="E36"/>
  <c r="F36"/>
  <c r="F35"/>
  <c r="F34"/>
  <c r="F33"/>
  <c r="F32"/>
  <c r="F27"/>
  <c r="F20"/>
  <c r="F19"/>
  <c r="F12"/>
  <c r="F43" i="7"/>
  <c r="E40"/>
  <c r="C21"/>
  <c r="E21"/>
  <c r="C40"/>
  <c r="D40"/>
  <c r="D42"/>
  <c r="F40"/>
  <c r="F35"/>
  <c r="E35"/>
  <c r="D35"/>
  <c r="C35"/>
  <c r="F29"/>
  <c r="E29"/>
  <c r="D29"/>
  <c r="C29"/>
  <c r="F28"/>
  <c r="E28"/>
  <c r="D28"/>
  <c r="C28"/>
  <c r="F24"/>
  <c r="E24"/>
  <c r="D24"/>
  <c r="C24"/>
  <c r="F23"/>
  <c r="E23"/>
  <c r="D23"/>
  <c r="C23"/>
  <c r="F17"/>
  <c r="E17"/>
  <c r="D17"/>
  <c r="C17"/>
  <c r="F16"/>
  <c r="E16"/>
  <c r="D16"/>
  <c r="C16"/>
  <c r="F15"/>
  <c r="E15"/>
  <c r="D15"/>
  <c r="C15"/>
  <c r="F14"/>
  <c r="E14"/>
  <c r="D14"/>
  <c r="C14"/>
  <c r="E12"/>
  <c r="F11"/>
  <c r="E11"/>
  <c r="D11"/>
  <c r="C11"/>
  <c r="F6"/>
  <c r="E6"/>
  <c r="D6"/>
  <c r="C6"/>
  <c r="C109" i="8"/>
  <c r="C113"/>
  <c r="C84"/>
  <c r="C64"/>
  <c r="C69"/>
  <c r="C58"/>
  <c r="C44"/>
  <c r="C27"/>
  <c r="C7"/>
  <c r="D133"/>
  <c r="C133"/>
  <c r="D119"/>
  <c r="C119"/>
  <c r="D113"/>
  <c r="D81"/>
  <c r="D84"/>
  <c r="D94"/>
  <c r="C94"/>
  <c r="D78"/>
  <c r="C78"/>
  <c r="C72"/>
  <c r="D67"/>
  <c r="D64"/>
  <c r="D69"/>
  <c r="D61"/>
  <c r="C61"/>
  <c r="D53"/>
  <c r="C53"/>
  <c r="D48"/>
  <c r="C48"/>
  <c r="D44"/>
  <c r="D41"/>
  <c r="C41"/>
  <c r="D39"/>
  <c r="C39"/>
  <c r="C32"/>
  <c r="F32"/>
  <c r="D32"/>
  <c r="D27"/>
  <c r="D19"/>
  <c r="C19"/>
  <c r="D7"/>
  <c r="D5"/>
  <c r="D11"/>
  <c r="D13"/>
  <c r="C11"/>
  <c r="C13"/>
  <c r="C5"/>
  <c r="F12" i="9"/>
  <c r="G12"/>
  <c r="G14"/>
  <c r="G22"/>
  <c r="G26"/>
  <c r="G29"/>
  <c r="G25"/>
  <c r="F14"/>
  <c r="F22"/>
  <c r="F26"/>
  <c r="F29"/>
  <c r="F25"/>
  <c r="E14"/>
  <c r="E22"/>
  <c r="E25"/>
  <c r="E26"/>
  <c r="E29"/>
  <c r="D14"/>
  <c r="D22"/>
  <c r="D26"/>
  <c r="D29"/>
  <c r="D25"/>
  <c r="D56" i="10"/>
  <c r="D68"/>
  <c r="D55"/>
  <c r="D77"/>
  <c r="D76"/>
  <c r="C55"/>
  <c r="C77"/>
  <c r="C76"/>
  <c r="C92"/>
  <c r="D37"/>
  <c r="D45"/>
  <c r="D50"/>
  <c r="D30"/>
  <c r="D54"/>
  <c r="D9"/>
  <c r="D12"/>
  <c r="D15"/>
  <c r="D22"/>
  <c r="D25"/>
  <c r="D8"/>
  <c r="C37"/>
  <c r="C30"/>
  <c r="C54"/>
  <c r="C45"/>
  <c r="C50"/>
  <c r="C9"/>
  <c r="C15"/>
  <c r="C22"/>
  <c r="C25"/>
  <c r="C8"/>
  <c r="C25" i="16"/>
  <c r="G15"/>
  <c r="C26"/>
  <c r="C22"/>
  <c r="C11"/>
  <c r="C17"/>
  <c r="C16"/>
  <c r="C15"/>
  <c r="C13"/>
  <c r="C12"/>
  <c r="G13"/>
  <c r="G32"/>
  <c r="F45"/>
  <c r="D35"/>
  <c r="D36"/>
  <c r="D39"/>
  <c r="G41"/>
  <c r="D27"/>
  <c r="D18"/>
  <c r="C18"/>
  <c r="C36"/>
  <c r="C39"/>
  <c r="G38"/>
  <c r="G39"/>
  <c r="C27"/>
  <c r="C35"/>
  <c r="G29"/>
  <c r="H16"/>
  <c r="G24"/>
  <c r="G28"/>
  <c r="D92" i="10"/>
  <c r="H20" i="16"/>
  <c r="H22"/>
</calcChain>
</file>

<file path=xl/sharedStrings.xml><?xml version="1.0" encoding="utf-8"?>
<sst xmlns="http://schemas.openxmlformats.org/spreadsheetml/2006/main" count="540" uniqueCount="458">
  <si>
    <t xml:space="preserve"> - Xây lắp đường dây và trạm biến áp dến công trình dân dụng công nghiệp, công trình giao thông thuỷ lợi.</t>
  </si>
  <si>
    <t xml:space="preserve">              Công ty thực hiện công tác kế toán theo chế độ kế toán doanh nghiệp ban hành
 theo quyết định số 15/2006/QĐ/BTC ngày 20 tháng 3 năm 2006 của Bộ Trưởng  Bô Tài Chính về việc ban hành chế độ kế toán Doanh nghiệp.</t>
  </si>
  <si>
    <t xml:space="preserve">              Công ty cổ phần xây dựng điện VNECO3 là công ty con trong tổ hợp Công ty mẹ,
 Công ty con thuộc Tổng công ty cổ phần xây dựng điện Việt Nam. Được thành lập theo quyết định số 122/2003/QĐ-BCN ngày 11 tháng 7 năm 2003 của Bộ  trưởng Bộ Công Nghiệp về việc chuyển Xí nghiệp Bê tông ly tâm và XD điện Vinh thuộc Công ty xây lắp điện 3 thành Công ty cổ phần xây lắp điện 3.3, và được đổi tên thành Công ty cổ phần xây dựng điện VNECO3 theo quyết định số 03QĐ/XLĐ3.3 HĐQT ngày 20 tháng 02 năm 2006 của Chủ tịch hội đồng quản trị Công ty cổ phần xây lắp điện 3.3. Số dăng ký kinh doanh : 2900576216</t>
  </si>
  <si>
    <t>Cơ cấu vốn điều lệ của Công ty tại thời điểm 31/12/2014</t>
  </si>
  <si>
    <t>TT</t>
  </si>
  <si>
    <t>I</t>
  </si>
  <si>
    <t>III</t>
  </si>
  <si>
    <t>Cộng</t>
  </si>
  <si>
    <t>II</t>
  </si>
  <si>
    <t>Nội dung</t>
  </si>
  <si>
    <t xml:space="preserve">        CÔNG TY CP XÂY DỰNG ĐIỆN VNECO 3</t>
  </si>
  <si>
    <t xml:space="preserve"> Địa chỉ: Khối 3 - P. Trung Đô - Tp. Vinh - Nghệ An</t>
  </si>
  <si>
    <t xml:space="preserve">(Ban hành theo QĐ số 15/2006/QĐ- BTC </t>
  </si>
  <si>
    <t xml:space="preserve">                                                                                                                            </t>
  </si>
  <si>
    <t>ngày 20/3/2006 của Bô trưởng  Bộ Tài Chính)</t>
  </si>
  <si>
    <t>BÁO CÁO LƯU CHUYỂN TIỀN TỆ</t>
  </si>
  <si>
    <t>Chỉ tiêu</t>
  </si>
  <si>
    <t>Mã số</t>
  </si>
  <si>
    <t>Từ 01/01/2014 đến</t>
  </si>
  <si>
    <t>Từ 01/01/2013 đến</t>
  </si>
  <si>
    <t>I. Lưu chuyển tiền tệ từ hoạt động SXKD</t>
  </si>
  <si>
    <t>1. Tiền thu bán hàng, cung cấp dịch vụ và kinh doanh khác</t>
  </si>
  <si>
    <t>Bảng</t>
  </si>
  <si>
    <t>2. Chi trả cho người cung cấp hàng hoá dịch vụ</t>
  </si>
  <si>
    <t>Chi</t>
  </si>
  <si>
    <t>3. Chi trả cho người lao động</t>
  </si>
  <si>
    <t>4. Tiền chi trả lãi</t>
  </si>
  <si>
    <t>thu</t>
  </si>
  <si>
    <t>5. Tiền chi nộp thuế thu nhập doanh nghiệp</t>
  </si>
  <si>
    <t>6. Tiền thu khác từ hoạt động kinh doanh</t>
  </si>
  <si>
    <t>7. Tiền chi khác cho hoạt động SXKD</t>
  </si>
  <si>
    <t>Lưu chuyển tiền thuần từ hoạt động SXKD</t>
  </si>
  <si>
    <t>Sổ Chi</t>
  </si>
  <si>
    <t>II. Lưu chuyển tiền từ hoạt động đầu tư</t>
  </si>
  <si>
    <t>1. Tiền chi mua sắm , xây dựng TSCĐ và tài sản dài hạn khác</t>
  </si>
  <si>
    <t>2. Tiền thu thanh lý , nhượng bán TSCĐvà TS dài hạn khác</t>
  </si>
  <si>
    <t>3. Tiền chi cho vay , mua các công cụ nợ của đơn vị khác</t>
  </si>
  <si>
    <t>Thu</t>
  </si>
  <si>
    <t>4. Tiền thu hồi cho vay ,bán các công cụ nợ của đơn vị khác</t>
  </si>
  <si>
    <t>5. Tiền chi đầu tư góp vốn vào đơn vị khác</t>
  </si>
  <si>
    <t>6. Tiền thu hồi đầu tư góp vốn vào đơn vị khác</t>
  </si>
  <si>
    <t>7. Tiền thu lãi cho vay, cổ tức và lợi nhuận được chia</t>
  </si>
  <si>
    <t>Lưu chuyển tiền thuần từ hoạt động đầu tư</t>
  </si>
  <si>
    <t xml:space="preserve">III.Lưu chuyển tiền từ hoạt động tài chính </t>
  </si>
  <si>
    <t>1. Tiền thu từ phát hành cổ phiếu, nhận vốn góp của chủ sở hửu</t>
  </si>
  <si>
    <t>2. Tiền chi trả vốn góp cho các CSH, mua lại C/ phiếu đã phát hành</t>
  </si>
  <si>
    <t>3. Tiền vay ngắn hạn dài hạn nhận dược</t>
  </si>
  <si>
    <t>4.Tiền chi trả nợ gốc vay</t>
  </si>
  <si>
    <t>5. Tiền chi trả nợ thuê tài chính</t>
  </si>
  <si>
    <t>6.Lợi nhuận trả cho chủ sở hửu</t>
  </si>
  <si>
    <t>Lưu chuyển tiền thuần từ hoạt động tài chính</t>
  </si>
  <si>
    <t>Lưu chuyển tiền thuần trong kỳ</t>
  </si>
  <si>
    <t>Tiền và tương đương tiền đầu kỳ</t>
  </si>
  <si>
    <t>ảnh hưởng của thay đổi tỷ giá hối đoái quy đổi ngoại tệ</t>
  </si>
  <si>
    <t>Tiền và tương đương tiền cuối kỳ</t>
  </si>
  <si>
    <t xml:space="preserve">                             KẾ TOÁN TRƯỞNG</t>
  </si>
  <si>
    <t xml:space="preserve"> GIÁM ĐỐC CÔNG TY</t>
  </si>
  <si>
    <t>Trần Thị Lương</t>
  </si>
  <si>
    <t>TỪ 01/01/2014 ĐẾN 31/12/2014</t>
  </si>
  <si>
    <t>31/12/2014</t>
  </si>
  <si>
    <t>31/12/2013</t>
  </si>
  <si>
    <t xml:space="preserve">        Ngày 18 tháng 01 năm 2015</t>
  </si>
  <si>
    <t xml:space="preserve"> ĐỊA CHỈ: KHỐI 3 - PHƯỜNG TRUNG ĐÔ - TP VINH - NGHỆ AN</t>
  </si>
  <si>
    <t>BẢNG CÂN ĐỐI KẾ TOÁN</t>
  </si>
  <si>
    <t xml:space="preserve">A. Tài sản ngắn hạn (100=110+120+130+140+150)                                                       </t>
  </si>
  <si>
    <t xml:space="preserve">  I. Tiền và các khoản tương đương tiền                                                             </t>
  </si>
  <si>
    <t xml:space="preserve">   1. Tiền                                                                                          </t>
  </si>
  <si>
    <t xml:space="preserve">   2. Các khoản tương đương tiền                                                                    </t>
  </si>
  <si>
    <t xml:space="preserve"> II. Các khoản đầu tư tài chính ngắn hạn                                                            </t>
  </si>
  <si>
    <t xml:space="preserve">   1. Đầu tư ngắn hạn                                                                               </t>
  </si>
  <si>
    <t xml:space="preserve">   2. Dự phòng giảm giá đầu tư ngắn hạn (*)                                                    </t>
  </si>
  <si>
    <t xml:space="preserve">III. Các khoản phải thu ngắn hạn                                                                    </t>
  </si>
  <si>
    <t xml:space="preserve">   1. Phải thu của khách hàng                                                                       </t>
  </si>
  <si>
    <t xml:space="preserve">   2. Trả trước cho người bán                                                                       </t>
  </si>
  <si>
    <t xml:space="preserve">   3. Phải thu nội bộ ngắn hạn                                                                      </t>
  </si>
  <si>
    <t xml:space="preserve">   4. Phải thu theo tiến độ kế hoạch hợp đồng xây dựng                                              </t>
  </si>
  <si>
    <t xml:space="preserve">   5. Các khoản phải thu khác                                                                       </t>
  </si>
  <si>
    <t xml:space="preserve">   6. Dự phòng các khoản phải thu khó đòi                                                        </t>
  </si>
  <si>
    <t xml:space="preserve">IV. Hàng tồn kho                                                                                    </t>
  </si>
  <si>
    <t xml:space="preserve">   1. Hàng tồn kho                                                                                  </t>
  </si>
  <si>
    <t xml:space="preserve">   2. Dự phòng giảm giá hàng tồn kho                                                            </t>
  </si>
  <si>
    <t xml:space="preserve"> V. Tài sản ngắn hạn khác                                                                           </t>
  </si>
  <si>
    <t xml:space="preserve">   1. Chi phí trả trước ngắn hạn                                                                    </t>
  </si>
  <si>
    <t xml:space="preserve">   2. Thuế GTGT được khấu trừ                                                                       </t>
  </si>
  <si>
    <t xml:space="preserve">   3. Các khoản thuế phải thu                                                                       </t>
  </si>
  <si>
    <t xml:space="preserve">   5. Tài sản ngắn hạn khác                                                                         </t>
  </si>
  <si>
    <t xml:space="preserve">B. Tài sản dài hạn (200=210+220+240+250+260)                                                        </t>
  </si>
  <si>
    <t xml:space="preserve">  I. Các khoản phải thu dài hạn                                                                     </t>
  </si>
  <si>
    <t xml:space="preserve">  1. Phải thu dài hạn của khách hàng                                                                </t>
  </si>
  <si>
    <t xml:space="preserve">  2. Vốn kinh doanh ở đơn vị trực thuộc                                                             </t>
  </si>
  <si>
    <t xml:space="preserve">  3. Phải thu dài hạn nội bộ                                                                        </t>
  </si>
  <si>
    <t xml:space="preserve">  4. Phải thu dài hạn khác                                                                          </t>
  </si>
  <si>
    <t xml:space="preserve">  5. Dự phòng phải thu dài hạn khó đòi                                                           </t>
  </si>
  <si>
    <t xml:space="preserve">   II. Tài sản cố định                                                                              </t>
  </si>
  <si>
    <t xml:space="preserve">   1. Tài sản cố định hữu hình                                                                      </t>
  </si>
  <si>
    <t xml:space="preserve">    - Nguyên giá                                                                                    </t>
  </si>
  <si>
    <t xml:space="preserve">    - Giá trị hao mòn lũy kế (*)                                                                    </t>
  </si>
  <si>
    <t xml:space="preserve">    4. Chi phí xây dựng cơ bản dở dang                                                              </t>
  </si>
  <si>
    <t xml:space="preserve">    III. Bất động sản đầu tư                                                                        </t>
  </si>
  <si>
    <t xml:space="preserve">    - Giá trị hao mòn luỹ kế (*)                                                                    </t>
  </si>
  <si>
    <t xml:space="preserve"> IV. Các khoản đầu tư tài chính dài hạn                                                             </t>
  </si>
  <si>
    <t xml:space="preserve">   1. Đầu tư vào công ty con                                                                        </t>
  </si>
  <si>
    <t xml:space="preserve">   2. Đầu tư vào công ty liên kết, liên doanh                                                       </t>
  </si>
  <si>
    <t xml:space="preserve">   3. Đầu tư dài hạn khác                                                                           </t>
  </si>
  <si>
    <t xml:space="preserve">   4. Dự phòng giảm giá đầu tư tài chính dài hạn (*)                                                </t>
  </si>
  <si>
    <t xml:space="preserve">   V. Tài sản dài hạn khác                                                                          </t>
  </si>
  <si>
    <t xml:space="preserve">   1. Chi phí trả trước dài hạn                                                                     </t>
  </si>
  <si>
    <t xml:space="preserve">   2. Tài sản thuế thu nhập hoãn lại                                                                </t>
  </si>
  <si>
    <t xml:space="preserve">   3. Tài sản dài hạn khác                                                                          </t>
  </si>
  <si>
    <t xml:space="preserve">        Tổng cộng tài sản (270=100+200)                                                             </t>
  </si>
  <si>
    <t xml:space="preserve">A. Nợ phải trả (300=310+320)                                                                        </t>
  </si>
  <si>
    <t xml:space="preserve">  I. Nợ ngắn hạn                                                                                    </t>
  </si>
  <si>
    <t xml:space="preserve">   1. Vay và nợ ngắn hạn                                                                            </t>
  </si>
  <si>
    <t xml:space="preserve">   2. Phải trả người bán                                                                            </t>
  </si>
  <si>
    <t xml:space="preserve">   3. Người mua trả tiền trước                                                                      </t>
  </si>
  <si>
    <t xml:space="preserve">   4. Thuế và các khoản phải nộp Nhà nước                                                           </t>
  </si>
  <si>
    <t xml:space="preserve">   5. Phải trả người lao động                                                                       </t>
  </si>
  <si>
    <t xml:space="preserve">   6. Chi phí phải trả                                                                              </t>
  </si>
  <si>
    <t xml:space="preserve">   7. Phải trả nội bộ                                                                               </t>
  </si>
  <si>
    <t xml:space="preserve">   8. Phải trả theo tiến độ kế hoạch hợp đồng xây dựng                                              </t>
  </si>
  <si>
    <t xml:space="preserve">   9. Các khoản phải trả, phải nộp ngắn hạn khác                                                    </t>
  </si>
  <si>
    <t xml:space="preserve">  10. Dự phòng phải trả ngắn hạn                                                                    </t>
  </si>
  <si>
    <t xml:space="preserve">  11. Quỹ khen thưởng, phúc lợi                                                                     </t>
  </si>
  <si>
    <t xml:space="preserve"> II. Nợ dài hạn                                                                                     </t>
  </si>
  <si>
    <t xml:space="preserve">   1. Phải trả dài hạn người bán                                                                    </t>
  </si>
  <si>
    <t xml:space="preserve">   2. Phải trả dài hạn nội bộ                                                                       </t>
  </si>
  <si>
    <t xml:space="preserve">   3. Phải trả dài hạn khác                                                                         </t>
  </si>
  <si>
    <t xml:space="preserve">   4. Vay và nợ dài hạn                                                                             </t>
  </si>
  <si>
    <t xml:space="preserve">   5. Thuế  thu nhập hoãn lại phải trả                                                              </t>
  </si>
  <si>
    <t xml:space="preserve">   6. Dự phòng trợ cấp mất việc làm                                                                 </t>
  </si>
  <si>
    <t xml:space="preserve">   7. Dự phòng Phải trả dài hạn                                                                     </t>
  </si>
  <si>
    <t xml:space="preserve">B. Vốn chủ sở hữu (400=410+430)                                                                     </t>
  </si>
  <si>
    <t xml:space="preserve"> I. Vốn chủ sở hữu                                                                                  </t>
  </si>
  <si>
    <t xml:space="preserve">   1. Vốn đầu tư của chủ sở hữu                                                                     </t>
  </si>
  <si>
    <t xml:space="preserve">   2. Thặng dư vốn cổ phần                                                                          </t>
  </si>
  <si>
    <t xml:space="preserve">   3. Vốn khác của chủ sở hữu                                                                       </t>
  </si>
  <si>
    <t xml:space="preserve">   4. Cổ phiếu ngân quỹ (*)                                                                         </t>
  </si>
  <si>
    <t xml:space="preserve">   5. Chênh lệch đánh giá lại tài sản                                                               </t>
  </si>
  <si>
    <t xml:space="preserve">   6. Chênh lệch tỷ giá hối đoái                                                                    </t>
  </si>
  <si>
    <t xml:space="preserve">   7. Quỹ đầu tư phát triển                                                                         </t>
  </si>
  <si>
    <t xml:space="preserve">   8. Quỹ dự phòng tài chính                                                                        </t>
  </si>
  <si>
    <t xml:space="preserve">   9. Quỹ khác thuộc vốn chủ sở hữu                                                                 </t>
  </si>
  <si>
    <t xml:space="preserve">   10. Lợi nhuận sau thuế chưa phân phối                                                            </t>
  </si>
  <si>
    <t xml:space="preserve">   11. Nguồn vốn đầu tư XDCB                                                                        </t>
  </si>
  <si>
    <t xml:space="preserve"> II. Nguồn kinh phí và quỹ khác                                                                     </t>
  </si>
  <si>
    <t xml:space="preserve">   2. Nguồn kinh phí                                                                                </t>
  </si>
  <si>
    <t xml:space="preserve">   3. Nguồn kinh phí đã hình thành tscđ                                                             </t>
  </si>
  <si>
    <t xml:space="preserve">          Tổng cộng nguồn vốn (440=300+400)                                                         </t>
  </si>
  <si>
    <t xml:space="preserve">Các chỉ tiêu ngoài bảng cân đối kế toán                                                             </t>
  </si>
  <si>
    <t xml:space="preserve">    1. Tài sản thuê ngoài                                                                           </t>
  </si>
  <si>
    <t xml:space="preserve">        </t>
  </si>
  <si>
    <t xml:space="preserve">    2. Vật tư, hàng hoá giữ hộ, nhận gia công                                                       </t>
  </si>
  <si>
    <t xml:space="preserve">    3. Hàng hoá nhận bán hộ, nhận  ký gửi, ký cược                                                  </t>
  </si>
  <si>
    <t xml:space="preserve">    4. Nợ khó đòi đã xử lý                                                                          </t>
  </si>
  <si>
    <t xml:space="preserve">    5. Ngoại tệ các loại                                                                            </t>
  </si>
  <si>
    <t xml:space="preserve">    6. Dự toán chi sự nghiệp, dự án                                                                 </t>
  </si>
  <si>
    <t xml:space="preserve">         KẾ TOÁN TRƯỞNG</t>
  </si>
  <si>
    <t xml:space="preserve">        GIÁM ĐỐC CÔNG TY</t>
  </si>
  <si>
    <t xml:space="preserve">           Trần Thị Lương</t>
  </si>
  <si>
    <t>Tại thời điểm 31/12/2014</t>
  </si>
  <si>
    <t>31/12//2014</t>
  </si>
  <si>
    <t xml:space="preserve">              CÔNG TY CP XD ĐIỆN VNECO3                                         </t>
  </si>
  <si>
    <t xml:space="preserve">KHỐI 3 - PHƯỜNG TRUNG ĐÔ - TP VINH - NGHỆ AN      </t>
  </si>
  <si>
    <t>BÁO CÁO KẾT QUẢ HOẠT ĐỘNG SẢN XUẤT KINH DOANH</t>
  </si>
  <si>
    <t>Luỹ kế từ đầu năm</t>
  </si>
  <si>
    <t>Thuyết  minh</t>
  </si>
  <si>
    <t>Năm 2014</t>
  </si>
  <si>
    <t>Năm 2013</t>
  </si>
  <si>
    <t xml:space="preserve"> 1. Doanh thu bán hàng và cung cấp dịch vụ                                                      </t>
  </si>
  <si>
    <t xml:space="preserve">VI.25     </t>
  </si>
  <si>
    <t xml:space="preserve"> 2. Các khoản giảm trừ                                                                          </t>
  </si>
  <si>
    <t xml:space="preserve">          </t>
  </si>
  <si>
    <t xml:space="preserve"> 3. Doanh thu thuần về BH và c/c DV (10=01- 03)                                                 </t>
  </si>
  <si>
    <t xml:space="preserve"> 4. Giá vốn hàng bán                                                                            </t>
  </si>
  <si>
    <t xml:space="preserve">VI.27     </t>
  </si>
  <si>
    <t xml:space="preserve"> 5. Lợi nhuận gộp về BH và c/c DV (20=10-11)                                                    </t>
  </si>
  <si>
    <t xml:space="preserve"> 6. Doanh thu hoạt động tài chính                                                               </t>
  </si>
  <si>
    <t xml:space="preserve">VI.26     </t>
  </si>
  <si>
    <t xml:space="preserve"> 7. Chi phí tài chính                                                                           </t>
  </si>
  <si>
    <t xml:space="preserve">VI.28     </t>
  </si>
  <si>
    <t xml:space="preserve"> - Trong đó: Chi phí lãi vay                                                                    </t>
  </si>
  <si>
    <t xml:space="preserve"> 8. Chi phí bán hàng                                                                            </t>
  </si>
  <si>
    <t xml:space="preserve">     - Chi phí bán hàng                                                                         </t>
  </si>
  <si>
    <t xml:space="preserve">24A     </t>
  </si>
  <si>
    <t xml:space="preserve">     - Chi phí chờ kết chuyển (14221)                                                           </t>
  </si>
  <si>
    <t xml:space="preserve">24B     </t>
  </si>
  <si>
    <t xml:space="preserve"> 9. Chi phí quản lý doanh nghiệp                                                                </t>
  </si>
  <si>
    <t xml:space="preserve"> 10. Lợi nhuận thuần từ hoạt động kinh doanh                         </t>
  </si>
  <si>
    <t xml:space="preserve"> 11. Thu nhập khác                                                                              </t>
  </si>
  <si>
    <t xml:space="preserve"> 12. Chi phí khác                                                                               </t>
  </si>
  <si>
    <t xml:space="preserve"> 13. Lợi nhuận khác (40=31-32)                                                                  </t>
  </si>
  <si>
    <t xml:space="preserve"> 14. Tổng lợi nhuận kế toán trước thuế (50=30+40)                                               </t>
  </si>
  <si>
    <t xml:space="preserve"> 15. Chi phí thuế TNDN hiện hành                                                                </t>
  </si>
  <si>
    <t xml:space="preserve">VI.30     </t>
  </si>
  <si>
    <t xml:space="preserve"> 16. Chi phí thuế TNDN hoãn lại                                                                 </t>
  </si>
  <si>
    <t xml:space="preserve"> 17. Lợi nhuận sau thuế thu nhập doanh nghiệp                             </t>
  </si>
  <si>
    <t xml:space="preserve"> 18. Lãi cơ bản trên cổ phiếu                                                                   </t>
  </si>
  <si>
    <t xml:space="preserve">                       KẾ TOÁN TRƯỞNG                                                                             GIÁM ĐỐC</t>
  </si>
  <si>
    <t xml:space="preserve">                           Trần Thị Lương</t>
  </si>
  <si>
    <t>Quý 4 năm 2014</t>
  </si>
  <si>
    <t>đến cuối quý 4</t>
  </si>
  <si>
    <t>Quý 4</t>
  </si>
  <si>
    <t xml:space="preserve">                 Ngày  18  tháng  01   năm 2015</t>
  </si>
  <si>
    <t xml:space="preserve">                      Ngày18  tháng 01 năm 2015</t>
  </si>
  <si>
    <t xml:space="preserve"> IV .THÔNG TIN BỔ SUNG CHO CÁC KHOẢN MỤC TRÌNH BÀY TRONG BẢNG CÂN ĐỐI KẾ TOÁN </t>
  </si>
  <si>
    <t>(Đơn vị tính: đồng)</t>
  </si>
  <si>
    <t>Chỉ  tiêu</t>
  </si>
  <si>
    <t>Đầu kỳ(01/1/2014)</t>
  </si>
  <si>
    <t xml:space="preserve">  1. Tiền </t>
  </si>
  <si>
    <t xml:space="preserve"> - Tiền mặt tại quỹ</t>
  </si>
  <si>
    <t xml:space="preserve">  - Tiền Việt nam gửi ngân hàng</t>
  </si>
  <si>
    <t xml:space="preserve">         Ngân hàng công thương Bến Thuỷ </t>
  </si>
  <si>
    <r>
      <t xml:space="preserve">        Ngân hàng TMCP  Việt nam</t>
    </r>
    <r>
      <rPr>
        <sz val="10"/>
        <rFont val=".VnTime"/>
        <family val="2"/>
      </rPr>
      <t xml:space="preserve"> - th­¬ng tÝn</t>
    </r>
  </si>
  <si>
    <t xml:space="preserve">  - Tiền gửi ngoại tệ  tại ngân hàng</t>
  </si>
  <si>
    <t>02. Các khoản phải thu ngắn hạn</t>
  </si>
  <si>
    <t xml:space="preserve">   -. Phải thu khách hàng (*)</t>
  </si>
  <si>
    <t xml:space="preserve">   - Trả trước cho người bán</t>
  </si>
  <si>
    <t xml:space="preserve">  - Các khoản phải thu khác (*)</t>
  </si>
  <si>
    <t xml:space="preserve">  - Dự phòng phải thu khó đòi </t>
  </si>
  <si>
    <t>(*) Phải thu của khách hàng</t>
  </si>
  <si>
    <t>Công ty CP Xây dựng điện Việt nam</t>
  </si>
  <si>
    <t>Công ty CP Sông đà 11</t>
  </si>
  <si>
    <t>Công ty CP Xây dựng điện VNECO2</t>
  </si>
  <si>
    <t>Công ty CP Xây lắp điện 1</t>
  </si>
  <si>
    <t>Các đối tượng khác</t>
  </si>
  <si>
    <t>(*). Các khoản phải thu khác</t>
  </si>
  <si>
    <t>Phải thu của CBCNV vay mượn tam thời</t>
  </si>
  <si>
    <t>Phải thu của Tổng Công ty VNECO</t>
  </si>
  <si>
    <t xml:space="preserve">Phải thu khác </t>
  </si>
  <si>
    <t>03- Hàng tồn kho</t>
  </si>
  <si>
    <t xml:space="preserve">          - Nguyên liệu, vật liệu </t>
  </si>
  <si>
    <t xml:space="preserve">          - Công cụ, dụng cụ </t>
  </si>
  <si>
    <t xml:space="preserve">          - Chi phí SX, KD dở dang </t>
  </si>
  <si>
    <t xml:space="preserve">          - Thành phẩm </t>
  </si>
  <si>
    <t xml:space="preserve">          - Hàng Gửi bán </t>
  </si>
  <si>
    <t>Cộng giá gốc hàng tồn kho</t>
  </si>
  <si>
    <t>04. Tình hình tăng giảm  tài sản cố định</t>
  </si>
  <si>
    <t xml:space="preserve">  + Tài sản Hữu hình  (Kèm phụ lục 01)</t>
  </si>
  <si>
    <t xml:space="preserve"> - Nguyên giá</t>
  </si>
  <si>
    <t xml:space="preserve"> - Giá trị hao  mòn luỹ kế</t>
  </si>
  <si>
    <t xml:space="preserve"> - Giá trị còn lại</t>
  </si>
  <si>
    <t>05 - Đầu tư tài chính dài hạn:</t>
  </si>
  <si>
    <t xml:space="preserve"> - Đầu tư vào Công ty Cổ phần  Sông Ba(*)</t>
  </si>
  <si>
    <t xml:space="preserve">  - Dự phòng giảm giá đầu tư </t>
  </si>
  <si>
    <t>(*) -  Số lượng cổ phiếu tại thời điểm 01/01/2014 là:  261 166 cổ phiếu</t>
  </si>
  <si>
    <t xml:space="preserve"> 06. Chi phí trả trước dài hạn</t>
  </si>
  <si>
    <t xml:space="preserve"> Phí gia hạn chứng chỉ ISO</t>
  </si>
  <si>
    <t xml:space="preserve">  Công cụ dụng cụ chờ phân bổ </t>
  </si>
  <si>
    <t xml:space="preserve">  Sữa chữa nhà xưởng</t>
  </si>
  <si>
    <t xml:space="preserve">  Sữa chữa khuôn ống cống</t>
  </si>
  <si>
    <t xml:space="preserve">  Sữa chữa xeô tô</t>
  </si>
  <si>
    <t>(*) -  Số lượng cổ phiếu tại thời điểm 01//2013 là:248 730 cổ phiếu</t>
  </si>
  <si>
    <t>Chứng chỉ đánh giá chất lượng SP bê tông</t>
  </si>
  <si>
    <t>Chi phí lắp ráp khuôn quay bê tông</t>
  </si>
  <si>
    <t xml:space="preserve">  - Số cổ tức được chia trong năm bằng cổ phiếu là : 12 436 cổ phiếu</t>
  </si>
  <si>
    <t>07 - Thuế và các khoản phải nộp nhà nước</t>
  </si>
  <si>
    <t xml:space="preserve"> - Thuế Giá trị gia tăng</t>
  </si>
  <si>
    <t xml:space="preserve"> - Thuế thu nhập doanh nghiệp</t>
  </si>
  <si>
    <t xml:space="preserve">                                             : - Thuế TNDN quý 3/2013</t>
  </si>
  <si>
    <t xml:space="preserve">                                             : - Thuế TNDN quý 4/2013</t>
  </si>
  <si>
    <t xml:space="preserve"> Cộng</t>
  </si>
  <si>
    <t xml:space="preserve">08 - Chi phí phải trả </t>
  </si>
  <si>
    <r>
      <t xml:space="preserve"> - </t>
    </r>
    <r>
      <rPr>
        <sz val="10"/>
        <rFont val=".VnTime"/>
        <family val="2"/>
      </rPr>
      <t>Chi phÝ trÝch tr­íc vµo s¶n xuÊt kinh doanh (*)</t>
    </r>
  </si>
  <si>
    <t>(*) Chi tiết chi phí trích trước vào sản xuất kinh doanh</t>
  </si>
  <si>
    <t>Trích trước chi phí đường dây Ô môn - sóc trăng</t>
  </si>
  <si>
    <t>Trích trước chi phí ĐZ hủa na - Thanh hoá</t>
  </si>
  <si>
    <t>Trích trước chi phí ĐZ Nậm na 2 Mường So</t>
  </si>
  <si>
    <t>Chi phí kiểm toán</t>
  </si>
  <si>
    <t xml:space="preserve"> Cộng </t>
  </si>
  <si>
    <t xml:space="preserve"> 09- Các khoản phải trả, phải nộp ngắn hạn khác</t>
  </si>
  <si>
    <t xml:space="preserve">    - Kinh phí công đoàn</t>
  </si>
  <si>
    <t xml:space="preserve">    - Bảo hiểm xã hội, Bảo hiểm y tế bảo hiểm thất nghiệp</t>
  </si>
  <si>
    <t xml:space="preserve">    - Phải trả cho tổng Công ty VNECO các khoản khác</t>
  </si>
  <si>
    <t xml:space="preserve">     - Cổ tức phải trả cho các cổ đông</t>
  </si>
  <si>
    <t xml:space="preserve">    - Khoản Phải trả về tiền bảo hành công trình</t>
  </si>
  <si>
    <t xml:space="preserve">    Trong đó:  Đậu Văn Tiến</t>
  </si>
  <si>
    <t xml:space="preserve">                        Nguyễn Văn Đào</t>
  </si>
  <si>
    <t xml:space="preserve">                       Nguyễn Trọng Tuấn</t>
  </si>
  <si>
    <t xml:space="preserve">                      Nguyễn Đình Sơn</t>
  </si>
  <si>
    <t xml:space="preserve">                      Nguyễn Trung phú</t>
  </si>
  <si>
    <t xml:space="preserve">                      Dương đoàn nguyện</t>
  </si>
  <si>
    <t xml:space="preserve">                      Hồ hửu Phước</t>
  </si>
  <si>
    <t xml:space="preserve">                      Tiền giữ lại bảo hành sữa chữa các công trình</t>
  </si>
  <si>
    <t xml:space="preserve">    - Các khoản phải trả khác</t>
  </si>
  <si>
    <t>10- Dự phòng phải trả ngắn hạn:</t>
  </si>
  <si>
    <t xml:space="preserve">  - Dự phòng chi phí bảo hành các công trình xây lắp</t>
  </si>
  <si>
    <t xml:space="preserve">     Đường dây 220 KV Vũng áng Hà tĩnh</t>
  </si>
  <si>
    <t xml:space="preserve">     Đường dây 220 KV Thanh Hoá - Vinh</t>
  </si>
  <si>
    <t xml:space="preserve">     Đường dây 220 KV Nghi Sơn - Thanh Hoá</t>
  </si>
  <si>
    <t xml:space="preserve">     Đường dây 500 KV Quảng Ninh - Hiệp Hoà lô 8.2</t>
  </si>
  <si>
    <t xml:space="preserve">     Đường dây 500 KV Quảng Ninh - Hiệp Hoà lô 8.1</t>
  </si>
  <si>
    <t xml:space="preserve">     Đường dây 220 KV Thuỷ điện - Hủa na</t>
  </si>
  <si>
    <t xml:space="preserve">     Đường dây 220 KV Duyên Hải - Trà vinh</t>
  </si>
  <si>
    <t xml:space="preserve">     Đường dây 110 KV vân trì - chèm</t>
  </si>
  <si>
    <t xml:space="preserve">     Đường dây 110 KV Nậm Na2 - Mường So</t>
  </si>
  <si>
    <t xml:space="preserve">     Đường dây 500 KV Phú Mỹ - Sông Mây</t>
  </si>
  <si>
    <t xml:space="preserve">     Đường dây 500 KV Pleiku- Mỹ Phước - Cầu Bông</t>
  </si>
  <si>
    <t xml:space="preserve">     Đường dây 500 KV Vĩnh Tân - Sông Mây</t>
  </si>
  <si>
    <t xml:space="preserve">     Đường dây 500 KV Sơn La - lai Châu</t>
  </si>
  <si>
    <t>11- Nguồn vốn chủ sở hửu</t>
  </si>
  <si>
    <t xml:space="preserve"> a. Bảng đối chiếu biến động vốn chủ sở hửu  (Kèm Phụ lục 02)</t>
  </si>
  <si>
    <t xml:space="preserve"> b. Chi tiết vốn đầu tư của chủ sở hửu</t>
  </si>
  <si>
    <t xml:space="preserve">     - Vốn góp của Tổng Công ty</t>
  </si>
  <si>
    <t xml:space="preserve">     + Vốn góp của các đối tượng khác</t>
  </si>
  <si>
    <t xml:space="preserve">  C.  Cổ phiếu</t>
  </si>
  <si>
    <t xml:space="preserve">      - Số lượng cổ phiếu đăng ký phát hành</t>
  </si>
  <si>
    <t xml:space="preserve">      - Số lượng cổ phiếu đã bán ra công chúng</t>
  </si>
  <si>
    <t xml:space="preserve">        + Cổ phiếu phổ thông</t>
  </si>
  <si>
    <t xml:space="preserve">      - Số lượng cổ phiếu được  mua lại </t>
  </si>
  <si>
    <t xml:space="preserve">       - Số lượng cổ phiếu đang lưu hành</t>
  </si>
  <si>
    <t xml:space="preserve">           - Mệnh giá cổ phiếu đang lưu hành: 10.000 đồng/ cổ phiếu</t>
  </si>
  <si>
    <t xml:space="preserve">  e-  Các quỹ của doanh nghiệp: </t>
  </si>
  <si>
    <t xml:space="preserve">   - Quỹ đầu tư phát triển</t>
  </si>
  <si>
    <t xml:space="preserve">   - Quỹ dự phòng tài chính</t>
  </si>
  <si>
    <t xml:space="preserve">       - Các quỹ khác thuộc vốn chủ sở hửu</t>
  </si>
  <si>
    <t xml:space="preserve">                                                Trần Thị Lương</t>
  </si>
  <si>
    <t xml:space="preserve">        Ngân hàng TMCP  Đầu tư và Phát Triển</t>
  </si>
  <si>
    <t>Công ty CP Xây Dựng Công nghiệp</t>
  </si>
  <si>
    <t xml:space="preserve">   -  Trong kỳ đã bán :                                                        236 000 cổ phiếu</t>
  </si>
  <si>
    <t xml:space="preserve">   - Số lượng cổ phiếu tại thời điểm 31/12/2014 là: 25 166 cổ phiếu</t>
  </si>
  <si>
    <t xml:space="preserve">     Trong đó                        : - Thuế TNDN quý 4/2014</t>
  </si>
  <si>
    <t xml:space="preserve"> - Thuế thu nhập cá nhân</t>
  </si>
  <si>
    <t xml:space="preserve">     Đường dây 500 KV Duyên Hải Mỹ Tho</t>
  </si>
  <si>
    <t xml:space="preserve">     Đường dây 220 KV Vĩnh Tân - Phan Thiết</t>
  </si>
  <si>
    <t>Cuối kỳ (31/12/2014)</t>
  </si>
  <si>
    <t xml:space="preserve">                                                                     Ngày 18 tháng 01 năm 2015</t>
  </si>
  <si>
    <t>V.THÔNG TIN BỔ SUNG CÁC KHOẢN MỤC TRÌNH BÀY TRONG BÁO CÁO KẾT QUẢ HOẠT ĐỘNG SXKD</t>
  </si>
  <si>
    <t xml:space="preserve">Luỹ kế từ đầu năm </t>
  </si>
  <si>
    <t>CHỈ TIÊU</t>
  </si>
  <si>
    <t>01- Tổng doanh thu bán hàng và cung cấp dịch vụ (Mã số 01)</t>
  </si>
  <si>
    <t xml:space="preserve"> - Doanh thu về bán hàng và cung cấp dịch vụ (Mã số 10)</t>
  </si>
  <si>
    <r>
      <t>Trong đó</t>
    </r>
    <r>
      <rPr>
        <sz val="10"/>
        <rFont val="Times New Roman"/>
        <family val="1"/>
      </rPr>
      <t xml:space="preserve">:   </t>
    </r>
  </si>
  <si>
    <t xml:space="preserve">  - Doanh thu Xây lắp</t>
  </si>
  <si>
    <t xml:space="preserve">  - Doanh thu sản xuất công nghiệp </t>
  </si>
  <si>
    <t xml:space="preserve">  - Doanh thu khác</t>
  </si>
  <si>
    <t>02- Các khoản giảm trừ</t>
  </si>
  <si>
    <t xml:space="preserve"> Trong đó : Hàng bán trả lại</t>
  </si>
  <si>
    <t>03- Doanh thu thuần bán hàng và cung cấp dịch vụ</t>
  </si>
  <si>
    <t>04 - Giá vốn hàng bán (Mã số 11)</t>
  </si>
  <si>
    <t xml:space="preserve">  - Giá vốn Xây lắp</t>
  </si>
  <si>
    <t xml:space="preserve">  - Giá vốn sản xuất công nghiệp </t>
  </si>
  <si>
    <t xml:space="preserve">  - Giá vốn của hoạt động SXKD khác</t>
  </si>
  <si>
    <t xml:space="preserve">                                         Cộng</t>
  </si>
  <si>
    <r>
      <t xml:space="preserve"> 05- </t>
    </r>
    <r>
      <rPr>
        <b/>
        <sz val="10"/>
        <rFont val=".VnTime"/>
        <family val="2"/>
      </rPr>
      <t>Doanh thu ho¹t ®éng tµi chÝnh (</t>
    </r>
    <r>
      <rPr>
        <b/>
        <sz val="10"/>
        <rFont val="Times New Roman"/>
        <family val="1"/>
      </rPr>
      <t>Mã số 21</t>
    </r>
    <r>
      <rPr>
        <b/>
        <sz val="10"/>
        <rFont val=".VnTime"/>
        <family val="2"/>
      </rPr>
      <t>)</t>
    </r>
  </si>
  <si>
    <t xml:space="preserve"> -  Lãi tiền gửi, tiền cho vay</t>
  </si>
  <si>
    <t xml:space="preserve"> - Lãi do bán cổ phiếu</t>
  </si>
  <si>
    <t xml:space="preserve"> - Lợi nhuận được chia</t>
  </si>
  <si>
    <t xml:space="preserve">                                                Cộng</t>
  </si>
  <si>
    <t>06- Chi phí tài chính (Mã số 22)</t>
  </si>
  <si>
    <t xml:space="preserve"> - Lãi tiền vay</t>
  </si>
  <si>
    <t xml:space="preserve"> - Lỗ do đầu tư chứng khoán</t>
  </si>
  <si>
    <t xml:space="preserve"> - Hoàn nhập dự phòng giảm giá đầu tư tài chính dài hạn</t>
  </si>
  <si>
    <t xml:space="preserve"> - Chiết khấu thanh toán</t>
  </si>
  <si>
    <t xml:space="preserve"> - Lỗ chênh lệch tỷ giá chưa thực hiện</t>
  </si>
  <si>
    <t xml:space="preserve"> 07- Chi phí thuế thu nhập hiện hành</t>
  </si>
  <si>
    <t xml:space="preserve">    Lợi nhuận trước thuế </t>
  </si>
  <si>
    <t xml:space="preserve">  - Trừ thu nhập được miễn thuế</t>
  </si>
  <si>
    <t xml:space="preserve">  - Chi phí không được trừ vào thu nhập chịu thuế</t>
  </si>
  <si>
    <t xml:space="preserve">  - Thu nhập chịu thuế</t>
  </si>
  <si>
    <t xml:space="preserve">  - Thuế phải nôp  (áp dụng thuế suất 25%)</t>
  </si>
  <si>
    <t xml:space="preserve">  - Thuế phải nôp  (áp dụng thuế suất 20%)</t>
  </si>
  <si>
    <t xml:space="preserve">  - Thuế phải nôp  (áp dụng thuế suất 22%)</t>
  </si>
  <si>
    <t xml:space="preserve">                       KẾ TOÁN TRƯỞNG                                                                           GIÁM ĐỐC</t>
  </si>
  <si>
    <t xml:space="preserve"> Ngày  18  tháng  01   năm 2015</t>
  </si>
  <si>
    <t>VI. NHỮNG THÔNG TIN KHÁC :</t>
  </si>
  <si>
    <t xml:space="preserve"> Thông tin về các bên liên quan:</t>
  </si>
  <si>
    <t xml:space="preserve">          Các bên liên quan bao gồm:</t>
  </si>
  <si>
    <t xml:space="preserve">          Tổng công ty cổ phần xây dựng điện Việt nam (VNECO) là Công ty mẹ có cổ phần chi phối chiếm 52,93% vốn điều lệ đã đăng ký của Công ty . </t>
  </si>
  <si>
    <t xml:space="preserve">   + Thực hiện các hợp đồng kinh tế giữa Công ty mẹ và Công ty , đồng thời quyết toán khối lượng xây lắp hoàn thành và  thanh toán công nợ với Công ty mẹ</t>
  </si>
  <si>
    <t>Số dư 
01/01/2014</t>
  </si>
  <si>
    <t>Phát sinh tăng</t>
  </si>
  <si>
    <t>Phát sinh Giảm</t>
  </si>
  <si>
    <t>Các khoản phải trả khác</t>
  </si>
  <si>
    <t>Số dư
 01/01/2014</t>
  </si>
  <si>
    <t>Hợp đồng xây lắp</t>
  </si>
  <si>
    <t>Kinh phí đền bù</t>
  </si>
  <si>
    <t xml:space="preserve">Công ty cổ phần XD </t>
  </si>
  <si>
    <t>VNECO2</t>
  </si>
  <si>
    <t>VNECO4</t>
  </si>
  <si>
    <t>VNECO10</t>
  </si>
  <si>
    <t xml:space="preserve">                                             KẾ TOÁN TRƯỞNG</t>
  </si>
  <si>
    <t xml:space="preserve">   GIÁM ĐỐC CÔNG TY</t>
  </si>
  <si>
    <t xml:space="preserve">          Các giao dịch chủ yếu của Công ty với Công ty mẹ trong giai đoạn tài chính từ ngày 01/01/2014 đến ngày 31/12/2014 bao gồm:</t>
  </si>
  <si>
    <t xml:space="preserve">          Công nợ phải trả của Công ty với Công ty Mẹ tại ngày 31 thánh 12 năm 2014 như sau:</t>
  </si>
  <si>
    <t>Số dư 
31/12/2014</t>
  </si>
  <si>
    <t>Công nợ phải thu của Công ty với Công ty Mẹ tại ngày 31 tháng 12 năm 2014 như sau:</t>
  </si>
  <si>
    <t>Công nợ phải trả của Công ty với các đơn vị cùng tổ hợp VNECO tại ngày 31 tháng 12 năm 2014 như sau:</t>
  </si>
  <si>
    <t>Công nợ phải thu của Công ty với các đơn vị cùng tổ hợp VNECO tại ngày 31 thánh 12 năm 2014 như sau:</t>
  </si>
  <si>
    <t>Vinh, ngày 18 tháng 01 năm 2015</t>
  </si>
  <si>
    <t xml:space="preserve">            Trần Thị Lương</t>
  </si>
  <si>
    <t>VNECO8</t>
  </si>
  <si>
    <t>11- Vốn chủ sở hữu</t>
  </si>
  <si>
    <t>Phụ lục 02</t>
  </si>
  <si>
    <t>a- Bảng đối chiếu biến động của vốn chủ sở hữu</t>
  </si>
  <si>
    <t>Vốn góp (Vốn ĐT của CSH)</t>
  </si>
  <si>
    <t>Quỹ đầu tư phát triển</t>
  </si>
  <si>
    <t>Quỹ dự phòng tài chính</t>
  </si>
  <si>
    <t>Thặng dư vốn cổ phần</t>
  </si>
  <si>
    <t>Quỹ khác thuộc vốn chủ sở hữu</t>
  </si>
  <si>
    <t>Lợi nhuậnchưa phân phối</t>
  </si>
  <si>
    <t>phân phối</t>
  </si>
  <si>
    <t>Số dư tại 01/012013</t>
  </si>
  <si>
    <t xml:space="preserve">- Tăng vốn trong  năm trước  </t>
  </si>
  <si>
    <t>- Giảm  vốn trong năm trước</t>
  </si>
  <si>
    <t>Số dư 31/12/2013</t>
  </si>
  <si>
    <t>Số dư tại 01/01/2014</t>
  </si>
  <si>
    <t>- Tăng vốn trong  kỳ</t>
  </si>
  <si>
    <t>- Giảm  vốn trong  kỳ</t>
  </si>
  <si>
    <t>Số dư  tại 30/09/2014</t>
  </si>
  <si>
    <t xml:space="preserve">              KẾ TOÁN TRƯỞNG</t>
  </si>
  <si>
    <t xml:space="preserve">              GIÁM ĐỐC CÔNG TY</t>
  </si>
  <si>
    <t xml:space="preserve">         Trần Thi Lương</t>
  </si>
  <si>
    <t xml:space="preserve">Ngày 18 tháng 01 năm 2015 </t>
  </si>
  <si>
    <t>04.TÌNH HÌNH TĂNG GIẢM TÀI SẢN CỐ ĐỊNH HỮU HÌNH QUÍ 4/ 2014</t>
  </si>
  <si>
    <t>NỘI DUNG</t>
  </si>
  <si>
    <t>NHÀ CỬA VẬT KIẾN TRÚC</t>
  </si>
  <si>
    <t>MÁY MÓC THIẾT BỊ</t>
  </si>
  <si>
    <t>PHƯƠNG TIỆN VẬN TẢI</t>
  </si>
  <si>
    <t>THIẾT BỊ DỤNG CỤ QUẢN LÝ</t>
  </si>
  <si>
    <t>TỔNG CỘNG</t>
  </si>
  <si>
    <t>NGUYÊN GIÁ</t>
  </si>
  <si>
    <t>Số dư đầu quý 4</t>
  </si>
  <si>
    <t>Mua trong quí</t>
  </si>
  <si>
    <t>Đầu tư XDCB hoàn thành</t>
  </si>
  <si>
    <t>Nhượng bán</t>
  </si>
  <si>
    <t>Số dư cuối quý 4</t>
  </si>
  <si>
    <t>GIÁ TRỊ HAO MÒN LUỸ KẾ</t>
  </si>
  <si>
    <t>Khấu hao trong Quí 4/2014</t>
  </si>
  <si>
    <t xml:space="preserve">Số dư cuối quý 4 </t>
  </si>
  <si>
    <t>GÍA TRỊ CÒN LẠI CỦA TSCĐ</t>
  </si>
  <si>
    <t>Tại ngày đầu quý 4: ( 01/10/2014)</t>
  </si>
  <si>
    <t>Tại ngày cuối quý 4: (31/12/2014)</t>
  </si>
  <si>
    <t xml:space="preserve"> </t>
  </si>
  <si>
    <t>NGƯỜI LẬP</t>
  </si>
  <si>
    <t xml:space="preserve">                        KẾ TOÁN TRƯỞNG</t>
  </si>
  <si>
    <t xml:space="preserve">             GIÁM ĐỐC CÔNG TY</t>
  </si>
  <si>
    <t>Phô lôc 01</t>
  </si>
  <si>
    <r>
      <t xml:space="preserve">        </t>
    </r>
    <r>
      <rPr>
        <b/>
        <sz val="12"/>
        <rFont val="Times New Roman"/>
        <family val="1"/>
      </rPr>
      <t>CÔNG TY CP XD ĐIỆN VNECO3</t>
    </r>
  </si>
  <si>
    <t>Khối 3- Phường Trung Đô - Tp Vinh – Nghệ An</t>
  </si>
  <si>
    <t>THUYẾT MINH BÁO CÁO TÀI CHÍNH</t>
  </si>
  <si>
    <t>Quý 4/2014</t>
  </si>
  <si>
    <t>I.Đặc điểm hoạt động sản xuất kinh doanh</t>
  </si>
  <si>
    <t>1. Hình thức sở hữu vốn:</t>
  </si>
  <si>
    <t>Trụ sở chính: Khối 3 – Phường Trung Đô - Tp Vinh – Tỉnh Nghệ An.</t>
  </si>
  <si>
    <r>
      <t xml:space="preserve">Vốn điều lệ của Công ty:          </t>
    </r>
    <r>
      <rPr>
        <b/>
        <sz val="12"/>
        <rFont val="Times New Roman"/>
        <family val="1"/>
      </rPr>
      <t>13.197.100.000 đồng.</t>
    </r>
  </si>
  <si>
    <t>Hình thức sở hữu vốn:               Cổ phần</t>
  </si>
  <si>
    <t>- Tỷ lệ vốn của Tổng công ty cổ phần xây dựng điện Việt Nam:         52,9%</t>
  </si>
  <si>
    <t>- Tỷ lệ vốn của các đối tượng khác:                                                      47,1%</t>
  </si>
  <si>
    <t>2. Ngành nghề kinh doanh:</t>
  </si>
  <si>
    <t>- Sản xuất các sản phẩm bê tông, sản xuất phụ kiện điện.</t>
  </si>
  <si>
    <t>- Gia công cơ khí, mạ nhúng kẽm nóng.</t>
  </si>
  <si>
    <t>- Dịch vụ vận tải hàng hoá.</t>
  </si>
  <si>
    <t>- Xử lý nền móng các công trình.</t>
  </si>
  <si>
    <t>- Khai thác kinh doanh cát, đá, sỏi và các chủng loaị vật liệu xây dựng.</t>
  </si>
  <si>
    <t>II. Kỳ kế toán, đơn vị tiền tệ sử dụng trong kế toán:</t>
  </si>
  <si>
    <t xml:space="preserve">               Kỳ kế toán quý 4 của Công ty  : bất đầu từ ngày 01 tháng 10 và kết thúc tại thời điểm hết ngày 31/12 hàng năm.</t>
  </si>
  <si>
    <t>Đơn vị tiền tệ sủa dụng: VNĐ</t>
  </si>
  <si>
    <r>
      <t>III. Chế độ kế toán áp dụng</t>
    </r>
    <r>
      <rPr>
        <sz val="12"/>
        <rFont val="Times New Roman"/>
        <family val="1"/>
      </rPr>
      <t>:</t>
    </r>
  </si>
</sst>
</file>

<file path=xl/styles.xml><?xml version="1.0" encoding="utf-8"?>
<styleSheet xmlns="http://schemas.openxmlformats.org/spreadsheetml/2006/main">
  <numFmts count="3">
    <numFmt numFmtId="43" formatCode="_(* #,##0.00_);_(* \(#,##0.00\);_(* &quot;-&quot;??_);_(@_)"/>
    <numFmt numFmtId="164" formatCode="_(* #,##0_);_(* \(#,##0\);_(* &quot;-&quot;??_);_(@_)"/>
    <numFmt numFmtId="168" formatCode="_(* #,##0.0_);_(* \(#,##0.0\);_(* &quot;-&quot;??_);_(@_)"/>
  </numFmts>
  <fonts count="82">
    <font>
      <sz val="10"/>
      <name val="Arial"/>
    </font>
    <font>
      <sz val="10"/>
      <name val="Arial"/>
    </font>
    <font>
      <sz val="16"/>
      <name val="Times New Roman"/>
      <family val="1"/>
    </font>
    <font>
      <sz val="10"/>
      <name val=".VnTime"/>
      <family val="2"/>
    </font>
    <font>
      <sz val="12"/>
      <name val="Times New Roman"/>
      <family val="1"/>
    </font>
    <font>
      <sz val="10"/>
      <name val="Times New Roman"/>
      <family val="1"/>
    </font>
    <font>
      <b/>
      <sz val="10"/>
      <name val="Times New Roman"/>
      <family val="1"/>
    </font>
    <font>
      <b/>
      <sz val="10"/>
      <name val=".VnTime"/>
      <family val="2"/>
    </font>
    <font>
      <sz val="12"/>
      <name val=".VnTimeH"/>
      <family val="2"/>
    </font>
    <font>
      <sz val="12"/>
      <name val=".VnTime"/>
      <family val="2"/>
    </font>
    <font>
      <b/>
      <sz val="12"/>
      <name val=".VnTime"/>
      <family val="2"/>
    </font>
    <font>
      <b/>
      <sz val="12"/>
      <name val="Times New Roman"/>
      <family val="1"/>
    </font>
    <font>
      <sz val="8"/>
      <name val="Arial"/>
    </font>
    <font>
      <sz val="9"/>
      <name val=".VnTime"/>
      <family val="2"/>
    </font>
    <font>
      <b/>
      <sz val="9"/>
      <name val="Times New Roman"/>
      <family val="1"/>
    </font>
    <font>
      <b/>
      <sz val="9"/>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1"/>
      <name val="Times New Roman"/>
      <family val="1"/>
    </font>
    <font>
      <sz val="11"/>
      <name val="Times New Roman"/>
      <family val="1"/>
    </font>
    <font>
      <b/>
      <sz val="18"/>
      <name val="Times New Roman"/>
      <family val="1"/>
    </font>
    <font>
      <i/>
      <sz val="14"/>
      <name val="Times New Roman"/>
      <family val="1"/>
    </font>
    <font>
      <b/>
      <i/>
      <sz val="10"/>
      <name val="Times New Roman"/>
      <family val="1"/>
    </font>
    <font>
      <b/>
      <i/>
      <sz val="10"/>
      <name val=".VnTime"/>
      <family val="2"/>
    </font>
    <font>
      <i/>
      <sz val="10"/>
      <name val=".VnTime"/>
      <family val="2"/>
    </font>
    <font>
      <i/>
      <sz val="12"/>
      <name val="Times New Roman"/>
      <family val="1"/>
    </font>
    <font>
      <b/>
      <i/>
      <sz val="12"/>
      <name val="Times New Roman"/>
      <family val="1"/>
    </font>
    <font>
      <b/>
      <sz val="10"/>
      <name val="Arial"/>
    </font>
    <font>
      <b/>
      <sz val="8"/>
      <name val="Times New Roman"/>
      <family val="1"/>
    </font>
    <font>
      <sz val="8"/>
      <name val=".VnArialH"/>
      <family val="2"/>
    </font>
    <font>
      <sz val="8"/>
      <name val="Times New Roman"/>
      <family val="1"/>
    </font>
    <font>
      <b/>
      <sz val="18"/>
      <name val=".VnHelvetInsH"/>
      <family val="2"/>
    </font>
    <font>
      <sz val="18"/>
      <name val=".VnHelvetInsH"/>
      <family val="2"/>
    </font>
    <font>
      <i/>
      <sz val="14"/>
      <name val=".VnBook-Antiqua"/>
      <family val="2"/>
    </font>
    <font>
      <sz val="14"/>
      <name val=".VnBook-Antiqua"/>
      <family val="2"/>
    </font>
    <font>
      <i/>
      <sz val="12"/>
      <name val=".VnTime"/>
      <family val="2"/>
    </font>
    <font>
      <b/>
      <sz val="12"/>
      <name val=".VnTimeH"/>
      <family val="2"/>
    </font>
    <font>
      <sz val="11"/>
      <name val=".VnTimeH"/>
      <family val="2"/>
    </font>
    <font>
      <b/>
      <sz val="16"/>
      <name val="Times New Roman"/>
      <family val="1"/>
    </font>
    <font>
      <b/>
      <sz val="16"/>
      <name val=".VnTimeH"/>
      <family val="2"/>
    </font>
    <font>
      <sz val="16"/>
      <name val=".VnTime"/>
      <family val="2"/>
    </font>
    <font>
      <b/>
      <sz val="10"/>
      <name val=".VnTimeH"/>
      <family val="2"/>
    </font>
    <font>
      <b/>
      <sz val="10"/>
      <name val=".VnTime"/>
    </font>
    <font>
      <b/>
      <sz val="9"/>
      <name val=".VnTimeH"/>
      <family val="2"/>
    </font>
    <font>
      <sz val="13"/>
      <name val=".VnTime"/>
      <family val="2"/>
    </font>
    <font>
      <sz val="14"/>
      <name val="Times New Roman"/>
      <family val="1"/>
    </font>
    <font>
      <b/>
      <sz val="13"/>
      <name val=".VnTime"/>
      <family val="2"/>
    </font>
    <font>
      <i/>
      <sz val="10"/>
      <name val="Times New Roman"/>
      <family val="1"/>
    </font>
    <font>
      <u/>
      <sz val="10"/>
      <name val="Times New Roman"/>
      <family val="1"/>
    </font>
    <font>
      <sz val="9"/>
      <name val="Arial"/>
    </font>
    <font>
      <sz val="9"/>
      <color indexed="8"/>
      <name val=".VnTime"/>
      <family val="2"/>
    </font>
    <font>
      <sz val="12"/>
      <name val="Arial"/>
    </font>
    <font>
      <sz val="13"/>
      <name val=".VnTimeH"/>
      <family val="2"/>
    </font>
    <font>
      <sz val="13"/>
      <name val=".VnTime"/>
    </font>
    <font>
      <b/>
      <sz val="13"/>
      <name val="Times New Roman"/>
      <family val="1"/>
    </font>
    <font>
      <b/>
      <sz val="13"/>
      <name val=".VnTime"/>
    </font>
    <font>
      <b/>
      <sz val="11"/>
      <name val=".VnTime"/>
    </font>
    <font>
      <b/>
      <sz val="11"/>
      <name val=".VnTime"/>
      <family val="2"/>
    </font>
    <font>
      <sz val="9"/>
      <name val=".VnTime"/>
    </font>
    <font>
      <sz val="10"/>
      <name val=".VnTime"/>
    </font>
    <font>
      <i/>
      <sz val="13"/>
      <name val="Times New Roman"/>
      <family val="1"/>
    </font>
    <font>
      <i/>
      <sz val="13"/>
      <name val=".VnTime"/>
      <family val="2"/>
    </font>
    <font>
      <b/>
      <u/>
      <sz val="10"/>
      <name val="Times New Roman"/>
      <family val="1"/>
    </font>
    <font>
      <sz val="15"/>
      <name val="Times New Roman"/>
      <family val="1"/>
    </font>
    <font>
      <sz val="5"/>
      <name val="Times New Roman"/>
      <family val="1"/>
    </font>
    <font>
      <b/>
      <u/>
      <sz val="12"/>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thin">
        <color indexed="64"/>
      </left>
      <right/>
      <top/>
      <bottom style="hair">
        <color indexed="64"/>
      </bottom>
      <diagonal/>
    </border>
  </borders>
  <cellStyleXfs count="43">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1"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16"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440">
    <xf numFmtId="0" fontId="0" fillId="0" borderId="0" xfId="0"/>
    <xf numFmtId="0" fontId="3" fillId="0" borderId="0" xfId="0" applyFont="1"/>
    <xf numFmtId="0" fontId="7" fillId="0" borderId="0" xfId="0" applyFont="1"/>
    <xf numFmtId="0" fontId="3" fillId="0" borderId="10" xfId="0" applyFont="1" applyBorder="1"/>
    <xf numFmtId="164" fontId="3" fillId="0" borderId="10" xfId="28" applyNumberFormat="1" applyFont="1" applyBorder="1"/>
    <xf numFmtId="0" fontId="6" fillId="0" borderId="10" xfId="0" applyFont="1" applyBorder="1"/>
    <xf numFmtId="164" fontId="7" fillId="0" borderId="10" xfId="28" applyNumberFormat="1" applyFont="1" applyBorder="1"/>
    <xf numFmtId="0" fontId="7" fillId="0" borderId="10" xfId="0" applyFont="1" applyBorder="1"/>
    <xf numFmtId="0" fontId="3" fillId="0" borderId="11" xfId="0" applyFont="1" applyBorder="1"/>
    <xf numFmtId="164" fontId="3" fillId="0" borderId="11" xfId="28" applyNumberFormat="1" applyFont="1" applyBorder="1"/>
    <xf numFmtId="164" fontId="3" fillId="0" borderId="0" xfId="28" applyNumberFormat="1" applyFont="1"/>
    <xf numFmtId="164" fontId="5" fillId="0" borderId="0" xfId="28" applyNumberFormat="1" applyFont="1"/>
    <xf numFmtId="164" fontId="3" fillId="0" borderId="0" xfId="0" applyNumberFormat="1" applyFont="1"/>
    <xf numFmtId="0" fontId="9" fillId="0" borderId="0" xfId="0" applyFont="1"/>
    <xf numFmtId="0" fontId="9" fillId="0" borderId="12" xfId="0" applyFont="1" applyBorder="1" applyAlignment="1">
      <alignment horizontal="center"/>
    </xf>
    <xf numFmtId="0" fontId="4" fillId="0" borderId="13" xfId="0" applyNumberFormat="1" applyFont="1" applyBorder="1"/>
    <xf numFmtId="164" fontId="9" fillId="0" borderId="13" xfId="28" applyNumberFormat="1" applyFont="1" applyBorder="1"/>
    <xf numFmtId="164" fontId="9" fillId="0" borderId="10" xfId="28" applyNumberFormat="1" applyFont="1" applyBorder="1"/>
    <xf numFmtId="0" fontId="9" fillId="0" borderId="11" xfId="0" applyFont="1" applyBorder="1"/>
    <xf numFmtId="0" fontId="4" fillId="0" borderId="0" xfId="0" applyNumberFormat="1" applyFont="1"/>
    <xf numFmtId="164" fontId="7" fillId="0" borderId="0" xfId="0" applyNumberFormat="1" applyFont="1"/>
    <xf numFmtId="0" fontId="8" fillId="0" borderId="0" xfId="0" applyFont="1"/>
    <xf numFmtId="0" fontId="33" fillId="0" borderId="0" xfId="0" applyFont="1"/>
    <xf numFmtId="0" fontId="34" fillId="0" borderId="0" xfId="0" applyFont="1" applyAlignment="1"/>
    <xf numFmtId="0" fontId="4" fillId="0" borderId="0" xfId="0" applyFont="1" applyAlignment="1"/>
    <xf numFmtId="0" fontId="5" fillId="0" borderId="0" xfId="0" applyFont="1"/>
    <xf numFmtId="0" fontId="6" fillId="0" borderId="14" xfId="0" applyNumberFormat="1" applyFont="1" applyBorder="1" applyAlignment="1">
      <alignment horizontal="center"/>
    </xf>
    <xf numFmtId="0" fontId="7" fillId="0" borderId="12" xfId="0" applyFont="1" applyBorder="1"/>
    <xf numFmtId="14" fontId="6" fillId="0" borderId="12" xfId="0" applyNumberFormat="1" applyFont="1" applyBorder="1" applyAlignment="1">
      <alignment horizontal="center"/>
    </xf>
    <xf numFmtId="0" fontId="5" fillId="0" borderId="13" xfId="0" applyFont="1" applyBorder="1"/>
    <xf numFmtId="0" fontId="3" fillId="0" borderId="13" xfId="0" applyFont="1" applyBorder="1"/>
    <xf numFmtId="0" fontId="5" fillId="0" borderId="10" xfId="0" applyFont="1" applyBorder="1"/>
    <xf numFmtId="14" fontId="5" fillId="0" borderId="0" xfId="0" applyNumberFormat="1" applyFont="1"/>
    <xf numFmtId="164" fontId="5" fillId="0" borderId="0" xfId="0" applyNumberFormat="1" applyFont="1"/>
    <xf numFmtId="0" fontId="6" fillId="0" borderId="0" xfId="0" applyNumberFormat="1" applyFont="1"/>
    <xf numFmtId="164" fontId="7" fillId="0" borderId="0" xfId="28" applyNumberFormat="1" applyFont="1"/>
    <xf numFmtId="164" fontId="3" fillId="24" borderId="10" xfId="28" applyNumberFormat="1" applyFont="1" applyFill="1" applyBorder="1"/>
    <xf numFmtId="0" fontId="38" fillId="0" borderId="10" xfId="0" applyFont="1" applyBorder="1"/>
    <xf numFmtId="0" fontId="39" fillId="0" borderId="10" xfId="0" applyFont="1" applyBorder="1"/>
    <xf numFmtId="164" fontId="39" fillId="0" borderId="10" xfId="28" applyNumberFormat="1" applyFont="1" applyBorder="1"/>
    <xf numFmtId="0" fontId="39" fillId="0" borderId="0" xfId="0" applyFont="1"/>
    <xf numFmtId="164" fontId="40" fillId="0" borderId="0" xfId="28" applyNumberFormat="1" applyFont="1"/>
    <xf numFmtId="164" fontId="39" fillId="0" borderId="0" xfId="0" applyNumberFormat="1" applyFont="1"/>
    <xf numFmtId="0" fontId="5" fillId="0" borderId="11" xfId="0" applyFont="1" applyBorder="1"/>
    <xf numFmtId="0" fontId="4" fillId="0" borderId="0" xfId="0" applyFont="1"/>
    <xf numFmtId="0" fontId="11" fillId="0" borderId="0" xfId="0" applyFont="1"/>
    <xf numFmtId="0" fontId="42" fillId="0" borderId="0" xfId="0" applyFont="1" applyAlignment="1">
      <alignment horizontal="center"/>
    </xf>
    <xf numFmtId="0" fontId="3" fillId="0" borderId="0" xfId="0" applyFont="1" applyAlignment="1">
      <alignment horizontal="center"/>
    </xf>
    <xf numFmtId="0" fontId="44" fillId="0" borderId="0" xfId="0" applyNumberFormat="1" applyFont="1" applyAlignment="1"/>
    <xf numFmtId="0" fontId="45" fillId="0" borderId="0" xfId="0" applyFont="1" applyAlignment="1"/>
    <xf numFmtId="0" fontId="46" fillId="0" borderId="0" xfId="0" applyNumberFormat="1" applyFont="1" applyAlignment="1"/>
    <xf numFmtId="0" fontId="48" fillId="0" borderId="0" xfId="0" applyFont="1" applyAlignment="1">
      <alignment vertical="center"/>
    </xf>
    <xf numFmtId="0" fontId="50" fillId="0" borderId="0" xfId="0" applyFont="1" applyAlignment="1">
      <alignment vertical="center"/>
    </xf>
    <xf numFmtId="14" fontId="6" fillId="25" borderId="15" xfId="0" applyNumberFormat="1" applyFont="1" applyFill="1" applyBorder="1" applyAlignment="1">
      <alignment horizontal="center" vertical="center"/>
    </xf>
    <xf numFmtId="0" fontId="6" fillId="25" borderId="16" xfId="0" applyNumberFormat="1" applyFont="1" applyFill="1" applyBorder="1" applyAlignment="1">
      <alignment horizontal="center" vertical="center"/>
    </xf>
    <xf numFmtId="14" fontId="6" fillId="25" borderId="17" xfId="0" applyNumberFormat="1" applyFont="1" applyFill="1" applyBorder="1" applyAlignment="1">
      <alignment horizontal="center" vertical="center"/>
    </xf>
    <xf numFmtId="14" fontId="7" fillId="25" borderId="18" xfId="0" applyNumberFormat="1" applyFont="1" applyFill="1" applyBorder="1" applyAlignment="1">
      <alignment horizontal="center"/>
    </xf>
    <xf numFmtId="0" fontId="6" fillId="0" borderId="19" xfId="0" applyFont="1" applyBorder="1" applyAlignment="1">
      <alignment horizontal="left"/>
    </xf>
    <xf numFmtId="0" fontId="7" fillId="0" borderId="20" xfId="0" applyFont="1" applyBorder="1" applyAlignment="1">
      <alignment horizontal="left"/>
    </xf>
    <xf numFmtId="3" fontId="7" fillId="0" borderId="20" xfId="0" applyNumberFormat="1" applyFont="1" applyBorder="1" applyAlignment="1">
      <alignment horizontal="right"/>
    </xf>
    <xf numFmtId="0" fontId="6" fillId="0" borderId="21" xfId="0" applyFont="1" applyBorder="1" applyAlignment="1">
      <alignment horizontal="left"/>
    </xf>
    <xf numFmtId="0" fontId="7" fillId="0" borderId="10" xfId="0" applyFont="1" applyBorder="1" applyAlignment="1">
      <alignment horizontal="left"/>
    </xf>
    <xf numFmtId="3" fontId="7" fillId="0" borderId="10" xfId="0" applyNumberFormat="1" applyFont="1" applyBorder="1" applyAlignment="1">
      <alignment horizontal="right"/>
    </xf>
    <xf numFmtId="0" fontId="5" fillId="0" borderId="21" xfId="0" applyFont="1" applyBorder="1" applyAlignment="1">
      <alignment horizontal="left"/>
    </xf>
    <xf numFmtId="0" fontId="3" fillId="0" borderId="10" xfId="0" applyFont="1" applyBorder="1" applyAlignment="1">
      <alignment horizontal="left"/>
    </xf>
    <xf numFmtId="3" fontId="3" fillId="0" borderId="10" xfId="0" applyNumberFormat="1" applyFont="1" applyBorder="1" applyAlignment="1">
      <alignment horizontal="right"/>
    </xf>
    <xf numFmtId="164" fontId="3" fillId="0" borderId="10" xfId="28" applyNumberFormat="1" applyFont="1" applyBorder="1" applyAlignment="1">
      <alignment horizontal="right"/>
    </xf>
    <xf numFmtId="164" fontId="7" fillId="0" borderId="10" xfId="28" applyNumberFormat="1" applyFont="1" applyBorder="1" applyAlignment="1">
      <alignment horizontal="right"/>
    </xf>
    <xf numFmtId="0" fontId="5" fillId="0" borderId="22" xfId="0" applyFont="1" applyBorder="1" applyAlignment="1">
      <alignment horizontal="left"/>
    </xf>
    <xf numFmtId="0" fontId="3" fillId="0" borderId="11" xfId="0" applyFont="1" applyBorder="1" applyAlignment="1">
      <alignment horizontal="left"/>
    </xf>
    <xf numFmtId="164" fontId="3" fillId="0" borderId="11" xfId="28" applyNumberFormat="1" applyFont="1" applyBorder="1" applyAlignment="1">
      <alignment horizontal="right"/>
    </xf>
    <xf numFmtId="0" fontId="6" fillId="0" borderId="23" xfId="0" applyFont="1" applyBorder="1" applyAlignment="1">
      <alignment horizontal="left"/>
    </xf>
    <xf numFmtId="0" fontId="7" fillId="0" borderId="24" xfId="0" applyFont="1" applyBorder="1" applyAlignment="1">
      <alignment horizontal="left"/>
    </xf>
    <xf numFmtId="164" fontId="7" fillId="0" borderId="24" xfId="28" applyNumberFormat="1" applyFont="1" applyBorder="1" applyAlignment="1">
      <alignment horizontal="right"/>
    </xf>
    <xf numFmtId="0" fontId="6" fillId="0" borderId="25" xfId="0" applyFont="1" applyBorder="1" applyAlignment="1">
      <alignment horizontal="left"/>
    </xf>
    <xf numFmtId="0" fontId="7" fillId="0" borderId="26" xfId="0" applyFont="1" applyBorder="1" applyAlignment="1">
      <alignment horizontal="left"/>
    </xf>
    <xf numFmtId="164" fontId="7" fillId="0" borderId="26" xfId="28" applyNumberFormat="1" applyFont="1" applyBorder="1" applyAlignment="1">
      <alignment horizontal="right"/>
    </xf>
    <xf numFmtId="0" fontId="0" fillId="0" borderId="10" xfId="0" applyBorder="1"/>
    <xf numFmtId="0" fontId="5" fillId="0" borderId="10" xfId="0" applyFont="1" applyBorder="1" applyAlignment="1">
      <alignment horizontal="left"/>
    </xf>
    <xf numFmtId="0" fontId="3" fillId="0" borderId="10" xfId="0" applyFont="1" applyBorder="1" applyAlignment="1">
      <alignment horizontal="right"/>
    </xf>
    <xf numFmtId="0" fontId="5" fillId="0" borderId="27" xfId="0" applyFont="1" applyBorder="1" applyAlignment="1">
      <alignment horizontal="left"/>
    </xf>
    <xf numFmtId="0" fontId="5" fillId="0" borderId="28" xfId="0" applyFont="1" applyBorder="1" applyAlignment="1">
      <alignment horizontal="left"/>
    </xf>
    <xf numFmtId="0" fontId="3" fillId="0" borderId="28" xfId="0" applyFont="1" applyBorder="1" applyAlignment="1">
      <alignment horizontal="right"/>
    </xf>
    <xf numFmtId="0" fontId="0" fillId="0" borderId="0" xfId="0" applyAlignment="1">
      <alignment horizontal="right"/>
    </xf>
    <xf numFmtId="0" fontId="41" fillId="0" borderId="0" xfId="0" applyNumberFormat="1" applyFont="1" applyAlignment="1">
      <alignment horizontal="center"/>
    </xf>
    <xf numFmtId="0" fontId="51" fillId="0" borderId="0" xfId="0" applyFont="1" applyAlignment="1">
      <alignment horizontal="center"/>
    </xf>
    <xf numFmtId="0" fontId="11" fillId="0" borderId="0" xfId="0" applyNumberFormat="1" applyFont="1"/>
    <xf numFmtId="0" fontId="52" fillId="0" borderId="0" xfId="0" applyFont="1"/>
    <xf numFmtId="0" fontId="11" fillId="0" borderId="0" xfId="0" applyNumberFormat="1" applyFont="1" applyAlignment="1">
      <alignment horizontal="center"/>
    </xf>
    <xf numFmtId="0" fontId="52" fillId="0" borderId="0" xfId="0" applyFont="1" applyAlignment="1">
      <alignment horizontal="center"/>
    </xf>
    <xf numFmtId="0" fontId="3" fillId="0" borderId="0" xfId="0" applyFont="1" applyAlignment="1">
      <alignment horizontal="right"/>
    </xf>
    <xf numFmtId="0" fontId="42" fillId="0" borderId="0" xfId="0" applyNumberFormat="1" applyFont="1"/>
    <xf numFmtId="0" fontId="7" fillId="0" borderId="29" xfId="0" applyFont="1" applyBorder="1"/>
    <xf numFmtId="0" fontId="7" fillId="0" borderId="30" xfId="0" applyFont="1" applyBorder="1"/>
    <xf numFmtId="0" fontId="41" fillId="0" borderId="0" xfId="0" applyNumberFormat="1" applyFont="1"/>
    <xf numFmtId="0" fontId="11" fillId="0" borderId="0" xfId="0" applyNumberFormat="1" applyFont="1" applyFill="1" applyBorder="1" applyAlignment="1">
      <alignment horizontal="left"/>
    </xf>
    <xf numFmtId="0" fontId="57" fillId="0" borderId="0" xfId="0" applyFont="1" applyAlignment="1">
      <alignment horizontal="center"/>
    </xf>
    <xf numFmtId="0" fontId="57" fillId="0" borderId="0" xfId="0" applyFont="1"/>
    <xf numFmtId="0" fontId="58" fillId="0" borderId="0" xfId="0" applyFont="1" applyAlignment="1">
      <alignment vertical="center"/>
    </xf>
    <xf numFmtId="0" fontId="59" fillId="0" borderId="0" xfId="0" applyFont="1"/>
    <xf numFmtId="0" fontId="60" fillId="0" borderId="0" xfId="0" applyFont="1" applyBorder="1" applyAlignment="1">
      <alignment vertical="center"/>
    </xf>
    <xf numFmtId="0" fontId="6" fillId="0" borderId="0" xfId="0" applyNumberFormat="1" applyFont="1" applyBorder="1" applyAlignment="1">
      <alignment horizontal="right" vertical="center"/>
    </xf>
    <xf numFmtId="0" fontId="0" fillId="0" borderId="0" xfId="0" applyAlignment="1">
      <alignment vertical="center"/>
    </xf>
    <xf numFmtId="0" fontId="6" fillId="0" borderId="24" xfId="0" applyNumberFormat="1" applyFont="1" applyBorder="1" applyAlignment="1">
      <alignment horizontal="center" vertical="center" wrapText="1"/>
    </xf>
    <xf numFmtId="164" fontId="7" fillId="0" borderId="13" xfId="28" applyNumberFormat="1" applyFont="1" applyBorder="1" applyAlignment="1">
      <alignment horizontal="center" vertical="center" wrapText="1"/>
    </xf>
    <xf numFmtId="3" fontId="7" fillId="0" borderId="26" xfId="0" applyNumberFormat="1" applyFont="1" applyBorder="1" applyAlignment="1">
      <alignment horizontal="right" vertical="center" wrapText="1"/>
    </xf>
    <xf numFmtId="0" fontId="43" fillId="0" borderId="0" xfId="0" applyFont="1" applyAlignment="1">
      <alignment vertical="center"/>
    </xf>
    <xf numFmtId="3" fontId="7" fillId="0" borderId="10" xfId="0" applyNumberFormat="1" applyFont="1" applyBorder="1" applyAlignment="1">
      <alignment horizontal="right" vertical="center" wrapText="1"/>
    </xf>
    <xf numFmtId="3" fontId="3" fillId="0" borderId="10" xfId="0" applyNumberFormat="1" applyFont="1" applyBorder="1" applyAlignment="1">
      <alignment horizontal="right" vertical="center" wrapText="1"/>
    </xf>
    <xf numFmtId="3" fontId="7" fillId="24" borderId="10" xfId="0" applyNumberFormat="1" applyFont="1" applyFill="1" applyBorder="1" applyAlignment="1">
      <alignment horizontal="right" vertical="center" wrapText="1"/>
    </xf>
    <xf numFmtId="3" fontId="7" fillId="24" borderId="31" xfId="0" applyNumberFormat="1" applyFont="1" applyFill="1" applyBorder="1" applyAlignment="1">
      <alignment horizontal="right" vertical="center" wrapText="1"/>
    </xf>
    <xf numFmtId="3" fontId="3" fillId="24" borderId="10" xfId="0" applyNumberFormat="1" applyFont="1" applyFill="1" applyBorder="1" applyAlignment="1">
      <alignment horizontal="right" vertical="center" wrapText="1"/>
    </xf>
    <xf numFmtId="0" fontId="1" fillId="0" borderId="0" xfId="0" applyFont="1" applyAlignment="1">
      <alignment vertical="center"/>
    </xf>
    <xf numFmtId="3" fontId="7" fillId="24" borderId="10" xfId="0" applyNumberFormat="1" applyFont="1" applyFill="1" applyBorder="1" applyAlignment="1">
      <alignment horizontal="right" vertical="center"/>
    </xf>
    <xf numFmtId="3" fontId="3" fillId="24" borderId="10" xfId="0" applyNumberFormat="1" applyFont="1" applyFill="1" applyBorder="1" applyAlignment="1">
      <alignment horizontal="right" vertical="center"/>
    </xf>
    <xf numFmtId="3" fontId="0" fillId="0" borderId="0" xfId="0" applyNumberFormat="1" applyAlignment="1">
      <alignment vertical="center"/>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32" xfId="0" applyFont="1" applyBorder="1" applyAlignment="1">
      <alignment horizontal="left" vertical="center" wrapText="1"/>
    </xf>
    <xf numFmtId="0" fontId="5" fillId="0" borderId="31" xfId="0" applyFont="1" applyBorder="1" applyAlignment="1">
      <alignment horizontal="left" vertical="center" wrapText="1"/>
    </xf>
    <xf numFmtId="3" fontId="7" fillId="24" borderId="26" xfId="0" applyNumberFormat="1" applyFont="1" applyFill="1" applyBorder="1" applyAlignment="1">
      <alignment horizontal="right" vertical="center"/>
    </xf>
    <xf numFmtId="0" fontId="62" fillId="0" borderId="0" xfId="0" applyFont="1" applyAlignment="1">
      <alignment vertical="center"/>
    </xf>
    <xf numFmtId="3" fontId="3" fillId="24" borderId="26" xfId="0" applyNumberFormat="1" applyFont="1" applyFill="1" applyBorder="1" applyAlignment="1">
      <alignment horizontal="right" vertical="center"/>
    </xf>
    <xf numFmtId="0" fontId="60" fillId="0" borderId="0" xfId="0" applyFont="1" applyAlignment="1">
      <alignment vertical="center"/>
    </xf>
    <xf numFmtId="0" fontId="7" fillId="0" borderId="26" xfId="0" applyFont="1" applyBorder="1" applyAlignment="1">
      <alignment horizontal="center" vertical="center" wrapText="1"/>
    </xf>
    <xf numFmtId="0" fontId="6" fillId="0" borderId="26" xfId="0" applyFont="1" applyBorder="1" applyAlignment="1">
      <alignment horizontal="center" vertical="center" wrapText="1"/>
    </xf>
    <xf numFmtId="3" fontId="3" fillId="0" borderId="10" xfId="0" applyNumberFormat="1" applyFont="1" applyBorder="1" applyAlignment="1">
      <alignment horizontal="right" vertical="center"/>
    </xf>
    <xf numFmtId="3" fontId="7" fillId="24" borderId="11" xfId="0" applyNumberFormat="1" applyFont="1" applyFill="1" applyBorder="1" applyAlignment="1">
      <alignment horizontal="right" vertical="center"/>
    </xf>
    <xf numFmtId="0" fontId="63" fillId="0" borderId="0" xfId="0" applyNumberFormat="1" applyFont="1" applyBorder="1" applyAlignment="1">
      <alignment horizontal="left" vertical="center" wrapText="1"/>
    </xf>
    <xf numFmtId="0" fontId="63" fillId="0" borderId="32" xfId="0" applyNumberFormat="1" applyFont="1" applyBorder="1" applyAlignment="1">
      <alignment horizontal="left" vertical="center" wrapText="1"/>
    </xf>
    <xf numFmtId="0" fontId="63" fillId="0" borderId="33" xfId="0" applyNumberFormat="1" applyFont="1" applyBorder="1" applyAlignment="1">
      <alignment horizontal="left" vertical="center" wrapText="1"/>
    </xf>
    <xf numFmtId="0" fontId="63" fillId="0" borderId="31" xfId="0" applyNumberFormat="1" applyFont="1" applyBorder="1" applyAlignment="1">
      <alignment horizontal="left" vertical="center" wrapText="1"/>
    </xf>
    <xf numFmtId="3" fontId="7" fillId="0" borderId="10" xfId="0" applyNumberFormat="1" applyFont="1" applyBorder="1" applyAlignment="1">
      <alignment horizontal="center" vertical="center" wrapText="1"/>
    </xf>
    <xf numFmtId="3" fontId="3" fillId="0" borderId="10" xfId="0" applyNumberFormat="1" applyFont="1" applyBorder="1" applyAlignment="1">
      <alignment vertical="center"/>
    </xf>
    <xf numFmtId="3" fontId="40" fillId="0" borderId="10" xfId="0" applyNumberFormat="1" applyFont="1" applyBorder="1" applyAlignment="1">
      <alignment vertical="center"/>
    </xf>
    <xf numFmtId="3" fontId="7" fillId="24" borderId="10" xfId="0" applyNumberFormat="1" applyFont="1" applyFill="1" applyBorder="1" applyAlignment="1">
      <alignment vertical="center"/>
    </xf>
    <xf numFmtId="164" fontId="3" fillId="0" borderId="10" xfId="28" applyNumberFormat="1" applyFont="1" applyBorder="1" applyAlignment="1">
      <alignment horizontal="right" vertical="center"/>
    </xf>
    <xf numFmtId="164" fontId="7" fillId="24" borderId="10" xfId="28" applyNumberFormat="1" applyFont="1" applyFill="1" applyBorder="1" applyAlignment="1">
      <alignment horizontal="center" vertical="center" wrapText="1"/>
    </xf>
    <xf numFmtId="164" fontId="6" fillId="24" borderId="10" xfId="28" applyNumberFormat="1" applyFont="1" applyFill="1" applyBorder="1" applyAlignment="1">
      <alignment horizontal="center" vertical="center" wrapText="1"/>
    </xf>
    <xf numFmtId="164" fontId="3" fillId="24" borderId="10" xfId="28" applyNumberFormat="1" applyFont="1" applyFill="1" applyBorder="1" applyAlignment="1">
      <alignment horizontal="right" vertical="center"/>
    </xf>
    <xf numFmtId="164" fontId="0" fillId="0" borderId="0" xfId="0" applyNumberFormat="1" applyAlignment="1">
      <alignment vertical="center"/>
    </xf>
    <xf numFmtId="164" fontId="40" fillId="24" borderId="10" xfId="28" applyNumberFormat="1" applyFont="1" applyFill="1" applyBorder="1" applyAlignment="1">
      <alignment horizontal="right" vertical="center"/>
    </xf>
    <xf numFmtId="164" fontId="7" fillId="0" borderId="10" xfId="28" applyNumberFormat="1" applyFont="1" applyBorder="1" applyAlignment="1">
      <alignment horizontal="right" vertical="center" wrapText="1"/>
    </xf>
    <xf numFmtId="3" fontId="5" fillId="0" borderId="10" xfId="0" applyNumberFormat="1" applyFont="1" applyBorder="1" applyAlignment="1">
      <alignment horizontal="right" vertical="center" wrapText="1"/>
    </xf>
    <xf numFmtId="3" fontId="5" fillId="0" borderId="26" xfId="0" applyNumberFormat="1" applyFont="1" applyBorder="1" applyAlignment="1">
      <alignment horizontal="right" vertical="center" wrapText="1"/>
    </xf>
    <xf numFmtId="164" fontId="3" fillId="0" borderId="10" xfId="28" applyNumberFormat="1" applyFont="1" applyBorder="1" applyAlignment="1">
      <alignment horizontal="right" vertical="center" wrapText="1"/>
    </xf>
    <xf numFmtId="164" fontId="7" fillId="24" borderId="11" xfId="28" applyNumberFormat="1" applyFont="1" applyFill="1" applyBorder="1" applyAlignment="1">
      <alignment horizontal="right" vertical="center" wrapText="1"/>
    </xf>
    <xf numFmtId="164" fontId="0" fillId="0" borderId="0" xfId="0" applyNumberFormat="1"/>
    <xf numFmtId="164" fontId="3" fillId="24" borderId="0" xfId="28" applyNumberFormat="1" applyFont="1" applyFill="1" applyBorder="1" applyAlignment="1">
      <alignment horizontal="right" vertical="center"/>
    </xf>
    <xf numFmtId="0" fontId="6" fillId="0" borderId="0" xfId="0" applyNumberFormat="1" applyFont="1" applyFill="1" applyBorder="1" applyAlignment="1">
      <alignment vertical="center"/>
    </xf>
    <xf numFmtId="0" fontId="57" fillId="0" borderId="0" xfId="0" applyFont="1" applyFill="1" applyBorder="1" applyAlignment="1">
      <alignment vertical="center"/>
    </xf>
    <xf numFmtId="0" fontId="0" fillId="0" borderId="0" xfId="0" applyFill="1" applyBorder="1" applyAlignment="1">
      <alignment vertical="center"/>
    </xf>
    <xf numFmtId="0" fontId="57" fillId="0" borderId="34" xfId="0" applyFont="1" applyFill="1" applyBorder="1" applyAlignment="1">
      <alignment horizontal="left" vertical="center"/>
    </xf>
    <xf numFmtId="0" fontId="57" fillId="0" borderId="35" xfId="0" applyFont="1" applyFill="1" applyBorder="1" applyAlignment="1">
      <alignment horizontal="left" vertical="center"/>
    </xf>
    <xf numFmtId="0" fontId="57" fillId="0" borderId="29" xfId="0" applyFont="1" applyFill="1" applyBorder="1" applyAlignment="1">
      <alignment horizontal="left" vertical="center"/>
    </xf>
    <xf numFmtId="0" fontId="57" fillId="0" borderId="30" xfId="0" applyFont="1" applyFill="1" applyBorder="1" applyAlignment="1">
      <alignment horizontal="left" vertical="center"/>
    </xf>
    <xf numFmtId="0" fontId="6" fillId="0" borderId="24" xfId="0" applyFont="1" applyFill="1" applyBorder="1" applyAlignment="1">
      <alignment horizontal="center" vertical="center"/>
    </xf>
    <xf numFmtId="0" fontId="6" fillId="0" borderId="24" xfId="0" applyNumberFormat="1" applyFont="1" applyFill="1" applyBorder="1" applyAlignment="1">
      <alignment horizontal="center"/>
    </xf>
    <xf numFmtId="0" fontId="7" fillId="0" borderId="13" xfId="0" applyFont="1" applyBorder="1" applyAlignment="1">
      <alignment horizontal="right" vertical="center" wrapText="1"/>
    </xf>
    <xf numFmtId="0" fontId="0" fillId="0" borderId="13" xfId="0" applyBorder="1" applyAlignment="1">
      <alignment vertical="center"/>
    </xf>
    <xf numFmtId="164" fontId="3" fillId="0" borderId="13" xfId="28" applyNumberFormat="1" applyFont="1" applyBorder="1" applyAlignment="1">
      <alignment vertical="center"/>
    </xf>
    <xf numFmtId="164" fontId="14" fillId="0" borderId="10" xfId="28" applyNumberFormat="1" applyFont="1" applyBorder="1" applyAlignment="1">
      <alignment horizontal="center" vertical="center" wrapText="1"/>
    </xf>
    <xf numFmtId="0" fontId="13" fillId="0" borderId="10" xfId="0" applyFont="1" applyBorder="1" applyAlignment="1">
      <alignment horizontal="center" vertical="center" wrapText="1"/>
    </xf>
    <xf numFmtId="0" fontId="65" fillId="0" borderId="10" xfId="0" applyFont="1" applyBorder="1" applyAlignment="1">
      <alignment vertical="center"/>
    </xf>
    <xf numFmtId="164" fontId="13" fillId="0" borderId="10" xfId="28" applyNumberFormat="1" applyFont="1" applyBorder="1" applyAlignment="1">
      <alignment vertical="center"/>
    </xf>
    <xf numFmtId="3" fontId="13" fillId="0" borderId="10" xfId="0" applyNumberFormat="1" applyFont="1" applyBorder="1" applyAlignment="1">
      <alignment horizontal="right" vertical="center" wrapText="1"/>
    </xf>
    <xf numFmtId="164" fontId="65" fillId="0" borderId="10" xfId="28" applyNumberFormat="1" applyFont="1" applyBorder="1" applyAlignment="1">
      <alignment vertical="center"/>
    </xf>
    <xf numFmtId="3" fontId="15" fillId="0" borderId="10" xfId="0"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wrapText="1"/>
    </xf>
    <xf numFmtId="164" fontId="14" fillId="0" borderId="10" xfId="28" applyNumberFormat="1" applyFont="1" applyBorder="1" applyAlignment="1">
      <alignment horizontal="right" vertical="center" wrapText="1"/>
    </xf>
    <xf numFmtId="0" fontId="14" fillId="0" borderId="10" xfId="0" applyFont="1" applyBorder="1" applyAlignment="1">
      <alignment horizontal="center" vertical="center" wrapText="1"/>
    </xf>
    <xf numFmtId="3" fontId="14" fillId="0" borderId="10" xfId="0" applyNumberFormat="1" applyFont="1" applyBorder="1" applyAlignment="1">
      <alignment horizontal="center" vertical="center" wrapText="1"/>
    </xf>
    <xf numFmtId="164" fontId="14" fillId="0" borderId="10" xfId="28" applyNumberFormat="1" applyFont="1" applyFill="1" applyBorder="1" applyAlignment="1">
      <alignment horizontal="center" vertical="center" wrapText="1"/>
    </xf>
    <xf numFmtId="164" fontId="13" fillId="0" borderId="10" xfId="28" applyNumberFormat="1" applyFont="1" applyFill="1" applyBorder="1" applyAlignment="1">
      <alignment horizontal="right" vertical="center" wrapText="1"/>
    </xf>
    <xf numFmtId="164" fontId="13" fillId="0" borderId="10" xfId="28" applyNumberFormat="1" applyFont="1" applyFill="1" applyBorder="1" applyAlignment="1">
      <alignment vertical="center"/>
    </xf>
    <xf numFmtId="3" fontId="66" fillId="0" borderId="10" xfId="0" applyNumberFormat="1" applyFont="1" applyFill="1" applyBorder="1" applyAlignment="1">
      <alignment horizontal="right" vertical="center" wrapText="1"/>
    </xf>
    <xf numFmtId="0" fontId="67" fillId="0" borderId="0" xfId="0" applyFont="1" applyAlignment="1">
      <alignment vertical="center"/>
    </xf>
    <xf numFmtId="164" fontId="3" fillId="0" borderId="10" xfId="28" applyNumberFormat="1" applyFont="1" applyBorder="1" applyAlignment="1">
      <alignment vertical="center"/>
    </xf>
    <xf numFmtId="0" fontId="6" fillId="0" borderId="11" xfId="0" applyFont="1" applyBorder="1" applyAlignment="1">
      <alignment horizontal="left" vertical="center" wrapText="1" indent="2"/>
    </xf>
    <xf numFmtId="0" fontId="3" fillId="0" borderId="11" xfId="0" applyFont="1" applyBorder="1" applyAlignment="1">
      <alignment vertical="center"/>
    </xf>
    <xf numFmtId="0" fontId="0" fillId="0" borderId="11" xfId="0" applyBorder="1" applyAlignment="1">
      <alignment vertical="center"/>
    </xf>
    <xf numFmtId="0" fontId="68" fillId="0" borderId="0" xfId="0" applyFont="1" applyAlignment="1">
      <alignment vertical="center"/>
    </xf>
    <xf numFmtId="0" fontId="10" fillId="0" borderId="0" xfId="0" applyFont="1"/>
    <xf numFmtId="0" fontId="11" fillId="0" borderId="0" xfId="0" applyNumberFormat="1" applyFont="1" applyAlignment="1">
      <alignment horizontal="left" indent="1"/>
    </xf>
    <xf numFmtId="0" fontId="4" fillId="0" borderId="0" xfId="0" applyNumberFormat="1" applyFont="1" applyAlignment="1"/>
    <xf numFmtId="0" fontId="9" fillId="0" borderId="0" xfId="0" applyFont="1" applyAlignment="1"/>
    <xf numFmtId="0" fontId="9" fillId="0" borderId="0" xfId="0" applyFont="1" applyAlignment="1">
      <alignment wrapText="1"/>
    </xf>
    <xf numFmtId="0" fontId="11" fillId="0" borderId="14" xfId="0" applyFont="1" applyBorder="1" applyAlignment="1">
      <alignment horizontal="center" vertical="center"/>
    </xf>
    <xf numFmtId="0" fontId="11" fillId="0" borderId="14" xfId="0" applyNumberFormat="1" applyFont="1" applyBorder="1" applyAlignment="1">
      <alignment horizontal="center" vertical="center"/>
    </xf>
    <xf numFmtId="0" fontId="11" fillId="0" borderId="14" xfId="0" applyNumberFormat="1" applyFont="1" applyBorder="1" applyAlignment="1">
      <alignment horizontal="center" vertical="center" wrapText="1"/>
    </xf>
    <xf numFmtId="0" fontId="10" fillId="0" borderId="0" xfId="0" applyFont="1" applyAlignment="1">
      <alignment horizontal="center" vertical="center"/>
    </xf>
    <xf numFmtId="0" fontId="10" fillId="0" borderId="12" xfId="0" applyFont="1" applyBorder="1" applyAlignment="1">
      <alignment horizontal="center" vertical="center"/>
    </xf>
    <xf numFmtId="14" fontId="10" fillId="0" borderId="12" xfId="0" applyNumberFormat="1" applyFont="1" applyBorder="1" applyAlignment="1">
      <alignment horizontal="center" vertical="center"/>
    </xf>
    <xf numFmtId="0" fontId="9" fillId="0" borderId="14" xfId="0" applyFont="1" applyBorder="1" applyAlignment="1">
      <alignment horizontal="center"/>
    </xf>
    <xf numFmtId="0" fontId="4" fillId="0" borderId="14" xfId="0" applyNumberFormat="1" applyFont="1" applyBorder="1"/>
    <xf numFmtId="164" fontId="9" fillId="0" borderId="14" xfId="28" applyNumberFormat="1" applyFont="1" applyBorder="1"/>
    <xf numFmtId="0" fontId="9" fillId="0" borderId="12" xfId="0" applyFont="1" applyBorder="1"/>
    <xf numFmtId="0" fontId="9" fillId="0" borderId="13" xfId="0" applyFont="1" applyBorder="1" applyAlignment="1">
      <alignment horizontal="center"/>
    </xf>
    <xf numFmtId="0" fontId="9" fillId="0" borderId="10" xfId="0" applyFont="1" applyBorder="1" applyAlignment="1">
      <alignment horizontal="center"/>
    </xf>
    <xf numFmtId="0" fontId="4" fillId="0" borderId="10" xfId="0" applyNumberFormat="1" applyFont="1" applyBorder="1"/>
    <xf numFmtId="164" fontId="9" fillId="0" borderId="11" xfId="28" applyNumberFormat="1" applyFont="1" applyBorder="1"/>
    <xf numFmtId="0" fontId="4" fillId="0" borderId="12" xfId="0" applyFont="1" applyBorder="1"/>
    <xf numFmtId="164" fontId="9" fillId="0" borderId="12" xfId="28" applyNumberFormat="1" applyFont="1" applyBorder="1"/>
    <xf numFmtId="164" fontId="9" fillId="0" borderId="0" xfId="28" applyNumberFormat="1" applyFont="1"/>
    <xf numFmtId="0" fontId="9" fillId="0" borderId="36" xfId="0" applyFont="1" applyBorder="1" applyAlignment="1">
      <alignment horizontal="center"/>
    </xf>
    <xf numFmtId="0" fontId="4" fillId="0" borderId="36" xfId="0" applyNumberFormat="1" applyFont="1" applyBorder="1"/>
    <xf numFmtId="164" fontId="9" fillId="0" borderId="36" xfId="28" applyNumberFormat="1" applyFont="1" applyBorder="1"/>
    <xf numFmtId="0" fontId="9" fillId="0" borderId="26" xfId="0" applyFont="1" applyBorder="1" applyAlignment="1">
      <alignment horizontal="center"/>
    </xf>
    <xf numFmtId="0" fontId="4" fillId="0" borderId="26" xfId="0" applyFont="1" applyBorder="1"/>
    <xf numFmtId="164" fontId="9" fillId="0" borderId="26" xfId="28" applyNumberFormat="1" applyFont="1" applyBorder="1"/>
    <xf numFmtId="0" fontId="9" fillId="0" borderId="37" xfId="0" applyFont="1" applyBorder="1" applyAlignment="1">
      <alignment horizontal="center"/>
    </xf>
    <xf numFmtId="0" fontId="4" fillId="0" borderId="38" xfId="0" applyNumberFormat="1" applyFont="1" applyBorder="1"/>
    <xf numFmtId="164" fontId="9" fillId="0" borderId="39" xfId="28" applyNumberFormat="1" applyFont="1" applyBorder="1"/>
    <xf numFmtId="164" fontId="9" fillId="0" borderId="38" xfId="28" applyNumberFormat="1" applyFont="1" applyBorder="1"/>
    <xf numFmtId="0" fontId="9" fillId="0" borderId="29" xfId="0" applyFont="1" applyBorder="1" applyAlignment="1">
      <alignment horizontal="center"/>
    </xf>
    <xf numFmtId="164" fontId="9" fillId="0" borderId="30" xfId="28" applyNumberFormat="1" applyFont="1" applyBorder="1"/>
    <xf numFmtId="0" fontId="51" fillId="0" borderId="0" xfId="0" applyFont="1" applyAlignment="1"/>
    <xf numFmtId="164" fontId="10" fillId="0" borderId="0" xfId="0" applyNumberFormat="1" applyFont="1"/>
    <xf numFmtId="0" fontId="9" fillId="0" borderId="40" xfId="0" applyFont="1" applyBorder="1" applyAlignment="1">
      <alignment horizontal="center"/>
    </xf>
    <xf numFmtId="164" fontId="9" fillId="0" borderId="41" xfId="28" applyNumberFormat="1" applyFont="1" applyBorder="1"/>
    <xf numFmtId="0" fontId="4" fillId="0" borderId="42" xfId="0" applyFont="1" applyBorder="1"/>
    <xf numFmtId="164" fontId="9" fillId="0" borderId="42" xfId="28" applyNumberFormat="1" applyFont="1" applyBorder="1"/>
    <xf numFmtId="0" fontId="69" fillId="0" borderId="0" xfId="0" applyFont="1"/>
    <xf numFmtId="0" fontId="71" fillId="0" borderId="0" xfId="0" applyFont="1"/>
    <xf numFmtId="0" fontId="34" fillId="24" borderId="14" xfId="0" applyNumberFormat="1" applyFont="1" applyFill="1" applyBorder="1" applyAlignment="1">
      <alignment horizontal="center" vertical="top" wrapText="1"/>
    </xf>
    <xf numFmtId="0" fontId="72" fillId="0" borderId="0" xfId="0" applyFont="1"/>
    <xf numFmtId="0" fontId="34" fillId="24" borderId="38" xfId="0" applyNumberFormat="1" applyFont="1" applyFill="1" applyBorder="1" applyAlignment="1">
      <alignment horizontal="center" vertical="top" wrapText="1"/>
    </xf>
    <xf numFmtId="0" fontId="73" fillId="24" borderId="12" xfId="0" applyFont="1" applyFill="1" applyBorder="1" applyAlignment="1">
      <alignment horizontal="center" vertical="top" wrapText="1"/>
    </xf>
    <xf numFmtId="0" fontId="14" fillId="24" borderId="13" xfId="0" applyNumberFormat="1" applyFont="1" applyFill="1" applyBorder="1" applyAlignment="1">
      <alignment horizontal="justify" vertical="center" wrapText="1"/>
    </xf>
    <xf numFmtId="164" fontId="15" fillId="24" borderId="13" xfId="28" applyNumberFormat="1" applyFont="1" applyFill="1" applyBorder="1" applyAlignment="1">
      <alignment vertical="center"/>
    </xf>
    <xf numFmtId="164" fontId="7" fillId="24" borderId="13" xfId="28" applyNumberFormat="1" applyFont="1" applyFill="1" applyBorder="1" applyAlignment="1">
      <alignment vertical="center"/>
    </xf>
    <xf numFmtId="164" fontId="69" fillId="0" borderId="0" xfId="0" applyNumberFormat="1" applyFont="1"/>
    <xf numFmtId="0" fontId="5" fillId="24" borderId="10" xfId="0" applyNumberFormat="1" applyFont="1" applyFill="1" applyBorder="1" applyAlignment="1">
      <alignment horizontal="justify" vertical="center" wrapText="1"/>
    </xf>
    <xf numFmtId="164" fontId="74" fillId="24" borderId="10" xfId="28" applyNumberFormat="1" applyFont="1" applyFill="1" applyBorder="1" applyAlignment="1">
      <alignment vertical="center"/>
    </xf>
    <xf numFmtId="164" fontId="75" fillId="24" borderId="10" xfId="28" applyNumberFormat="1" applyFont="1" applyFill="1" applyBorder="1" applyAlignment="1">
      <alignment vertical="center"/>
    </xf>
    <xf numFmtId="164" fontId="3" fillId="24" borderId="10" xfId="28" applyNumberFormat="1" applyFont="1" applyFill="1" applyBorder="1" applyAlignment="1">
      <alignment vertical="center"/>
    </xf>
    <xf numFmtId="0" fontId="14" fillId="24" borderId="11" xfId="0" applyNumberFormat="1" applyFont="1" applyFill="1" applyBorder="1" applyAlignment="1">
      <alignment horizontal="justify" vertical="center" wrapText="1"/>
    </xf>
    <xf numFmtId="164" fontId="15" fillId="24" borderId="11" xfId="28" applyNumberFormat="1" applyFont="1" applyFill="1" applyBorder="1" applyAlignment="1">
      <alignment vertical="center"/>
    </xf>
    <xf numFmtId="164" fontId="7" fillId="24" borderId="11" xfId="28" applyNumberFormat="1" applyFont="1" applyFill="1" applyBorder="1" applyAlignment="1">
      <alignment vertical="center"/>
    </xf>
    <xf numFmtId="164" fontId="71" fillId="0" borderId="0" xfId="0" applyNumberFormat="1" applyFont="1"/>
    <xf numFmtId="0" fontId="14" fillId="24" borderId="26" xfId="0" applyNumberFormat="1" applyFont="1" applyFill="1" applyBorder="1" applyAlignment="1">
      <alignment horizontal="justify" vertical="center" wrapText="1"/>
    </xf>
    <xf numFmtId="164" fontId="15" fillId="24" borderId="26" xfId="28" applyNumberFormat="1" applyFont="1" applyFill="1" applyBorder="1" applyAlignment="1">
      <alignment vertical="center"/>
    </xf>
    <xf numFmtId="164" fontId="6" fillId="24" borderId="43" xfId="28" applyNumberFormat="1" applyFont="1" applyFill="1" applyBorder="1" applyAlignment="1">
      <alignment horizontal="justify" vertical="center" wrapText="1"/>
    </xf>
    <xf numFmtId="0" fontId="15" fillId="24" borderId="0" xfId="0" applyFont="1" applyFill="1" applyBorder="1" applyAlignment="1">
      <alignment horizontal="justify" vertical="center" wrapText="1"/>
    </xf>
    <xf numFmtId="164" fontId="6" fillId="24" borderId="0" xfId="28" applyNumberFormat="1" applyFont="1" applyFill="1" applyBorder="1" applyAlignment="1">
      <alignment horizontal="justify" vertical="center" wrapText="1"/>
    </xf>
    <xf numFmtId="164" fontId="7" fillId="24" borderId="0" xfId="28" applyNumberFormat="1" applyFont="1" applyFill="1" applyBorder="1" applyAlignment="1">
      <alignment vertical="center"/>
    </xf>
    <xf numFmtId="0" fontId="74" fillId="0" borderId="0" xfId="0" applyFont="1"/>
    <xf numFmtId="0" fontId="43" fillId="0" borderId="0" xfId="0" applyFont="1"/>
    <xf numFmtId="0" fontId="4" fillId="0" borderId="0" xfId="0" applyNumberFormat="1" applyFont="1" applyFill="1"/>
    <xf numFmtId="0" fontId="8" fillId="0" borderId="0" xfId="0" applyFont="1" applyFill="1" applyAlignment="1">
      <alignment horizontal="center"/>
    </xf>
    <xf numFmtId="0" fontId="8" fillId="0" borderId="0" xfId="0" applyFont="1" applyFill="1"/>
    <xf numFmtId="0" fontId="3" fillId="0" borderId="0" xfId="0" applyFont="1" applyFill="1"/>
    <xf numFmtId="0" fontId="35" fillId="0" borderId="0" xfId="0" applyNumberFormat="1" applyFont="1" applyFill="1"/>
    <xf numFmtId="0" fontId="53" fillId="0" borderId="0" xfId="0" applyFont="1" applyFill="1" applyAlignment="1">
      <alignment horizontal="center"/>
    </xf>
    <xf numFmtId="0" fontId="53" fillId="0" borderId="0" xfId="0" applyFont="1" applyFill="1"/>
    <xf numFmtId="0" fontId="56" fillId="0" borderId="0" xfId="0" applyFont="1" applyFill="1" applyAlignment="1">
      <alignment horizontal="center" vertical="center"/>
    </xf>
    <xf numFmtId="0" fontId="7" fillId="0" borderId="14" xfId="0" applyFont="1" applyFill="1" applyBorder="1"/>
    <xf numFmtId="0" fontId="7" fillId="0" borderId="14" xfId="0" applyFont="1" applyFill="1" applyBorder="1" applyAlignment="1">
      <alignment horizontal="center"/>
    </xf>
    <xf numFmtId="0" fontId="7" fillId="0" borderId="0" xfId="0" applyFont="1" applyFill="1"/>
    <xf numFmtId="0" fontId="7" fillId="0" borderId="38" xfId="0" applyFont="1" applyFill="1" applyBorder="1"/>
    <xf numFmtId="0" fontId="7" fillId="0" borderId="38" xfId="0" applyFont="1" applyFill="1" applyBorder="1" applyAlignment="1">
      <alignment horizontal="center"/>
    </xf>
    <xf numFmtId="0" fontId="7" fillId="0" borderId="29" xfId="0" applyFont="1" applyFill="1" applyBorder="1"/>
    <xf numFmtId="0" fontId="7" fillId="0" borderId="30" xfId="0" applyFont="1" applyFill="1" applyBorder="1"/>
    <xf numFmtId="0" fontId="6" fillId="0" borderId="38"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14" xfId="0" applyNumberFormat="1" applyFont="1" applyFill="1" applyBorder="1" applyAlignment="1">
      <alignment horizontal="center"/>
    </xf>
    <xf numFmtId="0" fontId="7" fillId="0" borderId="0" xfId="0" applyFont="1" applyFill="1" applyBorder="1"/>
    <xf numFmtId="0" fontId="5" fillId="0" borderId="13" xfId="0" applyNumberFormat="1" applyFont="1" applyFill="1" applyBorder="1" applyAlignment="1">
      <alignment horizontal="left"/>
    </xf>
    <xf numFmtId="0" fontId="3" fillId="0" borderId="13" xfId="0" applyFont="1" applyFill="1" applyBorder="1" applyAlignment="1">
      <alignment horizontal="center"/>
    </xf>
    <xf numFmtId="0" fontId="5" fillId="0" borderId="13" xfId="0" applyFont="1" applyFill="1" applyBorder="1" applyAlignment="1">
      <alignment horizontal="left"/>
    </xf>
    <xf numFmtId="164" fontId="3" fillId="0" borderId="13" xfId="28" applyNumberFormat="1" applyFont="1" applyFill="1" applyBorder="1" applyAlignment="1">
      <alignment horizontal="right"/>
    </xf>
    <xf numFmtId="0" fontId="5" fillId="0" borderId="10" xfId="0" applyNumberFormat="1" applyFont="1" applyFill="1" applyBorder="1" applyAlignment="1">
      <alignment horizontal="left"/>
    </xf>
    <xf numFmtId="0" fontId="3" fillId="0" borderId="10" xfId="0" applyFont="1" applyFill="1" applyBorder="1" applyAlignment="1">
      <alignment horizontal="center"/>
    </xf>
    <xf numFmtId="0" fontId="5" fillId="0" borderId="10" xfId="0" applyFont="1" applyFill="1" applyBorder="1" applyAlignment="1">
      <alignment horizontal="left"/>
    </xf>
    <xf numFmtId="164" fontId="3" fillId="0" borderId="10" xfId="28" applyNumberFormat="1" applyFont="1" applyFill="1" applyBorder="1" applyAlignment="1">
      <alignment horizontal="right"/>
    </xf>
    <xf numFmtId="0" fontId="5" fillId="0" borderId="10" xfId="0" applyFont="1" applyFill="1" applyBorder="1" applyAlignment="1">
      <alignment horizontal="center"/>
    </xf>
    <xf numFmtId="0" fontId="5" fillId="0" borderId="11" xfId="0" applyNumberFormat="1" applyFont="1" applyFill="1" applyBorder="1" applyAlignment="1">
      <alignment horizontal="left"/>
    </xf>
    <xf numFmtId="0" fontId="3" fillId="0" borderId="11" xfId="0" applyFont="1" applyFill="1" applyBorder="1" applyAlignment="1">
      <alignment horizontal="center"/>
    </xf>
    <xf numFmtId="0" fontId="5" fillId="0" borderId="11" xfId="0" applyFont="1" applyFill="1" applyBorder="1" applyAlignment="1">
      <alignment horizontal="left"/>
    </xf>
    <xf numFmtId="168" fontId="3" fillId="0" borderId="11" xfId="28" applyNumberFormat="1" applyFont="1" applyFill="1" applyBorder="1" applyAlignment="1">
      <alignment horizontal="right"/>
    </xf>
    <xf numFmtId="0" fontId="3" fillId="0" borderId="0" xfId="0" applyFont="1" applyFill="1" applyAlignment="1">
      <alignment horizontal="center"/>
    </xf>
    <xf numFmtId="164" fontId="3" fillId="0" borderId="0" xfId="28" applyNumberFormat="1" applyFont="1" applyFill="1"/>
    <xf numFmtId="0" fontId="41" fillId="0" borderId="0" xfId="0" applyNumberFormat="1" applyFont="1" applyFill="1"/>
    <xf numFmtId="0" fontId="57" fillId="0" borderId="0" xfId="0" applyFont="1" applyFill="1" applyAlignment="1">
      <alignment horizontal="center"/>
    </xf>
    <xf numFmtId="0" fontId="57" fillId="0" borderId="0" xfId="0" applyFont="1" applyFill="1"/>
    <xf numFmtId="0" fontId="55" fillId="0" borderId="0" xfId="0" applyFont="1" applyFill="1" applyAlignment="1">
      <alignment horizontal="center"/>
    </xf>
    <xf numFmtId="0" fontId="11" fillId="0" borderId="26" xfId="0" applyFont="1" applyFill="1" applyBorder="1" applyAlignment="1">
      <alignment horizontal="center"/>
    </xf>
    <xf numFmtId="0" fontId="78" fillId="0" borderId="26" xfId="0" applyNumberFormat="1" applyFont="1" applyFill="1" applyBorder="1" applyAlignment="1">
      <alignment horizontal="center"/>
    </xf>
    <xf numFmtId="164" fontId="10" fillId="0" borderId="26" xfId="0" applyNumberFormat="1" applyFont="1" applyFill="1" applyBorder="1"/>
    <xf numFmtId="0" fontId="4" fillId="0" borderId="10" xfId="0" applyFont="1" applyFill="1" applyBorder="1" applyAlignment="1">
      <alignment horizontal="center"/>
    </xf>
    <xf numFmtId="0" fontId="4" fillId="0" borderId="10" xfId="0" applyNumberFormat="1" applyFont="1" applyFill="1" applyBorder="1"/>
    <xf numFmtId="164" fontId="11" fillId="0" borderId="10" xfId="28" applyNumberFormat="1" applyFont="1" applyFill="1" applyBorder="1"/>
    <xf numFmtId="164" fontId="4" fillId="0" borderId="10" xfId="28" applyNumberFormat="1" applyFont="1" applyFill="1" applyBorder="1"/>
    <xf numFmtId="164" fontId="11" fillId="0" borderId="10" xfId="28" applyNumberFormat="1" applyFont="1" applyFill="1" applyBorder="1" applyAlignment="1"/>
    <xf numFmtId="0" fontId="11" fillId="0" borderId="10" xfId="0" applyFont="1" applyFill="1" applyBorder="1" applyAlignment="1">
      <alignment horizontal="center"/>
    </xf>
    <xf numFmtId="0" fontId="78" fillId="0" borderId="10" xfId="0" applyNumberFormat="1" applyFont="1" applyFill="1" applyBorder="1" applyAlignment="1">
      <alignment horizontal="center"/>
    </xf>
    <xf numFmtId="164" fontId="33" fillId="0" borderId="0" xfId="0" applyNumberFormat="1" applyFont="1"/>
    <xf numFmtId="164" fontId="4" fillId="0" borderId="10" xfId="28" applyNumberFormat="1" applyFont="1" applyFill="1" applyBorder="1" applyAlignment="1"/>
    <xf numFmtId="0" fontId="6" fillId="0" borderId="10" xfId="0" applyFont="1" applyFill="1" applyBorder="1" applyAlignment="1">
      <alignment horizontal="center"/>
    </xf>
    <xf numFmtId="164" fontId="6" fillId="0" borderId="10" xfId="28" applyNumberFormat="1" applyFont="1" applyFill="1" applyBorder="1" applyAlignment="1"/>
    <xf numFmtId="164" fontId="6" fillId="0" borderId="10" xfId="28" applyNumberFormat="1" applyFont="1" applyFill="1" applyBorder="1"/>
    <xf numFmtId="0" fontId="0" fillId="0" borderId="11" xfId="0" applyFill="1" applyBorder="1" applyAlignment="1">
      <alignment horizontal="center"/>
    </xf>
    <xf numFmtId="0" fontId="0" fillId="0" borderId="11" xfId="0" applyFill="1" applyBorder="1"/>
    <xf numFmtId="164" fontId="0" fillId="0" borderId="11" xfId="28" applyNumberFormat="1" applyFont="1" applyFill="1" applyBorder="1"/>
    <xf numFmtId="0" fontId="0" fillId="0" borderId="0" xfId="0" applyFill="1"/>
    <xf numFmtId="164" fontId="0" fillId="0" borderId="0" xfId="0" applyNumberFormat="1" applyFill="1"/>
    <xf numFmtId="0" fontId="7" fillId="0" borderId="0" xfId="0" applyFont="1" applyFill="1" applyAlignment="1">
      <alignment horizontal="center"/>
    </xf>
    <xf numFmtId="0" fontId="43" fillId="0" borderId="0" xfId="0" applyFont="1" applyFill="1"/>
    <xf numFmtId="0" fontId="11" fillId="0" borderId="0" xfId="0" applyNumberFormat="1" applyFont="1" applyFill="1"/>
    <xf numFmtId="0" fontId="80" fillId="0" borderId="0" xfId="0" applyFont="1" applyAlignment="1">
      <alignment horizontal="center"/>
    </xf>
    <xf numFmtId="0" fontId="81" fillId="0" borderId="0" xfId="0" applyFont="1"/>
    <xf numFmtId="0" fontId="36" fillId="0" borderId="0" xfId="0" applyNumberFormat="1" applyFont="1" applyAlignment="1">
      <alignment horizontal="center" vertical="center"/>
    </xf>
    <xf numFmtId="0" fontId="47" fillId="0" borderId="0" xfId="0" applyFont="1" applyAlignment="1">
      <alignment horizontal="center" vertical="center"/>
    </xf>
    <xf numFmtId="0" fontId="37" fillId="0" borderId="0" xfId="0" applyNumberFormat="1" applyFont="1" applyAlignment="1">
      <alignment horizontal="center" vertical="center"/>
    </xf>
    <xf numFmtId="0" fontId="49" fillId="0" borderId="0" xfId="0" applyFont="1" applyAlignment="1">
      <alignment horizontal="center" vertical="center"/>
    </xf>
    <xf numFmtId="0" fontId="41" fillId="0" borderId="0" xfId="0" applyNumberFormat="1" applyFont="1" applyAlignment="1">
      <alignment horizontal="center"/>
    </xf>
    <xf numFmtId="0" fontId="51" fillId="0" borderId="0" xfId="0" applyFont="1" applyAlignment="1">
      <alignment horizontal="center"/>
    </xf>
    <xf numFmtId="0" fontId="11" fillId="0" borderId="0" xfId="0" applyNumberFormat="1" applyFont="1" applyAlignment="1">
      <alignment horizontal="center"/>
    </xf>
    <xf numFmtId="0" fontId="52" fillId="0" borderId="0" xfId="0" applyFont="1" applyAlignment="1">
      <alignment horizontal="center"/>
    </xf>
    <xf numFmtId="0" fontId="11" fillId="0" borderId="29" xfId="0" applyNumberFormat="1" applyFont="1" applyFill="1" applyBorder="1" applyAlignment="1">
      <alignment horizontal="center"/>
    </xf>
    <xf numFmtId="0" fontId="10" fillId="0" borderId="30" xfId="0" applyFont="1" applyFill="1" applyBorder="1" applyAlignment="1">
      <alignment horizontal="center"/>
    </xf>
    <xf numFmtId="0" fontId="54" fillId="0" borderId="0" xfId="0" applyNumberFormat="1" applyFont="1" applyFill="1" applyAlignment="1">
      <alignment horizontal="center" vertical="center"/>
    </xf>
    <xf numFmtId="0" fontId="55" fillId="0" borderId="0" xfId="0" applyFont="1" applyFill="1" applyAlignment="1">
      <alignment horizontal="center" vertical="center"/>
    </xf>
    <xf numFmtId="0" fontId="2" fillId="0" borderId="0" xfId="0" applyNumberFormat="1" applyFont="1" applyFill="1" applyAlignment="1">
      <alignment horizontal="center" vertical="center"/>
    </xf>
    <xf numFmtId="0" fontId="56" fillId="0" borderId="0" xfId="0" applyFont="1" applyFill="1" applyAlignment="1">
      <alignment horizontal="center" vertical="center"/>
    </xf>
    <xf numFmtId="0" fontId="6" fillId="0" borderId="34" xfId="0" applyNumberFormat="1" applyFont="1" applyFill="1" applyBorder="1" applyAlignment="1">
      <alignment horizontal="center"/>
    </xf>
    <xf numFmtId="0" fontId="7" fillId="0" borderId="35" xfId="0" applyFont="1" applyFill="1" applyBorder="1" applyAlignment="1">
      <alignment horizontal="center"/>
    </xf>
    <xf numFmtId="0" fontId="11" fillId="0" borderId="34" xfId="0" applyNumberFormat="1" applyFont="1" applyFill="1" applyBorder="1" applyAlignment="1">
      <alignment horizontal="center"/>
    </xf>
    <xf numFmtId="0" fontId="10" fillId="0" borderId="35" xfId="0" applyFont="1" applyFill="1" applyBorder="1" applyAlignment="1">
      <alignment horizontal="center"/>
    </xf>
    <xf numFmtId="0" fontId="41" fillId="0" borderId="0" xfId="0" applyFont="1" applyAlignment="1">
      <alignment horizontal="center"/>
    </xf>
    <xf numFmtId="0" fontId="11" fillId="0" borderId="0" xfId="0" applyFont="1" applyAlignment="1">
      <alignment horizontal="center"/>
    </xf>
    <xf numFmtId="0" fontId="4" fillId="0" borderId="0" xfId="0" applyFont="1" applyAlignment="1">
      <alignment horizontal="center"/>
    </xf>
    <xf numFmtId="0" fontId="35" fillId="0" borderId="0" xfId="0" applyFont="1" applyAlignment="1">
      <alignment horizontal="center"/>
    </xf>
    <xf numFmtId="0" fontId="5" fillId="0" borderId="0" xfId="0" applyFont="1" applyAlignment="1">
      <alignment horizontal="center"/>
    </xf>
    <xf numFmtId="0" fontId="36" fillId="0" borderId="0" xfId="0" applyFont="1" applyAlignment="1">
      <alignment horizontal="center" vertical="center"/>
    </xf>
    <xf numFmtId="0" fontId="37" fillId="0" borderId="0" xfId="0" applyFont="1" applyAlignment="1">
      <alignment horizontal="center"/>
    </xf>
    <xf numFmtId="0" fontId="8"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left"/>
    </xf>
    <xf numFmtId="0" fontId="79" fillId="0" borderId="0" xfId="0" applyFont="1" applyAlignment="1">
      <alignment horizontal="center"/>
    </xf>
    <xf numFmtId="0" fontId="70" fillId="0" borderId="0" xfId="0" applyFont="1" applyAlignment="1">
      <alignment horizontal="center"/>
    </xf>
    <xf numFmtId="0" fontId="5" fillId="0" borderId="32" xfId="0" applyNumberFormat="1" applyFont="1" applyBorder="1" applyAlignment="1">
      <alignment horizontal="left" vertical="center" wrapText="1" indent="1"/>
    </xf>
    <xf numFmtId="0" fontId="5" fillId="0" borderId="31" xfId="0" applyNumberFormat="1" applyFont="1" applyBorder="1" applyAlignment="1">
      <alignment horizontal="left" vertical="center" wrapText="1" indent="1"/>
    </xf>
    <xf numFmtId="0" fontId="6" fillId="0" borderId="32" xfId="0" applyFont="1" applyBorder="1" applyAlignment="1">
      <alignment vertical="center" wrapText="1"/>
    </xf>
    <xf numFmtId="0" fontId="6" fillId="0" borderId="31" xfId="0" applyFont="1" applyBorder="1" applyAlignment="1">
      <alignment vertical="center" wrapText="1"/>
    </xf>
    <xf numFmtId="0" fontId="6" fillId="0" borderId="49" xfId="0" applyNumberFormat="1" applyFont="1" applyBorder="1" applyAlignment="1">
      <alignment horizontal="center" vertical="center" wrapText="1"/>
    </xf>
    <xf numFmtId="0" fontId="6" fillId="0" borderId="43" xfId="0" applyNumberFormat="1" applyFont="1" applyBorder="1" applyAlignment="1">
      <alignment horizontal="center" vertical="center" wrapText="1"/>
    </xf>
    <xf numFmtId="0" fontId="63" fillId="0" borderId="32" xfId="0" applyNumberFormat="1" applyFont="1" applyBorder="1" applyAlignment="1">
      <alignment horizontal="left" vertical="center" wrapText="1"/>
    </xf>
    <xf numFmtId="0" fontId="63" fillId="0" borderId="31" xfId="0" applyNumberFormat="1" applyFont="1" applyBorder="1" applyAlignment="1">
      <alignment horizontal="left" vertical="center" wrapText="1"/>
    </xf>
    <xf numFmtId="0" fontId="6" fillId="0" borderId="51" xfId="0" applyFont="1" applyBorder="1" applyAlignment="1">
      <alignment horizontal="justify" vertical="center"/>
    </xf>
    <xf numFmtId="0" fontId="6" fillId="0" borderId="42" xfId="0" applyFont="1" applyBorder="1" applyAlignment="1">
      <alignment horizontal="justify" vertical="center"/>
    </xf>
    <xf numFmtId="0" fontId="5" fillId="0" borderId="32" xfId="0" applyNumberFormat="1" applyFont="1" applyBorder="1" applyAlignment="1">
      <alignment horizontal="left" vertical="center" wrapText="1"/>
    </xf>
    <xf numFmtId="0" fontId="5" fillId="0" borderId="31" xfId="0" applyNumberFormat="1" applyFont="1" applyBorder="1" applyAlignment="1">
      <alignment horizontal="left" vertical="center" wrapText="1"/>
    </xf>
    <xf numFmtId="0" fontId="6" fillId="0" borderId="32" xfId="0" applyNumberFormat="1" applyFont="1" applyBorder="1" applyAlignment="1">
      <alignment horizontal="left" vertical="center" wrapText="1" indent="1"/>
    </xf>
    <xf numFmtId="0" fontId="6" fillId="0" borderId="31" xfId="0" applyNumberFormat="1" applyFont="1" applyBorder="1" applyAlignment="1">
      <alignment horizontal="left" vertical="center" wrapText="1" indent="1"/>
    </xf>
    <xf numFmtId="0" fontId="6" fillId="0" borderId="32" xfId="0" applyNumberFormat="1" applyFont="1" applyBorder="1" applyAlignment="1">
      <alignment horizontal="center" vertical="center" wrapText="1"/>
    </xf>
    <xf numFmtId="0" fontId="6" fillId="0" borderId="31" xfId="0" applyNumberFormat="1" applyFont="1" applyBorder="1" applyAlignment="1">
      <alignment horizontal="center" vertical="center" wrapText="1"/>
    </xf>
    <xf numFmtId="0" fontId="5" fillId="0" borderId="32" xfId="0" applyFont="1" applyBorder="1" applyAlignment="1">
      <alignment horizontal="left" vertical="center" wrapText="1"/>
    </xf>
    <xf numFmtId="0" fontId="5" fillId="0" borderId="31" xfId="0" applyFont="1" applyBorder="1" applyAlignment="1">
      <alignment horizontal="left" vertical="center" wrapText="1"/>
    </xf>
    <xf numFmtId="0" fontId="6" fillId="0" borderId="3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NumberFormat="1" applyFont="1" applyBorder="1" applyAlignment="1">
      <alignment vertical="center" wrapText="1"/>
    </xf>
    <xf numFmtId="0" fontId="6" fillId="0" borderId="31" xfId="0" applyNumberFormat="1" applyFont="1" applyBorder="1" applyAlignment="1">
      <alignment vertical="center" wrapText="1"/>
    </xf>
    <xf numFmtId="0" fontId="6" fillId="0" borderId="32" xfId="0" applyFont="1" applyBorder="1" applyAlignment="1">
      <alignment horizontal="left" vertical="center" wrapText="1"/>
    </xf>
    <xf numFmtId="0" fontId="6" fillId="0" borderId="31" xfId="0" applyFont="1" applyBorder="1" applyAlignment="1">
      <alignment horizontal="left" vertical="center" wrapText="1"/>
    </xf>
    <xf numFmtId="0" fontId="5" fillId="0" borderId="32" xfId="0" applyNumberFormat="1" applyFont="1" applyBorder="1" applyAlignment="1">
      <alignment vertical="center" wrapText="1"/>
    </xf>
    <xf numFmtId="0" fontId="5" fillId="0" borderId="31" xfId="0" applyNumberFormat="1" applyFont="1" applyBorder="1" applyAlignment="1">
      <alignment vertical="center" wrapText="1"/>
    </xf>
    <xf numFmtId="0" fontId="5" fillId="0" borderId="32" xfId="0" applyNumberFormat="1" applyFont="1" applyBorder="1" applyAlignment="1">
      <alignment horizontal="left" vertical="center"/>
    </xf>
    <xf numFmtId="0" fontId="5" fillId="0" borderId="31" xfId="0" applyNumberFormat="1" applyFont="1" applyBorder="1" applyAlignment="1">
      <alignment horizontal="left" vertical="center"/>
    </xf>
    <xf numFmtId="0" fontId="6" fillId="0" borderId="32" xfId="0" applyNumberFormat="1" applyFont="1" applyBorder="1" applyAlignment="1">
      <alignment horizontal="center" vertical="center"/>
    </xf>
    <xf numFmtId="0" fontId="6" fillId="0" borderId="31" xfId="0" applyNumberFormat="1" applyFont="1" applyBorder="1" applyAlignment="1">
      <alignment horizontal="center" vertical="center"/>
    </xf>
    <xf numFmtId="0" fontId="5" fillId="0" borderId="32" xfId="0" applyFont="1" applyBorder="1" applyAlignment="1">
      <alignment vertical="center"/>
    </xf>
    <xf numFmtId="0" fontId="5" fillId="0" borderId="31" xfId="0" applyFont="1" applyBorder="1" applyAlignment="1">
      <alignment vertical="center"/>
    </xf>
    <xf numFmtId="0" fontId="63" fillId="0" borderId="32" xfId="0" applyNumberFormat="1" applyFont="1" applyBorder="1" applyAlignment="1">
      <alignment vertical="center" wrapText="1"/>
    </xf>
    <xf numFmtId="0" fontId="63" fillId="0" borderId="31" xfId="0" applyNumberFormat="1" applyFont="1" applyBorder="1" applyAlignment="1">
      <alignment vertical="center" wrapText="1"/>
    </xf>
    <xf numFmtId="0" fontId="63" fillId="0" borderId="33" xfId="0" applyNumberFormat="1" applyFont="1" applyBorder="1" applyAlignment="1">
      <alignment horizontal="left" vertical="center" wrapText="1"/>
    </xf>
    <xf numFmtId="0" fontId="63" fillId="0" borderId="50" xfId="0" applyNumberFormat="1" applyFont="1" applyBorder="1" applyAlignment="1">
      <alignment horizontal="left" vertical="center" wrapText="1"/>
    </xf>
    <xf numFmtId="0" fontId="63" fillId="0" borderId="0" xfId="0" applyNumberFormat="1" applyFont="1" applyBorder="1" applyAlignment="1">
      <alignment horizontal="left" vertical="center" wrapText="1"/>
    </xf>
    <xf numFmtId="0" fontId="6" fillId="0" borderId="47" xfId="0" applyNumberFormat="1" applyFont="1" applyBorder="1" applyAlignment="1">
      <alignment horizontal="left" vertical="center" wrapText="1"/>
    </xf>
    <xf numFmtId="0" fontId="6" fillId="0" borderId="48" xfId="0" applyNumberFormat="1" applyFont="1" applyBorder="1" applyAlignment="1">
      <alignment horizontal="left" vertical="center" wrapText="1"/>
    </xf>
    <xf numFmtId="0" fontId="5" fillId="0" borderId="32" xfId="0" applyNumberFormat="1" applyFont="1" applyBorder="1" applyAlignment="1">
      <alignment horizontal="justify" vertical="center" wrapText="1"/>
    </xf>
    <xf numFmtId="0" fontId="5" fillId="0" borderId="31" xfId="0" applyNumberFormat="1" applyFont="1" applyBorder="1" applyAlignment="1">
      <alignment horizontal="justify" vertical="center" wrapText="1"/>
    </xf>
    <xf numFmtId="0" fontId="6" fillId="0" borderId="32" xfId="0" applyNumberFormat="1" applyFont="1" applyBorder="1" applyAlignment="1">
      <alignment vertical="center"/>
    </xf>
    <xf numFmtId="0" fontId="6" fillId="0" borderId="31" xfId="0" applyNumberFormat="1" applyFont="1" applyBorder="1" applyAlignment="1">
      <alignment vertical="center"/>
    </xf>
    <xf numFmtId="0" fontId="5" fillId="0" borderId="32" xfId="0" applyNumberFormat="1" applyFont="1" applyBorder="1" applyAlignment="1">
      <alignment vertical="center"/>
    </xf>
    <xf numFmtId="0" fontId="5" fillId="0" borderId="31" xfId="0" applyNumberFormat="1" applyFont="1" applyBorder="1" applyAlignment="1">
      <alignment vertical="center"/>
    </xf>
    <xf numFmtId="0" fontId="5" fillId="0" borderId="32" xfId="0" applyFont="1" applyBorder="1" applyAlignment="1">
      <alignment vertical="center" wrapText="1"/>
    </xf>
    <xf numFmtId="0" fontId="5" fillId="0" borderId="31" xfId="0" applyFont="1" applyBorder="1" applyAlignment="1">
      <alignment vertical="center" wrapText="1"/>
    </xf>
    <xf numFmtId="0" fontId="6" fillId="0" borderId="32" xfId="0" applyNumberFormat="1" applyFont="1" applyBorder="1" applyAlignment="1">
      <alignment horizontal="left" vertical="center"/>
    </xf>
    <xf numFmtId="0" fontId="6" fillId="0" borderId="31" xfId="0" applyNumberFormat="1" applyFont="1" applyBorder="1" applyAlignment="1">
      <alignment horizontal="left" vertical="center"/>
    </xf>
    <xf numFmtId="0" fontId="6" fillId="0" borderId="32" xfId="0" applyNumberFormat="1" applyFont="1" applyBorder="1" applyAlignment="1">
      <alignment horizontal="left" vertical="center" wrapText="1"/>
    </xf>
    <xf numFmtId="0" fontId="6" fillId="0" borderId="31" xfId="0" applyNumberFormat="1" applyFont="1" applyBorder="1" applyAlignment="1">
      <alignment horizontal="left" vertical="center" wrapText="1"/>
    </xf>
    <xf numFmtId="0" fontId="60" fillId="0" borderId="44" xfId="0" applyFont="1" applyBorder="1" applyAlignment="1">
      <alignment vertical="center"/>
    </xf>
    <xf numFmtId="0" fontId="61" fillId="0" borderId="45" xfId="0" applyFont="1" applyBorder="1" applyAlignment="1">
      <alignment horizontal="center" vertical="center" wrapText="1"/>
    </xf>
    <xf numFmtId="0" fontId="61" fillId="0" borderId="46" xfId="0" applyFont="1" applyBorder="1" applyAlignment="1">
      <alignment horizontal="center" vertical="center" wrapText="1"/>
    </xf>
    <xf numFmtId="0" fontId="5" fillId="0" borderId="10" xfId="0" applyNumberFormat="1" applyFont="1" applyBorder="1" applyAlignment="1">
      <alignment vertical="center" wrapText="1"/>
    </xf>
    <xf numFmtId="0" fontId="5" fillId="0" borderId="10" xfId="0" applyFont="1" applyBorder="1" applyAlignment="1">
      <alignment vertical="center" wrapText="1"/>
    </xf>
    <xf numFmtId="0" fontId="41" fillId="0" borderId="50" xfId="0" applyNumberFormat="1" applyFont="1" applyBorder="1" applyAlignment="1">
      <alignment horizontal="center"/>
    </xf>
    <xf numFmtId="0" fontId="6" fillId="0" borderId="10" xfId="0" applyNumberFormat="1" applyFont="1" applyBorder="1" applyAlignment="1">
      <alignment horizontal="left" vertical="center" wrapText="1"/>
    </xf>
    <xf numFmtId="0" fontId="7" fillId="0" borderId="10" xfId="0" applyFont="1" applyBorder="1" applyAlignment="1">
      <alignment horizontal="left" vertical="center" wrapText="1"/>
    </xf>
    <xf numFmtId="0" fontId="5" fillId="0" borderId="10" xfId="0" applyNumberFormat="1" applyFont="1" applyBorder="1" applyAlignment="1">
      <alignment horizontal="left" vertical="center" wrapText="1" indent="2"/>
    </xf>
    <xf numFmtId="0" fontId="3" fillId="0" borderId="10" xfId="0" applyFont="1" applyBorder="1" applyAlignment="1">
      <alignment horizontal="left" vertical="center" wrapText="1" indent="2"/>
    </xf>
    <xf numFmtId="0" fontId="6"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Border="1" applyAlignment="1">
      <alignment vertical="center" wrapText="1"/>
    </xf>
    <xf numFmtId="0" fontId="5" fillId="0" borderId="10" xfId="0" applyFont="1" applyBorder="1" applyAlignment="1">
      <alignment horizontal="left" vertical="center" wrapText="1" indent="2"/>
    </xf>
    <xf numFmtId="0" fontId="3" fillId="0" borderId="10" xfId="0" applyFont="1" applyBorder="1" applyAlignment="1">
      <alignment vertical="center" wrapText="1"/>
    </xf>
    <xf numFmtId="0" fontId="6" fillId="0" borderId="10" xfId="0" applyFont="1" applyBorder="1" applyAlignment="1">
      <alignment horizontal="left" vertical="center" wrapText="1" indent="2"/>
    </xf>
    <xf numFmtId="0" fontId="64" fillId="0" borderId="10" xfId="0" applyFont="1" applyBorder="1" applyAlignment="1">
      <alignment vertical="center" wrapText="1"/>
    </xf>
    <xf numFmtId="0" fontId="63" fillId="0" borderId="32" xfId="0" applyFont="1" applyBorder="1" applyAlignment="1">
      <alignment horizontal="left" vertical="center" wrapText="1"/>
    </xf>
    <xf numFmtId="0" fontId="63" fillId="0" borderId="31" xfId="0" applyFont="1" applyBorder="1" applyAlignment="1">
      <alignment horizontal="left" vertical="center" wrapText="1"/>
    </xf>
    <xf numFmtId="0" fontId="6" fillId="0" borderId="13" xfId="0" applyFont="1" applyBorder="1" applyAlignment="1">
      <alignment vertical="center" wrapText="1"/>
    </xf>
    <xf numFmtId="0" fontId="6" fillId="0" borderId="34" xfId="0" applyNumberFormat="1" applyFont="1" applyBorder="1" applyAlignment="1">
      <alignment horizontal="center"/>
    </xf>
    <xf numFmtId="0" fontId="7" fillId="0" borderId="35" xfId="0" applyFont="1" applyBorder="1" applyAlignment="1">
      <alignment horizontal="center"/>
    </xf>
    <xf numFmtId="0" fontId="11" fillId="0" borderId="34" xfId="0" applyNumberFormat="1" applyFont="1" applyBorder="1" applyAlignment="1">
      <alignment horizontal="center"/>
    </xf>
    <xf numFmtId="0" fontId="10" fillId="0" borderId="35" xfId="0" applyFont="1" applyBorder="1" applyAlignment="1">
      <alignment horizontal="center"/>
    </xf>
    <xf numFmtId="0" fontId="6" fillId="0" borderId="37" xfId="0" applyNumberFormat="1" applyFont="1" applyFill="1" applyBorder="1" applyAlignment="1">
      <alignment horizontal="center" vertical="center"/>
    </xf>
    <xf numFmtId="0" fontId="57" fillId="0" borderId="39" xfId="0" applyFont="1" applyFill="1" applyBorder="1" applyAlignment="1">
      <alignment horizontal="center" vertical="center"/>
    </xf>
    <xf numFmtId="0" fontId="11" fillId="0" borderId="29" xfId="0" applyNumberFormat="1" applyFont="1" applyBorder="1" applyAlignment="1">
      <alignment horizontal="center"/>
    </xf>
    <xf numFmtId="0" fontId="10" fillId="0" borderId="30" xfId="0" applyFont="1" applyBorder="1" applyAlignment="1">
      <alignment horizontal="center"/>
    </xf>
    <xf numFmtId="0" fontId="4" fillId="0" borderId="0" xfId="0" applyNumberFormat="1" applyFont="1" applyAlignment="1">
      <alignment horizontal="left" wrapText="1"/>
    </xf>
    <xf numFmtId="0" fontId="9" fillId="0" borderId="0" xfId="0" applyFont="1" applyAlignment="1">
      <alignment horizontal="left" wrapText="1"/>
    </xf>
    <xf numFmtId="0" fontId="11" fillId="0" borderId="0" xfId="0" applyNumberFormat="1" applyFont="1" applyFill="1" applyAlignment="1">
      <alignment horizontal="left"/>
    </xf>
    <xf numFmtId="0" fontId="52" fillId="0" borderId="0" xfId="0" applyFont="1" applyFill="1" applyAlignment="1">
      <alignment horizontal="left"/>
    </xf>
    <xf numFmtId="0" fontId="2" fillId="0" borderId="0" xfId="0" applyNumberFormat="1" applyFont="1" applyFill="1" applyAlignment="1">
      <alignment horizontal="center"/>
    </xf>
    <xf numFmtId="0" fontId="55" fillId="0" borderId="0" xfId="0" applyFont="1" applyFill="1" applyAlignment="1">
      <alignment horizontal="center"/>
    </xf>
    <xf numFmtId="0" fontId="11" fillId="0" borderId="14" xfId="0" applyNumberFormat="1" applyFont="1" applyFill="1" applyBorder="1" applyAlignment="1">
      <alignment horizontal="center" vertical="center" wrapText="1"/>
    </xf>
    <xf numFmtId="0" fontId="52" fillId="0" borderId="12" xfId="0" applyFont="1" applyFill="1" applyBorder="1" applyAlignment="1">
      <alignment horizontal="center" vertical="center" wrapText="1"/>
    </xf>
    <xf numFmtId="0" fontId="34" fillId="24" borderId="14" xfId="0" applyNumberFormat="1" applyFont="1" applyFill="1" applyBorder="1" applyAlignment="1">
      <alignment horizontal="center" vertical="top" wrapText="1"/>
    </xf>
    <xf numFmtId="0" fontId="73" fillId="24" borderId="38" xfId="0" applyFont="1" applyFill="1" applyBorder="1" applyAlignment="1">
      <alignment horizontal="center" vertical="top" wrapText="1"/>
    </xf>
    <xf numFmtId="0" fontId="73" fillId="24" borderId="12" xfId="0" applyFont="1" applyFill="1" applyBorder="1" applyAlignment="1">
      <alignment horizontal="center" vertical="top" wrapText="1"/>
    </xf>
    <xf numFmtId="0" fontId="34" fillId="24" borderId="14" xfId="0" applyFont="1" applyFill="1" applyBorder="1" applyAlignment="1">
      <alignment horizontal="center" vertical="top" wrapText="1"/>
    </xf>
    <xf numFmtId="0" fontId="34" fillId="24" borderId="38" xfId="0" applyFont="1" applyFill="1" applyBorder="1" applyAlignment="1">
      <alignment horizontal="center" vertical="top" wrapText="1"/>
    </xf>
    <xf numFmtId="0" fontId="34" fillId="24" borderId="12" xfId="0" applyFont="1" applyFill="1" applyBorder="1" applyAlignment="1">
      <alignment horizontal="center" vertical="top" wrapText="1"/>
    </xf>
    <xf numFmtId="0" fontId="76" fillId="0" borderId="0" xfId="0" applyNumberFormat="1" applyFont="1" applyAlignment="1">
      <alignment horizontal="center"/>
    </xf>
    <xf numFmtId="0" fontId="77" fillId="0" borderId="0" xfId="0" applyFont="1" applyAlignment="1">
      <alignment horizontal="center"/>
    </xf>
    <xf numFmtId="0" fontId="70" fillId="0" borderId="0" xfId="0" applyFont="1" applyAlignment="1">
      <alignment horizontal="left"/>
    </xf>
    <xf numFmtId="0" fontId="42" fillId="0" borderId="44" xfId="0" applyFont="1" applyBorder="1" applyAlignment="1">
      <alignment horizontal="righ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9" enableFormatConditionsCalculation="0">
    <tabColor indexed="11"/>
  </sheetPr>
  <dimension ref="A1:E108"/>
  <sheetViews>
    <sheetView tabSelected="1" topLeftCell="A7" workbookViewId="0">
      <selection activeCell="F27" sqref="F27"/>
    </sheetView>
  </sheetViews>
  <sheetFormatPr defaultRowHeight="12.75"/>
  <cols>
    <col min="1" max="1" width="43.7109375" customWidth="1"/>
    <col min="2" max="2" width="9.7109375" customWidth="1"/>
    <col min="3" max="3" width="16.5703125" customWidth="1"/>
    <col min="4" max="4" width="16.42578125" customWidth="1"/>
  </cols>
  <sheetData>
    <row r="1" spans="1:5">
      <c r="A1" s="48" t="s">
        <v>10</v>
      </c>
      <c r="B1" s="49"/>
      <c r="C1" s="49"/>
      <c r="D1" s="49"/>
      <c r="E1" s="49"/>
    </row>
    <row r="2" spans="1:5">
      <c r="A2" s="50" t="s">
        <v>62</v>
      </c>
      <c r="B2" s="49"/>
      <c r="C2" s="49"/>
      <c r="D2" s="49"/>
      <c r="E2" s="49"/>
    </row>
    <row r="4" spans="1:5" ht="27" customHeight="1">
      <c r="A4" s="313" t="s">
        <v>63</v>
      </c>
      <c r="B4" s="314"/>
      <c r="C4" s="314"/>
      <c r="D4" s="314"/>
      <c r="E4" s="51"/>
    </row>
    <row r="5" spans="1:5" ht="18.75">
      <c r="A5" s="315" t="s">
        <v>159</v>
      </c>
      <c r="B5" s="316"/>
      <c r="C5" s="316"/>
      <c r="D5" s="316"/>
      <c r="E5" s="52"/>
    </row>
    <row r="6" spans="1:5" ht="13.5" thickBot="1"/>
    <row r="7" spans="1:5" ht="13.5" thickBot="1">
      <c r="A7" s="53" t="s">
        <v>16</v>
      </c>
      <c r="B7" s="54" t="s">
        <v>17</v>
      </c>
      <c r="C7" s="55" t="s">
        <v>160</v>
      </c>
      <c r="D7" s="56">
        <v>41640</v>
      </c>
    </row>
    <row r="8" spans="1:5" ht="13.5" customHeight="1">
      <c r="A8" s="57" t="s">
        <v>64</v>
      </c>
      <c r="B8" s="58">
        <v>100</v>
      </c>
      <c r="C8" s="59">
        <f>C9+C12+C15+C22+C25</f>
        <v>28344190929</v>
      </c>
      <c r="D8" s="59">
        <f>D9+D12+D15+D22+D25</f>
        <v>30130720805</v>
      </c>
    </row>
    <row r="9" spans="1:5" ht="13.5" customHeight="1">
      <c r="A9" s="60" t="s">
        <v>65</v>
      </c>
      <c r="B9" s="61">
        <v>110</v>
      </c>
      <c r="C9" s="62">
        <f>SUM(C10:C11)</f>
        <v>2951449831</v>
      </c>
      <c r="D9" s="62">
        <f>SUM(D10:D11)</f>
        <v>1315962219</v>
      </c>
    </row>
    <row r="10" spans="1:5" ht="13.5" customHeight="1">
      <c r="A10" s="63" t="s">
        <v>66</v>
      </c>
      <c r="B10" s="64">
        <v>111</v>
      </c>
      <c r="C10" s="65">
        <v>1951449831</v>
      </c>
      <c r="D10" s="65">
        <v>1315962219</v>
      </c>
    </row>
    <row r="11" spans="1:5" ht="13.5" customHeight="1">
      <c r="A11" s="63" t="s">
        <v>67</v>
      </c>
      <c r="B11" s="64">
        <v>112</v>
      </c>
      <c r="C11" s="66">
        <v>1000000000</v>
      </c>
      <c r="D11" s="66"/>
    </row>
    <row r="12" spans="1:5" ht="13.5" customHeight="1">
      <c r="A12" s="60" t="s">
        <v>68</v>
      </c>
      <c r="B12" s="61">
        <v>120</v>
      </c>
      <c r="C12" s="67"/>
      <c r="D12" s="67">
        <f>SUM(D13)</f>
        <v>0</v>
      </c>
    </row>
    <row r="13" spans="1:5" ht="13.5" customHeight="1">
      <c r="A13" s="63" t="s">
        <v>69</v>
      </c>
      <c r="B13" s="64">
        <v>121</v>
      </c>
      <c r="C13" s="66"/>
      <c r="D13" s="66"/>
    </row>
    <row r="14" spans="1:5" ht="13.5" customHeight="1">
      <c r="A14" s="63" t="s">
        <v>70</v>
      </c>
      <c r="B14" s="64">
        <v>129</v>
      </c>
      <c r="C14" s="66"/>
      <c r="D14" s="66"/>
    </row>
    <row r="15" spans="1:5" ht="13.5" customHeight="1">
      <c r="A15" s="60" t="s">
        <v>71</v>
      </c>
      <c r="B15" s="61">
        <v>130</v>
      </c>
      <c r="C15" s="67">
        <f>SUM(C16:C21)</f>
        <v>19659094935</v>
      </c>
      <c r="D15" s="67">
        <f>SUM(D16:D21)</f>
        <v>25200594561</v>
      </c>
    </row>
    <row r="16" spans="1:5" ht="13.5" customHeight="1">
      <c r="A16" s="63" t="s">
        <v>72</v>
      </c>
      <c r="B16" s="64">
        <v>131</v>
      </c>
      <c r="C16" s="66">
        <v>18338725102</v>
      </c>
      <c r="D16" s="66">
        <v>22188101186</v>
      </c>
    </row>
    <row r="17" spans="1:4" ht="13.5" customHeight="1">
      <c r="A17" s="63" t="s">
        <v>73</v>
      </c>
      <c r="B17" s="64">
        <v>132</v>
      </c>
      <c r="C17" s="66">
        <v>176777636</v>
      </c>
      <c r="D17" s="66">
        <v>281083184</v>
      </c>
    </row>
    <row r="18" spans="1:4" ht="13.5" customHeight="1">
      <c r="A18" s="63" t="s">
        <v>74</v>
      </c>
      <c r="B18" s="64">
        <v>133</v>
      </c>
      <c r="C18" s="66"/>
      <c r="D18" s="66"/>
    </row>
    <row r="19" spans="1:4" ht="13.5" customHeight="1">
      <c r="A19" s="63" t="s">
        <v>75</v>
      </c>
      <c r="B19" s="64">
        <v>134</v>
      </c>
      <c r="C19" s="66"/>
      <c r="D19" s="66"/>
    </row>
    <row r="20" spans="1:4" ht="13.5" customHeight="1">
      <c r="A20" s="63" t="s">
        <v>76</v>
      </c>
      <c r="B20" s="64">
        <v>135</v>
      </c>
      <c r="C20" s="66">
        <v>1993898819</v>
      </c>
      <c r="D20" s="66">
        <v>3393155673</v>
      </c>
    </row>
    <row r="21" spans="1:4" ht="13.5" customHeight="1">
      <c r="A21" s="63" t="s">
        <v>77</v>
      </c>
      <c r="B21" s="64">
        <v>139</v>
      </c>
      <c r="C21" s="66">
        <v>-850306622</v>
      </c>
      <c r="D21" s="66">
        <v>-661745482</v>
      </c>
    </row>
    <row r="22" spans="1:4" ht="13.5" customHeight="1">
      <c r="A22" s="60" t="s">
        <v>78</v>
      </c>
      <c r="B22" s="61">
        <v>140</v>
      </c>
      <c r="C22" s="67">
        <f>SUM(C23:C24)</f>
        <v>4623881600</v>
      </c>
      <c r="D22" s="67">
        <f>SUM(D23:D24)</f>
        <v>2328850894</v>
      </c>
    </row>
    <row r="23" spans="1:4" ht="13.5" customHeight="1">
      <c r="A23" s="63" t="s">
        <v>79</v>
      </c>
      <c r="B23" s="64">
        <v>141</v>
      </c>
      <c r="C23" s="66">
        <v>4696843358</v>
      </c>
      <c r="D23" s="66">
        <v>2401812652</v>
      </c>
    </row>
    <row r="24" spans="1:4" ht="13.5" customHeight="1">
      <c r="A24" s="63" t="s">
        <v>80</v>
      </c>
      <c r="B24" s="64">
        <v>149</v>
      </c>
      <c r="C24" s="66">
        <v>-72961758</v>
      </c>
      <c r="D24" s="66">
        <v>-72961758</v>
      </c>
    </row>
    <row r="25" spans="1:4" ht="13.5" customHeight="1">
      <c r="A25" s="60" t="s">
        <v>81</v>
      </c>
      <c r="B25" s="61">
        <v>150</v>
      </c>
      <c r="C25" s="67">
        <f>SUM(C26:C29)</f>
        <v>1109764563</v>
      </c>
      <c r="D25" s="67">
        <f>SUM(D26:D29)</f>
        <v>1285313131</v>
      </c>
    </row>
    <row r="26" spans="1:4" ht="13.5" customHeight="1">
      <c r="A26" s="63" t="s">
        <v>82</v>
      </c>
      <c r="B26" s="64">
        <v>151</v>
      </c>
      <c r="C26" s="66"/>
      <c r="D26" s="66"/>
    </row>
    <row r="27" spans="1:4" ht="15" customHeight="1">
      <c r="A27" s="63" t="s">
        <v>83</v>
      </c>
      <c r="B27" s="64">
        <v>152</v>
      </c>
      <c r="C27" s="66"/>
      <c r="D27" s="66"/>
    </row>
    <row r="28" spans="1:4" ht="13.5" customHeight="1">
      <c r="A28" s="63" t="s">
        <v>84</v>
      </c>
      <c r="B28" s="64">
        <v>153</v>
      </c>
      <c r="C28" s="66"/>
      <c r="D28" s="66"/>
    </row>
    <row r="29" spans="1:4" ht="13.5" customHeight="1">
      <c r="A29" s="63" t="s">
        <v>85</v>
      </c>
      <c r="B29" s="64">
        <v>158</v>
      </c>
      <c r="C29" s="66">
        <v>1109764563</v>
      </c>
      <c r="D29" s="66">
        <v>1285313131</v>
      </c>
    </row>
    <row r="30" spans="1:4" ht="13.5" customHeight="1">
      <c r="A30" s="60" t="s">
        <v>86</v>
      </c>
      <c r="B30" s="61">
        <v>200</v>
      </c>
      <c r="C30" s="67">
        <f>C31+C37+C45+C50</f>
        <v>2288887332</v>
      </c>
      <c r="D30" s="67">
        <f>D31+D37+D45+D50</f>
        <v>4357205566</v>
      </c>
    </row>
    <row r="31" spans="1:4" ht="14.25" customHeight="1">
      <c r="A31" s="60" t="s">
        <v>87</v>
      </c>
      <c r="B31" s="61">
        <v>210</v>
      </c>
      <c r="C31" s="67"/>
      <c r="D31" s="67"/>
    </row>
    <row r="32" spans="1:4" ht="13.5" customHeight="1">
      <c r="A32" s="63" t="s">
        <v>88</v>
      </c>
      <c r="B32" s="64">
        <v>211</v>
      </c>
      <c r="C32" s="66"/>
      <c r="D32" s="66"/>
    </row>
    <row r="33" spans="1:4" ht="13.5" customHeight="1">
      <c r="A33" s="63" t="s">
        <v>89</v>
      </c>
      <c r="B33" s="64">
        <v>212</v>
      </c>
      <c r="C33" s="66"/>
      <c r="D33" s="66"/>
    </row>
    <row r="34" spans="1:4" ht="13.5" customHeight="1">
      <c r="A34" s="63" t="s">
        <v>90</v>
      </c>
      <c r="B34" s="64">
        <v>213</v>
      </c>
      <c r="C34" s="66"/>
      <c r="D34" s="66"/>
    </row>
    <row r="35" spans="1:4" ht="13.5" customHeight="1">
      <c r="A35" s="63" t="s">
        <v>91</v>
      </c>
      <c r="B35" s="64">
        <v>218</v>
      </c>
      <c r="C35" s="66"/>
      <c r="D35" s="66"/>
    </row>
    <row r="36" spans="1:4" ht="13.5" customHeight="1">
      <c r="A36" s="63" t="s">
        <v>92</v>
      </c>
      <c r="B36" s="64">
        <v>219</v>
      </c>
      <c r="C36" s="66"/>
      <c r="D36" s="66"/>
    </row>
    <row r="37" spans="1:4" ht="13.5" customHeight="1">
      <c r="A37" s="60" t="s">
        <v>93</v>
      </c>
      <c r="B37" s="61">
        <v>220</v>
      </c>
      <c r="C37" s="67">
        <f>C38+C41</f>
        <v>1857648593</v>
      </c>
      <c r="D37" s="67">
        <f>D38+D41</f>
        <v>2026152821</v>
      </c>
    </row>
    <row r="38" spans="1:4" ht="13.5" customHeight="1">
      <c r="A38" s="63" t="s">
        <v>94</v>
      </c>
      <c r="B38" s="64">
        <v>221</v>
      </c>
      <c r="C38" s="66">
        <v>1857648593</v>
      </c>
      <c r="D38" s="66">
        <v>2026152821</v>
      </c>
    </row>
    <row r="39" spans="1:4" ht="13.5" customHeight="1">
      <c r="A39" s="63" t="s">
        <v>95</v>
      </c>
      <c r="B39" s="64">
        <v>222</v>
      </c>
      <c r="C39" s="66">
        <v>9182457839</v>
      </c>
      <c r="D39" s="66">
        <v>8980597839</v>
      </c>
    </row>
    <row r="40" spans="1:4" ht="13.5" customHeight="1">
      <c r="A40" s="63" t="s">
        <v>96</v>
      </c>
      <c r="B40" s="64">
        <v>223</v>
      </c>
      <c r="C40" s="66">
        <v>-7324809246</v>
      </c>
      <c r="D40" s="66">
        <v>-6954445018</v>
      </c>
    </row>
    <row r="41" spans="1:4" ht="15" customHeight="1">
      <c r="A41" s="63" t="s">
        <v>97</v>
      </c>
      <c r="B41" s="64">
        <v>230</v>
      </c>
      <c r="C41" s="66"/>
      <c r="D41" s="66"/>
    </row>
    <row r="42" spans="1:4" ht="13.5" customHeight="1">
      <c r="A42" s="60" t="s">
        <v>98</v>
      </c>
      <c r="B42" s="61">
        <v>240</v>
      </c>
      <c r="C42" s="67"/>
      <c r="D42" s="67"/>
    </row>
    <row r="43" spans="1:4" ht="13.5" customHeight="1">
      <c r="A43" s="63" t="s">
        <v>95</v>
      </c>
      <c r="B43" s="64">
        <v>241</v>
      </c>
      <c r="C43" s="66"/>
      <c r="D43" s="66"/>
    </row>
    <row r="44" spans="1:4" ht="13.5" customHeight="1">
      <c r="A44" s="63" t="s">
        <v>99</v>
      </c>
      <c r="B44" s="64">
        <v>242</v>
      </c>
      <c r="C44" s="66"/>
      <c r="D44" s="66"/>
    </row>
    <row r="45" spans="1:4" ht="13.5" customHeight="1">
      <c r="A45" s="60" t="s">
        <v>100</v>
      </c>
      <c r="B45" s="61">
        <v>250</v>
      </c>
      <c r="C45" s="67">
        <f>SUM(C46:C49)</f>
        <v>239676403</v>
      </c>
      <c r="D45" s="67">
        <f>SUM(D46:D49)</f>
        <v>2010978200</v>
      </c>
    </row>
    <row r="46" spans="1:4" ht="13.5" customHeight="1">
      <c r="A46" s="63" t="s">
        <v>101</v>
      </c>
      <c r="B46" s="64">
        <v>251</v>
      </c>
      <c r="C46" s="66"/>
      <c r="D46" s="66"/>
    </row>
    <row r="47" spans="1:4" ht="13.5" customHeight="1">
      <c r="A47" s="63" t="s">
        <v>102</v>
      </c>
      <c r="B47" s="64">
        <v>252</v>
      </c>
      <c r="C47" s="66"/>
      <c r="D47" s="66"/>
    </row>
    <row r="48" spans="1:4" ht="13.5" customHeight="1">
      <c r="A48" s="63" t="s">
        <v>103</v>
      </c>
      <c r="B48" s="64">
        <v>258</v>
      </c>
      <c r="C48" s="66">
        <v>239676403</v>
      </c>
      <c r="D48" s="66">
        <v>2487300000</v>
      </c>
    </row>
    <row r="49" spans="1:4" ht="14.25" customHeight="1">
      <c r="A49" s="63" t="s">
        <v>104</v>
      </c>
      <c r="B49" s="64">
        <v>259</v>
      </c>
      <c r="C49" s="66"/>
      <c r="D49" s="66">
        <v>-476321800</v>
      </c>
    </row>
    <row r="50" spans="1:4" ht="13.5" customHeight="1">
      <c r="A50" s="60" t="s">
        <v>105</v>
      </c>
      <c r="B50" s="61">
        <v>260</v>
      </c>
      <c r="C50" s="67">
        <f>SUM(C51:C53)</f>
        <v>191562336</v>
      </c>
      <c r="D50" s="67">
        <f>SUM(D51:D53)</f>
        <v>320074545</v>
      </c>
    </row>
    <row r="51" spans="1:4" ht="13.5" customHeight="1">
      <c r="A51" s="63" t="s">
        <v>106</v>
      </c>
      <c r="B51" s="64">
        <v>261</v>
      </c>
      <c r="C51" s="66">
        <v>191562336</v>
      </c>
      <c r="D51" s="66">
        <v>320074545</v>
      </c>
    </row>
    <row r="52" spans="1:4" ht="13.5" customHeight="1">
      <c r="A52" s="63" t="s">
        <v>107</v>
      </c>
      <c r="B52" s="64">
        <v>262</v>
      </c>
      <c r="C52" s="66"/>
      <c r="D52" s="66"/>
    </row>
    <row r="53" spans="1:4" ht="13.5" customHeight="1">
      <c r="A53" s="68" t="s">
        <v>108</v>
      </c>
      <c r="B53" s="69">
        <v>268</v>
      </c>
      <c r="C53" s="70"/>
      <c r="D53" s="70"/>
    </row>
    <row r="54" spans="1:4" ht="13.5" customHeight="1">
      <c r="A54" s="71" t="s">
        <v>109</v>
      </c>
      <c r="B54" s="72">
        <v>270</v>
      </c>
      <c r="C54" s="73">
        <f>C30+C8</f>
        <v>30633078261</v>
      </c>
      <c r="D54" s="73">
        <f>D30+D8</f>
        <v>34487926371</v>
      </c>
    </row>
    <row r="55" spans="1:4" ht="12.75" customHeight="1">
      <c r="A55" s="71" t="s">
        <v>110</v>
      </c>
      <c r="B55" s="72">
        <v>300</v>
      </c>
      <c r="C55" s="73">
        <f>C56+C68</f>
        <v>12307004706</v>
      </c>
      <c r="D55" s="73">
        <f>D56+D68</f>
        <v>17245495297</v>
      </c>
    </row>
    <row r="56" spans="1:4" ht="12.75" customHeight="1">
      <c r="A56" s="74" t="s">
        <v>111</v>
      </c>
      <c r="B56" s="75">
        <v>310</v>
      </c>
      <c r="C56" s="76">
        <f>SUM(C57:C67)</f>
        <v>12307004706</v>
      </c>
      <c r="D56" s="76">
        <f>SUM(D57:D67)</f>
        <v>17245495297</v>
      </c>
    </row>
    <row r="57" spans="1:4" ht="12.75" customHeight="1">
      <c r="A57" s="63" t="s">
        <v>112</v>
      </c>
      <c r="B57" s="64">
        <v>311</v>
      </c>
      <c r="C57" s="66"/>
      <c r="D57" s="66"/>
    </row>
    <row r="58" spans="1:4" ht="12.75" customHeight="1">
      <c r="A58" s="63" t="s">
        <v>113</v>
      </c>
      <c r="B58" s="64">
        <v>312</v>
      </c>
      <c r="C58" s="66">
        <v>223589750</v>
      </c>
      <c r="D58" s="66">
        <v>344352693</v>
      </c>
    </row>
    <row r="59" spans="1:4" ht="12.75" customHeight="1">
      <c r="A59" s="63" t="s">
        <v>114</v>
      </c>
      <c r="B59" s="64">
        <v>313</v>
      </c>
      <c r="C59" s="66">
        <v>275255836</v>
      </c>
      <c r="D59" s="66">
        <v>704056000</v>
      </c>
    </row>
    <row r="60" spans="1:4" ht="12.75" customHeight="1">
      <c r="A60" s="63" t="s">
        <v>115</v>
      </c>
      <c r="B60" s="64">
        <v>314</v>
      </c>
      <c r="C60" s="66">
        <v>1435301825</v>
      </c>
      <c r="D60" s="66">
        <v>1719556606</v>
      </c>
    </row>
    <row r="61" spans="1:4" ht="12.75" customHeight="1">
      <c r="A61" s="63" t="s">
        <v>116</v>
      </c>
      <c r="B61" s="64">
        <v>315</v>
      </c>
      <c r="C61" s="66">
        <v>5743704087</v>
      </c>
      <c r="D61" s="66">
        <v>4052269104</v>
      </c>
    </row>
    <row r="62" spans="1:4" ht="12.75" customHeight="1">
      <c r="A62" s="63" t="s">
        <v>117</v>
      </c>
      <c r="B62" s="64">
        <v>316</v>
      </c>
      <c r="C62" s="66">
        <v>372085306</v>
      </c>
      <c r="D62" s="66">
        <v>5838259566</v>
      </c>
    </row>
    <row r="63" spans="1:4" ht="12.75" customHeight="1">
      <c r="A63" s="63" t="s">
        <v>118</v>
      </c>
      <c r="B63" s="64">
        <v>317</v>
      </c>
      <c r="C63" s="66"/>
      <c r="D63" s="66"/>
    </row>
    <row r="64" spans="1:4" ht="12.75" customHeight="1">
      <c r="A64" s="63" t="s">
        <v>119</v>
      </c>
      <c r="B64" s="64">
        <v>318</v>
      </c>
      <c r="C64" s="66"/>
      <c r="D64" s="66"/>
    </row>
    <row r="65" spans="1:4" ht="12.75" customHeight="1">
      <c r="A65" s="63" t="s">
        <v>120</v>
      </c>
      <c r="B65" s="64">
        <v>319</v>
      </c>
      <c r="C65" s="66">
        <v>3049518982</v>
      </c>
      <c r="D65" s="66">
        <v>2861982819</v>
      </c>
    </row>
    <row r="66" spans="1:4" ht="12.75" customHeight="1">
      <c r="A66" s="63" t="s">
        <v>121</v>
      </c>
      <c r="B66" s="64">
        <v>320</v>
      </c>
      <c r="C66" s="66">
        <v>967463668</v>
      </c>
      <c r="D66" s="66">
        <v>1525409826</v>
      </c>
    </row>
    <row r="67" spans="1:4" ht="12.75" customHeight="1">
      <c r="A67" s="63" t="s">
        <v>122</v>
      </c>
      <c r="B67" s="64">
        <v>323</v>
      </c>
      <c r="C67" s="66">
        <v>240085252</v>
      </c>
      <c r="D67" s="66">
        <v>199608683</v>
      </c>
    </row>
    <row r="68" spans="1:4" ht="12.75" customHeight="1">
      <c r="A68" s="60" t="s">
        <v>123</v>
      </c>
      <c r="B68" s="61">
        <v>330</v>
      </c>
      <c r="C68" s="67"/>
      <c r="D68" s="67">
        <f>SUM(D69:D75)</f>
        <v>0</v>
      </c>
    </row>
    <row r="69" spans="1:4" ht="12.75" customHeight="1">
      <c r="A69" s="63" t="s">
        <v>124</v>
      </c>
      <c r="B69" s="64">
        <v>331</v>
      </c>
      <c r="C69" s="66"/>
      <c r="D69" s="66"/>
    </row>
    <row r="70" spans="1:4" ht="12.75" customHeight="1">
      <c r="A70" s="63" t="s">
        <v>125</v>
      </c>
      <c r="B70" s="64">
        <v>332</v>
      </c>
      <c r="C70" s="66"/>
      <c r="D70" s="66"/>
    </row>
    <row r="71" spans="1:4" ht="12.75" customHeight="1">
      <c r="A71" s="63" t="s">
        <v>126</v>
      </c>
      <c r="B71" s="64">
        <v>333</v>
      </c>
      <c r="C71" s="66"/>
      <c r="D71" s="66"/>
    </row>
    <row r="72" spans="1:4" ht="12.75" customHeight="1">
      <c r="A72" s="63" t="s">
        <v>127</v>
      </c>
      <c r="B72" s="64">
        <v>334</v>
      </c>
      <c r="C72" s="66"/>
      <c r="D72" s="66"/>
    </row>
    <row r="73" spans="1:4" ht="12.75" customHeight="1">
      <c r="A73" s="63" t="s">
        <v>128</v>
      </c>
      <c r="B73" s="64">
        <v>335</v>
      </c>
      <c r="C73" s="66"/>
      <c r="D73" s="66"/>
    </row>
    <row r="74" spans="1:4" ht="12.75" customHeight="1">
      <c r="A74" s="63" t="s">
        <v>129</v>
      </c>
      <c r="B74" s="64">
        <v>336</v>
      </c>
      <c r="C74" s="66"/>
      <c r="D74" s="66"/>
    </row>
    <row r="75" spans="1:4" ht="12.75" customHeight="1">
      <c r="A75" s="63" t="s">
        <v>130</v>
      </c>
      <c r="B75" s="64">
        <v>337</v>
      </c>
      <c r="C75" s="66"/>
      <c r="D75" s="66"/>
    </row>
    <row r="76" spans="1:4" ht="12.75" customHeight="1">
      <c r="A76" s="60" t="s">
        <v>131</v>
      </c>
      <c r="B76" s="61">
        <v>400</v>
      </c>
      <c r="C76" s="67">
        <f>C77+C89</f>
        <v>18326073555</v>
      </c>
      <c r="D76" s="67">
        <f>D77+D89</f>
        <v>17242431074</v>
      </c>
    </row>
    <row r="77" spans="1:4" ht="12.75" customHeight="1">
      <c r="A77" s="60" t="s">
        <v>132</v>
      </c>
      <c r="B77" s="61">
        <v>410</v>
      </c>
      <c r="C77" s="67">
        <f>SUM(C78:C87)</f>
        <v>18326073555</v>
      </c>
      <c r="D77" s="67">
        <f>SUM(D78:D87)</f>
        <v>17242431074</v>
      </c>
    </row>
    <row r="78" spans="1:4" ht="12.75" customHeight="1">
      <c r="A78" s="63" t="s">
        <v>133</v>
      </c>
      <c r="B78" s="64">
        <v>411</v>
      </c>
      <c r="C78" s="66">
        <v>13197100000</v>
      </c>
      <c r="D78" s="66">
        <v>13197100000</v>
      </c>
    </row>
    <row r="79" spans="1:4" ht="12.75" customHeight="1">
      <c r="A79" s="63" t="s">
        <v>134</v>
      </c>
      <c r="B79" s="64">
        <v>412</v>
      </c>
      <c r="C79" s="66">
        <v>8860000</v>
      </c>
      <c r="D79" s="66">
        <v>8860000</v>
      </c>
    </row>
    <row r="80" spans="1:4" ht="12.75" customHeight="1">
      <c r="A80" s="63" t="s">
        <v>135</v>
      </c>
      <c r="B80" s="64">
        <v>413</v>
      </c>
      <c r="C80" s="66"/>
      <c r="D80" s="66"/>
    </row>
    <row r="81" spans="1:4" ht="12.75" customHeight="1">
      <c r="A81" s="63" t="s">
        <v>136</v>
      </c>
      <c r="B81" s="64">
        <v>414</v>
      </c>
      <c r="C81" s="66"/>
      <c r="D81" s="66"/>
    </row>
    <row r="82" spans="1:4" ht="12.75" customHeight="1">
      <c r="A82" s="63" t="s">
        <v>137</v>
      </c>
      <c r="B82" s="64">
        <v>415</v>
      </c>
      <c r="C82" s="66"/>
      <c r="D82" s="66"/>
    </row>
    <row r="83" spans="1:4" ht="12.75" customHeight="1">
      <c r="A83" s="63" t="s">
        <v>138</v>
      </c>
      <c r="B83" s="64">
        <v>416</v>
      </c>
      <c r="C83" s="66"/>
      <c r="D83" s="66"/>
    </row>
    <row r="84" spans="1:4" ht="12.75" customHeight="1">
      <c r="A84" s="63" t="s">
        <v>139</v>
      </c>
      <c r="B84" s="64">
        <v>417</v>
      </c>
      <c r="C84" s="66">
        <v>1166591330</v>
      </c>
      <c r="D84" s="66">
        <v>1166591330</v>
      </c>
    </row>
    <row r="85" spans="1:4" ht="12.75" customHeight="1">
      <c r="A85" s="63" t="s">
        <v>140</v>
      </c>
      <c r="B85" s="64">
        <v>418</v>
      </c>
      <c r="C85" s="66">
        <v>687763530</v>
      </c>
      <c r="D85" s="66">
        <v>572915308</v>
      </c>
    </row>
    <row r="86" spans="1:4" ht="12.75" customHeight="1">
      <c r="A86" s="63" t="s">
        <v>141</v>
      </c>
      <c r="B86" s="64">
        <v>419</v>
      </c>
      <c r="C86" s="66"/>
      <c r="D86" s="66"/>
    </row>
    <row r="87" spans="1:4" ht="12.75" customHeight="1">
      <c r="A87" s="63" t="s">
        <v>142</v>
      </c>
      <c r="B87" s="64">
        <v>420</v>
      </c>
      <c r="C87" s="66">
        <v>3265758695</v>
      </c>
      <c r="D87" s="66">
        <v>2296964436</v>
      </c>
    </row>
    <row r="88" spans="1:4" ht="12.75" customHeight="1">
      <c r="A88" s="63" t="s">
        <v>143</v>
      </c>
      <c r="B88" s="64">
        <v>421</v>
      </c>
      <c r="C88" s="66"/>
      <c r="D88" s="66"/>
    </row>
    <row r="89" spans="1:4" ht="12.75" customHeight="1">
      <c r="A89" s="60" t="s">
        <v>144</v>
      </c>
      <c r="B89" s="61">
        <v>430</v>
      </c>
      <c r="C89" s="67"/>
      <c r="D89" s="67"/>
    </row>
    <row r="90" spans="1:4" ht="12.75" customHeight="1">
      <c r="A90" s="63" t="s">
        <v>145</v>
      </c>
      <c r="B90" s="64">
        <v>432</v>
      </c>
      <c r="C90" s="66"/>
      <c r="D90" s="66"/>
    </row>
    <row r="91" spans="1:4" ht="12.75" customHeight="1">
      <c r="A91" s="63" t="s">
        <v>146</v>
      </c>
      <c r="B91" s="64">
        <v>433</v>
      </c>
      <c r="C91" s="66"/>
      <c r="D91" s="66"/>
    </row>
    <row r="92" spans="1:4" ht="12.75" customHeight="1">
      <c r="A92" s="60" t="s">
        <v>147</v>
      </c>
      <c r="B92" s="61">
        <v>440</v>
      </c>
      <c r="C92" s="67">
        <f>C55+C76</f>
        <v>30633078261</v>
      </c>
      <c r="D92" s="67">
        <f>D55+D76</f>
        <v>34487926371</v>
      </c>
    </row>
    <row r="93" spans="1:4" ht="12.75" customHeight="1">
      <c r="A93" s="60" t="s">
        <v>148</v>
      </c>
      <c r="B93" s="77"/>
      <c r="C93" s="67"/>
      <c r="D93" s="67"/>
    </row>
    <row r="94" spans="1:4" ht="12.75" customHeight="1">
      <c r="A94" s="63" t="s">
        <v>149</v>
      </c>
      <c r="B94" s="78" t="s">
        <v>150</v>
      </c>
      <c r="C94" s="66"/>
      <c r="D94" s="66"/>
    </row>
    <row r="95" spans="1:4" ht="12.75" customHeight="1">
      <c r="A95" s="63" t="s">
        <v>151</v>
      </c>
      <c r="B95" s="78" t="s">
        <v>150</v>
      </c>
      <c r="C95" s="66"/>
      <c r="D95" s="66"/>
    </row>
    <row r="96" spans="1:4" ht="12.75" customHeight="1">
      <c r="A96" s="63" t="s">
        <v>152</v>
      </c>
      <c r="B96" s="78" t="s">
        <v>150</v>
      </c>
      <c r="C96" s="66"/>
      <c r="D96" s="66"/>
    </row>
    <row r="97" spans="1:4" ht="12.75" customHeight="1">
      <c r="A97" s="63" t="s">
        <v>153</v>
      </c>
      <c r="B97" s="78" t="s">
        <v>150</v>
      </c>
      <c r="C97" s="66"/>
      <c r="D97" s="66"/>
    </row>
    <row r="98" spans="1:4" ht="12.75" customHeight="1">
      <c r="A98" s="63" t="s">
        <v>154</v>
      </c>
      <c r="B98" s="78" t="s">
        <v>150</v>
      </c>
      <c r="C98" s="79"/>
      <c r="D98" s="79"/>
    </row>
    <row r="99" spans="1:4" ht="12.75" customHeight="1" thickBot="1">
      <c r="A99" s="80" t="s">
        <v>155</v>
      </c>
      <c r="B99" s="81" t="s">
        <v>150</v>
      </c>
      <c r="C99" s="82"/>
      <c r="D99" s="82"/>
    </row>
    <row r="100" spans="1:4">
      <c r="C100" s="83"/>
      <c r="D100" s="83"/>
    </row>
    <row r="101" spans="1:4" s="1" customFormat="1" ht="15.75">
      <c r="B101" s="317" t="s">
        <v>203</v>
      </c>
      <c r="C101" s="318"/>
      <c r="D101" s="318"/>
    </row>
    <row r="102" spans="1:4" s="87" customFormat="1" ht="17.25">
      <c r="A102" s="86" t="s">
        <v>156</v>
      </c>
      <c r="C102" s="319" t="s">
        <v>157</v>
      </c>
      <c r="D102" s="320"/>
    </row>
    <row r="103" spans="1:4" s="1" customFormat="1">
      <c r="C103" s="90"/>
      <c r="D103" s="90"/>
    </row>
    <row r="104" spans="1:4">
      <c r="C104" s="83"/>
      <c r="D104" s="83"/>
    </row>
    <row r="108" spans="1:4" ht="15.75">
      <c r="A108" s="91" t="s">
        <v>158</v>
      </c>
    </row>
  </sheetData>
  <mergeCells count="4">
    <mergeCell ref="A4:D4"/>
    <mergeCell ref="A5:D5"/>
    <mergeCell ref="B101:D101"/>
    <mergeCell ref="C102:D102"/>
  </mergeCells>
  <phoneticPr fontId="12" type="noConversion"/>
  <pageMargins left="0.97" right="0.27" top="0.37" bottom="0.48" header="0.22" footer="0.32"/>
  <pageSetup orientation="portrait" horizontalDpi="0" verticalDpi="0" r:id="rId1"/>
  <headerFooter alignWithMargins="0"/>
</worksheet>
</file>

<file path=xl/worksheets/sheet10.xml><?xml version="1.0" encoding="utf-8"?>
<worksheet xmlns="http://schemas.openxmlformats.org/spreadsheetml/2006/main" xmlns:r="http://schemas.openxmlformats.org/officeDocument/2006/relationships">
  <sheetPr codeName="Sheet18"/>
  <dimension ref="A1"/>
  <sheetViews>
    <sheetView workbookViewId="0"/>
  </sheetViews>
  <sheetFormatPr defaultRowHeight="12.75"/>
  <sheetData/>
  <phoneticPr fontId="1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Sheet10" enableFormatConditionsCalculation="0">
    <tabColor indexed="11"/>
  </sheetPr>
  <dimension ref="A1:G39"/>
  <sheetViews>
    <sheetView topLeftCell="A7" workbookViewId="0">
      <selection activeCell="F16" sqref="F16"/>
    </sheetView>
  </sheetViews>
  <sheetFormatPr defaultRowHeight="12.75"/>
  <cols>
    <col min="1" max="1" width="38.42578125" style="251" customWidth="1"/>
    <col min="2" max="2" width="4.85546875" style="282" customWidth="1"/>
    <col min="3" max="3" width="0.5703125" style="251" hidden="1" customWidth="1"/>
    <col min="4" max="4" width="14.5703125" style="251" customWidth="1"/>
    <col min="5" max="7" width="13.5703125" style="251" customWidth="1"/>
    <col min="8" max="16384" width="9.140625" style="251"/>
  </cols>
  <sheetData>
    <row r="1" spans="1:7" ht="16.5">
      <c r="A1" s="248" t="s">
        <v>161</v>
      </c>
      <c r="B1" s="249"/>
      <c r="C1" s="250"/>
      <c r="D1" s="250"/>
      <c r="E1" s="250"/>
    </row>
    <row r="2" spans="1:7" ht="15.75">
      <c r="A2" s="252" t="s">
        <v>162</v>
      </c>
      <c r="B2" s="253"/>
      <c r="C2" s="254"/>
      <c r="D2" s="254"/>
      <c r="E2" s="254"/>
    </row>
    <row r="4" spans="1:7" ht="21.75">
      <c r="A4" s="323" t="s">
        <v>163</v>
      </c>
      <c r="B4" s="324"/>
      <c r="C4" s="324"/>
      <c r="D4" s="324"/>
      <c r="E4" s="324"/>
      <c r="F4" s="324"/>
      <c r="G4" s="324"/>
    </row>
    <row r="5" spans="1:7" ht="20.25">
      <c r="A5" s="325" t="s">
        <v>199</v>
      </c>
      <c r="B5" s="326"/>
      <c r="C5" s="326"/>
      <c r="D5" s="326"/>
      <c r="E5" s="326"/>
      <c r="F5" s="326"/>
      <c r="G5" s="326"/>
    </row>
    <row r="6" spans="1:7" ht="20.25">
      <c r="A6" s="255"/>
      <c r="B6" s="255"/>
      <c r="C6" s="255"/>
      <c r="D6" s="255"/>
      <c r="E6" s="255"/>
      <c r="F6" s="255"/>
    </row>
    <row r="7" spans="1:7" s="258" customFormat="1" ht="16.5" customHeight="1">
      <c r="A7" s="256"/>
      <c r="B7" s="257"/>
      <c r="D7" s="327" t="s">
        <v>201</v>
      </c>
      <c r="E7" s="328"/>
      <c r="F7" s="329" t="s">
        <v>164</v>
      </c>
      <c r="G7" s="330"/>
    </row>
    <row r="8" spans="1:7" s="258" customFormat="1" ht="16.5" customHeight="1">
      <c r="A8" s="259"/>
      <c r="B8" s="260"/>
      <c r="D8" s="261"/>
      <c r="E8" s="262"/>
      <c r="F8" s="321" t="s">
        <v>200</v>
      </c>
      <c r="G8" s="322"/>
    </row>
    <row r="9" spans="1:7" s="268" customFormat="1" ht="18" customHeight="1">
      <c r="A9" s="263" t="s">
        <v>16</v>
      </c>
      <c r="B9" s="263" t="s">
        <v>17</v>
      </c>
      <c r="C9" s="264" t="s">
        <v>165</v>
      </c>
      <c r="D9" s="265" t="s">
        <v>166</v>
      </c>
      <c r="E9" s="266" t="s">
        <v>167</v>
      </c>
      <c r="F9" s="266" t="s">
        <v>166</v>
      </c>
      <c r="G9" s="267" t="s">
        <v>167</v>
      </c>
    </row>
    <row r="10" spans="1:7" ht="19.5" customHeight="1">
      <c r="A10" s="269" t="s">
        <v>168</v>
      </c>
      <c r="B10" s="270">
        <v>1</v>
      </c>
      <c r="C10" s="271" t="s">
        <v>169</v>
      </c>
      <c r="D10" s="272">
        <v>14518404220</v>
      </c>
      <c r="E10" s="272">
        <v>14538307293</v>
      </c>
      <c r="F10" s="272">
        <v>31806771666</v>
      </c>
      <c r="G10" s="272">
        <v>26880202325</v>
      </c>
    </row>
    <row r="11" spans="1:7" ht="19.5" customHeight="1">
      <c r="A11" s="273" t="s">
        <v>170</v>
      </c>
      <c r="B11" s="274">
        <v>2</v>
      </c>
      <c r="C11" s="275" t="s">
        <v>171</v>
      </c>
      <c r="D11" s="276">
        <v>6272727</v>
      </c>
      <c r="E11" s="276"/>
      <c r="F11" s="276">
        <v>110743643</v>
      </c>
      <c r="G11" s="276"/>
    </row>
    <row r="12" spans="1:7" ht="19.5" customHeight="1">
      <c r="A12" s="273" t="s">
        <v>172</v>
      </c>
      <c r="B12" s="274">
        <v>10</v>
      </c>
      <c r="C12" s="275" t="s">
        <v>171</v>
      </c>
      <c r="D12" s="276">
        <v>14512131493</v>
      </c>
      <c r="E12" s="276">
        <v>14538307293</v>
      </c>
      <c r="F12" s="276">
        <f>F10-F11</f>
        <v>31696028023</v>
      </c>
      <c r="G12" s="276">
        <f>G10-G11</f>
        <v>26880202325</v>
      </c>
    </row>
    <row r="13" spans="1:7" ht="19.5" customHeight="1">
      <c r="A13" s="273" t="s">
        <v>173</v>
      </c>
      <c r="B13" s="274">
        <v>11</v>
      </c>
      <c r="C13" s="275" t="s">
        <v>174</v>
      </c>
      <c r="D13" s="276">
        <v>12750123812</v>
      </c>
      <c r="E13" s="276">
        <v>12532345083</v>
      </c>
      <c r="F13" s="276">
        <v>25561343375</v>
      </c>
      <c r="G13" s="276">
        <v>21376782144</v>
      </c>
    </row>
    <row r="14" spans="1:7" ht="19.5" customHeight="1">
      <c r="A14" s="273" t="s">
        <v>175</v>
      </c>
      <c r="B14" s="274">
        <v>20</v>
      </c>
      <c r="C14" s="275" t="s">
        <v>171</v>
      </c>
      <c r="D14" s="276">
        <f>D12-D13</f>
        <v>1762007681</v>
      </c>
      <c r="E14" s="276">
        <f>E12-E13</f>
        <v>2005962210</v>
      </c>
      <c r="F14" s="276">
        <f>F12-F13</f>
        <v>6134684648</v>
      </c>
      <c r="G14" s="276">
        <f>G12-G13</f>
        <v>5503420181</v>
      </c>
    </row>
    <row r="15" spans="1:7" ht="19.5" customHeight="1">
      <c r="A15" s="273" t="s">
        <v>176</v>
      </c>
      <c r="B15" s="274">
        <v>21</v>
      </c>
      <c r="C15" s="275" t="s">
        <v>177</v>
      </c>
      <c r="D15" s="276">
        <v>216582457</v>
      </c>
      <c r="E15" s="276">
        <v>56877927</v>
      </c>
      <c r="F15" s="276">
        <v>577239697</v>
      </c>
      <c r="G15" s="276">
        <v>258297376</v>
      </c>
    </row>
    <row r="16" spans="1:7" ht="19.5" customHeight="1">
      <c r="A16" s="273" t="s">
        <v>178</v>
      </c>
      <c r="B16" s="274">
        <v>22</v>
      </c>
      <c r="C16" s="275" t="s">
        <v>179</v>
      </c>
      <c r="D16" s="276">
        <v>71206500</v>
      </c>
      <c r="E16" s="276">
        <v>-151960200</v>
      </c>
      <c r="F16" s="276">
        <v>-228504075</v>
      </c>
      <c r="G16" s="276">
        <v>-784852200</v>
      </c>
    </row>
    <row r="17" spans="1:7" ht="19.5" customHeight="1">
      <c r="A17" s="273" t="s">
        <v>180</v>
      </c>
      <c r="B17" s="274">
        <v>23</v>
      </c>
      <c r="C17" s="275" t="s">
        <v>171</v>
      </c>
      <c r="D17" s="276"/>
      <c r="E17" s="276"/>
      <c r="F17" s="276"/>
      <c r="G17" s="276"/>
    </row>
    <row r="18" spans="1:7" ht="19.5" customHeight="1">
      <c r="A18" s="273" t="s">
        <v>181</v>
      </c>
      <c r="B18" s="274">
        <v>24</v>
      </c>
      <c r="C18" s="275" t="s">
        <v>171</v>
      </c>
      <c r="D18" s="276"/>
      <c r="E18" s="276"/>
      <c r="F18" s="276"/>
      <c r="G18" s="276"/>
    </row>
    <row r="19" spans="1:7" ht="19.5" customHeight="1">
      <c r="A19" s="273" t="s">
        <v>182</v>
      </c>
      <c r="B19" s="277" t="s">
        <v>183</v>
      </c>
      <c r="C19" s="275"/>
      <c r="D19" s="276"/>
      <c r="E19" s="276"/>
      <c r="F19" s="276"/>
      <c r="G19" s="276"/>
    </row>
    <row r="20" spans="1:7" ht="19.5" customHeight="1">
      <c r="A20" s="273" t="s">
        <v>184</v>
      </c>
      <c r="B20" s="277" t="s">
        <v>185</v>
      </c>
      <c r="C20" s="275"/>
      <c r="D20" s="276"/>
      <c r="E20" s="276"/>
      <c r="F20" s="276"/>
      <c r="G20" s="276"/>
    </row>
    <row r="21" spans="1:7" ht="19.5" customHeight="1">
      <c r="A21" s="273" t="s">
        <v>186</v>
      </c>
      <c r="B21" s="274">
        <v>25</v>
      </c>
      <c r="C21" s="275" t="s">
        <v>171</v>
      </c>
      <c r="D21" s="276">
        <v>1112726529</v>
      </c>
      <c r="E21" s="276">
        <v>1509066001</v>
      </c>
      <c r="F21" s="276">
        <v>3574385054</v>
      </c>
      <c r="G21" s="276">
        <v>3455870517</v>
      </c>
    </row>
    <row r="22" spans="1:7" ht="19.5" customHeight="1">
      <c r="A22" s="273" t="s">
        <v>187</v>
      </c>
      <c r="B22" s="274">
        <v>30</v>
      </c>
      <c r="C22" s="275" t="s">
        <v>171</v>
      </c>
      <c r="D22" s="276">
        <f>D14+D15-D16-D21</f>
        <v>794657109</v>
      </c>
      <c r="E22" s="276">
        <f>E14+E15-E16-E21</f>
        <v>705734336</v>
      </c>
      <c r="F22" s="276">
        <f>F14+F15-F16-F21</f>
        <v>3366043366</v>
      </c>
      <c r="G22" s="276">
        <f>G14+G15-G16-G21</f>
        <v>3090699240</v>
      </c>
    </row>
    <row r="23" spans="1:7" ht="19.5" customHeight="1">
      <c r="A23" s="273" t="s">
        <v>188</v>
      </c>
      <c r="B23" s="274">
        <v>31</v>
      </c>
      <c r="C23" s="275" t="s">
        <v>171</v>
      </c>
      <c r="D23" s="276">
        <v>613321804</v>
      </c>
      <c r="E23" s="276">
        <v>53586</v>
      </c>
      <c r="F23" s="276">
        <v>805882706</v>
      </c>
      <c r="G23" s="276">
        <v>56999</v>
      </c>
    </row>
    <row r="24" spans="1:7" ht="19.5" customHeight="1">
      <c r="A24" s="273" t="s">
        <v>189</v>
      </c>
      <c r="B24" s="274">
        <v>32</v>
      </c>
      <c r="C24" s="275" t="s">
        <v>171</v>
      </c>
      <c r="D24" s="276">
        <v>3831270</v>
      </c>
      <c r="E24" s="276">
        <v>708777</v>
      </c>
      <c r="F24" s="276">
        <v>24581111</v>
      </c>
      <c r="G24" s="276">
        <v>98806142</v>
      </c>
    </row>
    <row r="25" spans="1:7" ht="19.5" customHeight="1">
      <c r="A25" s="273" t="s">
        <v>190</v>
      </c>
      <c r="B25" s="274">
        <v>40</v>
      </c>
      <c r="C25" s="275" t="s">
        <v>171</v>
      </c>
      <c r="D25" s="276">
        <f>D23-D24</f>
        <v>609490534</v>
      </c>
      <c r="E25" s="276">
        <f>E23-E24</f>
        <v>-655191</v>
      </c>
      <c r="F25" s="276">
        <f>F23-F24</f>
        <v>781301595</v>
      </c>
      <c r="G25" s="276">
        <f>G23-G24</f>
        <v>-98749143</v>
      </c>
    </row>
    <row r="26" spans="1:7" ht="19.5" customHeight="1">
      <c r="A26" s="273" t="s">
        <v>191</v>
      </c>
      <c r="B26" s="274">
        <v>50</v>
      </c>
      <c r="C26" s="275" t="s">
        <v>171</v>
      </c>
      <c r="D26" s="276">
        <f>D22+D25</f>
        <v>1404147643</v>
      </c>
      <c r="E26" s="276">
        <f>E22+E25</f>
        <v>705079145</v>
      </c>
      <c r="F26" s="276">
        <f>F22+F25</f>
        <v>4147344961</v>
      </c>
      <c r="G26" s="276">
        <f>G22+G25</f>
        <v>2991950097</v>
      </c>
    </row>
    <row r="27" spans="1:7" ht="19.5" customHeight="1">
      <c r="A27" s="273" t="s">
        <v>192</v>
      </c>
      <c r="B27" s="274">
        <v>51</v>
      </c>
      <c r="C27" s="275" t="s">
        <v>193</v>
      </c>
      <c r="D27" s="276">
        <v>308912481</v>
      </c>
      <c r="E27" s="276">
        <v>141015830</v>
      </c>
      <c r="F27" s="276">
        <v>881586266</v>
      </c>
      <c r="G27" s="276">
        <v>694985661</v>
      </c>
    </row>
    <row r="28" spans="1:7" ht="19.5" customHeight="1">
      <c r="A28" s="273" t="s">
        <v>194</v>
      </c>
      <c r="B28" s="274">
        <v>52</v>
      </c>
      <c r="C28" s="275" t="s">
        <v>193</v>
      </c>
      <c r="D28" s="276"/>
      <c r="E28" s="276"/>
      <c r="F28" s="276"/>
      <c r="G28" s="276"/>
    </row>
    <row r="29" spans="1:7" ht="19.5" customHeight="1">
      <c r="A29" s="273" t="s">
        <v>195</v>
      </c>
      <c r="B29" s="274">
        <v>60</v>
      </c>
      <c r="C29" s="275" t="s">
        <v>171</v>
      </c>
      <c r="D29" s="276">
        <f>D26-D27</f>
        <v>1095235162</v>
      </c>
      <c r="E29" s="276">
        <f>E26-E27</f>
        <v>564063315</v>
      </c>
      <c r="F29" s="276">
        <f>F26-F27</f>
        <v>3265758695</v>
      </c>
      <c r="G29" s="276">
        <f>G26-G27</f>
        <v>2296964436</v>
      </c>
    </row>
    <row r="30" spans="1:7" ht="19.5" customHeight="1">
      <c r="A30" s="278" t="s">
        <v>196</v>
      </c>
      <c r="B30" s="279">
        <v>70</v>
      </c>
      <c r="C30" s="280" t="s">
        <v>171</v>
      </c>
      <c r="D30" s="281"/>
      <c r="E30" s="281"/>
      <c r="F30" s="281"/>
      <c r="G30" s="281"/>
    </row>
    <row r="31" spans="1:7">
      <c r="G31" s="283"/>
    </row>
    <row r="32" spans="1:7" ht="15.75">
      <c r="E32" s="284" t="s">
        <v>202</v>
      </c>
    </row>
    <row r="33" spans="1:2" s="286" customFormat="1" ht="15.75">
      <c r="A33" s="95" t="s">
        <v>197</v>
      </c>
      <c r="B33" s="285"/>
    </row>
    <row r="39" spans="1:2" ht="15.75">
      <c r="A39" s="284" t="s">
        <v>198</v>
      </c>
    </row>
  </sheetData>
  <mergeCells count="5">
    <mergeCell ref="F8:G8"/>
    <mergeCell ref="A4:G4"/>
    <mergeCell ref="A5:G5"/>
    <mergeCell ref="D7:E7"/>
    <mergeCell ref="F7:G7"/>
  </mergeCells>
  <phoneticPr fontId="12" type="noConversion"/>
  <pageMargins left="0.4" right="0.25" top="0.74" bottom="0.64" header="0.23" footer="0.33"/>
  <pageSetup paperSize="9"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sheetPr codeName="Sheet11" enableFormatConditionsCalculation="0">
    <tabColor indexed="11"/>
  </sheetPr>
  <dimension ref="A1:H51"/>
  <sheetViews>
    <sheetView topLeftCell="A4" workbookViewId="0">
      <selection activeCell="B23" sqref="B23"/>
    </sheetView>
  </sheetViews>
  <sheetFormatPr defaultRowHeight="12.75"/>
  <cols>
    <col min="1" max="1" width="53.140625" style="1" customWidth="1"/>
    <col min="2" max="2" width="6" style="1" customWidth="1"/>
    <col min="3" max="3" width="16" style="1" customWidth="1"/>
    <col min="4" max="4" width="16.7109375" style="1" customWidth="1"/>
    <col min="5" max="5" width="9.140625" style="1"/>
    <col min="6" max="6" width="3.28515625" style="1" hidden="1" customWidth="1"/>
    <col min="7" max="7" width="28.85546875" style="1" customWidth="1"/>
    <col min="8" max="8" width="28" style="1" customWidth="1"/>
    <col min="9" max="16384" width="9.140625" style="1"/>
  </cols>
  <sheetData>
    <row r="1" spans="1:8" ht="15.75">
      <c r="A1" s="23" t="s">
        <v>10</v>
      </c>
      <c r="B1" s="333"/>
      <c r="C1" s="333"/>
      <c r="D1" s="333"/>
    </row>
    <row r="2" spans="1:8" ht="15.75">
      <c r="A2" s="24" t="s">
        <v>11</v>
      </c>
      <c r="B2" s="334" t="s">
        <v>12</v>
      </c>
      <c r="C2" s="334"/>
      <c r="D2" s="334"/>
    </row>
    <row r="3" spans="1:8">
      <c r="A3" s="25" t="s">
        <v>13</v>
      </c>
      <c r="B3" s="335" t="s">
        <v>14</v>
      </c>
      <c r="C3" s="335"/>
      <c r="D3" s="335"/>
    </row>
    <row r="4" spans="1:8">
      <c r="A4" s="25"/>
      <c r="B4" s="25"/>
      <c r="C4" s="25"/>
      <c r="D4" s="25"/>
    </row>
    <row r="5" spans="1:8" ht="22.5">
      <c r="A5" s="336" t="s">
        <v>15</v>
      </c>
      <c r="B5" s="336"/>
      <c r="C5" s="336"/>
      <c r="D5" s="336"/>
    </row>
    <row r="6" spans="1:8" ht="18.75">
      <c r="A6" s="337" t="s">
        <v>58</v>
      </c>
      <c r="B6" s="337"/>
      <c r="C6" s="337"/>
      <c r="D6" s="337"/>
    </row>
    <row r="8" spans="1:8" s="2" customFormat="1" ht="15.75" customHeight="1">
      <c r="A8" s="26" t="s">
        <v>16</v>
      </c>
      <c r="B8" s="26" t="s">
        <v>17</v>
      </c>
      <c r="C8" s="26" t="s">
        <v>18</v>
      </c>
      <c r="D8" s="26" t="s">
        <v>19</v>
      </c>
    </row>
    <row r="9" spans="1:8" s="2" customFormat="1" ht="15.75" customHeight="1">
      <c r="A9" s="27"/>
      <c r="B9" s="27"/>
      <c r="C9" s="28" t="s">
        <v>59</v>
      </c>
      <c r="D9" s="28" t="s">
        <v>60</v>
      </c>
    </row>
    <row r="10" spans="1:8" ht="15" customHeight="1">
      <c r="A10" s="29" t="s">
        <v>20</v>
      </c>
      <c r="B10" s="30"/>
      <c r="C10" s="30"/>
      <c r="D10" s="30"/>
    </row>
    <row r="11" spans="1:8" ht="15" customHeight="1">
      <c r="A11" s="31" t="s">
        <v>21</v>
      </c>
      <c r="B11" s="3">
        <v>1</v>
      </c>
      <c r="C11" s="4">
        <f>5111398770+1159026350+2128665080+153833000+109330000+30015232253</f>
        <v>38677485453</v>
      </c>
      <c r="D11" s="4">
        <v>20637811290</v>
      </c>
      <c r="G11" s="32" t="s">
        <v>22</v>
      </c>
    </row>
    <row r="12" spans="1:8" ht="15" customHeight="1">
      <c r="A12" s="31" t="s">
        <v>23</v>
      </c>
      <c r="B12" s="3">
        <v>2</v>
      </c>
      <c r="C12" s="4">
        <f>-2774816455-798292213-9308519-30000000-15536754-30400297-255200000-42660000-324815000-13172727-190650000-9319518-9689000-5659091-85408254-7838545-1037100000-16299206188</f>
        <v>-21939072561</v>
      </c>
      <c r="D12" s="4">
        <v>-10423728849</v>
      </c>
      <c r="G12" s="33" t="s">
        <v>24</v>
      </c>
    </row>
    <row r="13" spans="1:8" ht="15" customHeight="1">
      <c r="A13" s="31" t="s">
        <v>25</v>
      </c>
      <c r="B13" s="3">
        <v>3</v>
      </c>
      <c r="C13" s="4">
        <f>-777613080-279500000-164200000-7005388936</f>
        <v>-8226702016</v>
      </c>
      <c r="D13" s="4">
        <v>-3402731331</v>
      </c>
      <c r="G13" s="12">
        <f>C12+C13+C15+C17+C22</f>
        <v>-40931230136</v>
      </c>
      <c r="H13" s="12"/>
    </row>
    <row r="14" spans="1:8" ht="15" customHeight="1">
      <c r="A14" s="31" t="s">
        <v>26</v>
      </c>
      <c r="B14" s="3">
        <v>4</v>
      </c>
      <c r="C14" s="4"/>
      <c r="D14" s="4"/>
      <c r="G14" s="25" t="s">
        <v>27</v>
      </c>
      <c r="H14" s="12"/>
    </row>
    <row r="15" spans="1:8" ht="15" customHeight="1">
      <c r="A15" s="31" t="s">
        <v>28</v>
      </c>
      <c r="B15" s="3">
        <v>5</v>
      </c>
      <c r="C15" s="4">
        <f>-317789974-722980121</f>
        <v>-1040770095</v>
      </c>
      <c r="D15" s="4">
        <v>-591645812</v>
      </c>
      <c r="G15" s="12">
        <f>C11+C16+C25+C26</f>
        <v>44242052078</v>
      </c>
    </row>
    <row r="16" spans="1:8" ht="15" customHeight="1">
      <c r="A16" s="31" t="s">
        <v>29</v>
      </c>
      <c r="B16" s="3">
        <v>6</v>
      </c>
      <c r="C16" s="4">
        <f>4000000+1000000+136700000+16000000+407500+6550000+1277000+1330000+2878475225</f>
        <v>3045739725</v>
      </c>
      <c r="D16" s="4">
        <v>470705540</v>
      </c>
      <c r="G16" s="12"/>
      <c r="H16" s="12">
        <f>C12+2205482946</f>
        <v>-19733589615</v>
      </c>
    </row>
    <row r="17" spans="1:8" ht="15" customHeight="1">
      <c r="A17" s="31" t="s">
        <v>30</v>
      </c>
      <c r="B17" s="3">
        <v>7</v>
      </c>
      <c r="C17" s="4">
        <f>-11111025-473110-10000000-24571660-393471819-17443000-8000000-35990000-4050000-4500000-12441819-22934091-300000-71206500-5112182-3253968-4617707-29650000-467192107-44345500-3219000-2559700-80000000-25000000-323514615-56409393-302186946-24969332-3943942-401261-1000-2924105787</f>
        <v>-4916975464</v>
      </c>
      <c r="D17" s="4">
        <v>-7754866052</v>
      </c>
      <c r="G17" s="12"/>
    </row>
    <row r="18" spans="1:8" s="2" customFormat="1" ht="15" customHeight="1">
      <c r="A18" s="5" t="s">
        <v>31</v>
      </c>
      <c r="B18" s="7">
        <v>20</v>
      </c>
      <c r="C18" s="6">
        <f>SUM(C11:C17)</f>
        <v>5599705042</v>
      </c>
      <c r="D18" s="6">
        <f>SUM(D11:D17)</f>
        <v>-1064455214</v>
      </c>
      <c r="G18" s="34" t="s">
        <v>32</v>
      </c>
    </row>
    <row r="19" spans="1:8" s="2" customFormat="1" ht="15" customHeight="1">
      <c r="A19" s="5" t="s">
        <v>33</v>
      </c>
      <c r="B19" s="7"/>
      <c r="C19" s="6"/>
      <c r="D19" s="6"/>
      <c r="G19" s="35">
        <v>11307549104</v>
      </c>
    </row>
    <row r="20" spans="1:8" ht="15" customHeight="1">
      <c r="A20" s="31" t="s">
        <v>34</v>
      </c>
      <c r="B20" s="3">
        <v>21</v>
      </c>
      <c r="C20" s="4"/>
      <c r="D20" s="4">
        <v>-6354545</v>
      </c>
      <c r="G20" s="10"/>
      <c r="H20" s="12">
        <f>G19+G13</f>
        <v>-29623681032</v>
      </c>
    </row>
    <row r="21" spans="1:8" ht="15" customHeight="1">
      <c r="A21" s="31" t="s">
        <v>35</v>
      </c>
      <c r="B21" s="3">
        <v>22</v>
      </c>
      <c r="C21" s="4"/>
      <c r="D21" s="4"/>
      <c r="G21" s="10"/>
    </row>
    <row r="22" spans="1:8" ht="15" customHeight="1">
      <c r="A22" s="31" t="s">
        <v>36</v>
      </c>
      <c r="B22" s="3">
        <v>23</v>
      </c>
      <c r="C22" s="4">
        <f>-1690710000-445000000-2672000000</f>
        <v>-4807710000</v>
      </c>
      <c r="D22" s="4"/>
      <c r="G22" s="11" t="s">
        <v>37</v>
      </c>
      <c r="H22" s="12">
        <f>H20-3043458</f>
        <v>-29626724490</v>
      </c>
    </row>
    <row r="23" spans="1:8" ht="15" customHeight="1">
      <c r="A23" s="31" t="s">
        <v>38</v>
      </c>
      <c r="B23" s="3">
        <v>24</v>
      </c>
      <c r="C23" s="36"/>
      <c r="D23" s="4"/>
      <c r="G23" s="35">
        <v>9253760782</v>
      </c>
    </row>
    <row r="24" spans="1:8" ht="15" customHeight="1">
      <c r="A24" s="31" t="s">
        <v>39</v>
      </c>
      <c r="B24" s="3">
        <v>25</v>
      </c>
      <c r="C24" s="36"/>
      <c r="D24" s="4"/>
      <c r="G24" s="10">
        <f>G15-G23</f>
        <v>34988291296</v>
      </c>
    </row>
    <row r="25" spans="1:8" ht="15" customHeight="1">
      <c r="A25" s="31" t="s">
        <v>40</v>
      </c>
      <c r="B25" s="3">
        <v>26</v>
      </c>
      <c r="C25" s="4">
        <f>349807500+1932946294</f>
        <v>2282753794</v>
      </c>
      <c r="D25" s="4"/>
      <c r="F25" s="10">
        <v>72421000</v>
      </c>
      <c r="G25" s="10"/>
    </row>
    <row r="26" spans="1:8" ht="15" customHeight="1">
      <c r="A26" s="31" t="s">
        <v>41</v>
      </c>
      <c r="B26" s="3">
        <v>27</v>
      </c>
      <c r="C26" s="4">
        <f>74435582+161637524</f>
        <v>236073106</v>
      </c>
      <c r="D26" s="4">
        <v>109976170</v>
      </c>
      <c r="F26" s="10">
        <v>3132964</v>
      </c>
      <c r="G26" s="10"/>
    </row>
    <row r="27" spans="1:8" s="2" customFormat="1" ht="15" customHeight="1">
      <c r="A27" s="5" t="s">
        <v>42</v>
      </c>
      <c r="B27" s="7">
        <v>30</v>
      </c>
      <c r="C27" s="6">
        <f>SUM(C20:C26)</f>
        <v>-2288883100</v>
      </c>
      <c r="D27" s="6">
        <f>SUM(D20:D26)</f>
        <v>103621625</v>
      </c>
      <c r="F27" s="10">
        <v>26384501</v>
      </c>
    </row>
    <row r="28" spans="1:8" s="2" customFormat="1" ht="15" customHeight="1">
      <c r="A28" s="5" t="s">
        <v>43</v>
      </c>
      <c r="B28" s="7"/>
      <c r="C28" s="6"/>
      <c r="D28" s="6"/>
      <c r="F28" s="10">
        <v>134872500</v>
      </c>
      <c r="G28" s="20">
        <f>G15+G19</f>
        <v>55549601182</v>
      </c>
    </row>
    <row r="29" spans="1:8" ht="15" customHeight="1">
      <c r="A29" s="31" t="s">
        <v>44</v>
      </c>
      <c r="B29" s="3">
        <v>31</v>
      </c>
      <c r="C29" s="4"/>
      <c r="D29" s="4"/>
      <c r="F29" s="10">
        <v>1188937</v>
      </c>
      <c r="G29" s="12">
        <f>G13+G20</f>
        <v>-40931230136</v>
      </c>
    </row>
    <row r="30" spans="1:8" ht="15" customHeight="1">
      <c r="A30" s="31" t="s">
        <v>45</v>
      </c>
      <c r="B30" s="3">
        <v>32</v>
      </c>
      <c r="C30" s="4"/>
      <c r="D30" s="4"/>
      <c r="F30" s="10">
        <v>10000000</v>
      </c>
    </row>
    <row r="31" spans="1:8" ht="15" customHeight="1">
      <c r="A31" s="31" t="s">
        <v>46</v>
      </c>
      <c r="B31" s="3">
        <v>33</v>
      </c>
      <c r="C31" s="4"/>
      <c r="D31" s="4"/>
      <c r="F31" s="10">
        <v>1529137</v>
      </c>
    </row>
    <row r="32" spans="1:8" ht="15" customHeight="1">
      <c r="A32" s="31" t="s">
        <v>47</v>
      </c>
      <c r="B32" s="3">
        <v>34</v>
      </c>
      <c r="C32" s="4"/>
      <c r="D32" s="4"/>
      <c r="F32" s="10">
        <v>4865133</v>
      </c>
      <c r="G32" s="12">
        <f>G19+G13</f>
        <v>-29623681032</v>
      </c>
    </row>
    <row r="33" spans="1:7" ht="15" customHeight="1">
      <c r="A33" s="31" t="s">
        <v>48</v>
      </c>
      <c r="B33" s="3">
        <v>35</v>
      </c>
      <c r="C33" s="4"/>
      <c r="D33" s="4"/>
      <c r="F33" s="10">
        <v>19787276</v>
      </c>
    </row>
    <row r="34" spans="1:7" ht="15" customHeight="1">
      <c r="A34" s="31" t="s">
        <v>49</v>
      </c>
      <c r="B34" s="3">
        <v>36</v>
      </c>
      <c r="C34" s="4">
        <v>-1675334330</v>
      </c>
      <c r="D34" s="4">
        <v>-712193340</v>
      </c>
      <c r="F34" s="10">
        <v>9343000</v>
      </c>
    </row>
    <row r="35" spans="1:7" s="2" customFormat="1" ht="15" customHeight="1">
      <c r="A35" s="5" t="s">
        <v>50</v>
      </c>
      <c r="B35" s="7">
        <v>40</v>
      </c>
      <c r="C35" s="6">
        <f>C29+C30+C31+C32+C33+C34</f>
        <v>-1675334330</v>
      </c>
      <c r="D35" s="6">
        <f>SUM(D29:D34)</f>
        <v>-712193340</v>
      </c>
      <c r="F35" s="10">
        <v>20097000</v>
      </c>
    </row>
    <row r="36" spans="1:7" s="2" customFormat="1" ht="15" customHeight="1">
      <c r="A36" s="5" t="s">
        <v>51</v>
      </c>
      <c r="B36" s="7">
        <v>50</v>
      </c>
      <c r="C36" s="6">
        <f>C18+C27+C35</f>
        <v>1635487612</v>
      </c>
      <c r="D36" s="6">
        <f>D35+D27+D18</f>
        <v>-1673026929</v>
      </c>
      <c r="F36" s="10">
        <v>1200000</v>
      </c>
    </row>
    <row r="37" spans="1:7" s="2" customFormat="1" ht="15" customHeight="1">
      <c r="A37" s="5" t="s">
        <v>52</v>
      </c>
      <c r="B37" s="7">
        <v>60</v>
      </c>
      <c r="C37" s="6">
        <v>1315962219</v>
      </c>
      <c r="D37" s="6">
        <v>2988989148</v>
      </c>
      <c r="F37" s="10">
        <v>14841500</v>
      </c>
    </row>
    <row r="38" spans="1:7" s="40" customFormat="1" ht="15" customHeight="1">
      <c r="A38" s="37" t="s">
        <v>53</v>
      </c>
      <c r="B38" s="38">
        <v>61</v>
      </c>
      <c r="C38" s="39"/>
      <c r="D38" s="39"/>
      <c r="F38" s="41">
        <v>3886400</v>
      </c>
      <c r="G38" s="42">
        <f>C39-76709086-936081994</f>
        <v>1938658751</v>
      </c>
    </row>
    <row r="39" spans="1:7" s="2" customFormat="1" ht="15" customHeight="1">
      <c r="A39" s="5" t="s">
        <v>54</v>
      </c>
      <c r="B39" s="7">
        <v>70</v>
      </c>
      <c r="C39" s="6">
        <f>C36+C37+C38</f>
        <v>2951449831</v>
      </c>
      <c r="D39" s="6">
        <f>SUM(D36:D38)</f>
        <v>1315962219</v>
      </c>
      <c r="F39" s="10">
        <v>3000000</v>
      </c>
      <c r="G39" s="20">
        <f>G38-33</f>
        <v>1938658718</v>
      </c>
    </row>
    <row r="40" spans="1:7" ht="15.75" customHeight="1">
      <c r="A40" s="43"/>
      <c r="B40" s="8"/>
      <c r="C40" s="8"/>
      <c r="D40" s="9"/>
      <c r="F40" s="10">
        <v>3831813</v>
      </c>
    </row>
    <row r="41" spans="1:7" ht="16.5">
      <c r="A41" s="25"/>
      <c r="D41" s="338"/>
      <c r="E41" s="338"/>
      <c r="F41" s="10">
        <v>9272727</v>
      </c>
      <c r="G41" s="12">
        <f>D39-556216171</f>
        <v>759746048</v>
      </c>
    </row>
    <row r="42" spans="1:7" ht="15" customHeight="1">
      <c r="A42" s="44"/>
      <c r="B42" s="331" t="s">
        <v>61</v>
      </c>
      <c r="C42" s="331"/>
      <c r="D42" s="331"/>
      <c r="F42" s="10">
        <v>960500</v>
      </c>
    </row>
    <row r="43" spans="1:7" ht="16.5">
      <c r="A43" s="45" t="s">
        <v>55</v>
      </c>
      <c r="B43" s="21"/>
      <c r="C43" s="332" t="s">
        <v>56</v>
      </c>
      <c r="D43" s="332"/>
      <c r="F43" s="10">
        <v>6527272</v>
      </c>
    </row>
    <row r="44" spans="1:7" ht="16.5">
      <c r="A44" s="21"/>
      <c r="B44" s="21"/>
      <c r="C44" s="21"/>
      <c r="D44" s="21"/>
      <c r="F44" s="10">
        <v>2361000</v>
      </c>
    </row>
    <row r="45" spans="1:7" ht="16.5">
      <c r="A45" s="21"/>
      <c r="B45" s="21"/>
      <c r="C45" s="21"/>
      <c r="D45" s="21"/>
      <c r="F45" s="10">
        <f>SUM(F25:F44)</f>
        <v>349502660</v>
      </c>
    </row>
    <row r="46" spans="1:7" ht="16.5">
      <c r="A46" s="21"/>
      <c r="B46" s="21"/>
      <c r="C46" s="21"/>
      <c r="D46" s="21"/>
    </row>
    <row r="47" spans="1:7" ht="16.5">
      <c r="A47" s="21"/>
      <c r="B47" s="21"/>
      <c r="C47" s="21"/>
      <c r="D47" s="21"/>
    </row>
    <row r="48" spans="1:7" ht="16.5">
      <c r="A48" s="46" t="s">
        <v>57</v>
      </c>
      <c r="B48" s="21"/>
      <c r="C48" s="21"/>
      <c r="D48" s="21"/>
    </row>
    <row r="49" spans="1:4" ht="16.5">
      <c r="A49" s="21"/>
      <c r="B49" s="21"/>
      <c r="C49" s="21"/>
      <c r="D49" s="21"/>
    </row>
    <row r="51" spans="1:4">
      <c r="A51" s="33"/>
    </row>
  </sheetData>
  <mergeCells count="8">
    <mergeCell ref="B42:D42"/>
    <mergeCell ref="C43:D43"/>
    <mergeCell ref="B1:D1"/>
    <mergeCell ref="B2:D2"/>
    <mergeCell ref="B3:D3"/>
    <mergeCell ref="A5:D5"/>
    <mergeCell ref="A6:D6"/>
    <mergeCell ref="D41:E41"/>
  </mergeCells>
  <phoneticPr fontId="12" type="noConversion"/>
  <pageMargins left="0.9" right="0.27" top="0.65" bottom="0.75" header="0.31" footer="0.5"/>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sheetPr codeName="Sheet17" enableFormatConditionsCalculation="0">
    <tabColor indexed="11"/>
  </sheetPr>
  <dimension ref="A1:I28"/>
  <sheetViews>
    <sheetView workbookViewId="0">
      <selection activeCell="A10" sqref="A10:I10"/>
    </sheetView>
  </sheetViews>
  <sheetFormatPr defaultRowHeight="12.75"/>
  <sheetData>
    <row r="1" spans="1:9" ht="15.75">
      <c r="A1" s="44" t="s">
        <v>437</v>
      </c>
    </row>
    <row r="2" spans="1:9" ht="15.75">
      <c r="A2" s="44" t="s">
        <v>438</v>
      </c>
    </row>
    <row r="3" spans="1:9" ht="15.75">
      <c r="A3" s="44" t="s">
        <v>432</v>
      </c>
    </row>
    <row r="4" spans="1:9" ht="19.5">
      <c r="A4" s="341" t="s">
        <v>439</v>
      </c>
      <c r="B4" s="341"/>
      <c r="C4" s="341"/>
      <c r="D4" s="341"/>
      <c r="E4" s="341"/>
      <c r="F4" s="341"/>
      <c r="G4" s="341"/>
      <c r="H4" s="341"/>
      <c r="I4" s="341"/>
    </row>
    <row r="5" spans="1:9">
      <c r="A5" s="311"/>
    </row>
    <row r="6" spans="1:9" ht="16.5">
      <c r="A6" s="342" t="s">
        <v>440</v>
      </c>
      <c r="B6" s="342"/>
      <c r="C6" s="342"/>
      <c r="D6" s="342"/>
      <c r="E6" s="342"/>
      <c r="F6" s="342"/>
      <c r="G6" s="342"/>
      <c r="H6" s="342"/>
      <c r="I6" s="342"/>
    </row>
    <row r="7" spans="1:9" ht="15.75">
      <c r="A7" s="44"/>
    </row>
    <row r="8" spans="1:9" ht="15.75">
      <c r="A8" s="312" t="s">
        <v>441</v>
      </c>
    </row>
    <row r="9" spans="1:9" ht="15.75">
      <c r="A9" s="45" t="s">
        <v>442</v>
      </c>
    </row>
    <row r="10" spans="1:9" ht="114.75" customHeight="1">
      <c r="A10" s="339" t="s">
        <v>2</v>
      </c>
      <c r="B10" s="340"/>
      <c r="C10" s="340"/>
      <c r="D10" s="340"/>
      <c r="E10" s="340"/>
      <c r="F10" s="340"/>
      <c r="G10" s="340"/>
      <c r="H10" s="340"/>
      <c r="I10" s="340"/>
    </row>
    <row r="11" spans="1:9" ht="21.75" customHeight="1">
      <c r="A11" s="44" t="s">
        <v>443</v>
      </c>
    </row>
    <row r="12" spans="1:9" ht="21.75" customHeight="1">
      <c r="A12" s="44" t="s">
        <v>444</v>
      </c>
    </row>
    <row r="13" spans="1:9" ht="21.75" customHeight="1">
      <c r="A13" s="44" t="s">
        <v>445</v>
      </c>
    </row>
    <row r="14" spans="1:9" ht="24" customHeight="1">
      <c r="A14" s="44" t="s">
        <v>3</v>
      </c>
    </row>
    <row r="15" spans="1:9" ht="15.75">
      <c r="B15" s="44" t="s">
        <v>446</v>
      </c>
    </row>
    <row r="16" spans="1:9" ht="15.75">
      <c r="B16" s="44" t="s">
        <v>447</v>
      </c>
    </row>
    <row r="17" spans="1:9" ht="15.75">
      <c r="A17" s="45" t="s">
        <v>448</v>
      </c>
    </row>
    <row r="18" spans="1:9" ht="35.25" customHeight="1">
      <c r="B18" s="339" t="s">
        <v>0</v>
      </c>
      <c r="C18" s="339"/>
      <c r="D18" s="339"/>
      <c r="E18" s="339"/>
      <c r="F18" s="339"/>
      <c r="G18" s="339"/>
      <c r="H18" s="339"/>
      <c r="I18" s="339"/>
    </row>
    <row r="19" spans="1:9" ht="15.75">
      <c r="B19" s="44" t="s">
        <v>449</v>
      </c>
    </row>
    <row r="20" spans="1:9" ht="15.75">
      <c r="B20" s="44" t="s">
        <v>450</v>
      </c>
    </row>
    <row r="21" spans="1:9" ht="15.75">
      <c r="B21" s="44" t="s">
        <v>451</v>
      </c>
    </row>
    <row r="22" spans="1:9" ht="15.75">
      <c r="B22" s="44" t="s">
        <v>452</v>
      </c>
    </row>
    <row r="23" spans="1:9" ht="15.75">
      <c r="A23" s="44" t="s">
        <v>453</v>
      </c>
    </row>
    <row r="24" spans="1:9" ht="15.75">
      <c r="A24" s="312" t="s">
        <v>454</v>
      </c>
    </row>
    <row r="25" spans="1:9" ht="36" customHeight="1">
      <c r="A25" s="339" t="s">
        <v>455</v>
      </c>
      <c r="B25" s="339"/>
      <c r="C25" s="339"/>
      <c r="D25" s="339"/>
      <c r="E25" s="339"/>
      <c r="F25" s="339"/>
      <c r="G25" s="339"/>
      <c r="H25" s="339"/>
      <c r="I25" s="339"/>
    </row>
    <row r="26" spans="1:9" ht="19.5" customHeight="1">
      <c r="A26" s="44" t="s">
        <v>456</v>
      </c>
    </row>
    <row r="27" spans="1:9" ht="21" customHeight="1">
      <c r="A27" s="312" t="s">
        <v>457</v>
      </c>
    </row>
    <row r="28" spans="1:9" ht="52.5" customHeight="1">
      <c r="A28" s="339" t="s">
        <v>1</v>
      </c>
      <c r="B28" s="339"/>
      <c r="C28" s="339"/>
      <c r="D28" s="339"/>
      <c r="E28" s="339"/>
      <c r="F28" s="339"/>
      <c r="G28" s="339"/>
      <c r="H28" s="339"/>
      <c r="I28" s="339"/>
    </row>
  </sheetData>
  <mergeCells count="6">
    <mergeCell ref="A25:I25"/>
    <mergeCell ref="A28:I28"/>
    <mergeCell ref="A10:I10"/>
    <mergeCell ref="A4:I4"/>
    <mergeCell ref="A6:I6"/>
    <mergeCell ref="B18:I18"/>
  </mergeCells>
  <phoneticPr fontId="12" type="noConversion"/>
  <pageMargins left="0.75" right="0.75" top="0.64" bottom="0.47" header="0.5" footer="0.23"/>
  <pageSetup orientation="portrait" horizontalDpi="0" verticalDpi="0" r:id="rId1"/>
  <headerFooter alignWithMargins="0"/>
</worksheet>
</file>

<file path=xl/worksheets/sheet5.xml><?xml version="1.0" encoding="utf-8"?>
<worksheet xmlns="http://schemas.openxmlformats.org/spreadsheetml/2006/main" xmlns:r="http://schemas.openxmlformats.org/officeDocument/2006/relationships">
  <sheetPr codeName="Sheet12" enableFormatConditionsCalculation="0">
    <tabColor indexed="11"/>
  </sheetPr>
  <dimension ref="A1:I140"/>
  <sheetViews>
    <sheetView topLeftCell="A109" workbookViewId="0">
      <selection activeCell="C88" sqref="C88:D88"/>
    </sheetView>
  </sheetViews>
  <sheetFormatPr defaultRowHeight="12.75"/>
  <cols>
    <col min="1" max="1" width="23.42578125" style="102" customWidth="1"/>
    <col min="2" max="2" width="35.140625" style="102" customWidth="1"/>
    <col min="3" max="3" width="18.28515625" style="102" customWidth="1"/>
    <col min="4" max="4" width="17.7109375" style="102" customWidth="1"/>
    <col min="5" max="5" width="9.140625" style="102"/>
    <col min="6" max="6" width="18.42578125" style="102" customWidth="1"/>
    <col min="7" max="16384" width="9.140625" style="102"/>
  </cols>
  <sheetData>
    <row r="1" spans="1:4" s="98" customFormat="1" ht="34.5" customHeight="1">
      <c r="A1" s="34" t="s">
        <v>204</v>
      </c>
    </row>
    <row r="2" spans="1:4" s="98" customFormat="1" ht="11.25" customHeight="1">
      <c r="A2" s="99"/>
    </row>
    <row r="3" spans="1:4" ht="16.5">
      <c r="A3" s="394"/>
      <c r="B3" s="394"/>
      <c r="C3" s="100"/>
      <c r="D3" s="101" t="s">
        <v>205</v>
      </c>
    </row>
    <row r="4" spans="1:4" ht="29.25" customHeight="1">
      <c r="A4" s="395" t="s">
        <v>206</v>
      </c>
      <c r="B4" s="396"/>
      <c r="C4" s="103" t="s">
        <v>324</v>
      </c>
      <c r="D4" s="103" t="s">
        <v>207</v>
      </c>
    </row>
    <row r="5" spans="1:4" ht="29.25" customHeight="1">
      <c r="A5" s="380" t="s">
        <v>208</v>
      </c>
      <c r="B5" s="381"/>
      <c r="C5" s="104">
        <f>C6+C7+C11</f>
        <v>1951449831</v>
      </c>
      <c r="D5" s="104">
        <f>D6+D7+D11</f>
        <v>1315962219</v>
      </c>
    </row>
    <row r="6" spans="1:4" s="106" customFormat="1" ht="29.25" customHeight="1">
      <c r="A6" s="345" t="s">
        <v>209</v>
      </c>
      <c r="B6" s="346"/>
      <c r="C6" s="104">
        <v>4658662</v>
      </c>
      <c r="D6" s="105">
        <v>62165115</v>
      </c>
    </row>
    <row r="7" spans="1:4" s="106" customFormat="1" ht="29.25" customHeight="1">
      <c r="A7" s="345" t="s">
        <v>210</v>
      </c>
      <c r="B7" s="346"/>
      <c r="C7" s="107">
        <f>SUM(C8:C10)</f>
        <v>1927009125</v>
      </c>
      <c r="D7" s="107">
        <f>SUM(D8:D9)</f>
        <v>1234015060</v>
      </c>
    </row>
    <row r="8" spans="1:4" ht="29.25" customHeight="1">
      <c r="A8" s="388" t="s">
        <v>211</v>
      </c>
      <c r="B8" s="389"/>
      <c r="C8" s="108">
        <v>1924986722</v>
      </c>
      <c r="D8" s="108">
        <v>1232992657</v>
      </c>
    </row>
    <row r="9" spans="1:4" ht="29.25" customHeight="1">
      <c r="A9" s="388" t="s">
        <v>212</v>
      </c>
      <c r="B9" s="389"/>
      <c r="C9" s="108">
        <v>1022403</v>
      </c>
      <c r="D9" s="108">
        <v>1022403</v>
      </c>
    </row>
    <row r="10" spans="1:4" ht="29.25" customHeight="1">
      <c r="A10" s="388" t="s">
        <v>316</v>
      </c>
      <c r="B10" s="389"/>
      <c r="C10" s="108">
        <v>1000000</v>
      </c>
      <c r="D10" s="108"/>
    </row>
    <row r="11" spans="1:4" s="106" customFormat="1" ht="29.25" customHeight="1">
      <c r="A11" s="363" t="s">
        <v>213</v>
      </c>
      <c r="B11" s="364"/>
      <c r="C11" s="107">
        <f>SUM(C12)</f>
        <v>19782044</v>
      </c>
      <c r="D11" s="107">
        <f>SUM(D12)</f>
        <v>19782044</v>
      </c>
    </row>
    <row r="12" spans="1:4" ht="29.25" customHeight="1">
      <c r="A12" s="388" t="s">
        <v>211</v>
      </c>
      <c r="B12" s="389"/>
      <c r="C12" s="108">
        <v>19782044</v>
      </c>
      <c r="D12" s="108">
        <v>19782044</v>
      </c>
    </row>
    <row r="13" spans="1:4" ht="29.25" customHeight="1">
      <c r="A13" s="357" t="s">
        <v>7</v>
      </c>
      <c r="B13" s="358"/>
      <c r="C13" s="109">
        <f>C6+C7+C11</f>
        <v>1951449831</v>
      </c>
      <c r="D13" s="109">
        <f>D6+D7+D11</f>
        <v>1315962219</v>
      </c>
    </row>
    <row r="14" spans="1:4" ht="29.25" customHeight="1">
      <c r="A14" s="392" t="s">
        <v>214</v>
      </c>
      <c r="B14" s="393"/>
      <c r="C14" s="109"/>
      <c r="D14" s="110"/>
    </row>
    <row r="15" spans="1:4" ht="29.25" customHeight="1">
      <c r="A15" s="388" t="s">
        <v>215</v>
      </c>
      <c r="B15" s="389"/>
      <c r="C15" s="108">
        <v>18338725102</v>
      </c>
      <c r="D15" s="108">
        <v>22188101186</v>
      </c>
    </row>
    <row r="16" spans="1:4" ht="29.25" customHeight="1">
      <c r="A16" s="367" t="s">
        <v>216</v>
      </c>
      <c r="B16" s="368"/>
      <c r="C16" s="108">
        <v>176777636</v>
      </c>
      <c r="D16" s="108">
        <v>281083184</v>
      </c>
    </row>
    <row r="17" spans="1:6" ht="29.25" customHeight="1">
      <c r="A17" s="353" t="s">
        <v>217</v>
      </c>
      <c r="B17" s="354"/>
      <c r="C17" s="108">
        <v>1993898819</v>
      </c>
      <c r="D17" s="108">
        <v>3393155673</v>
      </c>
    </row>
    <row r="18" spans="1:6" ht="29.25" customHeight="1">
      <c r="A18" s="353" t="s">
        <v>218</v>
      </c>
      <c r="B18" s="354"/>
      <c r="C18" s="108">
        <v>-850306622</v>
      </c>
      <c r="D18" s="108">
        <v>-661745482</v>
      </c>
    </row>
    <row r="19" spans="1:6" ht="29.25" customHeight="1">
      <c r="A19" s="361" t="s">
        <v>7</v>
      </c>
      <c r="B19" s="362"/>
      <c r="C19" s="109">
        <f>SUM(C15:C18)</f>
        <v>19659094935</v>
      </c>
      <c r="D19" s="109">
        <f>SUM(D15:D18)</f>
        <v>25200594561</v>
      </c>
    </row>
    <row r="20" spans="1:6" ht="29.25" customHeight="1">
      <c r="A20" s="390" t="s">
        <v>219</v>
      </c>
      <c r="B20" s="391"/>
      <c r="C20" s="109"/>
      <c r="D20" s="109"/>
    </row>
    <row r="21" spans="1:6" ht="29.25" customHeight="1">
      <c r="A21" s="369" t="s">
        <v>220</v>
      </c>
      <c r="B21" s="370"/>
      <c r="C21" s="111">
        <v>15674955426</v>
      </c>
      <c r="D21" s="111">
        <v>14278837596</v>
      </c>
      <c r="E21" s="112"/>
    </row>
    <row r="22" spans="1:6" ht="29.25" customHeight="1">
      <c r="A22" s="369" t="s">
        <v>221</v>
      </c>
      <c r="B22" s="370"/>
      <c r="C22" s="111">
        <v>422000021</v>
      </c>
      <c r="D22" s="111">
        <v>1780583793</v>
      </c>
      <c r="E22" s="112"/>
    </row>
    <row r="23" spans="1:6" ht="29.25" customHeight="1">
      <c r="A23" s="369" t="s">
        <v>222</v>
      </c>
      <c r="B23" s="370"/>
      <c r="C23" s="111"/>
      <c r="D23" s="111">
        <v>121659000</v>
      </c>
      <c r="E23" s="112"/>
    </row>
    <row r="24" spans="1:6" ht="29.25" customHeight="1">
      <c r="A24" s="369" t="s">
        <v>223</v>
      </c>
      <c r="B24" s="370"/>
      <c r="C24" s="111">
        <v>901315106</v>
      </c>
      <c r="D24" s="111">
        <v>4951585066</v>
      </c>
      <c r="E24" s="112"/>
    </row>
    <row r="25" spans="1:6" ht="29.25" customHeight="1">
      <c r="A25" s="369" t="s">
        <v>317</v>
      </c>
      <c r="B25" s="370"/>
      <c r="C25" s="111">
        <v>380952159</v>
      </c>
      <c r="D25" s="111"/>
      <c r="E25" s="112"/>
    </row>
    <row r="26" spans="1:6" ht="29.25" customHeight="1">
      <c r="A26" s="369" t="s">
        <v>224</v>
      </c>
      <c r="B26" s="370"/>
      <c r="C26" s="111">
        <v>959502390</v>
      </c>
      <c r="D26" s="111">
        <v>1055435731</v>
      </c>
      <c r="E26" s="112"/>
    </row>
    <row r="27" spans="1:6" ht="29.25" customHeight="1">
      <c r="A27" s="371" t="s">
        <v>7</v>
      </c>
      <c r="B27" s="372"/>
      <c r="C27" s="111">
        <f>SUM(C21:C26)</f>
        <v>18338725102</v>
      </c>
      <c r="D27" s="109">
        <f>SUM(D21:D26)</f>
        <v>22188101186</v>
      </c>
    </row>
    <row r="28" spans="1:6" ht="29.25" customHeight="1">
      <c r="A28" s="390" t="s">
        <v>225</v>
      </c>
      <c r="B28" s="391"/>
      <c r="C28" s="113"/>
      <c r="D28" s="113"/>
    </row>
    <row r="29" spans="1:6" ht="29.25" customHeight="1">
      <c r="A29" s="369" t="s">
        <v>226</v>
      </c>
      <c r="B29" s="370"/>
      <c r="C29" s="114">
        <v>1656046367</v>
      </c>
      <c r="D29" s="114">
        <v>2224623059</v>
      </c>
    </row>
    <row r="30" spans="1:6" ht="29.25" customHeight="1">
      <c r="A30" s="369" t="s">
        <v>227</v>
      </c>
      <c r="B30" s="370"/>
      <c r="C30" s="114">
        <v>143209406</v>
      </c>
      <c r="D30" s="114">
        <v>936889406</v>
      </c>
    </row>
    <row r="31" spans="1:6" ht="29.25" customHeight="1">
      <c r="A31" s="369" t="s">
        <v>228</v>
      </c>
      <c r="B31" s="370"/>
      <c r="C31" s="114">
        <v>194643046</v>
      </c>
      <c r="D31" s="114">
        <v>231643208</v>
      </c>
    </row>
    <row r="32" spans="1:6" ht="29.25" customHeight="1">
      <c r="A32" s="371" t="s">
        <v>7</v>
      </c>
      <c r="B32" s="372"/>
      <c r="C32" s="113">
        <f>SUM(C29:C31)</f>
        <v>1993898819</v>
      </c>
      <c r="D32" s="113">
        <f>SUM(D29:D31)</f>
        <v>3393155673</v>
      </c>
      <c r="F32" s="115">
        <f>C32-C17</f>
        <v>0</v>
      </c>
    </row>
    <row r="33" spans="1:4" ht="29.25" customHeight="1">
      <c r="A33" s="345" t="s">
        <v>229</v>
      </c>
      <c r="B33" s="346"/>
      <c r="C33" s="116"/>
      <c r="D33" s="117"/>
    </row>
    <row r="34" spans="1:4" ht="29.25" customHeight="1">
      <c r="A34" s="359" t="s">
        <v>230</v>
      </c>
      <c r="B34" s="360"/>
      <c r="C34" s="108">
        <v>566612747</v>
      </c>
      <c r="D34" s="108">
        <v>394141793</v>
      </c>
    </row>
    <row r="35" spans="1:4" ht="29.25" customHeight="1">
      <c r="A35" s="359" t="s">
        <v>231</v>
      </c>
      <c r="B35" s="360"/>
      <c r="C35" s="108">
        <v>11377852</v>
      </c>
      <c r="D35" s="108">
        <v>11244992</v>
      </c>
    </row>
    <row r="36" spans="1:4" ht="29.25" customHeight="1">
      <c r="A36" s="388" t="s">
        <v>232</v>
      </c>
      <c r="B36" s="389"/>
      <c r="C36" s="108">
        <f>1161107716+18374240</f>
        <v>1179481956</v>
      </c>
      <c r="D36" s="108">
        <v>214969501</v>
      </c>
    </row>
    <row r="37" spans="1:4" ht="29.25" customHeight="1">
      <c r="A37" s="388" t="s">
        <v>233</v>
      </c>
      <c r="B37" s="389"/>
      <c r="C37" s="108">
        <v>2935212884</v>
      </c>
      <c r="D37" s="108">
        <v>1777298447</v>
      </c>
    </row>
    <row r="38" spans="1:4" ht="29.25" customHeight="1">
      <c r="A38" s="367" t="s">
        <v>234</v>
      </c>
      <c r="B38" s="368"/>
      <c r="C38" s="108">
        <v>4157919</v>
      </c>
      <c r="D38" s="108">
        <v>4157919</v>
      </c>
    </row>
    <row r="39" spans="1:4" ht="29.25" customHeight="1">
      <c r="A39" s="361" t="s">
        <v>235</v>
      </c>
      <c r="B39" s="362"/>
      <c r="C39" s="109">
        <f>SUM(C34:C38)</f>
        <v>4696843358</v>
      </c>
      <c r="D39" s="110">
        <f>SUM(D34:D38)</f>
        <v>2401812652</v>
      </c>
    </row>
    <row r="40" spans="1:4" s="121" customFormat="1" ht="29.25" customHeight="1">
      <c r="A40" s="384" t="s">
        <v>236</v>
      </c>
      <c r="B40" s="385"/>
      <c r="C40" s="120"/>
      <c r="D40" s="120"/>
    </row>
    <row r="41" spans="1:4" s="121" customFormat="1" ht="29.25" customHeight="1">
      <c r="A41" s="384" t="s">
        <v>237</v>
      </c>
      <c r="B41" s="385"/>
      <c r="C41" s="120">
        <f>SUM(C42:C43)</f>
        <v>1857648593</v>
      </c>
      <c r="D41" s="120">
        <f>SUM(D42:D43)</f>
        <v>2026152821</v>
      </c>
    </row>
    <row r="42" spans="1:4" s="123" customFormat="1" ht="29.25" customHeight="1">
      <c r="A42" s="386" t="s">
        <v>238</v>
      </c>
      <c r="B42" s="387"/>
      <c r="C42" s="122">
        <v>9182457839</v>
      </c>
      <c r="D42" s="122">
        <v>8980597839</v>
      </c>
    </row>
    <row r="43" spans="1:4" s="123" customFormat="1" ht="29.25" customHeight="1">
      <c r="A43" s="369" t="s">
        <v>239</v>
      </c>
      <c r="B43" s="370"/>
      <c r="C43" s="122">
        <v>-7324809246</v>
      </c>
      <c r="D43" s="122">
        <v>-6954445018</v>
      </c>
    </row>
    <row r="44" spans="1:4" s="123" customFormat="1" ht="29.25" customHeight="1">
      <c r="A44" s="369" t="s">
        <v>240</v>
      </c>
      <c r="B44" s="370"/>
      <c r="C44" s="122">
        <f>SUM(C42:C43)</f>
        <v>1857648593</v>
      </c>
      <c r="D44" s="122">
        <f>SUM(D42:D43)</f>
        <v>2026152821</v>
      </c>
    </row>
    <row r="45" spans="1:4" ht="29.25" customHeight="1">
      <c r="A45" s="363" t="s">
        <v>241</v>
      </c>
      <c r="B45" s="364"/>
      <c r="C45" s="124"/>
      <c r="D45" s="125"/>
    </row>
    <row r="46" spans="1:4" ht="29.25" customHeight="1">
      <c r="A46" s="382" t="s">
        <v>242</v>
      </c>
      <c r="B46" s="383"/>
      <c r="C46" s="126">
        <v>239676403</v>
      </c>
      <c r="D46" s="126">
        <v>2487300000</v>
      </c>
    </row>
    <row r="47" spans="1:4" ht="29.25" customHeight="1">
      <c r="A47" s="353" t="s">
        <v>243</v>
      </c>
      <c r="B47" s="354"/>
      <c r="C47" s="126"/>
      <c r="D47" s="126">
        <v>-476321800</v>
      </c>
    </row>
    <row r="48" spans="1:4" ht="32.25" customHeight="1">
      <c r="A48" s="347" t="s">
        <v>7</v>
      </c>
      <c r="B48" s="348"/>
      <c r="C48" s="127">
        <f>SUM(C46:C47)</f>
        <v>239676403</v>
      </c>
      <c r="D48" s="127">
        <f>SUM(D46:D47)</f>
        <v>2010978200</v>
      </c>
    </row>
    <row r="49" spans="1:9" ht="31.5" customHeight="1">
      <c r="A49" s="378" t="s">
        <v>244</v>
      </c>
      <c r="B49" s="378"/>
      <c r="C49" s="378"/>
      <c r="D49" s="378"/>
    </row>
    <row r="50" spans="1:9" ht="30.75" customHeight="1">
      <c r="A50" s="379" t="s">
        <v>318</v>
      </c>
      <c r="B50" s="379"/>
      <c r="C50" s="379"/>
      <c r="D50" s="379"/>
    </row>
    <row r="51" spans="1:9" ht="32.25" customHeight="1">
      <c r="A51" s="379" t="s">
        <v>319</v>
      </c>
      <c r="B51" s="379"/>
      <c r="C51" s="379"/>
      <c r="D51" s="379"/>
    </row>
    <row r="52" spans="1:9" ht="32.25" customHeight="1">
      <c r="A52" s="128"/>
      <c r="B52" s="128"/>
      <c r="C52" s="128"/>
      <c r="D52" s="128"/>
    </row>
    <row r="53" spans="1:9" ht="25.5" customHeight="1">
      <c r="A53" s="380" t="s">
        <v>245</v>
      </c>
      <c r="B53" s="381"/>
      <c r="C53" s="113">
        <f>SUM(C55:C60)</f>
        <v>191562336</v>
      </c>
      <c r="D53" s="113">
        <f>SUM(D54:D59)</f>
        <v>320074545</v>
      </c>
    </row>
    <row r="54" spans="1:9" ht="25.5" customHeight="1">
      <c r="A54" s="353" t="s">
        <v>246</v>
      </c>
      <c r="B54" s="354"/>
      <c r="C54" s="114"/>
      <c r="D54" s="114">
        <v>2477124</v>
      </c>
    </row>
    <row r="55" spans="1:9" ht="25.5" customHeight="1">
      <c r="A55" s="353" t="s">
        <v>247</v>
      </c>
      <c r="B55" s="354"/>
      <c r="C55" s="114">
        <v>159297658</v>
      </c>
      <c r="D55" s="114">
        <v>245623619</v>
      </c>
    </row>
    <row r="56" spans="1:9" ht="25.5" customHeight="1">
      <c r="A56" s="353" t="s">
        <v>248</v>
      </c>
      <c r="B56" s="354"/>
      <c r="C56" s="114">
        <v>6898280</v>
      </c>
      <c r="D56" s="114">
        <v>34491402</v>
      </c>
    </row>
    <row r="57" spans="1:9" ht="25.5" customHeight="1">
      <c r="A57" s="353" t="s">
        <v>249</v>
      </c>
      <c r="B57" s="354"/>
      <c r="C57" s="114"/>
      <c r="D57" s="114">
        <v>7456000</v>
      </c>
    </row>
    <row r="58" spans="1:9" ht="25.5" customHeight="1">
      <c r="A58" s="353" t="s">
        <v>250</v>
      </c>
      <c r="B58" s="354"/>
      <c r="C58" s="114">
        <f>10008800-2</f>
        <v>10008798</v>
      </c>
      <c r="D58" s="114">
        <v>30026400</v>
      </c>
      <c r="F58" s="349" t="s">
        <v>251</v>
      </c>
      <c r="G58" s="377"/>
      <c r="H58" s="377"/>
      <c r="I58" s="350"/>
    </row>
    <row r="59" spans="1:9" ht="25.5" customHeight="1">
      <c r="A59" s="353" t="s">
        <v>252</v>
      </c>
      <c r="B59" s="354"/>
      <c r="C59" s="114"/>
      <c r="D59" s="114"/>
      <c r="F59" s="129"/>
      <c r="G59" s="130"/>
      <c r="H59" s="130"/>
      <c r="I59" s="131"/>
    </row>
    <row r="60" spans="1:9" ht="25.5" customHeight="1">
      <c r="A60" s="353" t="s">
        <v>253</v>
      </c>
      <c r="B60" s="354"/>
      <c r="C60" s="114">
        <v>15357600</v>
      </c>
      <c r="D60" s="114"/>
      <c r="F60" s="129"/>
      <c r="G60" s="130"/>
      <c r="H60" s="130"/>
      <c r="I60" s="131"/>
    </row>
    <row r="61" spans="1:9" ht="25.5" customHeight="1">
      <c r="A61" s="357" t="s">
        <v>7</v>
      </c>
      <c r="B61" s="358"/>
      <c r="C61" s="113">
        <f>SUM(C54:C60)</f>
        <v>191562336</v>
      </c>
      <c r="D61" s="113">
        <f>SUM(D54:D59)</f>
        <v>320074545</v>
      </c>
      <c r="F61" s="349" t="s">
        <v>254</v>
      </c>
      <c r="G61" s="377"/>
      <c r="H61" s="377"/>
      <c r="I61" s="350"/>
    </row>
    <row r="62" spans="1:9" ht="25.5" customHeight="1">
      <c r="A62" s="363" t="s">
        <v>255</v>
      </c>
      <c r="B62" s="364"/>
      <c r="C62" s="107"/>
      <c r="D62" s="132"/>
    </row>
    <row r="63" spans="1:9" ht="25.5" customHeight="1">
      <c r="A63" s="367" t="s">
        <v>256</v>
      </c>
      <c r="B63" s="368"/>
      <c r="C63" s="133">
        <v>1123735164</v>
      </c>
      <c r="D63" s="133">
        <v>1251460296</v>
      </c>
    </row>
    <row r="64" spans="1:9" ht="25.5" customHeight="1">
      <c r="A64" s="367" t="s">
        <v>257</v>
      </c>
      <c r="B64" s="368"/>
      <c r="C64" s="133">
        <f>SUM(C65:C67)</f>
        <v>308912481</v>
      </c>
      <c r="D64" s="133">
        <f>SUM(D65:D67)</f>
        <v>468096310</v>
      </c>
    </row>
    <row r="65" spans="1:4" ht="25.5" customHeight="1">
      <c r="A65" s="375" t="s">
        <v>320</v>
      </c>
      <c r="B65" s="376"/>
      <c r="C65" s="134">
        <v>308912481</v>
      </c>
      <c r="D65" s="134"/>
    </row>
    <row r="66" spans="1:4" ht="25.5" customHeight="1">
      <c r="A66" s="375" t="s">
        <v>258</v>
      </c>
      <c r="B66" s="376"/>
      <c r="C66" s="134"/>
      <c r="D66" s="134">
        <v>137910127</v>
      </c>
    </row>
    <row r="67" spans="1:4" ht="25.5" customHeight="1">
      <c r="A67" s="375" t="s">
        <v>259</v>
      </c>
      <c r="B67" s="376"/>
      <c r="C67" s="134"/>
      <c r="D67" s="134">
        <f>117938352+201250603-12080250+23077748-270</f>
        <v>330186183</v>
      </c>
    </row>
    <row r="68" spans="1:4" ht="25.5" customHeight="1">
      <c r="A68" s="367" t="s">
        <v>321</v>
      </c>
      <c r="B68" s="368"/>
      <c r="C68" s="133">
        <v>2654180</v>
      </c>
      <c r="D68" s="134"/>
    </row>
    <row r="69" spans="1:4" ht="25.5" customHeight="1">
      <c r="A69" s="361" t="s">
        <v>260</v>
      </c>
      <c r="B69" s="362"/>
      <c r="C69" s="135">
        <f>C63+C64+C68</f>
        <v>1435301825</v>
      </c>
      <c r="D69" s="135">
        <f>SUM(D63:D64)</f>
        <v>1719556606</v>
      </c>
    </row>
    <row r="70" spans="1:4" ht="25.5" customHeight="1">
      <c r="A70" s="345" t="s">
        <v>261</v>
      </c>
      <c r="B70" s="346"/>
      <c r="C70" s="132"/>
      <c r="D70" s="117"/>
    </row>
    <row r="71" spans="1:4" ht="25.5" customHeight="1">
      <c r="A71" s="373" t="s">
        <v>262</v>
      </c>
      <c r="B71" s="374"/>
      <c r="C71" s="114">
        <v>372085306</v>
      </c>
      <c r="D71" s="114">
        <v>5838259566</v>
      </c>
    </row>
    <row r="72" spans="1:4" ht="25.5" customHeight="1">
      <c r="A72" s="361" t="s">
        <v>7</v>
      </c>
      <c r="B72" s="362"/>
      <c r="C72" s="135">
        <f>SUM(C71)</f>
        <v>372085306</v>
      </c>
      <c r="D72" s="135">
        <v>5838259566</v>
      </c>
    </row>
    <row r="73" spans="1:4" ht="25.5" customHeight="1">
      <c r="A73" s="365" t="s">
        <v>263</v>
      </c>
      <c r="B73" s="366"/>
      <c r="C73" s="135"/>
      <c r="D73" s="135"/>
    </row>
    <row r="74" spans="1:4" ht="25.5" customHeight="1">
      <c r="A74" s="369" t="s">
        <v>264</v>
      </c>
      <c r="B74" s="370"/>
      <c r="C74" s="136">
        <v>29280458</v>
      </c>
      <c r="D74" s="136">
        <v>29280458</v>
      </c>
    </row>
    <row r="75" spans="1:4" ht="25.5" customHeight="1">
      <c r="A75" s="369" t="s">
        <v>265</v>
      </c>
      <c r="B75" s="370"/>
      <c r="C75" s="136">
        <v>342804848</v>
      </c>
      <c r="D75" s="136">
        <v>621190984</v>
      </c>
    </row>
    <row r="76" spans="1:4" ht="25.5" customHeight="1">
      <c r="A76" s="369" t="s">
        <v>266</v>
      </c>
      <c r="B76" s="370"/>
      <c r="C76" s="136"/>
      <c r="D76" s="136">
        <v>5127788124</v>
      </c>
    </row>
    <row r="77" spans="1:4" ht="25.5" customHeight="1">
      <c r="A77" s="369" t="s">
        <v>267</v>
      </c>
      <c r="B77" s="370"/>
      <c r="C77" s="136"/>
      <c r="D77" s="136">
        <v>60000000</v>
      </c>
    </row>
    <row r="78" spans="1:4" ht="25.5" customHeight="1">
      <c r="A78" s="371" t="s">
        <v>268</v>
      </c>
      <c r="B78" s="372"/>
      <c r="C78" s="113">
        <f>SUM(C74:C77)</f>
        <v>372085306</v>
      </c>
      <c r="D78" s="113">
        <f>SUM(D74:D77)</f>
        <v>5838259566</v>
      </c>
    </row>
    <row r="79" spans="1:4" ht="25.5" customHeight="1">
      <c r="A79" s="345" t="s">
        <v>269</v>
      </c>
      <c r="B79" s="346"/>
      <c r="C79" s="137"/>
      <c r="D79" s="138"/>
    </row>
    <row r="80" spans="1:4" ht="25.5" customHeight="1">
      <c r="A80" s="367" t="s">
        <v>270</v>
      </c>
      <c r="B80" s="368"/>
      <c r="C80" s="139">
        <f>26285402+18374240</f>
        <v>44659642</v>
      </c>
      <c r="D80" s="139">
        <v>65995932</v>
      </c>
    </row>
    <row r="81" spans="1:6" ht="25.5" customHeight="1">
      <c r="A81" s="367" t="s">
        <v>271</v>
      </c>
      <c r="B81" s="368"/>
      <c r="C81" s="139"/>
      <c r="D81" s="139">
        <f>46063503+42933709+11453215</f>
        <v>100450427</v>
      </c>
    </row>
    <row r="82" spans="1:6" ht="25.5" customHeight="1">
      <c r="A82" s="367" t="s">
        <v>272</v>
      </c>
      <c r="B82" s="368"/>
      <c r="C82" s="139">
        <v>73737058</v>
      </c>
      <c r="D82" s="139">
        <v>73737058</v>
      </c>
      <c r="F82" s="140"/>
    </row>
    <row r="83" spans="1:6" ht="25.5" customHeight="1">
      <c r="A83" s="353" t="s">
        <v>273</v>
      </c>
      <c r="B83" s="354"/>
      <c r="C83" s="139"/>
      <c r="D83" s="139"/>
      <c r="F83" s="140"/>
    </row>
    <row r="84" spans="1:6" ht="25.5" customHeight="1">
      <c r="A84" s="367" t="s">
        <v>274</v>
      </c>
      <c r="B84" s="368"/>
      <c r="C84" s="139">
        <f>SUM(C85:C92)</f>
        <v>2792755972</v>
      </c>
      <c r="D84" s="139">
        <f>SUM(D85:D92)</f>
        <v>2341727072</v>
      </c>
      <c r="F84" s="140"/>
    </row>
    <row r="85" spans="1:6" ht="25.5" customHeight="1">
      <c r="A85" s="349" t="s">
        <v>275</v>
      </c>
      <c r="B85" s="350"/>
      <c r="C85" s="141">
        <v>8095129</v>
      </c>
      <c r="D85" s="141">
        <v>88121160</v>
      </c>
      <c r="F85" s="140"/>
    </row>
    <row r="86" spans="1:6" ht="25.5" customHeight="1">
      <c r="A86" s="349" t="s">
        <v>276</v>
      </c>
      <c r="B86" s="350"/>
      <c r="C86" s="141">
        <v>1529198950</v>
      </c>
      <c r="D86" s="141">
        <v>585667059</v>
      </c>
      <c r="F86" s="140"/>
    </row>
    <row r="87" spans="1:6" ht="25.5" customHeight="1">
      <c r="A87" s="349" t="s">
        <v>277</v>
      </c>
      <c r="B87" s="350"/>
      <c r="C87" s="141">
        <v>180194272</v>
      </c>
      <c r="D87" s="141">
        <v>375080091</v>
      </c>
      <c r="F87" s="140"/>
    </row>
    <row r="88" spans="1:6" ht="25.5" customHeight="1">
      <c r="A88" s="349" t="s">
        <v>278</v>
      </c>
      <c r="B88" s="350"/>
      <c r="C88" s="141"/>
      <c r="D88" s="141">
        <v>27315018</v>
      </c>
      <c r="F88" s="140"/>
    </row>
    <row r="89" spans="1:6" ht="25.5" customHeight="1">
      <c r="A89" s="349" t="s">
        <v>279</v>
      </c>
      <c r="B89" s="350"/>
      <c r="C89" s="141">
        <v>16867797</v>
      </c>
      <c r="D89" s="141">
        <v>16867797</v>
      </c>
      <c r="F89" s="140"/>
    </row>
    <row r="90" spans="1:6" ht="25.5" customHeight="1">
      <c r="A90" s="349" t="s">
        <v>280</v>
      </c>
      <c r="B90" s="350"/>
      <c r="C90" s="141">
        <v>37843019</v>
      </c>
      <c r="D90" s="141">
        <v>32912818</v>
      </c>
      <c r="F90" s="140"/>
    </row>
    <row r="91" spans="1:6" ht="25.5" customHeight="1">
      <c r="A91" s="349" t="s">
        <v>281</v>
      </c>
      <c r="B91" s="350"/>
      <c r="C91" s="141">
        <v>419104538</v>
      </c>
      <c r="D91" s="141">
        <v>430185400</v>
      </c>
      <c r="F91" s="140"/>
    </row>
    <row r="92" spans="1:6" ht="25.5" customHeight="1">
      <c r="A92" s="349" t="s">
        <v>282</v>
      </c>
      <c r="B92" s="350"/>
      <c r="C92" s="141">
        <v>601452267</v>
      </c>
      <c r="D92" s="141">
        <v>785577729</v>
      </c>
      <c r="F92" s="140"/>
    </row>
    <row r="93" spans="1:6" ht="25.5" customHeight="1">
      <c r="A93" s="353" t="s">
        <v>283</v>
      </c>
      <c r="B93" s="354"/>
      <c r="C93" s="139">
        <v>138366310</v>
      </c>
      <c r="D93" s="139">
        <v>280072330</v>
      </c>
      <c r="F93" s="140"/>
    </row>
    <row r="94" spans="1:6" ht="25.5" customHeight="1">
      <c r="A94" s="361" t="s">
        <v>7</v>
      </c>
      <c r="B94" s="362"/>
      <c r="C94" s="113">
        <f>C80+C81+C82+C84+C93</f>
        <v>3049518982</v>
      </c>
      <c r="D94" s="113">
        <f>D80+D81+D82+D84+D93</f>
        <v>2861982819</v>
      </c>
      <c r="F94" s="115"/>
    </row>
    <row r="95" spans="1:6" ht="25.5" customHeight="1">
      <c r="A95" s="365" t="s">
        <v>284</v>
      </c>
      <c r="B95" s="366"/>
      <c r="C95" s="113"/>
      <c r="D95" s="113"/>
      <c r="F95" s="115"/>
    </row>
    <row r="96" spans="1:6" ht="25.5" customHeight="1">
      <c r="A96" s="359" t="s">
        <v>285</v>
      </c>
      <c r="B96" s="360"/>
      <c r="C96" s="114"/>
      <c r="D96" s="114"/>
      <c r="F96" s="115"/>
    </row>
    <row r="97" spans="1:6" ht="25.5" customHeight="1">
      <c r="A97" s="359" t="s">
        <v>286</v>
      </c>
      <c r="B97" s="360"/>
      <c r="C97" s="114">
        <v>53891140</v>
      </c>
      <c r="D97" s="114">
        <v>179634140</v>
      </c>
      <c r="F97" s="147"/>
    </row>
    <row r="98" spans="1:6" ht="25.5" customHeight="1">
      <c r="A98" s="359" t="s">
        <v>287</v>
      </c>
      <c r="B98" s="360"/>
      <c r="C98" s="114">
        <v>41005490</v>
      </c>
      <c r="D98" s="114">
        <v>78567904</v>
      </c>
      <c r="F98" s="147"/>
    </row>
    <row r="99" spans="1:6" ht="25.5" customHeight="1">
      <c r="A99" s="359" t="s">
        <v>288</v>
      </c>
      <c r="B99" s="360"/>
      <c r="C99" s="114"/>
      <c r="D99" s="114">
        <v>56249670</v>
      </c>
      <c r="F99" s="147"/>
    </row>
    <row r="100" spans="1:6" ht="25.5" customHeight="1">
      <c r="A100" s="359" t="s">
        <v>289</v>
      </c>
      <c r="B100" s="360"/>
      <c r="C100" s="114">
        <v>84109044</v>
      </c>
      <c r="D100" s="114">
        <v>84109044</v>
      </c>
      <c r="F100" s="147"/>
    </row>
    <row r="101" spans="1:6" ht="25.5" customHeight="1">
      <c r="A101" s="359" t="s">
        <v>290</v>
      </c>
      <c r="B101" s="360"/>
      <c r="C101" s="114">
        <v>45554727</v>
      </c>
      <c r="D101" s="114">
        <v>45554727</v>
      </c>
      <c r="F101" s="147"/>
    </row>
    <row r="102" spans="1:6" ht="25.5" customHeight="1">
      <c r="A102" s="359" t="s">
        <v>291</v>
      </c>
      <c r="B102" s="360"/>
      <c r="C102" s="114">
        <v>49907563</v>
      </c>
      <c r="D102" s="114">
        <v>499975639</v>
      </c>
      <c r="F102" s="147"/>
    </row>
    <row r="103" spans="1:6" ht="25.5" customHeight="1">
      <c r="A103" s="359" t="s">
        <v>292</v>
      </c>
      <c r="B103" s="360"/>
      <c r="C103" s="114">
        <v>158314689</v>
      </c>
      <c r="D103" s="114">
        <v>187250747</v>
      </c>
      <c r="F103" s="147"/>
    </row>
    <row r="104" spans="1:6" ht="25.5" customHeight="1">
      <c r="A104" s="359" t="s">
        <v>293</v>
      </c>
      <c r="B104" s="360"/>
      <c r="C104" s="114">
        <v>109562746</v>
      </c>
      <c r="D104" s="114">
        <v>109562746</v>
      </c>
      <c r="F104" s="147"/>
    </row>
    <row r="105" spans="1:6" ht="25.5" customHeight="1">
      <c r="A105" s="359" t="s">
        <v>294</v>
      </c>
      <c r="B105" s="360"/>
      <c r="C105" s="114">
        <v>152363966</v>
      </c>
      <c r="D105" s="114">
        <v>152363966</v>
      </c>
      <c r="F105" s="147"/>
    </row>
    <row r="106" spans="1:6" ht="25.5" customHeight="1">
      <c r="A106" s="359" t="s">
        <v>295</v>
      </c>
      <c r="B106" s="360"/>
      <c r="C106" s="114"/>
      <c r="D106" s="114">
        <v>60577194</v>
      </c>
      <c r="F106" s="147"/>
    </row>
    <row r="107" spans="1:6" ht="25.5" customHeight="1">
      <c r="A107" s="359" t="s">
        <v>296</v>
      </c>
      <c r="B107" s="360"/>
      <c r="C107" s="114">
        <v>88481654</v>
      </c>
      <c r="D107" s="114">
        <v>28869282</v>
      </c>
      <c r="F107" s="147"/>
    </row>
    <row r="108" spans="1:6" ht="25.5" customHeight="1">
      <c r="A108" s="359" t="s">
        <v>297</v>
      </c>
      <c r="B108" s="360"/>
      <c r="C108" s="114">
        <v>27384767</v>
      </c>
      <c r="D108" s="114">
        <v>42694767</v>
      </c>
      <c r="F108" s="147"/>
    </row>
    <row r="109" spans="1:6" ht="25.5" customHeight="1">
      <c r="A109" s="359" t="s">
        <v>298</v>
      </c>
      <c r="B109" s="360"/>
      <c r="C109" s="114">
        <f>25261790+19417924</f>
        <v>44679714</v>
      </c>
      <c r="D109" s="114"/>
      <c r="F109" s="147"/>
    </row>
    <row r="110" spans="1:6" ht="25.5" customHeight="1">
      <c r="A110" s="359" t="s">
        <v>322</v>
      </c>
      <c r="B110" s="360"/>
      <c r="C110" s="114">
        <v>65420949</v>
      </c>
      <c r="D110" s="114"/>
      <c r="F110" s="147"/>
    </row>
    <row r="111" spans="1:6" ht="25.5" customHeight="1">
      <c r="A111" s="359" t="s">
        <v>323</v>
      </c>
      <c r="B111" s="360"/>
      <c r="C111" s="114">
        <v>46787219</v>
      </c>
      <c r="D111" s="114"/>
      <c r="F111" s="147"/>
    </row>
    <row r="112" spans="1:6" ht="25.5" customHeight="1">
      <c r="A112" s="118"/>
      <c r="B112" s="119"/>
      <c r="C112" s="114"/>
      <c r="D112" s="114"/>
      <c r="F112" s="148"/>
    </row>
    <row r="113" spans="1:6" ht="25.5" customHeight="1">
      <c r="A113" s="361" t="s">
        <v>7</v>
      </c>
      <c r="B113" s="362"/>
      <c r="C113" s="113">
        <f>SUM(C97:C111)</f>
        <v>967463668</v>
      </c>
      <c r="D113" s="113">
        <f>SUM(D97:D108)</f>
        <v>1525409826</v>
      </c>
      <c r="F113" s="115"/>
    </row>
    <row r="114" spans="1:6" s="123" customFormat="1" ht="25.5" customHeight="1">
      <c r="A114" s="363" t="s">
        <v>299</v>
      </c>
      <c r="B114" s="364"/>
      <c r="C114" s="116"/>
      <c r="D114" s="116"/>
    </row>
    <row r="115" spans="1:6" s="121" customFormat="1" ht="25.5" customHeight="1">
      <c r="A115" s="355" t="s">
        <v>300</v>
      </c>
      <c r="B115" s="356"/>
      <c r="C115" s="116"/>
      <c r="D115" s="116"/>
    </row>
    <row r="116" spans="1:6" s="121" customFormat="1" ht="25.5" customHeight="1">
      <c r="A116" s="355" t="s">
        <v>301</v>
      </c>
      <c r="B116" s="356"/>
      <c r="C116" s="142"/>
      <c r="D116" s="142"/>
    </row>
    <row r="117" spans="1:6" s="123" customFormat="1" ht="25.5" customHeight="1">
      <c r="A117" s="343" t="s">
        <v>302</v>
      </c>
      <c r="B117" s="344"/>
      <c r="C117" s="108">
        <v>6985720000</v>
      </c>
      <c r="D117" s="108">
        <v>6985720000</v>
      </c>
    </row>
    <row r="118" spans="1:6" s="123" customFormat="1" ht="25.5" customHeight="1">
      <c r="A118" s="343" t="s">
        <v>303</v>
      </c>
      <c r="B118" s="344"/>
      <c r="C118" s="108">
        <v>6211380000</v>
      </c>
      <c r="D118" s="108">
        <v>6211380000</v>
      </c>
    </row>
    <row r="119" spans="1:6" s="121" customFormat="1" ht="25.5" customHeight="1">
      <c r="A119" s="357" t="s">
        <v>7</v>
      </c>
      <c r="B119" s="358"/>
      <c r="C119" s="109">
        <f>SUM(C117:C118)</f>
        <v>13197100000</v>
      </c>
      <c r="D119" s="109">
        <f>SUM(D117:D118)</f>
        <v>13197100000</v>
      </c>
    </row>
    <row r="120" spans="1:6" s="123" customFormat="1" ht="25.5" customHeight="1">
      <c r="A120" s="345" t="s">
        <v>304</v>
      </c>
      <c r="B120" s="346"/>
      <c r="C120" s="132"/>
      <c r="D120" s="116"/>
    </row>
    <row r="121" spans="1:6" s="123" customFormat="1" ht="25.5" customHeight="1">
      <c r="A121" s="343" t="s">
        <v>305</v>
      </c>
      <c r="B121" s="344"/>
      <c r="C121" s="108">
        <v>1319710</v>
      </c>
      <c r="D121" s="108">
        <v>1319710</v>
      </c>
    </row>
    <row r="122" spans="1:6" s="123" customFormat="1" ht="25.5" customHeight="1">
      <c r="A122" s="343" t="s">
        <v>306</v>
      </c>
      <c r="B122" s="344"/>
      <c r="C122" s="108">
        <v>1319710</v>
      </c>
      <c r="D122" s="108">
        <v>1319710</v>
      </c>
    </row>
    <row r="123" spans="1:6" s="123" customFormat="1" ht="25.5" customHeight="1">
      <c r="A123" s="343" t="s">
        <v>307</v>
      </c>
      <c r="B123" s="344"/>
      <c r="C123" s="108">
        <v>1319710</v>
      </c>
      <c r="D123" s="108">
        <v>1319710</v>
      </c>
    </row>
    <row r="124" spans="1:6" ht="25.5" customHeight="1">
      <c r="A124" s="343" t="s">
        <v>308</v>
      </c>
      <c r="B124" s="344"/>
      <c r="C124" s="143"/>
      <c r="D124" s="143"/>
    </row>
    <row r="125" spans="1:6" ht="25.5" customHeight="1">
      <c r="A125" s="343" t="s">
        <v>307</v>
      </c>
      <c r="B125" s="344"/>
      <c r="C125" s="143"/>
      <c r="D125" s="143"/>
    </row>
    <row r="126" spans="1:6" ht="25.5" customHeight="1">
      <c r="A126" s="343" t="s">
        <v>309</v>
      </c>
      <c r="B126" s="344"/>
      <c r="C126" s="143">
        <v>1319710</v>
      </c>
      <c r="D126" s="143">
        <v>1319710</v>
      </c>
    </row>
    <row r="127" spans="1:6" ht="25.5" customHeight="1">
      <c r="A127" s="343" t="s">
        <v>307</v>
      </c>
      <c r="B127" s="344"/>
      <c r="C127" s="143">
        <v>1319710</v>
      </c>
      <c r="D127" s="143">
        <v>1319710</v>
      </c>
    </row>
    <row r="128" spans="1:6" ht="25.5" customHeight="1">
      <c r="A128" s="349" t="s">
        <v>310</v>
      </c>
      <c r="B128" s="350"/>
      <c r="C128" s="144"/>
      <c r="D128" s="144"/>
    </row>
    <row r="129" spans="1:4" ht="25.5" customHeight="1">
      <c r="A129" s="351" t="s">
        <v>311</v>
      </c>
      <c r="B129" s="352"/>
      <c r="C129" s="124"/>
      <c r="D129" s="125"/>
    </row>
    <row r="130" spans="1:4" ht="25.5" customHeight="1">
      <c r="A130" s="343" t="s">
        <v>312</v>
      </c>
      <c r="B130" s="344"/>
      <c r="C130" s="145">
        <v>1166591330</v>
      </c>
      <c r="D130" s="145">
        <v>1166591330</v>
      </c>
    </row>
    <row r="131" spans="1:4" ht="25.5" customHeight="1">
      <c r="A131" s="343" t="s">
        <v>313</v>
      </c>
      <c r="B131" s="344"/>
      <c r="C131" s="145">
        <v>687763530</v>
      </c>
      <c r="D131" s="145">
        <v>572915308</v>
      </c>
    </row>
    <row r="132" spans="1:4" ht="25.5" customHeight="1">
      <c r="A132" s="353" t="s">
        <v>314</v>
      </c>
      <c r="B132" s="354"/>
      <c r="C132" s="145"/>
      <c r="D132" s="145"/>
    </row>
    <row r="133" spans="1:4" ht="25.5" customHeight="1">
      <c r="A133" s="347" t="s">
        <v>7</v>
      </c>
      <c r="B133" s="348"/>
      <c r="C133" s="146">
        <f>SUM(C130:C132)</f>
        <v>1854354860</v>
      </c>
      <c r="D133" s="146">
        <f>SUM(D130:D132)</f>
        <v>1739506638</v>
      </c>
    </row>
    <row r="134" spans="1:4" ht="15.75">
      <c r="A134" s="44"/>
      <c r="B134" s="331" t="s">
        <v>325</v>
      </c>
      <c r="C134" s="331"/>
      <c r="D134" s="331"/>
    </row>
    <row r="135" spans="1:4" ht="16.5">
      <c r="A135" s="45" t="s">
        <v>55</v>
      </c>
      <c r="B135" s="21"/>
      <c r="C135" s="332" t="s">
        <v>56</v>
      </c>
      <c r="D135" s="332"/>
    </row>
    <row r="136" spans="1:4" ht="16.5">
      <c r="A136" s="21"/>
      <c r="B136" s="21"/>
      <c r="C136" s="21"/>
      <c r="D136" s="21"/>
    </row>
    <row r="137" spans="1:4" ht="16.5">
      <c r="A137" s="21"/>
      <c r="B137" s="21"/>
      <c r="C137" s="21"/>
      <c r="D137" s="21"/>
    </row>
    <row r="138" spans="1:4" ht="16.5">
      <c r="A138" s="21"/>
      <c r="B138" s="21"/>
      <c r="C138" s="21"/>
      <c r="D138" s="21"/>
    </row>
    <row r="139" spans="1:4" ht="16.5">
      <c r="A139" s="21"/>
      <c r="B139" s="21"/>
      <c r="C139" s="21"/>
      <c r="D139" s="21"/>
    </row>
    <row r="140" spans="1:4" ht="16.5">
      <c r="A140" s="46" t="s">
        <v>315</v>
      </c>
      <c r="B140" s="21"/>
      <c r="C140" s="21"/>
      <c r="D140" s="21"/>
    </row>
  </sheetData>
  <mergeCells count="133">
    <mergeCell ref="A3:B3"/>
    <mergeCell ref="A4:B4"/>
    <mergeCell ref="A5:B5"/>
    <mergeCell ref="A6:B6"/>
    <mergeCell ref="A12:B12"/>
    <mergeCell ref="A13:B13"/>
    <mergeCell ref="A14:B14"/>
    <mergeCell ref="A15:B15"/>
    <mergeCell ref="A7:B7"/>
    <mergeCell ref="A8:B8"/>
    <mergeCell ref="A9:B9"/>
    <mergeCell ref="A11:B11"/>
    <mergeCell ref="A10:B10"/>
    <mergeCell ref="A20:B20"/>
    <mergeCell ref="A21:B21"/>
    <mergeCell ref="A22:B22"/>
    <mergeCell ref="A23:B23"/>
    <mergeCell ref="A16:B16"/>
    <mergeCell ref="A17:B17"/>
    <mergeCell ref="A18:B18"/>
    <mergeCell ref="A19:B19"/>
    <mergeCell ref="A29:B29"/>
    <mergeCell ref="A30:B30"/>
    <mergeCell ref="A31:B31"/>
    <mergeCell ref="A32:B32"/>
    <mergeCell ref="A24:B24"/>
    <mergeCell ref="A26:B26"/>
    <mergeCell ref="A27:B27"/>
    <mergeCell ref="A28:B28"/>
    <mergeCell ref="A25:B25"/>
    <mergeCell ref="A37:B37"/>
    <mergeCell ref="A38:B38"/>
    <mergeCell ref="A39:B39"/>
    <mergeCell ref="A40:B40"/>
    <mergeCell ref="A33:B33"/>
    <mergeCell ref="A34:B34"/>
    <mergeCell ref="A35:B35"/>
    <mergeCell ref="A36:B36"/>
    <mergeCell ref="A45:B45"/>
    <mergeCell ref="A46:B46"/>
    <mergeCell ref="A47:B47"/>
    <mergeCell ref="A48:B48"/>
    <mergeCell ref="A41:B41"/>
    <mergeCell ref="A42:B42"/>
    <mergeCell ref="A43:B43"/>
    <mergeCell ref="A44:B44"/>
    <mergeCell ref="A54:B54"/>
    <mergeCell ref="A55:B55"/>
    <mergeCell ref="A56:B56"/>
    <mergeCell ref="A57:B57"/>
    <mergeCell ref="A49:D49"/>
    <mergeCell ref="A50:D50"/>
    <mergeCell ref="A51:D51"/>
    <mergeCell ref="A53:B53"/>
    <mergeCell ref="A61:B61"/>
    <mergeCell ref="F61:I61"/>
    <mergeCell ref="A62:B62"/>
    <mergeCell ref="A63:B63"/>
    <mergeCell ref="A58:B58"/>
    <mergeCell ref="F58:I58"/>
    <mergeCell ref="A59:B59"/>
    <mergeCell ref="A60:B60"/>
    <mergeCell ref="A69:B69"/>
    <mergeCell ref="A70:B70"/>
    <mergeCell ref="A71:B71"/>
    <mergeCell ref="A72:B72"/>
    <mergeCell ref="A64:B64"/>
    <mergeCell ref="A65:B65"/>
    <mergeCell ref="A66:B66"/>
    <mergeCell ref="A67:B67"/>
    <mergeCell ref="A68:B68"/>
    <mergeCell ref="A77:B77"/>
    <mergeCell ref="A78:B78"/>
    <mergeCell ref="A79:B79"/>
    <mergeCell ref="A80:B80"/>
    <mergeCell ref="A73:B73"/>
    <mergeCell ref="A74:B74"/>
    <mergeCell ref="A75:B75"/>
    <mergeCell ref="A76:B76"/>
    <mergeCell ref="A85:B85"/>
    <mergeCell ref="A86:B86"/>
    <mergeCell ref="A87:B87"/>
    <mergeCell ref="A88:B88"/>
    <mergeCell ref="A81:B81"/>
    <mergeCell ref="A82:B82"/>
    <mergeCell ref="A83:B83"/>
    <mergeCell ref="A84:B84"/>
    <mergeCell ref="A93:B93"/>
    <mergeCell ref="A94:B94"/>
    <mergeCell ref="A95:B95"/>
    <mergeCell ref="A96:B96"/>
    <mergeCell ref="A89:B89"/>
    <mergeCell ref="A90:B90"/>
    <mergeCell ref="A91:B91"/>
    <mergeCell ref="A92:B92"/>
    <mergeCell ref="A101:B101"/>
    <mergeCell ref="A102:B102"/>
    <mergeCell ref="A103:B103"/>
    <mergeCell ref="A104:B104"/>
    <mergeCell ref="A97:B97"/>
    <mergeCell ref="A98:B98"/>
    <mergeCell ref="A99:B99"/>
    <mergeCell ref="A100:B100"/>
    <mergeCell ref="A105:B105"/>
    <mergeCell ref="A106:B106"/>
    <mergeCell ref="A107:B107"/>
    <mergeCell ref="A108:B108"/>
    <mergeCell ref="A110:B110"/>
    <mergeCell ref="A111:B111"/>
    <mergeCell ref="A116:B116"/>
    <mergeCell ref="A117:B117"/>
    <mergeCell ref="A118:B118"/>
    <mergeCell ref="A119:B119"/>
    <mergeCell ref="A109:B109"/>
    <mergeCell ref="A113:B113"/>
    <mergeCell ref="A114:B114"/>
    <mergeCell ref="A115:B115"/>
    <mergeCell ref="A133:B133"/>
    <mergeCell ref="B134:D134"/>
    <mergeCell ref="C135:D135"/>
    <mergeCell ref="A128:B128"/>
    <mergeCell ref="A129:B129"/>
    <mergeCell ref="A130:B130"/>
    <mergeCell ref="A131:B131"/>
    <mergeCell ref="A132:B132"/>
    <mergeCell ref="A124:B124"/>
    <mergeCell ref="A125:B125"/>
    <mergeCell ref="A126:B126"/>
    <mergeCell ref="A127:B127"/>
    <mergeCell ref="A120:B120"/>
    <mergeCell ref="A121:B121"/>
    <mergeCell ref="A122:B122"/>
    <mergeCell ref="A123:B123"/>
  </mergeCells>
  <phoneticPr fontId="12" type="noConversion"/>
  <pageMargins left="0.72" right="0.25" top="0.32" bottom="0.59" header="0.2" footer="0.33"/>
  <pageSetup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sheetPr codeName="Sheet13" enableFormatConditionsCalculation="0">
    <tabColor indexed="11"/>
  </sheetPr>
  <dimension ref="A1:G53"/>
  <sheetViews>
    <sheetView topLeftCell="A16" workbookViewId="0">
      <selection activeCell="E44" sqref="E44"/>
    </sheetView>
  </sheetViews>
  <sheetFormatPr defaultRowHeight="12.75"/>
  <cols>
    <col min="2" max="2" width="39.28515625" customWidth="1"/>
    <col min="3" max="3" width="13.7109375" customWidth="1"/>
    <col min="4" max="4" width="12.5703125" customWidth="1"/>
    <col min="5" max="5" width="13.28515625" customWidth="1"/>
    <col min="6" max="6" width="12.42578125" customWidth="1"/>
    <col min="8" max="8" width="16.42578125" customWidth="1"/>
  </cols>
  <sheetData>
    <row r="1" spans="1:6" s="151" customFormat="1" ht="20.25" customHeight="1">
      <c r="A1" s="149" t="s">
        <v>326</v>
      </c>
      <c r="B1" s="150"/>
      <c r="C1" s="150"/>
      <c r="D1" s="150"/>
    </row>
    <row r="2" spans="1:6" s="151" customFormat="1" ht="15.75" customHeight="1">
      <c r="A2" s="152"/>
      <c r="B2" s="153"/>
      <c r="C2" s="414" t="s">
        <v>201</v>
      </c>
      <c r="D2" s="415"/>
      <c r="E2" s="416" t="s">
        <v>327</v>
      </c>
      <c r="F2" s="417"/>
    </row>
    <row r="3" spans="1:6" s="151" customFormat="1" ht="13.5" customHeight="1">
      <c r="A3" s="418" t="s">
        <v>328</v>
      </c>
      <c r="B3" s="419"/>
      <c r="C3" s="92"/>
      <c r="D3" s="93"/>
      <c r="E3" s="420" t="s">
        <v>200</v>
      </c>
      <c r="F3" s="421"/>
    </row>
    <row r="4" spans="1:6" s="151" customFormat="1" ht="14.25" customHeight="1">
      <c r="A4" s="154"/>
      <c r="B4" s="155"/>
      <c r="C4" s="156" t="s">
        <v>166</v>
      </c>
      <c r="D4" s="156" t="s">
        <v>167</v>
      </c>
      <c r="E4" s="157" t="s">
        <v>166</v>
      </c>
      <c r="F4" s="157" t="s">
        <v>167</v>
      </c>
    </row>
    <row r="5" spans="1:6" s="102" customFormat="1" ht="15.75" customHeight="1">
      <c r="A5" s="413" t="s">
        <v>329</v>
      </c>
      <c r="B5" s="413"/>
      <c r="C5" s="158"/>
      <c r="D5" s="158"/>
      <c r="E5" s="159"/>
      <c r="F5" s="160"/>
    </row>
    <row r="6" spans="1:6" s="102" customFormat="1" ht="15.75" customHeight="1">
      <c r="A6" s="406" t="s">
        <v>330</v>
      </c>
      <c r="B6" s="406"/>
      <c r="C6" s="161">
        <f>SUM(C7:C10)</f>
        <v>14518404220</v>
      </c>
      <c r="D6" s="161">
        <f>SUM(D7:D10)</f>
        <v>14538307293</v>
      </c>
      <c r="E6" s="161">
        <f>SUM(E7:E10)</f>
        <v>31806771666</v>
      </c>
      <c r="F6" s="161">
        <f>SUM(F7:F10)</f>
        <v>26880202325</v>
      </c>
    </row>
    <row r="7" spans="1:6" s="102" customFormat="1" ht="15.75" customHeight="1">
      <c r="A7" s="410" t="s">
        <v>331</v>
      </c>
      <c r="B7" s="410"/>
      <c r="C7" s="162"/>
      <c r="D7" s="162"/>
      <c r="E7" s="163"/>
      <c r="F7" s="164"/>
    </row>
    <row r="8" spans="1:6" s="102" customFormat="1" ht="15.75" customHeight="1">
      <c r="A8" s="397" t="s">
        <v>332</v>
      </c>
      <c r="B8" s="408"/>
      <c r="C8" s="165">
        <v>11923953834</v>
      </c>
      <c r="D8" s="165">
        <v>13144452409</v>
      </c>
      <c r="E8" s="165">
        <v>22682333558</v>
      </c>
      <c r="F8" s="165">
        <v>21746433029</v>
      </c>
    </row>
    <row r="9" spans="1:6" s="102" customFormat="1" ht="15.75" customHeight="1">
      <c r="A9" s="397" t="s">
        <v>333</v>
      </c>
      <c r="B9" s="408"/>
      <c r="C9" s="165">
        <v>2469794109</v>
      </c>
      <c r="D9" s="165">
        <v>1347485345</v>
      </c>
      <c r="E9" s="165">
        <v>8610502528</v>
      </c>
      <c r="F9" s="165">
        <v>4879665412</v>
      </c>
    </row>
    <row r="10" spans="1:6" s="102" customFormat="1" ht="15.75" customHeight="1">
      <c r="A10" s="397" t="s">
        <v>334</v>
      </c>
      <c r="B10" s="408"/>
      <c r="C10" s="165">
        <v>124656277</v>
      </c>
      <c r="D10" s="165">
        <v>46369539</v>
      </c>
      <c r="E10" s="166">
        <v>513935580</v>
      </c>
      <c r="F10" s="166">
        <v>254103884</v>
      </c>
    </row>
    <row r="11" spans="1:6" s="121" customFormat="1" ht="15.75" customHeight="1">
      <c r="A11" s="404" t="s">
        <v>7</v>
      </c>
      <c r="B11" s="405"/>
      <c r="C11" s="167">
        <f>SUM(C8:C10)</f>
        <v>14518404220</v>
      </c>
      <c r="D11" s="167">
        <f>SUM(D8:D10)</f>
        <v>14538307293</v>
      </c>
      <c r="E11" s="167">
        <f>SUM(E8:E10)</f>
        <v>31806771666</v>
      </c>
      <c r="F11" s="167">
        <f>SUM(F8:F10)</f>
        <v>26880202325</v>
      </c>
    </row>
    <row r="12" spans="1:6" s="121" customFormat="1" ht="15.75" customHeight="1">
      <c r="A12" s="365" t="s">
        <v>335</v>
      </c>
      <c r="B12" s="366"/>
      <c r="C12" s="167"/>
      <c r="D12" s="167"/>
      <c r="E12" s="167">
        <f>SUM(E13)</f>
        <v>110743643</v>
      </c>
      <c r="F12" s="167"/>
    </row>
    <row r="13" spans="1:6" s="121" customFormat="1" ht="15.75" customHeight="1">
      <c r="A13" s="411" t="s">
        <v>336</v>
      </c>
      <c r="B13" s="412"/>
      <c r="C13" s="167">
        <v>6272727</v>
      </c>
      <c r="D13" s="167"/>
      <c r="E13" s="168">
        <v>110743643</v>
      </c>
      <c r="F13" s="167"/>
    </row>
    <row r="14" spans="1:6" s="121" customFormat="1" ht="15.75" customHeight="1">
      <c r="A14" s="365" t="s">
        <v>337</v>
      </c>
      <c r="B14" s="366"/>
      <c r="C14" s="167">
        <f>SUM(C15:C17)</f>
        <v>14512131493</v>
      </c>
      <c r="D14" s="167">
        <f>SUM(D15:D17)</f>
        <v>14538307293</v>
      </c>
      <c r="E14" s="167">
        <f>SUM(E15:E17)</f>
        <v>31696028023</v>
      </c>
      <c r="F14" s="167">
        <f>SUM(F15:F17)</f>
        <v>26880202325</v>
      </c>
    </row>
    <row r="15" spans="1:6" s="121" customFormat="1" ht="15.75" customHeight="1">
      <c r="A15" s="359" t="s">
        <v>332</v>
      </c>
      <c r="B15" s="360"/>
      <c r="C15" s="168">
        <f>C8</f>
        <v>11923953834</v>
      </c>
      <c r="D15" s="168">
        <f>D8</f>
        <v>13144452409</v>
      </c>
      <c r="E15" s="168">
        <f>E8</f>
        <v>22682333558</v>
      </c>
      <c r="F15" s="168">
        <f>F8</f>
        <v>21746433029</v>
      </c>
    </row>
    <row r="16" spans="1:6" s="121" customFormat="1" ht="15.75" customHeight="1">
      <c r="A16" s="359" t="s">
        <v>333</v>
      </c>
      <c r="B16" s="360"/>
      <c r="C16" s="168">
        <f>C9-C13</f>
        <v>2463521382</v>
      </c>
      <c r="D16" s="168">
        <f>D9-D13</f>
        <v>1347485345</v>
      </c>
      <c r="E16" s="168">
        <f>E9-E13</f>
        <v>8499758885</v>
      </c>
      <c r="F16" s="168">
        <f>F9-F13</f>
        <v>4879665412</v>
      </c>
    </row>
    <row r="17" spans="1:6" s="121" customFormat="1" ht="15.75" customHeight="1">
      <c r="A17" s="359" t="s">
        <v>334</v>
      </c>
      <c r="B17" s="360"/>
      <c r="C17" s="168">
        <f>C10</f>
        <v>124656277</v>
      </c>
      <c r="D17" s="168">
        <f>D10</f>
        <v>46369539</v>
      </c>
      <c r="E17" s="168">
        <f>E10</f>
        <v>513935580</v>
      </c>
      <c r="F17" s="168">
        <f>F10</f>
        <v>254103884</v>
      </c>
    </row>
    <row r="18" spans="1:6" s="102" customFormat="1" ht="15.75" customHeight="1">
      <c r="A18" s="406" t="s">
        <v>338</v>
      </c>
      <c r="B18" s="406"/>
      <c r="C18" s="169"/>
      <c r="D18" s="169"/>
      <c r="E18" s="169"/>
      <c r="F18" s="169"/>
    </row>
    <row r="19" spans="1:6" s="102" customFormat="1" ht="15.75" customHeight="1">
      <c r="A19" s="410" t="s">
        <v>331</v>
      </c>
      <c r="B19" s="410"/>
      <c r="C19" s="170"/>
      <c r="D19" s="170"/>
      <c r="E19" s="163"/>
      <c r="F19" s="164"/>
    </row>
    <row r="20" spans="1:6" s="102" customFormat="1" ht="15.75" customHeight="1">
      <c r="A20" s="397" t="s">
        <v>339</v>
      </c>
      <c r="B20" s="408"/>
      <c r="C20" s="165">
        <v>10859665003</v>
      </c>
      <c r="D20" s="165">
        <v>11521335574</v>
      </c>
      <c r="E20" s="165">
        <v>18878038120</v>
      </c>
      <c r="F20" s="165">
        <v>17852428409</v>
      </c>
    </row>
    <row r="21" spans="1:6" s="102" customFormat="1" ht="15.75" customHeight="1">
      <c r="A21" s="397" t="s">
        <v>340</v>
      </c>
      <c r="B21" s="408"/>
      <c r="C21" s="165">
        <f>1759097105-6272724</f>
        <v>1752824381</v>
      </c>
      <c r="D21" s="165">
        <v>968353246</v>
      </c>
      <c r="E21" s="165">
        <f>6103644841-76577244</f>
        <v>6027067597</v>
      </c>
      <c r="F21" s="165">
        <v>3275341773</v>
      </c>
    </row>
    <row r="22" spans="1:6" s="102" customFormat="1" ht="15.75" customHeight="1">
      <c r="A22" s="397" t="s">
        <v>341</v>
      </c>
      <c r="B22" s="408"/>
      <c r="C22" s="165">
        <v>137634428</v>
      </c>
      <c r="D22" s="165">
        <v>42656263</v>
      </c>
      <c r="E22" s="164">
        <v>656237658</v>
      </c>
      <c r="F22" s="164">
        <v>249011962</v>
      </c>
    </row>
    <row r="23" spans="1:6" s="102" customFormat="1" ht="15.75" customHeight="1">
      <c r="A23" s="409" t="s">
        <v>342</v>
      </c>
      <c r="B23" s="409"/>
      <c r="C23" s="167">
        <f>SUM(C20:C22)</f>
        <v>12750123812</v>
      </c>
      <c r="D23" s="167">
        <f>SUM(D20:D22)</f>
        <v>12532345083</v>
      </c>
      <c r="E23" s="167">
        <f>SUM(E20:E22)</f>
        <v>25561343375</v>
      </c>
      <c r="F23" s="167">
        <f>SUM(F20:F22)</f>
        <v>21376782144</v>
      </c>
    </row>
    <row r="24" spans="1:6" s="102" customFormat="1" ht="15.75" customHeight="1">
      <c r="A24" s="406" t="s">
        <v>343</v>
      </c>
      <c r="B24" s="406"/>
      <c r="C24" s="171">
        <f>SUM(C25:C26)</f>
        <v>216582457</v>
      </c>
      <c r="D24" s="171">
        <f>SUM(D25:D26)</f>
        <v>56877927</v>
      </c>
      <c r="E24" s="171">
        <f>SUM(E25:E27)</f>
        <v>577239697</v>
      </c>
      <c r="F24" s="171">
        <f>SUM(F25:F26)</f>
        <v>258297376</v>
      </c>
    </row>
    <row r="25" spans="1:6" s="102" customFormat="1" ht="15.75" customHeight="1">
      <c r="A25" s="407" t="s">
        <v>344</v>
      </c>
      <c r="B25" s="407"/>
      <c r="C25" s="165">
        <v>152265810</v>
      </c>
      <c r="D25" s="165">
        <v>56877927</v>
      </c>
      <c r="E25" s="164">
        <v>295492114</v>
      </c>
      <c r="F25" s="164">
        <v>258297376</v>
      </c>
    </row>
    <row r="26" spans="1:6" s="102" customFormat="1" ht="15.75" customHeight="1">
      <c r="A26" s="402" t="s">
        <v>345</v>
      </c>
      <c r="B26" s="403"/>
      <c r="C26" s="165">
        <v>64316647</v>
      </c>
      <c r="D26" s="165"/>
      <c r="E26" s="164">
        <v>130581583</v>
      </c>
      <c r="F26" s="164"/>
    </row>
    <row r="27" spans="1:6" s="102" customFormat="1" ht="15.75" customHeight="1">
      <c r="A27" s="402" t="s">
        <v>346</v>
      </c>
      <c r="B27" s="403"/>
      <c r="C27" s="165"/>
      <c r="D27" s="165"/>
      <c r="E27" s="164">
        <v>151166000</v>
      </c>
      <c r="F27" s="164"/>
    </row>
    <row r="28" spans="1:6" s="102" customFormat="1" ht="15.75" customHeight="1">
      <c r="A28" s="400" t="s">
        <v>347</v>
      </c>
      <c r="B28" s="401"/>
      <c r="C28" s="167">
        <f>SUM(C25:C26)</f>
        <v>216582457</v>
      </c>
      <c r="D28" s="167">
        <f>SUM(D25:D26)</f>
        <v>56877927</v>
      </c>
      <c r="E28" s="167">
        <f>SUM(E25:E26)</f>
        <v>426073697</v>
      </c>
      <c r="F28" s="167">
        <f>SUM(F25:F26)</f>
        <v>258297376</v>
      </c>
    </row>
    <row r="29" spans="1:6" s="102" customFormat="1" ht="15.75" customHeight="1">
      <c r="A29" s="406" t="s">
        <v>348</v>
      </c>
      <c r="B29" s="406"/>
      <c r="C29" s="172">
        <f>SUM(C30:C33)</f>
        <v>71206500</v>
      </c>
      <c r="D29" s="172">
        <f>SUM(D30:D34)</f>
        <v>-151960200</v>
      </c>
      <c r="E29" s="172">
        <f>SUM(E30:E33)</f>
        <v>-228504075</v>
      </c>
      <c r="F29" s="172">
        <f>SUM(F30:F34)</f>
        <v>-784852200</v>
      </c>
    </row>
    <row r="30" spans="1:6" s="102" customFormat="1" ht="15.75" customHeight="1">
      <c r="A30" s="407" t="s">
        <v>349</v>
      </c>
      <c r="B30" s="407"/>
      <c r="C30" s="173"/>
      <c r="D30" s="173"/>
      <c r="E30" s="174"/>
      <c r="F30" s="174"/>
    </row>
    <row r="31" spans="1:6" s="102" customFormat="1" ht="15.75" customHeight="1">
      <c r="A31" s="407" t="s">
        <v>350</v>
      </c>
      <c r="B31" s="407"/>
      <c r="C31" s="173"/>
      <c r="D31" s="173"/>
      <c r="E31" s="174">
        <v>87121053</v>
      </c>
      <c r="F31" s="174"/>
    </row>
    <row r="32" spans="1:6" s="102" customFormat="1" ht="15.75" customHeight="1">
      <c r="A32" s="402" t="s">
        <v>351</v>
      </c>
      <c r="B32" s="403"/>
      <c r="C32" s="173"/>
      <c r="D32" s="173">
        <v>-151960200</v>
      </c>
      <c r="E32" s="174">
        <v>-476321800</v>
      </c>
      <c r="F32" s="174">
        <v>-841947200</v>
      </c>
    </row>
    <row r="33" spans="1:7" s="102" customFormat="1" ht="15.75" customHeight="1">
      <c r="A33" s="402" t="s">
        <v>352</v>
      </c>
      <c r="B33" s="403"/>
      <c r="C33" s="173">
        <v>71206500</v>
      </c>
      <c r="D33" s="173"/>
      <c r="E33" s="174">
        <v>160696672</v>
      </c>
      <c r="F33" s="174">
        <v>57095000</v>
      </c>
    </row>
    <row r="34" spans="1:7" s="102" customFormat="1" ht="15.75" customHeight="1">
      <c r="A34" s="402" t="s">
        <v>353</v>
      </c>
      <c r="B34" s="403"/>
      <c r="C34" s="173"/>
      <c r="D34" s="173"/>
      <c r="E34" s="174"/>
      <c r="F34" s="174"/>
    </row>
    <row r="35" spans="1:7" s="102" customFormat="1" ht="13.5" customHeight="1">
      <c r="A35" s="404" t="s">
        <v>7</v>
      </c>
      <c r="B35" s="405"/>
      <c r="C35" s="172">
        <f>SUM(C30:C33)</f>
        <v>71206500</v>
      </c>
      <c r="D35" s="172">
        <f>SUM(D30:D33)</f>
        <v>-151960200</v>
      </c>
      <c r="E35" s="172">
        <f>SUM(E30:E33)</f>
        <v>-228504075</v>
      </c>
      <c r="F35" s="172">
        <f>SUM(F30:F33)</f>
        <v>-784852200</v>
      </c>
    </row>
    <row r="36" spans="1:7" s="102" customFormat="1" ht="15.75" customHeight="1">
      <c r="A36" s="400" t="s">
        <v>354</v>
      </c>
      <c r="B36" s="401"/>
      <c r="C36" s="168"/>
      <c r="D36" s="168"/>
      <c r="E36" s="174"/>
      <c r="F36" s="174"/>
    </row>
    <row r="37" spans="1:7" s="106" customFormat="1" ht="15.75" customHeight="1">
      <c r="A37" s="400" t="s">
        <v>355</v>
      </c>
      <c r="B37" s="401"/>
      <c r="C37" s="172">
        <v>1312768504</v>
      </c>
      <c r="D37" s="172">
        <v>705079145</v>
      </c>
      <c r="E37" s="172">
        <v>4055965822</v>
      </c>
      <c r="F37" s="172">
        <v>2991950097</v>
      </c>
    </row>
    <row r="38" spans="1:7" s="112" customFormat="1" ht="15.75" customHeight="1">
      <c r="A38" s="397" t="s">
        <v>356</v>
      </c>
      <c r="B38" s="398"/>
      <c r="C38" s="175"/>
      <c r="D38" s="175"/>
      <c r="E38" s="175">
        <v>151166000</v>
      </c>
      <c r="F38" s="175"/>
    </row>
    <row r="39" spans="1:7" s="112" customFormat="1" ht="15.75" customHeight="1">
      <c r="A39" s="397" t="s">
        <v>357</v>
      </c>
      <c r="B39" s="398"/>
      <c r="C39" s="175"/>
      <c r="D39" s="175"/>
      <c r="E39" s="175">
        <v>11031340</v>
      </c>
      <c r="F39" s="175">
        <v>66918505</v>
      </c>
    </row>
    <row r="40" spans="1:7" s="176" customFormat="1" ht="15.75" customHeight="1">
      <c r="A40" s="397" t="s">
        <v>358</v>
      </c>
      <c r="B40" s="398"/>
      <c r="C40" s="133">
        <f>C37-C38+C39</f>
        <v>1312768504</v>
      </c>
      <c r="D40" s="133">
        <f>D37-D38+D39</f>
        <v>705079145</v>
      </c>
      <c r="E40" s="133">
        <f>E37-E38+E39</f>
        <v>3915831162</v>
      </c>
      <c r="F40" s="133">
        <f>F37-F38+F39</f>
        <v>3058868602</v>
      </c>
    </row>
    <row r="41" spans="1:7" s="176" customFormat="1" ht="15.75" customHeight="1">
      <c r="A41" s="397" t="s">
        <v>359</v>
      </c>
      <c r="B41" s="398"/>
      <c r="C41" s="177"/>
      <c r="D41" s="177"/>
      <c r="E41" s="177"/>
      <c r="F41" s="177">
        <v>416059705</v>
      </c>
    </row>
    <row r="42" spans="1:7" s="176" customFormat="1" ht="15.75" customHeight="1">
      <c r="A42" s="397" t="s">
        <v>360</v>
      </c>
      <c r="B42" s="398"/>
      <c r="C42" s="177"/>
      <c r="D42" s="177">
        <f>D40*20/100</f>
        <v>141015829</v>
      </c>
      <c r="E42" s="177"/>
      <c r="F42" s="177">
        <v>278925956</v>
      </c>
    </row>
    <row r="43" spans="1:7" s="176" customFormat="1" ht="15.75" customHeight="1">
      <c r="A43" s="397" t="s">
        <v>361</v>
      </c>
      <c r="B43" s="398"/>
      <c r="C43" s="177">
        <v>308912481</v>
      </c>
      <c r="D43" s="177"/>
      <c r="E43" s="177">
        <v>881586266</v>
      </c>
      <c r="F43" s="177">
        <f>SUM(F41:F42)</f>
        <v>694985661</v>
      </c>
    </row>
    <row r="44" spans="1:7" s="102" customFormat="1" ht="6" customHeight="1">
      <c r="A44" s="178"/>
      <c r="B44" s="178"/>
      <c r="C44" s="179"/>
      <c r="D44" s="179"/>
      <c r="E44" s="180"/>
      <c r="F44" s="179"/>
    </row>
    <row r="45" spans="1:7" s="181" customFormat="1" ht="14.25" customHeight="1">
      <c r="A45" s="1"/>
      <c r="B45" s="47"/>
      <c r="C45" s="1"/>
      <c r="D45" s="399" t="s">
        <v>363</v>
      </c>
      <c r="E45" s="399"/>
      <c r="F45" s="399"/>
      <c r="G45" s="1"/>
    </row>
    <row r="46" spans="1:7" s="106" customFormat="1" ht="15.75">
      <c r="A46" s="95" t="s">
        <v>362</v>
      </c>
      <c r="B46" s="96"/>
      <c r="C46" s="97"/>
      <c r="D46" s="97"/>
      <c r="E46" s="97"/>
      <c r="F46" s="97"/>
      <c r="G46" s="97"/>
    </row>
    <row r="47" spans="1:7" s="102" customFormat="1">
      <c r="A47" s="1"/>
      <c r="B47" s="47"/>
      <c r="C47" s="1"/>
      <c r="D47" s="1"/>
      <c r="E47" s="1"/>
      <c r="F47" s="1"/>
      <c r="G47" s="1"/>
    </row>
    <row r="48" spans="1:7" s="102" customFormat="1">
      <c r="A48" s="1"/>
      <c r="B48" s="47"/>
      <c r="C48" s="1"/>
      <c r="D48" s="1"/>
      <c r="E48" s="1"/>
      <c r="F48" s="1"/>
      <c r="G48" s="1"/>
    </row>
    <row r="49" spans="1:7">
      <c r="A49" s="1"/>
      <c r="B49" s="47"/>
      <c r="C49" s="1"/>
      <c r="D49" s="1"/>
      <c r="E49" s="1"/>
      <c r="F49" s="1"/>
      <c r="G49" s="1"/>
    </row>
    <row r="50" spans="1:7" ht="15.75">
      <c r="A50" s="94"/>
      <c r="B50" s="47"/>
      <c r="C50" s="1"/>
      <c r="D50" s="1"/>
      <c r="E50" s="1"/>
      <c r="F50" s="1"/>
      <c r="G50" s="1"/>
    </row>
    <row r="51" spans="1:7" ht="15.75">
      <c r="A51" s="94" t="s">
        <v>198</v>
      </c>
      <c r="B51" s="47"/>
      <c r="C51" s="1"/>
      <c r="D51" s="1"/>
      <c r="E51" s="1"/>
      <c r="F51" s="1"/>
      <c r="G51" s="1"/>
    </row>
    <row r="52" spans="1:7" ht="15.75">
      <c r="A52" s="94"/>
      <c r="B52" s="47"/>
      <c r="C52" s="1"/>
      <c r="D52" s="1"/>
      <c r="E52" s="1"/>
      <c r="F52" s="1"/>
      <c r="G52" s="1"/>
    </row>
    <row r="53" spans="1:7">
      <c r="A53" s="102"/>
      <c r="B53" s="102"/>
      <c r="C53" s="102"/>
      <c r="D53" s="102"/>
    </row>
  </sheetData>
  <mergeCells count="44">
    <mergeCell ref="C2:D2"/>
    <mergeCell ref="E2:F2"/>
    <mergeCell ref="A3:B3"/>
    <mergeCell ref="E3:F3"/>
    <mergeCell ref="A9:B9"/>
    <mergeCell ref="A10:B10"/>
    <mergeCell ref="A11:B11"/>
    <mergeCell ref="A12:B12"/>
    <mergeCell ref="A5:B5"/>
    <mergeCell ref="A6:B6"/>
    <mergeCell ref="A7:B7"/>
    <mergeCell ref="A8:B8"/>
    <mergeCell ref="A17:B17"/>
    <mergeCell ref="A18:B18"/>
    <mergeCell ref="A19:B19"/>
    <mergeCell ref="A20:B20"/>
    <mergeCell ref="A13:B13"/>
    <mergeCell ref="A14:B14"/>
    <mergeCell ref="A15:B15"/>
    <mergeCell ref="A16:B16"/>
    <mergeCell ref="A25:B25"/>
    <mergeCell ref="A26:B26"/>
    <mergeCell ref="A27:B27"/>
    <mergeCell ref="A28:B28"/>
    <mergeCell ref="A21:B21"/>
    <mergeCell ref="A22:B22"/>
    <mergeCell ref="A23:B23"/>
    <mergeCell ref="A24:B24"/>
    <mergeCell ref="A33:B33"/>
    <mergeCell ref="A34:B34"/>
    <mergeCell ref="A35:B35"/>
    <mergeCell ref="A36:B36"/>
    <mergeCell ref="A29:B29"/>
    <mergeCell ref="A30:B30"/>
    <mergeCell ref="A31:B31"/>
    <mergeCell ref="A32:B32"/>
    <mergeCell ref="A41:B41"/>
    <mergeCell ref="A42:B42"/>
    <mergeCell ref="A43:B43"/>
    <mergeCell ref="D45:F45"/>
    <mergeCell ref="A37:B37"/>
    <mergeCell ref="A38:B38"/>
    <mergeCell ref="A39:B39"/>
    <mergeCell ref="A40:B40"/>
  </mergeCells>
  <phoneticPr fontId="12" type="noConversion"/>
  <pageMargins left="0.25" right="0.25" top="0.2" bottom="0.25" header="0.17" footer="0.17"/>
  <pageSetup orientation="portrait" horizontalDpi="0" verticalDpi="0" r:id="rId1"/>
  <headerFooter alignWithMargins="0"/>
</worksheet>
</file>

<file path=xl/worksheets/sheet7.xml><?xml version="1.0" encoding="utf-8"?>
<worksheet xmlns="http://schemas.openxmlformats.org/spreadsheetml/2006/main" xmlns:r="http://schemas.openxmlformats.org/officeDocument/2006/relationships">
  <sheetPr codeName="Sheet14" enableFormatConditionsCalculation="0">
    <tabColor indexed="11"/>
  </sheetPr>
  <dimension ref="A1:H48"/>
  <sheetViews>
    <sheetView workbookViewId="0">
      <selection activeCell="F17" sqref="F17"/>
    </sheetView>
  </sheetViews>
  <sheetFormatPr defaultRowHeight="15"/>
  <cols>
    <col min="1" max="1" width="6.140625" style="13" customWidth="1"/>
    <col min="2" max="2" width="25.28515625" style="13" customWidth="1"/>
    <col min="3" max="6" width="16.5703125" style="13" customWidth="1"/>
    <col min="7" max="7" width="8" style="13" customWidth="1"/>
    <col min="8" max="8" width="9.140625" style="13"/>
    <col min="9" max="9" width="17" style="13" customWidth="1"/>
    <col min="10" max="10" width="17.5703125" style="13" customWidth="1"/>
    <col min="11" max="16384" width="9.140625" style="13"/>
  </cols>
  <sheetData>
    <row r="1" spans="1:7" s="182" customFormat="1" ht="19.5" customHeight="1">
      <c r="A1" s="86" t="s">
        <v>364</v>
      </c>
    </row>
    <row r="2" spans="1:7" ht="19.5" customHeight="1">
      <c r="A2" s="183" t="s">
        <v>365</v>
      </c>
      <c r="B2" s="182"/>
      <c r="C2" s="182"/>
    </row>
    <row r="3" spans="1:7" ht="19.5" customHeight="1">
      <c r="A3" s="184" t="s">
        <v>366</v>
      </c>
      <c r="B3" s="185"/>
      <c r="C3" s="185"/>
      <c r="D3" s="185"/>
      <c r="E3" s="185"/>
      <c r="F3" s="185"/>
      <c r="G3" s="185"/>
    </row>
    <row r="4" spans="1:7" ht="42" customHeight="1">
      <c r="A4" s="422" t="s">
        <v>367</v>
      </c>
      <c r="B4" s="423"/>
      <c r="C4" s="423"/>
      <c r="D4" s="423"/>
      <c r="E4" s="423"/>
      <c r="F4" s="423"/>
    </row>
    <row r="5" spans="1:7" ht="40.5" customHeight="1">
      <c r="A5" s="422" t="s">
        <v>382</v>
      </c>
      <c r="B5" s="423"/>
      <c r="C5" s="423"/>
      <c r="D5" s="423"/>
      <c r="E5" s="423"/>
      <c r="F5" s="423"/>
      <c r="G5" s="186"/>
    </row>
    <row r="6" spans="1:7" ht="36" customHeight="1">
      <c r="A6" s="422" t="s">
        <v>368</v>
      </c>
      <c r="B6" s="423"/>
      <c r="C6" s="423"/>
      <c r="D6" s="423"/>
      <c r="E6" s="423"/>
      <c r="F6" s="423"/>
      <c r="G6" s="186"/>
    </row>
    <row r="7" spans="1:7" ht="7.5" customHeight="1">
      <c r="A7" s="44"/>
    </row>
    <row r="8" spans="1:7" ht="16.5" customHeight="1">
      <c r="A8" s="19" t="s">
        <v>383</v>
      </c>
    </row>
    <row r="9" spans="1:7" ht="5.25" customHeight="1"/>
    <row r="10" spans="1:7" s="190" customFormat="1" ht="29.25" customHeight="1">
      <c r="A10" s="187" t="s">
        <v>4</v>
      </c>
      <c r="B10" s="188" t="s">
        <v>9</v>
      </c>
      <c r="C10" s="189" t="s">
        <v>369</v>
      </c>
      <c r="D10" s="188" t="s">
        <v>370</v>
      </c>
      <c r="E10" s="188" t="s">
        <v>371</v>
      </c>
      <c r="F10" s="189" t="s">
        <v>384</v>
      </c>
    </row>
    <row r="11" spans="1:7" s="190" customFormat="1" ht="1.5" customHeight="1">
      <c r="A11" s="191"/>
      <c r="B11" s="191"/>
      <c r="C11" s="192"/>
      <c r="D11" s="191"/>
      <c r="E11" s="191"/>
      <c r="F11" s="191"/>
    </row>
    <row r="12" spans="1:7" ht="19.5" customHeight="1">
      <c r="A12" s="193">
        <v>1</v>
      </c>
      <c r="B12" s="194" t="s">
        <v>372</v>
      </c>
      <c r="C12" s="195">
        <v>73737058</v>
      </c>
      <c r="D12" s="195"/>
      <c r="E12" s="195"/>
      <c r="F12" s="195">
        <f>C12+D12-E12</f>
        <v>73737058</v>
      </c>
    </row>
    <row r="13" spans="1:7" ht="1.5" customHeight="1">
      <c r="A13" s="196"/>
      <c r="B13" s="196"/>
      <c r="C13" s="196"/>
      <c r="D13" s="196"/>
      <c r="E13" s="196"/>
      <c r="F13" s="196"/>
    </row>
    <row r="14" spans="1:7" ht="9.75" hidden="1" customHeight="1"/>
    <row r="15" spans="1:7" ht="25.5" customHeight="1">
      <c r="A15" s="19" t="s">
        <v>385</v>
      </c>
    </row>
    <row r="16" spans="1:7" ht="6.75" customHeight="1"/>
    <row r="17" spans="1:6" s="190" customFormat="1" ht="27.75" customHeight="1">
      <c r="A17" s="187" t="s">
        <v>4</v>
      </c>
      <c r="B17" s="188" t="s">
        <v>9</v>
      </c>
      <c r="C17" s="189" t="s">
        <v>373</v>
      </c>
      <c r="D17" s="188" t="s">
        <v>370</v>
      </c>
      <c r="E17" s="188" t="s">
        <v>371</v>
      </c>
      <c r="F17" s="189" t="s">
        <v>384</v>
      </c>
    </row>
    <row r="18" spans="1:6" s="190" customFormat="1" ht="3" customHeight="1">
      <c r="A18" s="191"/>
      <c r="B18" s="191"/>
      <c r="C18" s="192"/>
      <c r="D18" s="191"/>
      <c r="E18" s="191"/>
      <c r="F18" s="191"/>
    </row>
    <row r="19" spans="1:6" ht="18" customHeight="1">
      <c r="A19" s="197">
        <v>1</v>
      </c>
      <c r="B19" s="15" t="s">
        <v>374</v>
      </c>
      <c r="C19" s="16">
        <v>14278837596</v>
      </c>
      <c r="D19" s="16">
        <v>21396894397</v>
      </c>
      <c r="E19" s="16">
        <v>20000776567</v>
      </c>
      <c r="F19" s="16">
        <f>C19+D19-E19</f>
        <v>15674955426</v>
      </c>
    </row>
    <row r="20" spans="1:6" ht="18" customHeight="1">
      <c r="A20" s="198">
        <v>2</v>
      </c>
      <c r="B20" s="199" t="s">
        <v>375</v>
      </c>
      <c r="C20" s="17">
        <v>936889406</v>
      </c>
      <c r="D20" s="17"/>
      <c r="E20" s="17">
        <v>793680000</v>
      </c>
      <c r="F20" s="17">
        <f>C20+D20-E20</f>
        <v>143209406</v>
      </c>
    </row>
    <row r="21" spans="1:6" ht="4.5" customHeight="1">
      <c r="A21" s="18"/>
      <c r="B21" s="18"/>
      <c r="C21" s="200"/>
      <c r="D21" s="200"/>
      <c r="E21" s="200"/>
      <c r="F21" s="200"/>
    </row>
    <row r="22" spans="1:6" ht="30" customHeight="1">
      <c r="A22" s="19" t="s">
        <v>386</v>
      </c>
    </row>
    <row r="23" spans="1:6" ht="6" customHeight="1"/>
    <row r="24" spans="1:6" s="190" customFormat="1" ht="27.75" customHeight="1">
      <c r="A24" s="187" t="s">
        <v>4</v>
      </c>
      <c r="B24" s="188" t="s">
        <v>9</v>
      </c>
      <c r="C24" s="189" t="s">
        <v>373</v>
      </c>
      <c r="D24" s="188" t="s">
        <v>370</v>
      </c>
      <c r="E24" s="188" t="s">
        <v>371</v>
      </c>
      <c r="F24" s="189" t="s">
        <v>384</v>
      </c>
    </row>
    <row r="25" spans="1:6" s="190" customFormat="1" ht="4.5" customHeight="1">
      <c r="A25" s="191"/>
      <c r="B25" s="191"/>
      <c r="C25" s="192"/>
      <c r="D25" s="191"/>
      <c r="E25" s="191"/>
      <c r="F25" s="191"/>
    </row>
    <row r="26" spans="1:6" ht="17.25" customHeight="1">
      <c r="A26" s="193">
        <v>1</v>
      </c>
      <c r="B26" s="194" t="s">
        <v>376</v>
      </c>
      <c r="C26" s="195"/>
      <c r="D26" s="195"/>
      <c r="E26" s="195"/>
      <c r="F26" s="195"/>
    </row>
    <row r="27" spans="1:6" ht="16.5" customHeight="1">
      <c r="A27" s="196"/>
      <c r="B27" s="201" t="s">
        <v>377</v>
      </c>
      <c r="C27" s="202">
        <v>11489917</v>
      </c>
      <c r="D27" s="202"/>
      <c r="E27" s="202">
        <v>11489917</v>
      </c>
      <c r="F27" s="202">
        <f>C27+D27-E27</f>
        <v>0</v>
      </c>
    </row>
    <row r="28" spans="1:6" ht="29.25" customHeight="1">
      <c r="A28" s="184" t="s">
        <v>387</v>
      </c>
    </row>
    <row r="29" spans="1:6" ht="6.75" customHeight="1">
      <c r="C29" s="203"/>
      <c r="D29" s="203"/>
      <c r="E29" s="203"/>
      <c r="F29" s="203"/>
    </row>
    <row r="30" spans="1:6" s="190" customFormat="1" ht="27.75" customHeight="1">
      <c r="A30" s="187" t="s">
        <v>4</v>
      </c>
      <c r="B30" s="188" t="s">
        <v>9</v>
      </c>
      <c r="C30" s="189" t="s">
        <v>373</v>
      </c>
      <c r="D30" s="188" t="s">
        <v>370</v>
      </c>
      <c r="E30" s="188" t="s">
        <v>371</v>
      </c>
      <c r="F30" s="189" t="s">
        <v>384</v>
      </c>
    </row>
    <row r="31" spans="1:6" s="190" customFormat="1" ht="4.5" customHeight="1">
      <c r="A31" s="191"/>
      <c r="B31" s="191"/>
      <c r="C31" s="192"/>
      <c r="D31" s="191"/>
      <c r="E31" s="191"/>
      <c r="F31" s="191"/>
    </row>
    <row r="32" spans="1:6" ht="15.75">
      <c r="A32" s="204">
        <v>1</v>
      </c>
      <c r="B32" s="205" t="s">
        <v>376</v>
      </c>
      <c r="C32" s="206">
        <v>1627681</v>
      </c>
      <c r="D32" s="206"/>
      <c r="E32" s="206">
        <v>1627681</v>
      </c>
      <c r="F32" s="206">
        <f t="shared" ref="F32:F38" si="0">C32+D32-E32</f>
        <v>0</v>
      </c>
    </row>
    <row r="33" spans="1:8" ht="12" customHeight="1">
      <c r="A33" s="207"/>
      <c r="B33" s="208" t="s">
        <v>378</v>
      </c>
      <c r="C33" s="209"/>
      <c r="D33" s="209"/>
      <c r="E33" s="209"/>
      <c r="F33" s="209">
        <f t="shared" si="0"/>
        <v>0</v>
      </c>
    </row>
    <row r="34" spans="1:8" ht="15.75">
      <c r="A34" s="204">
        <v>2</v>
      </c>
      <c r="B34" s="205" t="s">
        <v>376</v>
      </c>
      <c r="C34" s="206">
        <v>57211743</v>
      </c>
      <c r="D34" s="206"/>
      <c r="E34" s="206"/>
      <c r="F34" s="206">
        <f t="shared" si="0"/>
        <v>57211743</v>
      </c>
    </row>
    <row r="35" spans="1:8" ht="12.75" customHeight="1">
      <c r="A35" s="207"/>
      <c r="B35" s="208" t="s">
        <v>379</v>
      </c>
      <c r="C35" s="209"/>
      <c r="D35" s="209"/>
      <c r="E35" s="209"/>
      <c r="F35" s="209">
        <f t="shared" si="0"/>
        <v>0</v>
      </c>
    </row>
    <row r="36" spans="1:8" ht="15.75">
      <c r="A36" s="218">
        <v>3</v>
      </c>
      <c r="B36" s="205" t="s">
        <v>376</v>
      </c>
      <c r="C36" s="219">
        <v>121659000</v>
      </c>
      <c r="D36" s="206">
        <v>23250000</v>
      </c>
      <c r="E36" s="206">
        <f>144908917+83</f>
        <v>144909000</v>
      </c>
      <c r="F36" s="206">
        <f t="shared" si="0"/>
        <v>0</v>
      </c>
    </row>
    <row r="37" spans="1:8" ht="12" customHeight="1">
      <c r="A37" s="207"/>
      <c r="B37" s="220" t="s">
        <v>377</v>
      </c>
      <c r="C37" s="221"/>
      <c r="D37" s="209"/>
      <c r="E37" s="209"/>
      <c r="F37" s="209">
        <f t="shared" si="0"/>
        <v>0</v>
      </c>
    </row>
    <row r="38" spans="1:8" ht="15.75">
      <c r="A38" s="210"/>
      <c r="B38" s="211" t="s">
        <v>376</v>
      </c>
      <c r="C38" s="212"/>
      <c r="D38" s="213">
        <v>97225700</v>
      </c>
      <c r="E38" s="213">
        <v>30000000</v>
      </c>
      <c r="F38" s="213">
        <f t="shared" si="0"/>
        <v>67225700</v>
      </c>
    </row>
    <row r="39" spans="1:8" ht="15.75">
      <c r="A39" s="210"/>
      <c r="B39" s="201" t="s">
        <v>390</v>
      </c>
      <c r="C39" s="212"/>
      <c r="D39" s="213"/>
      <c r="E39" s="213"/>
      <c r="F39" s="213"/>
    </row>
    <row r="40" spans="1:8" ht="1.5" customHeight="1">
      <c r="A40" s="214"/>
      <c r="B40" s="201"/>
      <c r="C40" s="215"/>
      <c r="D40" s="202"/>
      <c r="E40" s="202"/>
      <c r="F40" s="202"/>
    </row>
    <row r="41" spans="1:8" ht="8.25" hidden="1" customHeight="1">
      <c r="A41" s="14"/>
      <c r="B41" s="196"/>
      <c r="C41" s="202"/>
      <c r="D41" s="202"/>
      <c r="E41" s="202"/>
      <c r="F41" s="202"/>
    </row>
    <row r="42" spans="1:8" ht="15.75">
      <c r="E42" s="84" t="s">
        <v>388</v>
      </c>
      <c r="F42" s="85"/>
      <c r="G42" s="216"/>
    </row>
    <row r="43" spans="1:8" ht="17.25">
      <c r="A43" s="88" t="s">
        <v>380</v>
      </c>
      <c r="B43" s="89"/>
      <c r="E43" s="88" t="s">
        <v>381</v>
      </c>
      <c r="F43" s="89"/>
      <c r="G43" s="87"/>
      <c r="H43" s="87"/>
    </row>
    <row r="44" spans="1:8" ht="15.75">
      <c r="A44" s="182"/>
      <c r="B44" s="182"/>
      <c r="C44" s="182"/>
      <c r="D44" s="182"/>
      <c r="E44" s="182"/>
      <c r="F44" s="182"/>
      <c r="G44" s="182"/>
      <c r="H44" s="217"/>
    </row>
    <row r="48" spans="1:8" ht="15.75">
      <c r="A48" s="86" t="s">
        <v>389</v>
      </c>
      <c r="B48" s="182"/>
    </row>
  </sheetData>
  <mergeCells count="3">
    <mergeCell ref="A4:F4"/>
    <mergeCell ref="A5:F5"/>
    <mergeCell ref="A6:F6"/>
  </mergeCells>
  <phoneticPr fontId="12" type="noConversion"/>
  <pageMargins left="0.4" right="0.25" top="0.34" bottom="0.37" header="0.22" footer="0.25"/>
  <pageSetup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sheetPr codeName="Sheet15" enableFormatConditionsCalculation="0">
    <tabColor indexed="11"/>
  </sheetPr>
  <dimension ref="A2:H24"/>
  <sheetViews>
    <sheetView workbookViewId="0">
      <selection activeCell="B4" sqref="B4:B5"/>
    </sheetView>
  </sheetViews>
  <sheetFormatPr defaultRowHeight="12.75"/>
  <cols>
    <col min="1" max="1" width="7.28515625" customWidth="1"/>
    <col min="2" max="2" width="32.7109375" customWidth="1"/>
    <col min="3" max="3" width="18.5703125" customWidth="1"/>
    <col min="4" max="4" width="18.28515625" customWidth="1"/>
    <col min="5" max="5" width="18.140625" customWidth="1"/>
    <col min="6" max="6" width="18.5703125" customWidth="1"/>
    <col min="7" max="7" width="19.42578125" customWidth="1"/>
    <col min="8" max="8" width="14" bestFit="1" customWidth="1"/>
  </cols>
  <sheetData>
    <row r="2" spans="1:8" ht="21.75">
      <c r="A2" s="426" t="s">
        <v>413</v>
      </c>
      <c r="B2" s="427"/>
      <c r="C2" s="427"/>
      <c r="D2" s="427"/>
      <c r="E2" s="427"/>
      <c r="F2" s="427"/>
      <c r="G2" s="427"/>
    </row>
    <row r="3" spans="1:8" ht="21.75">
      <c r="A3" s="287"/>
      <c r="B3" s="287"/>
      <c r="C3" s="287"/>
      <c r="D3" s="287"/>
      <c r="E3" s="287"/>
      <c r="F3" s="287"/>
      <c r="G3" s="308" t="s">
        <v>436</v>
      </c>
    </row>
    <row r="4" spans="1:8" s="247" customFormat="1" ht="17.25" customHeight="1">
      <c r="A4" s="428" t="s">
        <v>4</v>
      </c>
      <c r="B4" s="428" t="s">
        <v>414</v>
      </c>
      <c r="C4" s="428" t="s">
        <v>415</v>
      </c>
      <c r="D4" s="428" t="s">
        <v>416</v>
      </c>
      <c r="E4" s="428" t="s">
        <v>417</v>
      </c>
      <c r="F4" s="428" t="s">
        <v>418</v>
      </c>
      <c r="G4" s="428" t="s">
        <v>419</v>
      </c>
    </row>
    <row r="5" spans="1:8" s="247" customFormat="1" ht="23.25" customHeight="1">
      <c r="A5" s="429"/>
      <c r="B5" s="429"/>
      <c r="C5" s="429"/>
      <c r="D5" s="429"/>
      <c r="E5" s="429"/>
      <c r="F5" s="429"/>
      <c r="G5" s="429"/>
    </row>
    <row r="6" spans="1:8" s="22" customFormat="1" ht="15.75">
      <c r="A6" s="288" t="s">
        <v>5</v>
      </c>
      <c r="B6" s="289" t="s">
        <v>420</v>
      </c>
      <c r="C6" s="290"/>
      <c r="D6" s="290"/>
      <c r="E6" s="290"/>
      <c r="F6" s="290"/>
      <c r="G6" s="290"/>
    </row>
    <row r="7" spans="1:8" ht="15.75">
      <c r="A7" s="291">
        <v>1</v>
      </c>
      <c r="B7" s="292" t="s">
        <v>421</v>
      </c>
      <c r="C7" s="293">
        <v>3896619770</v>
      </c>
      <c r="D7" s="293">
        <v>2775860313</v>
      </c>
      <c r="E7" s="293">
        <v>2330423315</v>
      </c>
      <c r="F7" s="293">
        <v>179554441</v>
      </c>
      <c r="G7" s="293">
        <v>9182457839</v>
      </c>
      <c r="H7" s="147"/>
    </row>
    <row r="8" spans="1:8" ht="15.75">
      <c r="A8" s="291">
        <v>2</v>
      </c>
      <c r="B8" s="292" t="s">
        <v>422</v>
      </c>
      <c r="C8" s="294"/>
      <c r="D8" s="294"/>
      <c r="E8" s="294"/>
      <c r="F8" s="294"/>
      <c r="G8" s="293">
        <f>F8+E8+D8+C8</f>
        <v>0</v>
      </c>
      <c r="H8" s="147"/>
    </row>
    <row r="9" spans="1:8" ht="15.75">
      <c r="A9" s="291">
        <v>3</v>
      </c>
      <c r="B9" s="292" t="s">
        <v>423</v>
      </c>
      <c r="C9" s="294"/>
      <c r="D9" s="294"/>
      <c r="E9" s="294"/>
      <c r="F9" s="294"/>
      <c r="G9" s="293">
        <f>F9+E9+D9+C9</f>
        <v>0</v>
      </c>
      <c r="H9" s="147"/>
    </row>
    <row r="10" spans="1:8" ht="15.75">
      <c r="A10" s="291">
        <v>4</v>
      </c>
      <c r="B10" s="292" t="s">
        <v>424</v>
      </c>
      <c r="C10" s="294"/>
      <c r="D10" s="294"/>
      <c r="E10" s="294"/>
      <c r="F10" s="294"/>
      <c r="G10" s="293">
        <f>F10+E10+D10+C10</f>
        <v>0</v>
      </c>
      <c r="H10" s="147"/>
    </row>
    <row r="11" spans="1:8" ht="15.75">
      <c r="A11" s="291">
        <v>5</v>
      </c>
      <c r="B11" s="292" t="s">
        <v>425</v>
      </c>
      <c r="C11" s="295">
        <f>C7+C8-C10</f>
        <v>3896619770</v>
      </c>
      <c r="D11" s="293">
        <f>D7+D8-D10</f>
        <v>2775860313</v>
      </c>
      <c r="E11" s="293">
        <f>E7+E8-E10</f>
        <v>2330423315</v>
      </c>
      <c r="F11" s="293">
        <f>F7+F8-F10</f>
        <v>179554441</v>
      </c>
      <c r="G11" s="293">
        <f>F11+E11+D11+C11</f>
        <v>9182457839</v>
      </c>
      <c r="H11" s="147"/>
    </row>
    <row r="12" spans="1:8" s="22" customFormat="1" ht="15.75">
      <c r="A12" s="296" t="s">
        <v>8</v>
      </c>
      <c r="B12" s="297" t="s">
        <v>426</v>
      </c>
      <c r="C12" s="295"/>
      <c r="D12" s="293"/>
      <c r="E12" s="293"/>
      <c r="F12" s="293"/>
      <c r="G12" s="293"/>
      <c r="H12" s="298"/>
    </row>
    <row r="13" spans="1:8" ht="15.75">
      <c r="A13" s="291">
        <v>1</v>
      </c>
      <c r="B13" s="292" t="s">
        <v>421</v>
      </c>
      <c r="C13" s="295">
        <v>3270027718</v>
      </c>
      <c r="D13" s="293">
        <v>1938751377</v>
      </c>
      <c r="E13" s="293">
        <v>1882696580</v>
      </c>
      <c r="F13" s="293">
        <v>134434388</v>
      </c>
      <c r="G13" s="293">
        <v>7225910064</v>
      </c>
      <c r="H13" s="147"/>
    </row>
    <row r="14" spans="1:8" ht="15.75">
      <c r="A14" s="291">
        <v>2</v>
      </c>
      <c r="B14" s="292" t="s">
        <v>427</v>
      </c>
      <c r="C14" s="299">
        <v>8492687</v>
      </c>
      <c r="D14" s="294">
        <v>41904908</v>
      </c>
      <c r="E14" s="294">
        <v>45847466</v>
      </c>
      <c r="F14" s="294">
        <f>2654121</f>
        <v>2654121</v>
      </c>
      <c r="G14" s="294">
        <f>F14+E14+D14+C14</f>
        <v>98899182</v>
      </c>
      <c r="H14" s="147"/>
    </row>
    <row r="15" spans="1:8" ht="15.75">
      <c r="A15" s="291">
        <v>3</v>
      </c>
      <c r="B15" s="292" t="s">
        <v>424</v>
      </c>
      <c r="C15" s="299"/>
      <c r="D15" s="294"/>
      <c r="E15" s="294"/>
      <c r="F15" s="294"/>
      <c r="G15" s="294">
        <f>C15+D15+E15+F15</f>
        <v>0</v>
      </c>
      <c r="H15" s="147"/>
    </row>
    <row r="16" spans="1:8" ht="15.75">
      <c r="A16" s="291">
        <v>4</v>
      </c>
      <c r="B16" s="292" t="s">
        <v>428</v>
      </c>
      <c r="C16" s="295">
        <f>C13+C14</f>
        <v>3278520405</v>
      </c>
      <c r="D16" s="293">
        <f>D13+D14-D15</f>
        <v>1980656285</v>
      </c>
      <c r="E16" s="293">
        <f>E13+E14-E15</f>
        <v>1928544046</v>
      </c>
      <c r="F16" s="293">
        <f>F13+F14-F15</f>
        <v>137088509</v>
      </c>
      <c r="G16" s="293">
        <f>F16+E16+D16+C16+1</f>
        <v>7324809246</v>
      </c>
      <c r="H16" s="147"/>
    </row>
    <row r="17" spans="1:8" s="22" customFormat="1">
      <c r="A17" s="300" t="s">
        <v>6</v>
      </c>
      <c r="B17" s="297" t="s">
        <v>429</v>
      </c>
      <c r="C17" s="301"/>
      <c r="D17" s="302"/>
      <c r="E17" s="302"/>
      <c r="F17" s="302"/>
      <c r="G17" s="302">
        <f>C17+D17+E17+F17</f>
        <v>0</v>
      </c>
      <c r="H17" s="298"/>
    </row>
    <row r="18" spans="1:8" ht="17.25" customHeight="1">
      <c r="A18" s="291">
        <v>1</v>
      </c>
      <c r="B18" s="292" t="s">
        <v>430</v>
      </c>
      <c r="C18" s="295">
        <f>C7-C13</f>
        <v>626592052</v>
      </c>
      <c r="D18" s="293">
        <f>D7-D13</f>
        <v>837108936</v>
      </c>
      <c r="E18" s="293">
        <f>E7-E13</f>
        <v>447726735</v>
      </c>
      <c r="F18" s="293">
        <f>F7-F13</f>
        <v>45120053</v>
      </c>
      <c r="G18" s="293">
        <f>G7-G13</f>
        <v>1956547775</v>
      </c>
      <c r="H18" s="147"/>
    </row>
    <row r="19" spans="1:8" ht="17.25" customHeight="1">
      <c r="A19" s="291">
        <v>2</v>
      </c>
      <c r="B19" s="292" t="s">
        <v>431</v>
      </c>
      <c r="C19" s="295">
        <f>C11-C16</f>
        <v>618099365</v>
      </c>
      <c r="D19" s="293">
        <f>D11-D16</f>
        <v>795204028</v>
      </c>
      <c r="E19" s="293">
        <f>E11-E16</f>
        <v>401879269</v>
      </c>
      <c r="F19" s="293">
        <f>F11-F16</f>
        <v>42465932</v>
      </c>
      <c r="G19" s="293">
        <f>G11-G16</f>
        <v>1857648593</v>
      </c>
      <c r="H19" s="147"/>
    </row>
    <row r="20" spans="1:8">
      <c r="A20" s="303"/>
      <c r="B20" s="304"/>
      <c r="C20" s="305"/>
      <c r="D20" s="305"/>
      <c r="E20" s="305"/>
      <c r="F20" s="305"/>
      <c r="G20" s="305"/>
      <c r="H20" s="147"/>
    </row>
    <row r="21" spans="1:8">
      <c r="A21" s="306"/>
      <c r="B21" s="306"/>
      <c r="C21" s="306" t="s">
        <v>432</v>
      </c>
      <c r="D21" s="307"/>
      <c r="E21" s="307"/>
      <c r="F21" s="306"/>
      <c r="G21" s="307"/>
    </row>
    <row r="22" spans="1:8" s="247" customFormat="1" ht="17.25">
      <c r="A22" s="309"/>
      <c r="B22" s="310" t="s">
        <v>433</v>
      </c>
      <c r="C22" s="424" t="s">
        <v>434</v>
      </c>
      <c r="D22" s="425"/>
      <c r="E22" s="425"/>
      <c r="F22" s="424" t="s">
        <v>435</v>
      </c>
      <c r="G22" s="425"/>
    </row>
    <row r="23" spans="1:8">
      <c r="A23" s="306"/>
      <c r="B23" s="306"/>
      <c r="C23" s="306"/>
      <c r="D23" s="306"/>
      <c r="E23" s="306"/>
      <c r="F23" s="306"/>
      <c r="G23" s="307"/>
    </row>
    <row r="24" spans="1:8">
      <c r="A24" s="306"/>
      <c r="B24" s="306"/>
      <c r="C24" s="306"/>
      <c r="D24" s="306"/>
      <c r="E24" s="306"/>
      <c r="F24" s="307"/>
      <c r="G24" s="306"/>
    </row>
  </sheetData>
  <mergeCells count="10">
    <mergeCell ref="C22:E22"/>
    <mergeCell ref="F22:G22"/>
    <mergeCell ref="A2:G2"/>
    <mergeCell ref="A4:A5"/>
    <mergeCell ref="B4:B5"/>
    <mergeCell ref="C4:C5"/>
    <mergeCell ref="D4:D5"/>
    <mergeCell ref="E4:E5"/>
    <mergeCell ref="F4:F5"/>
    <mergeCell ref="G4:G5"/>
  </mergeCells>
  <phoneticPr fontId="12" type="noConversion"/>
  <pageMargins left="0.49" right="0.28999999999999998" top="0.99" bottom="1" header="0.5" footer="0.5"/>
  <pageSetup paperSize="9" orientation="landscape" horizontalDpi="0" verticalDpi="0" r:id="rId1"/>
  <headerFooter alignWithMargins="0"/>
</worksheet>
</file>

<file path=xl/worksheets/sheet9.xml><?xml version="1.0" encoding="utf-8"?>
<worksheet xmlns="http://schemas.openxmlformats.org/spreadsheetml/2006/main" xmlns:r="http://schemas.openxmlformats.org/officeDocument/2006/relationships">
  <sheetPr codeName="Sheet16" enableFormatConditionsCalculation="0">
    <tabColor indexed="11"/>
  </sheetPr>
  <dimension ref="A1:J858"/>
  <sheetViews>
    <sheetView workbookViewId="0">
      <selection activeCell="G13" sqref="G13"/>
    </sheetView>
  </sheetViews>
  <sheetFormatPr defaultRowHeight="16.5"/>
  <cols>
    <col min="1" max="1" width="32" style="222" customWidth="1"/>
    <col min="2" max="2" width="17.28515625" style="222" customWidth="1"/>
    <col min="3" max="3" width="16.7109375" style="222" customWidth="1"/>
    <col min="4" max="4" width="16.5703125" style="222" customWidth="1"/>
    <col min="5" max="5" width="15" style="222" customWidth="1"/>
    <col min="6" max="6" width="1.5703125" style="222" hidden="1" customWidth="1"/>
    <col min="7" max="7" width="16.7109375" style="222" customWidth="1"/>
    <col min="8" max="8" width="15.7109375" style="222" customWidth="1"/>
    <col min="9" max="9" width="9.140625" style="222"/>
    <col min="10" max="10" width="26.42578125" style="222" customWidth="1"/>
    <col min="11" max="16384" width="9.140625" style="222"/>
  </cols>
  <sheetData>
    <row r="1" spans="1:10" ht="9" customHeight="1"/>
    <row r="2" spans="1:10" s="223" customFormat="1">
      <c r="A2" s="438" t="s">
        <v>391</v>
      </c>
      <c r="B2" s="438"/>
      <c r="C2" s="438"/>
      <c r="D2" s="438"/>
      <c r="E2" s="438"/>
      <c r="F2" s="438"/>
      <c r="G2" s="438"/>
      <c r="H2" s="438"/>
    </row>
    <row r="3" spans="1:10" s="223" customFormat="1" ht="18" customHeight="1">
      <c r="A3" s="439" t="s">
        <v>392</v>
      </c>
      <c r="B3" s="439"/>
      <c r="C3" s="439"/>
      <c r="D3" s="439"/>
      <c r="E3" s="439"/>
      <c r="F3" s="439"/>
      <c r="G3" s="439"/>
      <c r="H3" s="439"/>
    </row>
    <row r="4" spans="1:10" s="225" customFormat="1" ht="18.75" customHeight="1">
      <c r="A4" s="433" t="s">
        <v>393</v>
      </c>
      <c r="B4" s="430" t="s">
        <v>394</v>
      </c>
      <c r="C4" s="430" t="s">
        <v>395</v>
      </c>
      <c r="D4" s="430" t="s">
        <v>396</v>
      </c>
      <c r="E4" s="430" t="s">
        <v>397</v>
      </c>
      <c r="F4" s="430" t="s">
        <v>398</v>
      </c>
      <c r="G4" s="224" t="s">
        <v>399</v>
      </c>
      <c r="H4" s="433" t="s">
        <v>7</v>
      </c>
    </row>
    <row r="5" spans="1:10" s="225" customFormat="1" ht="18.75" customHeight="1">
      <c r="A5" s="434"/>
      <c r="B5" s="431"/>
      <c r="C5" s="431"/>
      <c r="D5" s="431"/>
      <c r="E5" s="431"/>
      <c r="F5" s="431"/>
      <c r="G5" s="226" t="s">
        <v>400</v>
      </c>
      <c r="H5" s="434"/>
    </row>
    <row r="6" spans="1:10" s="225" customFormat="1" ht="6.75" customHeight="1">
      <c r="A6" s="435"/>
      <c r="B6" s="432"/>
      <c r="C6" s="432"/>
      <c r="D6" s="432"/>
      <c r="E6" s="432"/>
      <c r="F6" s="432"/>
      <c r="G6" s="227"/>
      <c r="H6" s="435"/>
    </row>
    <row r="7" spans="1:10" ht="23.25" customHeight="1">
      <c r="A7" s="228" t="s">
        <v>401</v>
      </c>
      <c r="B7" s="229">
        <v>13197100000</v>
      </c>
      <c r="C7" s="230">
        <v>1166591330</v>
      </c>
      <c r="D7" s="230">
        <v>475904777</v>
      </c>
      <c r="E7" s="230">
        <v>8860000</v>
      </c>
      <c r="F7" s="230">
        <v>0</v>
      </c>
      <c r="G7" s="230">
        <v>1940210613</v>
      </c>
      <c r="H7" s="230">
        <f>G7+F7+E7+D7+C7+B7</f>
        <v>16788666720</v>
      </c>
      <c r="J7" s="231"/>
    </row>
    <row r="8" spans="1:10" ht="23.25" customHeight="1">
      <c r="A8" s="232" t="s">
        <v>402</v>
      </c>
      <c r="B8" s="233"/>
      <c r="C8" s="234"/>
      <c r="D8" s="234">
        <v>97010531</v>
      </c>
      <c r="E8" s="234"/>
      <c r="F8" s="234"/>
      <c r="G8" s="234">
        <v>2296964436</v>
      </c>
      <c r="H8" s="235">
        <f>B8+C8+D8+E8+F8+G8</f>
        <v>2393974967</v>
      </c>
    </row>
    <row r="9" spans="1:10" ht="23.25" customHeight="1">
      <c r="A9" s="232" t="s">
        <v>403</v>
      </c>
      <c r="B9" s="233"/>
      <c r="C9" s="234"/>
      <c r="D9" s="234"/>
      <c r="E9" s="234"/>
      <c r="F9" s="234"/>
      <c r="G9" s="234">
        <v>1940210613</v>
      </c>
      <c r="H9" s="235">
        <f>B9+C9+D9+E9+F9+G9</f>
        <v>1940210613</v>
      </c>
      <c r="J9" s="231"/>
    </row>
    <row r="10" spans="1:10" s="223" customFormat="1" ht="26.25" customHeight="1">
      <c r="A10" s="236" t="s">
        <v>404</v>
      </c>
      <c r="B10" s="237">
        <f t="shared" ref="B10:G10" si="0">B7+B8-B9</f>
        <v>13197100000</v>
      </c>
      <c r="C10" s="237">
        <f t="shared" si="0"/>
        <v>1166591330</v>
      </c>
      <c r="D10" s="237">
        <f t="shared" si="0"/>
        <v>572915308</v>
      </c>
      <c r="E10" s="237">
        <f t="shared" si="0"/>
        <v>8860000</v>
      </c>
      <c r="F10" s="237">
        <f t="shared" si="0"/>
        <v>0</v>
      </c>
      <c r="G10" s="237">
        <f t="shared" si="0"/>
        <v>2296964436</v>
      </c>
      <c r="H10" s="238">
        <f>B10+C10+D10+E10+F10+G10</f>
        <v>17242431074</v>
      </c>
      <c r="J10" s="239"/>
    </row>
    <row r="11" spans="1:10" s="223" customFormat="1" ht="26.25" customHeight="1">
      <c r="A11" s="240" t="s">
        <v>405</v>
      </c>
      <c r="B11" s="241">
        <f>B10</f>
        <v>13197100000</v>
      </c>
      <c r="C11" s="241">
        <f t="shared" ref="C11:H11" si="1">C10</f>
        <v>1166591330</v>
      </c>
      <c r="D11" s="241">
        <f t="shared" si="1"/>
        <v>572915308</v>
      </c>
      <c r="E11" s="241">
        <f t="shared" si="1"/>
        <v>8860000</v>
      </c>
      <c r="F11" s="241">
        <f t="shared" si="1"/>
        <v>0</v>
      </c>
      <c r="G11" s="241">
        <f>G10</f>
        <v>2296964436</v>
      </c>
      <c r="H11" s="241">
        <f t="shared" si="1"/>
        <v>17242431074</v>
      </c>
    </row>
    <row r="12" spans="1:10" ht="23.25" customHeight="1">
      <c r="A12" s="232" t="s">
        <v>406</v>
      </c>
      <c r="B12" s="233"/>
      <c r="C12" s="234"/>
      <c r="D12" s="234">
        <v>114848222</v>
      </c>
      <c r="E12" s="234"/>
      <c r="F12" s="234"/>
      <c r="G12" s="234">
        <v>3265758695</v>
      </c>
      <c r="H12" s="235">
        <f>B12+C12+D12+E12+F12+G12</f>
        <v>3380606917</v>
      </c>
    </row>
    <row r="13" spans="1:10" ht="23.25" customHeight="1">
      <c r="A13" s="232" t="s">
        <v>407</v>
      </c>
      <c r="B13" s="233"/>
      <c r="C13" s="234"/>
      <c r="D13" s="234"/>
      <c r="E13" s="234"/>
      <c r="F13" s="234"/>
      <c r="G13" s="234">
        <v>2296964436</v>
      </c>
      <c r="H13" s="235">
        <f>B13+C13+D13+E13+F13+G13</f>
        <v>2296964436</v>
      </c>
    </row>
    <row r="14" spans="1:10" s="223" customFormat="1" ht="23.25" customHeight="1">
      <c r="A14" s="236" t="s">
        <v>408</v>
      </c>
      <c r="B14" s="242">
        <f t="shared" ref="B14:G14" si="2">B10+B12-B13</f>
        <v>13197100000</v>
      </c>
      <c r="C14" s="242">
        <f t="shared" si="2"/>
        <v>1166591330</v>
      </c>
      <c r="D14" s="242">
        <f t="shared" si="2"/>
        <v>687763530</v>
      </c>
      <c r="E14" s="242">
        <f t="shared" si="2"/>
        <v>8860000</v>
      </c>
      <c r="F14" s="242">
        <f t="shared" si="2"/>
        <v>0</v>
      </c>
      <c r="G14" s="242">
        <f t="shared" si="2"/>
        <v>3265758695</v>
      </c>
      <c r="H14" s="238">
        <f>B14+C14+D14+E14+F14+G14</f>
        <v>18326073555</v>
      </c>
    </row>
    <row r="15" spans="1:10" s="223" customFormat="1" ht="7.5" customHeight="1">
      <c r="A15" s="243"/>
      <c r="B15" s="244"/>
      <c r="C15" s="244"/>
      <c r="D15" s="244"/>
      <c r="E15" s="244"/>
      <c r="F15" s="244"/>
      <c r="G15" s="244"/>
      <c r="H15" s="245"/>
    </row>
    <row r="16" spans="1:10" ht="18" customHeight="1">
      <c r="A16" s="246"/>
      <c r="B16" s="246"/>
      <c r="F16" s="436" t="s">
        <v>412</v>
      </c>
      <c r="G16" s="437"/>
      <c r="H16" s="437"/>
    </row>
    <row r="17" spans="1:8" s="87" customFormat="1" ht="18.75" customHeight="1">
      <c r="A17" s="319" t="s">
        <v>409</v>
      </c>
      <c r="B17" s="320"/>
      <c r="C17" s="320"/>
      <c r="F17" s="86" t="s">
        <v>410</v>
      </c>
      <c r="G17" s="319" t="s">
        <v>381</v>
      </c>
      <c r="H17" s="319"/>
    </row>
    <row r="18" spans="1:8" s="182" customFormat="1" ht="18.75" customHeight="1">
      <c r="H18" s="217"/>
    </row>
    <row r="19" spans="1:8" s="13" customFormat="1" ht="18.75" customHeight="1"/>
    <row r="20" spans="1:8" s="13" customFormat="1" ht="18.75" customHeight="1"/>
    <row r="21" spans="1:8" s="13" customFormat="1" ht="18.75" customHeight="1">
      <c r="A21" s="317" t="s">
        <v>411</v>
      </c>
      <c r="B21" s="318"/>
      <c r="C21" s="318"/>
    </row>
    <row r="22" spans="1:8" s="182" customFormat="1" ht="18.75" customHeight="1"/>
    <row r="23" spans="1:8" ht="18.75" customHeight="1">
      <c r="A23" s="246"/>
      <c r="B23" s="246"/>
    </row>
    <row r="24" spans="1:8" ht="18.75" customHeight="1">
      <c r="A24" s="246"/>
      <c r="B24" s="246"/>
    </row>
    <row r="25" spans="1:8" ht="18.75" customHeight="1">
      <c r="A25" s="246"/>
      <c r="B25" s="246"/>
    </row>
    <row r="26" spans="1:8" ht="18.75" customHeight="1">
      <c r="A26" s="246"/>
      <c r="B26" s="246"/>
    </row>
    <row r="27" spans="1:8" ht="18.75" customHeight="1">
      <c r="A27" s="246"/>
      <c r="B27" s="246"/>
    </row>
    <row r="28" spans="1:8" ht="18.75" customHeight="1">
      <c r="A28" s="246"/>
      <c r="B28" s="246"/>
    </row>
    <row r="29" spans="1:8" ht="18.75" customHeight="1">
      <c r="A29" s="246"/>
      <c r="B29" s="246"/>
    </row>
    <row r="30" spans="1:8" ht="18.75" customHeight="1">
      <c r="A30" s="246"/>
      <c r="B30" s="246"/>
    </row>
    <row r="31" spans="1:8" ht="18.75" customHeight="1">
      <c r="A31" s="246"/>
      <c r="B31" s="246"/>
    </row>
    <row r="32" spans="1:8" ht="18.75" customHeight="1">
      <c r="A32" s="246"/>
      <c r="B32" s="246"/>
    </row>
    <row r="33" spans="1:2" ht="18.75" customHeight="1">
      <c r="A33" s="246"/>
      <c r="B33" s="246"/>
    </row>
    <row r="34" spans="1:2" ht="18.75" customHeight="1">
      <c r="A34" s="246"/>
      <c r="B34" s="246"/>
    </row>
    <row r="35" spans="1:2" ht="18.75" customHeight="1">
      <c r="A35" s="246"/>
      <c r="B35" s="246"/>
    </row>
    <row r="36" spans="1:2" ht="18.75" customHeight="1">
      <c r="A36" s="246"/>
      <c r="B36" s="246"/>
    </row>
    <row r="37" spans="1:2" ht="18.75" customHeight="1">
      <c r="A37" s="246"/>
      <c r="B37" s="246"/>
    </row>
    <row r="38" spans="1:2" ht="18.75" customHeight="1">
      <c r="A38" s="246"/>
      <c r="B38" s="246"/>
    </row>
    <row r="39" spans="1:2" ht="18.75" customHeight="1">
      <c r="A39" s="246"/>
      <c r="B39" s="246"/>
    </row>
    <row r="40" spans="1:2" ht="18.75" customHeight="1">
      <c r="A40" s="246"/>
      <c r="B40" s="246"/>
    </row>
    <row r="41" spans="1:2" ht="18.75" customHeight="1">
      <c r="A41" s="246"/>
      <c r="B41" s="246"/>
    </row>
    <row r="42" spans="1:2" ht="18.75" customHeight="1">
      <c r="A42" s="246"/>
      <c r="B42" s="246"/>
    </row>
    <row r="43" spans="1:2" ht="18.75" customHeight="1">
      <c r="A43" s="246"/>
      <c r="B43" s="246"/>
    </row>
    <row r="44" spans="1:2" ht="18.75" customHeight="1">
      <c r="A44" s="246"/>
      <c r="B44" s="246"/>
    </row>
    <row r="45" spans="1:2" ht="18.75" customHeight="1">
      <c r="A45" s="246"/>
      <c r="B45" s="246"/>
    </row>
    <row r="46" spans="1:2" ht="18.75" customHeight="1">
      <c r="A46" s="246"/>
      <c r="B46" s="246"/>
    </row>
    <row r="47" spans="1:2" ht="18.75" customHeight="1">
      <c r="A47" s="246"/>
      <c r="B47" s="246"/>
    </row>
    <row r="48" spans="1:2" ht="18.75" customHeight="1">
      <c r="A48" s="246"/>
      <c r="B48" s="246"/>
    </row>
    <row r="49" spans="1:2" ht="18.75" customHeight="1">
      <c r="A49" s="246"/>
      <c r="B49" s="246"/>
    </row>
    <row r="50" spans="1:2" ht="18.75" customHeight="1">
      <c r="A50" s="246"/>
      <c r="B50" s="246"/>
    </row>
    <row r="51" spans="1:2" ht="18.75" customHeight="1">
      <c r="A51" s="246"/>
      <c r="B51" s="246"/>
    </row>
    <row r="52" spans="1:2" ht="18.75" customHeight="1">
      <c r="A52" s="246"/>
      <c r="B52" s="246"/>
    </row>
    <row r="53" spans="1:2" ht="18.75" customHeight="1">
      <c r="A53" s="246"/>
      <c r="B53" s="246"/>
    </row>
    <row r="54" spans="1:2" ht="18.75" customHeight="1">
      <c r="A54" s="246"/>
      <c r="B54" s="246"/>
    </row>
    <row r="55" spans="1:2" ht="18.75" customHeight="1">
      <c r="A55" s="246"/>
      <c r="B55" s="246"/>
    </row>
    <row r="56" spans="1:2" ht="18.75" customHeight="1">
      <c r="A56" s="246"/>
      <c r="B56" s="246"/>
    </row>
    <row r="57" spans="1:2" ht="18.75" customHeight="1">
      <c r="A57" s="246"/>
      <c r="B57" s="246"/>
    </row>
    <row r="58" spans="1:2" ht="18.75" customHeight="1">
      <c r="A58" s="246"/>
      <c r="B58" s="246"/>
    </row>
    <row r="59" spans="1:2" ht="18.75" customHeight="1">
      <c r="A59" s="246"/>
      <c r="B59" s="246"/>
    </row>
    <row r="60" spans="1:2" ht="18.75" customHeight="1">
      <c r="A60" s="246"/>
      <c r="B60" s="246"/>
    </row>
    <row r="61" spans="1:2" ht="18.75" customHeight="1">
      <c r="A61" s="246"/>
      <c r="B61" s="246"/>
    </row>
    <row r="62" spans="1:2" ht="18.75" customHeight="1">
      <c r="A62" s="246"/>
      <c r="B62" s="246"/>
    </row>
    <row r="63" spans="1:2" ht="18.75" customHeight="1">
      <c r="A63" s="246"/>
      <c r="B63" s="246"/>
    </row>
    <row r="64" spans="1:2" ht="18.75" customHeight="1">
      <c r="A64" s="246"/>
      <c r="B64" s="246"/>
    </row>
    <row r="65" spans="1:2" ht="18.75" customHeight="1">
      <c r="A65" s="246"/>
      <c r="B65" s="246"/>
    </row>
    <row r="66" spans="1:2" ht="18.75" customHeight="1">
      <c r="A66" s="246"/>
      <c r="B66" s="246"/>
    </row>
    <row r="67" spans="1:2" ht="18.75" customHeight="1">
      <c r="A67" s="246"/>
      <c r="B67" s="246"/>
    </row>
    <row r="68" spans="1:2" ht="18.75" customHeight="1">
      <c r="A68" s="246"/>
      <c r="B68" s="246"/>
    </row>
    <row r="69" spans="1:2" ht="18.75" customHeight="1">
      <c r="A69" s="246"/>
      <c r="B69" s="246"/>
    </row>
    <row r="70" spans="1:2" ht="18.75" customHeight="1">
      <c r="A70" s="246"/>
      <c r="B70" s="246"/>
    </row>
    <row r="71" spans="1:2" ht="18.75" customHeight="1">
      <c r="A71" s="246"/>
      <c r="B71" s="246"/>
    </row>
    <row r="72" spans="1:2" ht="18.75" customHeight="1">
      <c r="A72" s="246"/>
      <c r="B72" s="246"/>
    </row>
    <row r="73" spans="1:2" ht="18.75" customHeight="1">
      <c r="A73" s="246"/>
      <c r="B73" s="246"/>
    </row>
    <row r="74" spans="1:2" ht="18.75" customHeight="1">
      <c r="A74" s="246"/>
      <c r="B74" s="246"/>
    </row>
    <row r="75" spans="1:2" ht="18.75" customHeight="1">
      <c r="A75" s="246"/>
      <c r="B75" s="246"/>
    </row>
    <row r="76" spans="1:2" ht="18.75" customHeight="1">
      <c r="A76" s="246"/>
      <c r="B76" s="246"/>
    </row>
    <row r="77" spans="1:2" ht="18.75" customHeight="1">
      <c r="A77" s="246"/>
      <c r="B77" s="246"/>
    </row>
    <row r="78" spans="1:2" ht="18.75" customHeight="1">
      <c r="A78" s="246"/>
      <c r="B78" s="246"/>
    </row>
    <row r="79" spans="1:2" ht="18.75" customHeight="1">
      <c r="A79" s="246"/>
      <c r="B79" s="246"/>
    </row>
    <row r="80" spans="1:2" ht="18.75" customHeight="1">
      <c r="A80" s="246"/>
      <c r="B80" s="246"/>
    </row>
    <row r="81" spans="1:2" ht="18.75" customHeight="1">
      <c r="A81" s="246"/>
      <c r="B81" s="246"/>
    </row>
    <row r="82" spans="1:2" ht="18.75" customHeight="1">
      <c r="A82" s="246"/>
      <c r="B82" s="246"/>
    </row>
    <row r="83" spans="1:2" ht="18.75" customHeight="1">
      <c r="A83" s="246"/>
      <c r="B83" s="246"/>
    </row>
    <row r="84" spans="1:2" ht="18.75" customHeight="1">
      <c r="A84" s="246"/>
      <c r="B84" s="246"/>
    </row>
    <row r="85" spans="1:2" ht="18.75" customHeight="1">
      <c r="A85" s="246"/>
      <c r="B85" s="246"/>
    </row>
    <row r="86" spans="1:2" ht="18.75" customHeight="1">
      <c r="A86" s="246"/>
      <c r="B86" s="246"/>
    </row>
    <row r="87" spans="1:2" ht="18.75" customHeight="1">
      <c r="A87" s="246"/>
      <c r="B87" s="246"/>
    </row>
    <row r="88" spans="1:2" ht="18.75" customHeight="1">
      <c r="A88" s="246"/>
      <c r="B88" s="246"/>
    </row>
    <row r="89" spans="1:2" ht="18.75" customHeight="1">
      <c r="A89" s="246"/>
      <c r="B89" s="246"/>
    </row>
    <row r="90" spans="1:2" ht="18.75" customHeight="1">
      <c r="A90" s="246"/>
      <c r="B90" s="246"/>
    </row>
    <row r="91" spans="1:2" ht="18.75" customHeight="1"/>
    <row r="92" spans="1:2" ht="18.75" customHeight="1"/>
    <row r="93" spans="1:2" ht="18.75" customHeight="1"/>
    <row r="94" spans="1:2" ht="18.75" customHeight="1"/>
    <row r="95" spans="1:2" ht="18.75" customHeight="1"/>
    <row r="96" spans="1:2"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row r="559" ht="18.75" customHeight="1"/>
    <row r="560" ht="18.75" customHeight="1"/>
    <row r="561" ht="18.75" customHeight="1"/>
    <row r="562" ht="18.75" customHeight="1"/>
    <row r="563" ht="18.75" customHeight="1"/>
    <row r="564" ht="18.75" customHeight="1"/>
    <row r="565" ht="18.75" customHeight="1"/>
    <row r="566" ht="18.75" customHeight="1"/>
    <row r="567" ht="18.75" customHeight="1"/>
    <row r="568" ht="18.75" customHeight="1"/>
    <row r="569" ht="18.75" customHeight="1"/>
    <row r="570" ht="18.75" customHeight="1"/>
    <row r="571" ht="18.75" customHeight="1"/>
    <row r="572" ht="18.75" customHeight="1"/>
    <row r="573" ht="18.75" customHeight="1"/>
    <row r="574" ht="18.75" customHeight="1"/>
    <row r="575" ht="18.75" customHeight="1"/>
    <row r="576" ht="18.75" customHeight="1"/>
    <row r="577" ht="18.75" customHeight="1"/>
    <row r="578" ht="18.75" customHeight="1"/>
    <row r="579" ht="18.75" customHeight="1"/>
    <row r="580" ht="18.75" customHeight="1"/>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1" ht="18.75" customHeight="1"/>
    <row r="602" ht="18.75" customHeight="1"/>
    <row r="603" ht="18.75" customHeight="1"/>
    <row r="604" ht="18.75" customHeight="1"/>
    <row r="605" ht="18.75" customHeight="1"/>
    <row r="606" ht="18.75" customHeight="1"/>
    <row r="607" ht="18.75" customHeight="1"/>
    <row r="608"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row r="626" ht="18.75" customHeight="1"/>
    <row r="627" ht="18.75" customHeight="1"/>
    <row r="628" ht="18.75" customHeight="1"/>
    <row r="629" ht="18.75" customHeight="1"/>
    <row r="630" ht="18.75" customHeight="1"/>
    <row r="631" ht="18.75" customHeight="1"/>
    <row r="632" ht="18.75" customHeight="1"/>
    <row r="633" ht="18.75" customHeight="1"/>
    <row r="634" ht="18.75" customHeight="1"/>
    <row r="635" ht="18.75" customHeight="1"/>
    <row r="636" ht="18.75" customHeight="1"/>
    <row r="637" ht="18.75" customHeight="1"/>
    <row r="638" ht="18.75" customHeight="1"/>
    <row r="639" ht="18.75" customHeight="1"/>
    <row r="640" ht="18.75" customHeight="1"/>
    <row r="641" ht="18.75" customHeight="1"/>
    <row r="642" ht="18.75" customHeight="1"/>
    <row r="643" ht="18.75" customHeight="1"/>
    <row r="644" ht="18.75" customHeight="1"/>
    <row r="645" ht="18.75" customHeight="1"/>
    <row r="646" ht="18.75" customHeight="1"/>
    <row r="647" ht="18.75" customHeight="1"/>
    <row r="648" ht="18.75" customHeight="1"/>
    <row r="649" ht="18.75" customHeight="1"/>
    <row r="650" ht="18.75" customHeight="1"/>
    <row r="651" ht="18.75" customHeight="1"/>
    <row r="652" ht="18.75" customHeight="1"/>
    <row r="653" ht="18.75" customHeight="1"/>
    <row r="654" ht="18.75" customHeight="1"/>
    <row r="655" ht="18.75" customHeight="1"/>
    <row r="656" ht="18.75" customHeight="1"/>
    <row r="657" ht="18.75" customHeight="1"/>
    <row r="658" ht="18.75" customHeight="1"/>
    <row r="659" ht="18.75" customHeight="1"/>
    <row r="660" ht="18.75" customHeight="1"/>
    <row r="661" ht="18.75" customHeight="1"/>
    <row r="662" ht="18.75" customHeight="1"/>
    <row r="663" ht="18.75" customHeight="1"/>
    <row r="664" ht="18.75" customHeight="1"/>
    <row r="665" ht="18.75" customHeight="1"/>
    <row r="666" ht="18.75" customHeight="1"/>
    <row r="667" ht="18.75" customHeight="1"/>
    <row r="668" ht="18.75" customHeight="1"/>
    <row r="669" ht="18.75" customHeight="1"/>
    <row r="670" ht="18.75" customHeight="1"/>
    <row r="671" ht="18.75" customHeight="1"/>
    <row r="672" ht="18.75" customHeight="1"/>
    <row r="673" ht="18.75" customHeight="1"/>
    <row r="674" ht="18.75" customHeight="1"/>
    <row r="675" ht="18.75" customHeight="1"/>
    <row r="676" ht="18.75" customHeight="1"/>
    <row r="677" ht="18.75" customHeight="1"/>
    <row r="678" ht="18.75" customHeight="1"/>
    <row r="679" ht="18.75" customHeight="1"/>
    <row r="680" ht="18.75" customHeight="1"/>
    <row r="681" ht="18.75" customHeight="1"/>
    <row r="682" ht="18.75" customHeight="1"/>
    <row r="683" ht="18.75" customHeight="1"/>
    <row r="684" ht="18.75" customHeight="1"/>
    <row r="685" ht="18.75" customHeight="1"/>
    <row r="686" ht="18.75" customHeight="1"/>
    <row r="687" ht="18.75" customHeight="1"/>
    <row r="688" ht="18.75" customHeight="1"/>
    <row r="689" ht="18.75" customHeight="1"/>
    <row r="690" ht="18.75" customHeight="1"/>
    <row r="691" ht="18.75" customHeight="1"/>
    <row r="692" ht="18.75" customHeight="1"/>
    <row r="693" ht="18.75" customHeight="1"/>
    <row r="694" ht="18.75" customHeight="1"/>
    <row r="695" ht="18.75" customHeight="1"/>
    <row r="696" ht="18.75" customHeight="1"/>
    <row r="697" ht="18.75" customHeight="1"/>
    <row r="698" ht="18.75" customHeight="1"/>
    <row r="699" ht="18.75" customHeight="1"/>
    <row r="700" ht="18.75" customHeight="1"/>
    <row r="701" ht="18.75" customHeight="1"/>
    <row r="702" ht="18.75" customHeight="1"/>
    <row r="703" ht="18.75" customHeight="1"/>
    <row r="704" ht="18.75" customHeight="1"/>
    <row r="705" ht="18.75" customHeight="1"/>
    <row r="706" ht="18.75" customHeight="1"/>
    <row r="707" ht="18.75" customHeight="1"/>
    <row r="708" ht="18.75" customHeight="1"/>
    <row r="709" ht="18.75" customHeight="1"/>
    <row r="710" ht="18.75" customHeight="1"/>
    <row r="711" ht="18.75" customHeight="1"/>
    <row r="712" ht="18.75" customHeight="1"/>
    <row r="713" ht="18.75" customHeight="1"/>
    <row r="714" ht="18.75" customHeight="1"/>
    <row r="715" ht="18.75" customHeight="1"/>
    <row r="716" ht="18.75" customHeight="1"/>
    <row r="717" ht="18.75" customHeight="1"/>
    <row r="718" ht="18.75" customHeight="1"/>
    <row r="719" ht="18.75" customHeight="1"/>
    <row r="720" ht="18.75" customHeight="1"/>
    <row r="721" ht="18.75" customHeight="1"/>
    <row r="722" ht="18.75" customHeight="1"/>
    <row r="723" ht="18.75" customHeight="1"/>
    <row r="724" ht="18.75" customHeight="1"/>
    <row r="725" ht="18.75" customHeight="1"/>
    <row r="726" ht="18.75" customHeight="1"/>
    <row r="727" ht="18.75" customHeight="1"/>
    <row r="728" ht="18.75" customHeight="1"/>
    <row r="729" ht="18.75" customHeight="1"/>
    <row r="730" ht="18.75" customHeight="1"/>
    <row r="731" ht="18.75" customHeight="1"/>
    <row r="732" ht="18.75" customHeight="1"/>
    <row r="733" ht="18.75" customHeight="1"/>
    <row r="734" ht="18.75" customHeight="1"/>
    <row r="735" ht="18.75" customHeight="1"/>
    <row r="736" ht="18.75" customHeight="1"/>
    <row r="737" ht="18.75" customHeight="1"/>
    <row r="738" ht="18.75" customHeight="1"/>
    <row r="739" ht="18.75" customHeight="1"/>
    <row r="740" ht="18.75" customHeight="1"/>
    <row r="741" ht="18.75" customHeight="1"/>
    <row r="742" ht="18.75" customHeight="1"/>
    <row r="743" ht="18.75" customHeight="1"/>
    <row r="744" ht="18.75" customHeight="1"/>
    <row r="745" ht="18.75" customHeight="1"/>
    <row r="746" ht="18.75" customHeight="1"/>
    <row r="747" ht="18.75" customHeight="1"/>
    <row r="748" ht="18.75" customHeight="1"/>
    <row r="749" ht="18.75" customHeight="1"/>
    <row r="750" ht="18.75" customHeight="1"/>
    <row r="751" ht="18.75" customHeight="1"/>
    <row r="752" ht="18.75" customHeight="1"/>
    <row r="753" ht="18.75" customHeight="1"/>
    <row r="754" ht="18.75" customHeight="1"/>
    <row r="755" ht="18.75" customHeight="1"/>
    <row r="756" ht="18.75" customHeight="1"/>
    <row r="757" ht="18.75" customHeight="1"/>
    <row r="758" ht="18.75" customHeight="1"/>
    <row r="759" ht="18.75" customHeight="1"/>
    <row r="760" ht="18.75" customHeight="1"/>
    <row r="761" ht="18.75" customHeight="1"/>
    <row r="762" ht="18.75" customHeight="1"/>
    <row r="763" ht="18.75" customHeight="1"/>
    <row r="764" ht="18.75" customHeight="1"/>
    <row r="765" ht="18.75" customHeight="1"/>
    <row r="766" ht="18.75" customHeight="1"/>
    <row r="767" ht="18.75" customHeight="1"/>
    <row r="768" ht="18.75" customHeight="1"/>
    <row r="769" ht="18.75" customHeight="1"/>
    <row r="770" ht="18.75" customHeight="1"/>
    <row r="771" ht="18.75" customHeight="1"/>
    <row r="772" ht="18.75" customHeight="1"/>
    <row r="773" ht="18.75" customHeight="1"/>
    <row r="774" ht="18.75" customHeight="1"/>
    <row r="775" ht="18.75" customHeight="1"/>
    <row r="776" ht="18.75" customHeight="1"/>
    <row r="777" ht="18.75" customHeight="1"/>
    <row r="778" ht="18.75" customHeight="1"/>
    <row r="779" ht="18.75" customHeight="1"/>
    <row r="780" ht="18.75" customHeight="1"/>
    <row r="781" ht="18.75" customHeight="1"/>
    <row r="782" ht="18.75" customHeight="1"/>
    <row r="783" ht="18.75" customHeight="1"/>
    <row r="784" ht="18.75" customHeight="1"/>
    <row r="785" ht="18.75" customHeight="1"/>
    <row r="786" ht="18.75" customHeight="1"/>
    <row r="787" ht="18.75" customHeight="1"/>
    <row r="788" ht="18.75" customHeight="1"/>
    <row r="789" ht="18.75" customHeight="1"/>
    <row r="790" ht="18.75" customHeight="1"/>
    <row r="791" ht="18.75" customHeight="1"/>
    <row r="792" ht="18.75" customHeight="1"/>
    <row r="793" ht="18.75" customHeight="1"/>
    <row r="794" ht="18.75" customHeight="1"/>
    <row r="795" ht="18.75" customHeight="1"/>
    <row r="796" ht="18.75" customHeight="1"/>
    <row r="797" ht="18.75" customHeight="1"/>
    <row r="798" ht="18.75" customHeight="1"/>
    <row r="799" ht="18.75" customHeight="1"/>
    <row r="800" ht="18.75" customHeight="1"/>
    <row r="801" ht="18.75" customHeight="1"/>
    <row r="802" ht="18.75" customHeight="1"/>
    <row r="803" ht="18.75" customHeight="1"/>
    <row r="804" ht="18.75" customHeight="1"/>
    <row r="805" ht="18.75" customHeight="1"/>
    <row r="806" ht="18.75" customHeight="1"/>
    <row r="807" ht="18.75" customHeight="1"/>
    <row r="808" ht="18.75" customHeight="1"/>
    <row r="809" ht="18.75" customHeight="1"/>
    <row r="810" ht="18.75" customHeight="1"/>
    <row r="811" ht="18.75" customHeight="1"/>
    <row r="812" ht="18.75" customHeight="1"/>
    <row r="813" ht="18.75" customHeight="1"/>
    <row r="814" ht="18.75" customHeight="1"/>
    <row r="815" ht="18.75" customHeight="1"/>
    <row r="816" ht="18.75" customHeight="1"/>
    <row r="817" ht="18.75" customHeight="1"/>
    <row r="818" ht="18.75" customHeight="1"/>
    <row r="819" ht="18.75" customHeight="1"/>
    <row r="820" ht="18.75" customHeight="1"/>
    <row r="821" ht="18.75" customHeight="1"/>
    <row r="822" ht="18.75" customHeight="1"/>
    <row r="823" ht="18.75" customHeight="1"/>
    <row r="824" ht="18.75" customHeight="1"/>
    <row r="825" ht="18.75" customHeight="1"/>
    <row r="826" ht="18.75" customHeight="1"/>
    <row r="827" ht="18.75" customHeight="1"/>
    <row r="828" ht="18.75" customHeight="1"/>
    <row r="829" ht="18.75" customHeight="1"/>
    <row r="830" ht="18.75" customHeight="1"/>
    <row r="831" ht="18.75" customHeight="1"/>
    <row r="832" ht="18.75" customHeight="1"/>
    <row r="833" ht="18.75" customHeight="1"/>
    <row r="834" ht="18.75" customHeight="1"/>
    <row r="835" ht="18.75" customHeight="1"/>
    <row r="836" ht="18.75" customHeight="1"/>
    <row r="837" ht="18.75" customHeight="1"/>
    <row r="838" ht="18.75" customHeight="1"/>
    <row r="839" ht="18.75" customHeight="1"/>
    <row r="840" ht="18.75" customHeight="1"/>
    <row r="841" ht="18.75" customHeight="1"/>
    <row r="842" ht="18.75" customHeight="1"/>
    <row r="843" ht="18.75" customHeight="1"/>
    <row r="844" ht="18.75" customHeight="1"/>
    <row r="845" ht="18.75" customHeight="1"/>
    <row r="846" ht="18.75" customHeight="1"/>
    <row r="847" ht="18.75" customHeight="1"/>
    <row r="848" ht="18.75" customHeight="1"/>
    <row r="849" ht="18.75" customHeight="1"/>
    <row r="850" ht="18.75" customHeight="1"/>
    <row r="851" ht="18.75" customHeight="1"/>
    <row r="852" ht="18.75" customHeight="1"/>
    <row r="853" ht="18.75" customHeight="1"/>
    <row r="854" ht="18.75" customHeight="1"/>
    <row r="855" ht="18.75" customHeight="1"/>
    <row r="856" ht="18.75" customHeight="1"/>
    <row r="857" ht="18.75" customHeight="1"/>
    <row r="858" ht="18.75" customHeight="1"/>
  </sheetData>
  <mergeCells count="13">
    <mergeCell ref="A21:C21"/>
    <mergeCell ref="A2:H2"/>
    <mergeCell ref="A3:H3"/>
    <mergeCell ref="A4:A6"/>
    <mergeCell ref="B4:B6"/>
    <mergeCell ref="C4:C6"/>
    <mergeCell ref="D4:D6"/>
    <mergeCell ref="E4:E6"/>
    <mergeCell ref="F4:F6"/>
    <mergeCell ref="H4:H6"/>
    <mergeCell ref="F16:H16"/>
    <mergeCell ref="A17:C17"/>
    <mergeCell ref="G17:H17"/>
  </mergeCells>
  <phoneticPr fontId="12" type="noConversion"/>
  <pageMargins left="0.75" right="0.75" top="1" bottom="1" header="0.5" footer="0.5"/>
  <pageSetup paperSize="9" orientation="landscape"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CD</vt:lpstr>
      <vt:lpstr>KQKD</vt:lpstr>
      <vt:lpstr>LCTT</vt:lpstr>
      <vt:lpstr>TMBCTC</vt:lpstr>
      <vt:lpstr>TM P4</vt:lpstr>
      <vt:lpstr>TMP5</vt:lpstr>
      <vt:lpstr>TMp6</vt:lpstr>
      <vt:lpstr>phu luc TSCD</vt:lpstr>
      <vt:lpstr>phu luc von</vt:lpstr>
      <vt:lpstr>Sheet3</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2015-01-19T09:20:32Z</cp:lastPrinted>
  <dcterms:created xsi:type="dcterms:W3CDTF">2015-01-09T01:46:49Z</dcterms:created>
  <dcterms:modified xsi:type="dcterms:W3CDTF">2015-01-19T09:28:53Z</dcterms:modified>
</cp:core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cbf3b7f3aa844d5eba186b29f217238d.psdsxs" Id="R165505ae9d0a45b8" /></Relationships>
</file>