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1bfbc6c6bcd24f80"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755" yWindow="-105" windowWidth="7815" windowHeight="8145" activeTab="3"/>
  </bookViews>
  <sheets>
    <sheet name="KQKD" sheetId="2" r:id="rId1"/>
    <sheet name="BCDKT" sheetId="1" r:id="rId2"/>
    <sheet name="LCTT" sheetId="3" r:id="rId3"/>
    <sheet name="Thuyet minh BCTC" sheetId="6" r:id="rId4"/>
    <sheet name="Sheet1" sheetId="7" r:id="rId5"/>
    <sheet name="Sheet2" sheetId="8" r:id="rId6"/>
  </sheets>
  <externalReferences>
    <externalReference r:id="rId7"/>
  </externalReferences>
  <calcPr calcId="124519"/>
</workbook>
</file>

<file path=xl/calcChain.xml><?xml version="1.0" encoding="utf-8"?>
<calcChain xmlns="http://schemas.openxmlformats.org/spreadsheetml/2006/main">
  <c r="E361" i="6"/>
  <c r="E360" s="1"/>
  <c r="E362" s="1"/>
  <c r="E364" s="1"/>
  <c r="D356"/>
  <c r="E177"/>
  <c r="E168"/>
  <c r="A168"/>
  <c r="E148"/>
  <c r="D377" l="1"/>
  <c r="E377"/>
  <c r="E367"/>
  <c r="E368" s="1"/>
  <c r="D368"/>
  <c r="E369"/>
  <c r="D360"/>
  <c r="D362" s="1"/>
  <c r="D364" s="1"/>
  <c r="D350"/>
  <c r="D345"/>
  <c r="D335"/>
  <c r="D332"/>
  <c r="D299" l="1"/>
  <c r="D298" s="1"/>
  <c r="E298"/>
  <c r="E304" s="1"/>
  <c r="D280"/>
  <c r="E277"/>
  <c r="E280" s="1"/>
  <c r="E266"/>
  <c r="E268"/>
  <c r="E263"/>
  <c r="D236"/>
  <c r="D223"/>
  <c r="E208"/>
  <c r="E207"/>
  <c r="D177"/>
  <c r="E161"/>
  <c r="D161"/>
  <c r="D225" l="1"/>
  <c r="E223"/>
  <c r="E152"/>
  <c r="D148"/>
  <c r="E145"/>
  <c r="D145"/>
  <c r="E137"/>
  <c r="D137"/>
  <c r="E357" l="1"/>
  <c r="E351"/>
  <c r="E346"/>
  <c r="E342"/>
  <c r="D342"/>
  <c r="D254"/>
  <c r="E249"/>
  <c r="D249"/>
  <c r="E244"/>
  <c r="D244"/>
  <c r="E182"/>
  <c r="D182"/>
  <c r="E169"/>
  <c r="D169"/>
  <c r="D164"/>
  <c r="E164"/>
  <c r="E139"/>
  <c r="E150" s="1"/>
  <c r="E154" s="1"/>
  <c r="E162" s="1"/>
  <c r="E166" s="1"/>
  <c r="E170" s="1"/>
  <c r="E179" s="1"/>
  <c r="C139"/>
  <c r="D150" s="1"/>
  <c r="E142"/>
  <c r="E338"/>
  <c r="D338"/>
  <c r="E332"/>
  <c r="E325"/>
  <c r="D325"/>
  <c r="E313"/>
  <c r="D313"/>
  <c r="N312"/>
  <c r="O312" s="1"/>
  <c r="N311"/>
  <c r="M311"/>
  <c r="N310"/>
  <c r="M310"/>
  <c r="N309"/>
  <c r="L309"/>
  <c r="L312" s="1"/>
  <c r="L314" s="1"/>
  <c r="N308"/>
  <c r="M308"/>
  <c r="E307"/>
  <c r="D307"/>
  <c r="D296"/>
  <c r="D304" s="1"/>
  <c r="E274"/>
  <c r="D274"/>
  <c r="D263"/>
  <c r="D265" s="1"/>
  <c r="D268" s="1"/>
  <c r="C263"/>
  <c r="C265" s="1"/>
  <c r="C268" s="1"/>
  <c r="B263"/>
  <c r="B265" s="1"/>
  <c r="B268" s="1"/>
  <c r="B269" s="1"/>
  <c r="E254"/>
  <c r="E226"/>
  <c r="A225"/>
  <c r="E225"/>
  <c r="A223"/>
  <c r="D221"/>
  <c r="E220"/>
  <c r="E218"/>
  <c r="E213"/>
  <c r="A211"/>
  <c r="E210"/>
  <c r="E209"/>
  <c r="D211"/>
  <c r="C211"/>
  <c r="B211"/>
  <c r="A207"/>
  <c r="E204"/>
  <c r="E203"/>
  <c r="D205"/>
  <c r="C205"/>
  <c r="B202"/>
  <c r="E186"/>
  <c r="D186"/>
  <c r="E143"/>
  <c r="D143"/>
  <c r="C143"/>
  <c r="B264" l="1"/>
  <c r="D317"/>
  <c r="B205"/>
  <c r="E202"/>
  <c r="E205" s="1"/>
  <c r="E183"/>
  <c r="E232" s="1"/>
  <c r="E217"/>
  <c r="B214"/>
  <c r="D227"/>
  <c r="D228"/>
  <c r="E211"/>
  <c r="E317"/>
  <c r="D214"/>
  <c r="C214"/>
  <c r="D154"/>
  <c r="D162" s="1"/>
  <c r="D166" s="1"/>
  <c r="D170" s="1"/>
  <c r="D179" s="1"/>
  <c r="D152"/>
  <c r="O308"/>
  <c r="O310"/>
  <c r="O311"/>
  <c r="E221"/>
  <c r="E228" s="1"/>
  <c r="M309"/>
  <c r="O309" s="1"/>
  <c r="E238" l="1"/>
  <c r="E246" s="1"/>
  <c r="D183"/>
  <c r="D232" s="1"/>
  <c r="D217"/>
  <c r="O313"/>
  <c r="O315" s="1"/>
  <c r="E214"/>
  <c r="E251" l="1"/>
  <c r="E271"/>
  <c r="D238"/>
  <c r="D246" s="1"/>
  <c r="D41" i="3"/>
  <c r="D23" i="1"/>
  <c r="D73"/>
  <c r="D72" s="1"/>
  <c r="D123" s="1"/>
  <c r="D63"/>
  <c r="D17"/>
  <c r="D9" s="1"/>
  <c r="D36"/>
  <c r="D35" s="1"/>
  <c r="E282" i="6" l="1"/>
  <c r="E276"/>
  <c r="D251"/>
  <c r="D271"/>
  <c r="D71" i="1"/>
  <c r="G23" i="2"/>
  <c r="G11"/>
  <c r="G13" s="1"/>
  <c r="G20" s="1"/>
  <c r="F23"/>
  <c r="F11"/>
  <c r="F13" s="1"/>
  <c r="F20" s="1"/>
  <c r="E23"/>
  <c r="E11"/>
  <c r="E13" s="1"/>
  <c r="E20" s="1"/>
  <c r="D23"/>
  <c r="D11"/>
  <c r="D13" s="1"/>
  <c r="D20" s="1"/>
  <c r="D25" s="1"/>
  <c r="F118" i="1"/>
  <c r="F63"/>
  <c r="D28" i="2" l="1"/>
  <c r="E295" i="6"/>
  <c r="E306"/>
  <c r="E319" s="1"/>
  <c r="E327" s="1"/>
  <c r="E333" s="1"/>
  <c r="D282"/>
  <c r="D295" s="1"/>
  <c r="D306" s="1"/>
  <c r="D319" s="1"/>
  <c r="D327" s="1"/>
  <c r="D333" s="1"/>
  <c r="D276"/>
  <c r="G25" i="2"/>
  <c r="G28" s="1"/>
  <c r="F25"/>
  <c r="F28" s="1"/>
  <c r="E25"/>
  <c r="E28" s="1"/>
  <c r="F113" i="1"/>
  <c r="D348" i="6" l="1"/>
  <c r="D352" s="1"/>
  <c r="D358" s="1"/>
  <c r="D339"/>
  <c r="E348"/>
  <c r="E352" s="1"/>
  <c r="E358" s="1"/>
  <c r="E339"/>
</calcChain>
</file>

<file path=xl/comments1.xml><?xml version="1.0" encoding="utf-8"?>
<comments xmlns="http://schemas.openxmlformats.org/spreadsheetml/2006/main">
  <authors>
    <author>user</author>
  </authors>
  <commentList>
    <comment ref="A16" authorId="0">
      <text>
        <r>
          <rPr>
            <b/>
            <sz val="8"/>
            <color indexed="81"/>
            <rFont val="Tahoma"/>
            <family val="2"/>
          </rPr>
          <t>user:</t>
        </r>
        <r>
          <rPr>
            <sz val="8"/>
            <color indexed="81"/>
            <rFont val="Tahoma"/>
            <family val="2"/>
          </rPr>
          <t xml:space="preserve">
TK 1281,1282,1288, o qua 12 thang</t>
        </r>
      </text>
    </comment>
    <comment ref="D23" authorId="0">
      <text>
        <r>
          <rPr>
            <b/>
            <sz val="8"/>
            <color indexed="81"/>
            <rFont val="Tahoma"/>
            <family val="2"/>
          </rPr>
          <t>user:</t>
        </r>
        <r>
          <rPr>
            <sz val="8"/>
            <color indexed="81"/>
            <rFont val="Tahoma"/>
            <family val="2"/>
          </rPr>
          <t xml:space="preserve">
No TK: 141,144,1388</t>
        </r>
      </text>
    </comment>
    <comment ref="D41" authorId="0">
      <text>
        <r>
          <rPr>
            <b/>
            <sz val="8"/>
            <color indexed="81"/>
            <rFont val="Tahoma"/>
            <family val="2"/>
          </rPr>
          <t>user:</t>
        </r>
        <r>
          <rPr>
            <sz val="8"/>
            <color indexed="81"/>
            <rFont val="Tahoma"/>
            <family val="2"/>
          </rPr>
          <t xml:space="preserve">
gom: CTy Binh Duong+cho vay</t>
        </r>
      </text>
    </comment>
    <comment ref="D60" authorId="0">
      <text>
        <r>
          <rPr>
            <b/>
            <sz val="8"/>
            <color indexed="81"/>
            <rFont val="Tahoma"/>
            <family val="2"/>
          </rPr>
          <t>user:</t>
        </r>
        <r>
          <rPr>
            <sz val="8"/>
            <color indexed="81"/>
            <rFont val="Tahoma"/>
            <family val="2"/>
          </rPr>
          <t xml:space="preserve">
Đầu tư dai han = CTy Binh Duong +voi ma so 215</t>
        </r>
      </text>
    </comment>
    <comment ref="D63" authorId="0">
      <text>
        <r>
          <rPr>
            <b/>
            <sz val="8"/>
            <color indexed="81"/>
            <rFont val="Tahoma"/>
            <family val="2"/>
          </rPr>
          <t>user:</t>
        </r>
        <r>
          <rPr>
            <sz val="8"/>
            <color indexed="81"/>
            <rFont val="Tahoma"/>
            <family val="2"/>
          </rPr>
          <t xml:space="preserve">
CO phieu CTy Binh Duong</t>
        </r>
      </text>
    </comment>
    <comment ref="A82" authorId="0">
      <text>
        <r>
          <rPr>
            <b/>
            <sz val="8"/>
            <color indexed="81"/>
            <rFont val="Tahoma"/>
            <family val="2"/>
          </rPr>
          <t>user:</t>
        </r>
        <r>
          <rPr>
            <sz val="8"/>
            <color indexed="81"/>
            <rFont val="Tahoma"/>
            <family val="2"/>
          </rPr>
          <t xml:space="preserve">
TK 338,138,344</t>
        </r>
      </text>
    </comment>
    <comment ref="F82" authorId="0">
      <text>
        <r>
          <rPr>
            <b/>
            <sz val="8"/>
            <color indexed="81"/>
            <rFont val="Tahoma"/>
            <family val="2"/>
          </rPr>
          <t>user:</t>
        </r>
        <r>
          <rPr>
            <sz val="8"/>
            <color indexed="81"/>
            <rFont val="Tahoma"/>
            <family val="2"/>
          </rPr>
          <t xml:space="preserve">
TK co 1411
</t>
        </r>
      </text>
    </comment>
  </commentList>
</comments>
</file>

<file path=xl/comments2.xml><?xml version="1.0" encoding="utf-8"?>
<comments xmlns="http://schemas.openxmlformats.org/spreadsheetml/2006/main">
  <authors>
    <author>user</author>
  </authors>
  <commentList>
    <comment ref="D9" authorId="0">
      <text>
        <r>
          <rPr>
            <b/>
            <sz val="8"/>
            <color indexed="81"/>
            <rFont val="Tahoma"/>
            <family val="2"/>
          </rPr>
          <t>user:</t>
        </r>
        <r>
          <rPr>
            <sz val="8"/>
            <color indexed="81"/>
            <rFont val="Tahoma"/>
            <family val="2"/>
          </rPr>
          <t xml:space="preserve">
Theo Q3</t>
        </r>
      </text>
    </comment>
  </commentList>
</comments>
</file>

<file path=xl/comments3.xml><?xml version="1.0" encoding="utf-8"?>
<comments xmlns="http://schemas.openxmlformats.org/spreadsheetml/2006/main">
  <authors>
    <author>user</author>
    <author>Tuyen1</author>
  </authors>
  <commentList>
    <comment ref="D176" authorId="0">
      <text>
        <r>
          <rPr>
            <b/>
            <sz val="8"/>
            <color indexed="81"/>
            <rFont val="Tahoma"/>
            <family val="2"/>
          </rPr>
          <t>user:</t>
        </r>
        <r>
          <rPr>
            <sz val="8"/>
            <color indexed="81"/>
            <rFont val="Tahoma"/>
            <family val="2"/>
          </rPr>
          <t xml:space="preserve">
No 1388</t>
        </r>
      </text>
    </comment>
    <comment ref="L308" authorId="1">
      <text>
        <r>
          <rPr>
            <b/>
            <sz val="8"/>
            <color indexed="81"/>
            <rFont val="Tahoma"/>
            <family val="2"/>
          </rPr>
          <t>Tuyen1:SGK tra lai</t>
        </r>
      </text>
    </comment>
  </commentList>
</comments>
</file>

<file path=xl/sharedStrings.xml><?xml version="1.0" encoding="utf-8"?>
<sst xmlns="http://schemas.openxmlformats.org/spreadsheetml/2006/main" count="951" uniqueCount="769">
  <si>
    <t>TÀI SẢN</t>
  </si>
  <si>
    <t>Mã</t>
  </si>
  <si>
    <t>số</t>
  </si>
  <si>
    <t>Thuyết minh</t>
  </si>
  <si>
    <t>Số</t>
  </si>
  <si>
    <t xml:space="preserve">đầu  năm </t>
  </si>
  <si>
    <t>A - Tài sản ngắn hạn</t>
  </si>
  <si>
    <t>I. Tiền và các khoản tương đương tiền</t>
  </si>
  <si>
    <t xml:space="preserve">1. Tiền </t>
  </si>
  <si>
    <t>2. Các khoản tương đương tiền</t>
  </si>
  <si>
    <t>II. Đầu tư tài chính ngắn hạn</t>
  </si>
  <si>
    <t>1. Chứng khoán kinh doanh</t>
  </si>
  <si>
    <t>2. Dự phòng giảm giá chứng khoán kinh doanh (*) (2)</t>
  </si>
  <si>
    <t>3. Đầu tư nắm giữ đến ngày đáo hạn</t>
  </si>
  <si>
    <t>III. Các khoản phải thu ngắn hạn</t>
  </si>
  <si>
    <t xml:space="preserve">1. Phải thu ngắn hạn của khách hàng </t>
  </si>
  <si>
    <t>2. Trả trước cho người bán</t>
  </si>
  <si>
    <t>3. Phải thu nội bộ ngắn hạn</t>
  </si>
  <si>
    <t>4. Phải thu theo tiến độ kế hoạch hợp đồng xây dựng</t>
  </si>
  <si>
    <t>5. Phải thu về cho vay ngắn hạn</t>
  </si>
  <si>
    <t>6. Phải thu ngắn hạn khác</t>
  </si>
  <si>
    <t>7. Dự phòng phải thu ngắn hạn khó đòi (*)</t>
  </si>
  <si>
    <t>IV. Hàng tồn kho</t>
  </si>
  <si>
    <t>1. Hàng tồn kho</t>
  </si>
  <si>
    <t>2. Dự phòng giảm giá hàng tồn kho (*)</t>
  </si>
  <si>
    <t>V. Tài sản ngắn hạn khác</t>
  </si>
  <si>
    <t xml:space="preserve">1. Chi phí trả trước ngắn hạn </t>
  </si>
  <si>
    <t>2. Thuế GTGT được khấu trừ</t>
  </si>
  <si>
    <t>3. Thuế và các khoản khác phải thu Nhà nước</t>
  </si>
  <si>
    <t>4. Giao dịch mua bán lại trái phiếu Chính phủ</t>
  </si>
  <si>
    <t>5. Tài sản ngắn hạn khác</t>
  </si>
  <si>
    <t>B - TÀI SẢN DÀI HẠN</t>
  </si>
  <si>
    <t xml:space="preserve">I. Các khoản phải thu dài hạn </t>
  </si>
  <si>
    <t>1. Phải thu dài hạn của khách hàng</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</si>
  <si>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</si>
  <si>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</si>
  <si>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</si>
  <si>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</si>
  <si>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</si>
  <si>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</si>
  <si>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đầu tư</t>
  </si>
  <si>
    <t xml:space="preserve">IV. Tài sản dở dang dài hạn </t>
  </si>
  <si>
    <t xml:space="preserve">1. Chi phí sản xuất, kinh doanh dở dang dài hạn </t>
  </si>
  <si>
    <t>2. Chi phí xây dựng cơ bản dở dang</t>
  </si>
  <si>
    <t>V. Đầu tư tài chính dài hạn</t>
  </si>
  <si>
    <t xml:space="preserve">1. Đầu tư vào công ty con </t>
  </si>
  <si>
    <t>2. Đầu tư vào công ty liên doanh, liên kết</t>
  </si>
  <si>
    <t>4. Dự phòng đầu tư tài chính dài hạn (*)</t>
  </si>
  <si>
    <t>5. Đầu tư nắm giữ đến ngày đáo hạn</t>
  </si>
  <si>
    <t>VI. Tài sản dài hạn khác</t>
  </si>
  <si>
    <t>1. Chi phí trả trước dài hạn</t>
  </si>
  <si>
    <t>2. Tài sản thuế thu nhập hoãn lại</t>
  </si>
  <si>
    <t>Tổng cộng tài sản (270 = 100 + 200)</t>
  </si>
  <si>
    <t>C – Nợ phải trả</t>
  </si>
  <si>
    <t>I. Nợ ngắn hạn</t>
  </si>
  <si>
    <t>14. Giao dịch mua bán lại trái phiếu Chính phủ</t>
  </si>
  <si>
    <t>II. Nợ dài hạn</t>
  </si>
  <si>
    <t>1. Phải trả người bán dài hạn</t>
  </si>
  <si>
    <t>D - VỐN CHỦ SỞ HỮU</t>
  </si>
  <si>
    <t>I. Vốn chủ sở hữu</t>
  </si>
  <si>
    <t>1. Vốn góp của chủ sở hữu</t>
  </si>
  <si>
    <t>2. Thặng dư vốn cổ phần</t>
  </si>
  <si>
    <t>3. Quyền chọn chuyển đổi trái phiếu</t>
  </si>
  <si>
    <t xml:space="preserve">4. Vốn khác của chủ sở hữu </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</si>
  <si>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</si>
  <si>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</si>
  <si>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</si>
  <si>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</si>
  <si>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</si>
  <si>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</si>
  <si>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</si>
  <si>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xml:space="preserve">     - LNST chưa phân phối lũy kế đến cuối kỳ trước</t>
  </si>
  <si>
    <t xml:space="preserve">     - LNST chưa phân phối kỳ này</t>
  </si>
  <si>
    <t>421a</t>
  </si>
  <si>
    <t>421b</t>
  </si>
  <si>
    <t xml:space="preserve">  12. Nguồn vốn đầu tư XDCB</t>
  </si>
  <si>
    <t>II. Nguồn kinh phí và quỹ khác</t>
  </si>
  <si>
    <t xml:space="preserve">  1. Nguồn kinh phí </t>
  </si>
  <si>
    <t xml:space="preserve">  2. Nguồn kinh phí đã hình thành TSCĐ</t>
  </si>
  <si>
    <t>Tổng cộng nguồn vốn (440 = 300 + 400)</t>
  </si>
  <si>
    <t>Kế toán trưởng</t>
  </si>
  <si>
    <t>Giám đốc</t>
  </si>
  <si>
    <t>1. Doanh thu bán hàng và cung cấp dịch vụ</t>
  </si>
  <si>
    <t>2. Các khoản giảm trừ doanh thu</t>
  </si>
  <si>
    <t>4. Giá vốn hàng bán</t>
  </si>
  <si>
    <t>6. Doanh thu hoạt động tài chính</t>
  </si>
  <si>
    <t>7. Chi phí tài chính</t>
  </si>
  <si>
    <t>Đơn vị báo cáo:......................</t>
  </si>
  <si>
    <t>Địa chỉ:…………...................</t>
  </si>
  <si>
    <t>Chỉ tiêu</t>
  </si>
  <si>
    <t>Mã số</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</si>
  <si>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</si>
  <si>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</si>
  <si>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</si>
  <si>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</si>
  <si>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</si>
  <si>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</si>
  <si>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</si>
  <si>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</si>
  <si>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</si>
  <si>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</si>
  <si>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</si>
  <si>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</si>
  <si>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</si>
  <si>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</si>
  <si>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</si>
  <si>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</si>
  <si>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</si>
  <si>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</si>
  <si>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</si>
  <si>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</si>
  <si>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</si>
  <si>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</si>
  <si>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</si>
  <si>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</si>
  <si>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</si>
  <si>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</si>
  <si>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</si>
  <si>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</si>
  <si>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</si>
  <si>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</si>
  <si>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 xml:space="preserve">  </t>
  </si>
  <si>
    <t xml:space="preserve">                     </t>
  </si>
  <si>
    <t xml:space="preserve">                (Ban hành theo Thông tư số  200/2014/TT-BTC Ngày 22/12/2014 của Bộ Tài chính)</t>
  </si>
  <si>
    <t>Mẫu số B 03 – DN</t>
  </si>
  <si>
    <t>8. Tài sản thiếu chờ xử lý</t>
  </si>
  <si>
    <t>10. Vay và nợ thuê tài chính ngắn hạn</t>
  </si>
  <si>
    <t>1. Phải trả người bán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</si>
  <si>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</si>
  <si>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</si>
  <si>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</si>
  <si>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</si>
  <si>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</si>
  <si>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 xml:space="preserve">8. Doanh thu chưa thực hiện ngắn hạn </t>
  </si>
  <si>
    <t xml:space="preserve">11. Quỹ khen thưởng, phúc lợi </t>
  </si>
  <si>
    <t>12. Quỹ bình ổn giá</t>
  </si>
  <si>
    <t>9. Phải trả ngắn hạn khác</t>
  </si>
  <si>
    <t>11. Dự phòng phải trả ngắn hạn</t>
  </si>
  <si>
    <t>`</t>
  </si>
  <si>
    <t>Hình thức kế toán: Nhật ký chung.</t>
  </si>
  <si>
    <t xml:space="preserve">Giám đốc </t>
  </si>
  <si>
    <t xml:space="preserve"> Chuyen quy Du phong TC sang</t>
  </si>
  <si>
    <t>2. Trả trước cho người bán dài hạn</t>
  </si>
  <si>
    <t>3. Vốn kinh doanh ở đơn vị trực thuộc</t>
  </si>
  <si>
    <t>4. Phải thu nội bộ dài hạn</t>
  </si>
  <si>
    <t>5. Phải thu về cho vay dài hạn</t>
  </si>
  <si>
    <t>6. Phải thu dài hạn khác</t>
  </si>
  <si>
    <t>7. Dự phòng phải thu dài hạn khó đòi (*)</t>
  </si>
  <si>
    <t>Chuyen ky quy TK 144 sang 244. B muc so 6</t>
  </si>
  <si>
    <t>3. Đầu tư góp vốn vào đơn vị khác</t>
  </si>
  <si>
    <t>4. Tài sản dài hạn khác</t>
  </si>
  <si>
    <t>3. Thiết bị vật tư phũ tùng thay thế dài hạn</t>
  </si>
  <si>
    <t>2. Người mua trả tiền trước ngắn hạn</t>
  </si>
  <si>
    <t>2. Người mua trả tiền trước dài hạn</t>
  </si>
  <si>
    <t>3. Chi phí phải trả dài hạn</t>
  </si>
  <si>
    <t>4. Phải trả nội bộ về vốn kinh doanh</t>
  </si>
  <si>
    <t>5. Phải trả nội bộ dài hạn</t>
  </si>
  <si>
    <t xml:space="preserve">6. Doanh thu chưa thực hiện dài hạn </t>
  </si>
  <si>
    <t>7. Phải trả dài hạn khác</t>
  </si>
  <si>
    <t xml:space="preserve">8. Vay và nợ thuê tài chính dài hạn </t>
  </si>
  <si>
    <t>9. Trái phiếu chuyển đổi</t>
  </si>
  <si>
    <t>10. Cổ phiếu ưu đãi</t>
  </si>
  <si>
    <t xml:space="preserve">11. Thuế thu nhập hoãn lại phải trả </t>
  </si>
  <si>
    <t xml:space="preserve">12. Dự phòng phải trả dài hạn </t>
  </si>
  <si>
    <t>13. Quỹ phát triển khoa học và công nghệ</t>
  </si>
  <si>
    <t>Cong ty di vay tren 12 thang/TK 3411</t>
  </si>
  <si>
    <t>Cong ty di vay duoi 12 thang/TK 3411 (Thay 311)</t>
  </si>
  <si>
    <t>Chuyen sang muc B- so 7 (bo 139 sang TK 2293)</t>
  </si>
  <si>
    <t>01</t>
  </si>
  <si>
    <t>02</t>
  </si>
  <si>
    <t>3. Doanh thu thuần về bán hàng và cung cấp dịch vụ (10 = 01 - 02)</t>
  </si>
  <si>
    <t>10</t>
  </si>
  <si>
    <t>11</t>
  </si>
  <si>
    <t>5. Lợi nhuận gộp về bán hàng và cung cấp dịch vụ(20=10-11)</t>
  </si>
  <si>
    <t>20</t>
  </si>
  <si>
    <t>21</t>
  </si>
  <si>
    <t>22</t>
  </si>
  <si>
    <t xml:space="preserve">  - Trong đó: Chi phí lãi vay</t>
  </si>
  <si>
    <t>23</t>
  </si>
  <si>
    <t>25</t>
  </si>
  <si>
    <t>30</t>
  </si>
  <si>
    <t>31</t>
  </si>
  <si>
    <t>32</t>
  </si>
  <si>
    <t>40</t>
  </si>
  <si>
    <t>15. Tổng lợi nhuận kế toán trước thuế(50=30+40)</t>
  </si>
  <si>
    <t>50</t>
  </si>
  <si>
    <t>16. Chi phí thuế TNDN hiện hành</t>
  </si>
  <si>
    <t>51</t>
  </si>
  <si>
    <t>17. Chi phí thuế TNDN hoãn lại</t>
  </si>
  <si>
    <t>52</t>
  </si>
  <si>
    <t>18. Lợi nhuận sau thuế thu nhập doanh nghiệp(60=50-51-52)</t>
  </si>
  <si>
    <t>60</t>
  </si>
  <si>
    <t>61</t>
  </si>
  <si>
    <t>62</t>
  </si>
  <si>
    <t>19. Lãi cơ bản trên cổ phiếu(*)</t>
  </si>
  <si>
    <t>70</t>
  </si>
  <si>
    <t>8. Phần lãi lỗ trong công ty liên doanh liên kết</t>
  </si>
  <si>
    <t xml:space="preserve">24 </t>
  </si>
  <si>
    <t>9. Chi phí bán hàng</t>
  </si>
  <si>
    <t>10. Chi phí quản lý doanh nghiệp</t>
  </si>
  <si>
    <t>26</t>
  </si>
  <si>
    <t>11. Lợi nhuận thuần từ hoạt động kinh doanh{30=20+(21-22)+24-(25+26)}</t>
  </si>
  <si>
    <t>12. Thu nhập khác</t>
  </si>
  <si>
    <t>13. Chi phí khác</t>
  </si>
  <si>
    <t>14. Lợi nhuận khác(40=31-32)</t>
  </si>
  <si>
    <t>18.1 Lợi nhuận sau thuế của công ty mẹ</t>
  </si>
  <si>
    <t>18.2 Lợi nhuận sau thuế của cổ đông không kiểm soát</t>
  </si>
  <si>
    <t>20. Lãi suy giảm trên cổ phiếu</t>
  </si>
  <si>
    <t>71</t>
  </si>
  <si>
    <t>Quý này 
năm nay</t>
  </si>
  <si>
    <t>Quý này 
năm trước</t>
  </si>
  <si>
    <t>Số lũy kế từ đầu năm 
đến cuối quý này (Năm nay)</t>
  </si>
  <si>
    <t>Số lũy kế từ đầu năm 
đến cuối quý này (Năm trước)</t>
  </si>
  <si>
    <t>Thuyết 
minh</t>
  </si>
  <si>
    <t>Mã 
chỉ tiêu</t>
  </si>
  <si>
    <t xml:space="preserve">  Đơn vị tính:đồng</t>
  </si>
  <si>
    <t xml:space="preserve">             Giám đốc</t>
  </si>
  <si>
    <t>Đơn vị tính: đồng</t>
  </si>
  <si>
    <t>(Theo phương pháp trực tiếp)</t>
  </si>
  <si>
    <t>Lũy kế từ đầu năm 
đến cuối quý này(Năm nay)</t>
  </si>
  <si>
    <t>Lũy kế từ đầu năm 
đến cuối quý này(Năm trước)</t>
  </si>
  <si>
    <t>CÔNG TY CP SÁCH - THIẾT BỊ BÌNH THUẬN</t>
  </si>
  <si>
    <t>Số cuối 
năm (3)</t>
  </si>
  <si>
    <t>8a</t>
  </si>
  <si>
    <t>9</t>
  </si>
  <si>
    <t>8b</t>
  </si>
  <si>
    <t>12</t>
  </si>
  <si>
    <t>13</t>
  </si>
  <si>
    <t>6</t>
  </si>
  <si>
    <t>14</t>
  </si>
  <si>
    <t>15</t>
  </si>
  <si>
    <t>16</t>
  </si>
  <si>
    <t>17</t>
  </si>
  <si>
    <t>18</t>
  </si>
  <si>
    <t>24a</t>
  </si>
  <si>
    <t>24b</t>
  </si>
  <si>
    <t>28</t>
  </si>
  <si>
    <t>Vốn điều lệ: 11.0000.000.000 đồng.</t>
  </si>
  <si>
    <t>Đơn vị tiền tệ dùng để ghi sổ kế toán và trình bày Báo cáo tài chính là Đồng Việt Nam (VND).</t>
  </si>
  <si>
    <t>Các khoản cho vay</t>
  </si>
  <si>
    <t>Đầu tư vào công ty liên kết và đầu tư góp vốn dài hạn vào công ty khác</t>
  </si>
  <si>
    <t>Dự phòng</t>
  </si>
  <si>
    <t>Riêng khoản đầu tư góp vốn dài hạn vào công ty khác, việc lập dự phòng được thực hiện như sau:</t>
  </si>
  <si>
    <t>Các khoản nợ phải thu bao gồm: phải thu khách hàng và phải thu khác:</t>
  </si>
  <si>
    <t>Nguyên giá</t>
  </si>
  <si>
    <t>Tài sản cố định hữu hình được phản ánh theo nguyên giá trừ đi khấu hao lũy kế.</t>
  </si>
  <si>
    <t>Khấu hao</t>
  </si>
  <si>
    <t>Các tài sản cố định vô hình khác</t>
  </si>
  <si>
    <t xml:space="preserve">Các tài sản cố định vô hình khác được phản ánh theo nguyên giá trừ đi khấu hao lũy kế. </t>
  </si>
  <si>
    <t>Các khoản nợ phải trả bao gồm: phải trả người bán và phải trả khác:</t>
  </si>
  <si>
    <t>Chi phí đi vay</t>
  </si>
  <si>
    <t>Vốn góp của chủ sở hữu được phản ánh số vốn thực tế đã góp.</t>
  </si>
  <si>
    <t>Thặng dư vốn cổ phần ghi nhận khoản chênh lệch giữa mệnh giá cổ phiếu và giá phát hành cổ phiếu.</t>
  </si>
  <si>
    <t>4.10Ghi nhận doanh thu</t>
  </si>
  <si>
    <t>4.11Các khoản giảm trừ doanh thu</t>
  </si>
  <si>
    <t>Các khoản giảm trừ doanh thu bao gồm chiết khấu thương mại, giảm giá hàng bán và hàng bán bị trả lại.</t>
  </si>
  <si>
    <t>4.12Giá vốn hàng bán</t>
  </si>
  <si>
    <t>Giá vốn và khoản doanh thu tương ứng được ghi nhận đồng thời theo nguyên tắc phù hợp.</t>
  </si>
  <si>
    <t>4.13Chi phí tài chính</t>
  </si>
  <si>
    <t>4.14Chi phí bán hàng, chi phí quản lý doanh nghiệp</t>
  </si>
  <si>
    <t>4.15Chi phí thuế TNDN hiện hành, chi phí thuế TNDN hoãn lại</t>
  </si>
  <si>
    <t>Chi phí thuế thu nhập doanh nghiệp trong kỳ bao gồm thuế thu nhập hiện hành và thuế thu nhập hoãn lại.</t>
  </si>
  <si>
    <t>4.17Công cụ tài chính</t>
  </si>
  <si>
    <t>Ghi nhận ban đầu</t>
  </si>
  <si>
    <t>Tài sản tài chính</t>
  </si>
  <si>
    <t>Nợ phải trả tài chính</t>
  </si>
  <si>
    <t>Đánh giá lại sau lần ghi nhận ban đầu</t>
  </si>
  <si>
    <t>Hiện tại, chưa có quy định về đánh giá lại công cụ tài chính sau ghi nhận ban đầu.</t>
  </si>
  <si>
    <t>4.18 Các bên liên quan</t>
  </si>
  <si>
    <t>DN - BÁO CÁO KẾT QUẢ KINH DOANH QUÝ 3/2015</t>
  </si>
  <si>
    <t xml:space="preserve">BẢNG CÂN ĐỐI KẾ TOÁN </t>
  </si>
  <si>
    <t xml:space="preserve"> Đến cuối tháng 9 năm 2015</t>
  </si>
  <si>
    <t>BÁO CÁO LƯU CHUYỂN TIỀN TỆ 9 tháng đầu/2015</t>
  </si>
  <si>
    <t>Thiết bị dụng cụ quản lý                                                                         Hết khấu hao</t>
  </si>
  <si>
    <t>Nhà cửa, vật kiến trúc                                                                               5 - 30</t>
  </si>
  <si>
    <t>Phương tiện vận tải                                                                                   8 - 10</t>
  </si>
  <si>
    <t>Phần mềm kế toán                                                                                       3</t>
  </si>
  <si>
    <r>
      <t xml:space="preserve">                  </t>
    </r>
    <r>
      <rPr>
        <i/>
        <sz val="12"/>
        <rFont val="Times New Roman"/>
        <family val="1"/>
      </rPr>
      <t>Lập, ngày  10 tháng 10 năm 2015</t>
    </r>
  </si>
  <si>
    <t>1. Tiền</t>
  </si>
  <si>
    <t xml:space="preserve"> -Tieàn maët</t>
  </si>
  <si>
    <t xml:space="preserve"> -Tieàn gôûi ngaân haøng</t>
  </si>
  <si>
    <t>Coäng</t>
  </si>
  <si>
    <t>Công ty được chấp thuận niêm yết cổ phiếu phổ thông tại Sở Giao dịch Chứng khoán Hà Nội theo Giấy 
chứng nhận đăng ký giao dịch cổ phiếu số 52/GCN-TTGDHN ngày 28/11/2008 của Trung tâm Giao dịch Chứng khoán Hà Nội (nay là Sở Giao dịch Chứng khoán Hà Nội) với mã chứng khoán là BST. Ngày chính thức giao dịch là ngày 18/12/2008.</t>
  </si>
  <si>
    <t>Vốn góp thực tế đến ngày 30/06/2015: 11.000.000.000 đồng. Trong đó, phần vốn của Công ty TNHH MTV
 Nhà Xuất bản Giáo dục Việt Nam chiếm tỷ lệ 40% vốn điều lệ.</t>
  </si>
  <si>
    <t xml:space="preserve">Báo cáo tài chính này được lập cho kỳ kế toán 6 tháng đầu năm 2015 (bắt đầu từ ngày 01/01/2015 
và kết thúc vào ngày 30/06/2015). </t>
  </si>
  <si>
    <t>Công ty áp dụng Chế độ kế toán doanh nghiệp Việt Nam ban hành theo Thông tư số 200/2014/TT-BTC 
ngày 22/12/2014 và Hệ thống Chuẩn mực Kế toán Việt Nam do Bộ Tài chính ban hành.</t>
  </si>
  <si>
    <t>Tiền bao gồm: Tiền mặt tại quỹ, tiền gửi ngân hàng không kỳ hạn, tiền đang chuyển và các khoản tương 
đương tiền.</t>
  </si>
  <si>
    <t>Các khoản tương đương tiền là các khoản đầu tư ngắn hạn có thời hạn thu hồi hoặc đáo hạn không quá 
3 tháng kể từ ngày đầu tư, có khả năng chuyển đổi dễ dàng thành một lượng tiền xác định và không có rủi ro trong việc chuyển đổi thành tiền tại thời điểm báo cáo.</t>
  </si>
  <si>
    <t xml:space="preserve">Các khoản phải thu về cho vay được trình bày trên báo cáo tài chính theo giá gốc trừ đi dự phòng phải thu 
khó đòi. </t>
  </si>
  <si>
    <t>Dự phòng nợ phải thu khó đòi thể hiện phần giá trị dự kiến bị tổn thất tại thời điểm cuối kỳ kế toán đối với 
các khoản cho vay đã quá hạn thu hồi trên 6 tháng hoặc chưa đến thời hạn thu hồi nhưng khách nợ đã lâm vào tình trạng phá sản, đang làm thủ tục giải thể, mất tích, bỏ trốn,... Việc trích lập dự phòng thực hiện theo hướng dẫn tại Thông tư số 228/2009/TT-BTC ngày 7/12/2009 của Bộ Tài chính.</t>
  </si>
  <si>
    <t>Các khoản cho vay là khoản mục tiền tệ có gốc ngoại tệ thì được đánh giá lại theo tỷ giá mua ngoại tệ của 
ngân hàng thương mại nơi công ty thường xuyên có giao dịch tại thời điểm cuối kỳ.</t>
  </si>
  <si>
    <t>Công ty liên kết là một công ty mà Công ty có ảnh hưởng đáng kể. Ảnh hưởng đáng kể thể hiện ở quyền 
tham gia vào việc đưa ra các quyết định về chính sách và hoạt động của công ty liên kết nhưng không phải kiểm soát  hoặc đồng kiểm soát các chính sách này. Mối quan hệ là công ty liên kết thường được thể hiện thông qua việc Công ty nắm giữ (trực tiếp hoặc gián tiếp) từ 20% đến dưới 50% quyền biểu quyết ở công ty đó.</t>
  </si>
  <si>
    <t>Đầu tư góp vốn dài hạn vào công ty khác là các khoản đầu tư mà công ty không có quyền kiểm soát hoặc 
đồng kiểm soát, không có ảnh hưởng đáng kể đối với công ty nhận đầu tư.</t>
  </si>
  <si>
    <t>Các khoản đầu tư vào công ty liên kết và đầu tư góp vốn dài hạn vào công ty khác được ghi nhận theo giá 
gốc trừ đi dự phòng. Các khoản cổ tức, lợi nhuận được chia bằng tiền hoặc phi tiền tệ cho giai đoạn trước ngày đầu tư được ghi giảm giá trị khoản đầu tư.</t>
  </si>
  <si>
    <t>Thời điểm ghi nhận ban đầu đối với các khoản đầu tư là thời điểm Công ty chính thức có quyền sở hữu. 
Cụ thể như sau:</t>
  </si>
  <si>
    <t>Dự phòng đối với các khoản đầu tư vào công ty liên kết được lập nếu các khoản đầu tư này bị suy giảm
 giá trị hoặc bị lỗ dẫn đến khả năng mất vốn của Công ty. Việc trích lập dự phòng thực hiện theo hướng dẫn tại Thông tư số 228/2009/TT-BTC ngày 07/12/2009 và Thông tư số 89/2013/TT-BTC ngày 28/6/2013 của Bộ Tài chính.</t>
  </si>
  <si>
    <t>Đối với các công ty nhận đầu tư là đối tượng phải lập báo cáo tài chính hợp nhất thì dự phòng tổn thất 
được trích lập căn cứ vào báo cáo tài chính hợp nhất. Các trường hợp khác, dự phòng trích lập trên cơ sở báo cáo tài chính của công ty nhận đầu tư.</t>
  </si>
  <si>
    <t>Các khoản nợ phải thu được ghi nhận theo giá gốc trừ đi dự phòng nợ phải thu khó đòi. Dự phòng thể hiện 
phần giá trị dự kiến bị tổn thất tại thời điểm cuối kỳ kế toán đối với các khoản phải thu đã quá hạn thu hồi trên 6 tháng hoặc chưa đến thời hạn thu hồi nhưng khách nợ đã lâm vào tình trạng phá sản, đang làm thủ tục giải thể, mất tích, bỏ trốn,... Việc trích lập dự phòng thực hiện theo hướng dẫn tại Thông tư số 228/2009/TT-BTC ngày 7/12/2009 của Bộ Tài chính.</t>
  </si>
  <si>
    <t>Các khoản nợ phải thu được Công ty theo dõi chi tiết theo đối tượng, kỳ hạn gốc, kỳ hạn nợ còn lại và theo 
nguyên tệ. Các khoản nợ phải thu là khoản mục tiền tệ có gốc ngoại tệ thì được đánh giá lại theo tỷ giá mua tại thời điểm cuối kỳ của ngân hàng thương mại nơi Công ty thường xuyên giao dịch.</t>
  </si>
  <si>
    <t xml:space="preserve">Hàng tồn kho được ghi nhận theo giá thấp hơn giữa giá gốc và giá trị thuần có thể thực hiện được. Giá 
gốc hàng tồn kho bao gồm chi phí mua, chi phí chế biến và các chi phí liên quan trực tiếp khác phát sinh để có được hàng tồn kho ở địa điểm và trạng thái hiện tại. Giá trị thuần có thể thực hiện là giá bán ước tính trừ đi chi phí ước tính để hoàn thành hàng tồn kho và chi phí ước tính cần thiết cho việc tiêu thụ chúng. </t>
  </si>
  <si>
    <t>Giá gốc hàng tồn kho được tính theo phương pháp bình quân gia quyền và được hạch toán theo phương
 pháp kê khai thường xuyên.</t>
  </si>
  <si>
    <t>Dự phòng giảm giá hàng tồn kho được trích lập khi giá trị thuần có thể thực hiện được của hàng tồn kho 
nhỏ hơn giá gốc. Việc trích lập dự phòng thực hiện theo hướng dẫn tại Thông tư số 228/2009/TT-BTC ngày 07/12/2009 của Bộ Tài chính.</t>
  </si>
  <si>
    <t>Nguyên giá bao gồm giá mua và toàn bộ các chi phí mà Công ty bỏ ra để có được tài sản cố định tính đến 
thời điểm đưa tài sản cố định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</si>
  <si>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Tài sản cố định hữu hình được khấu hao theo phương pháp đường thẳng. Mức khấu hao được xác định 
căn cứ vào nguyên giá và thời gian hữu dụng ước tính của tài sản. Thời gian khấu hao phù hợp với Thông tư số 45/2013/TT-BTC ngày 25/4/2013 của Bộ Tài chính. Cụ thể như sau:</t>
  </si>
  <si>
    <t>Nguyên giá tài sản cố định vô hình là toàn bộ các chi phí mà Công ty phải bỏ ra để có được tài sản cố định 
vô hình tính đến thời điểm đưa tài sản đó vào sử dụng.</t>
  </si>
  <si>
    <t>Khấu hao của tài sản cố định vô hình khác được tính theo phương pháp đường thẳng dựa trên thời gian 
hữu dụng ước tính của tài sản. Tỷ lệ khấu hao phù hợp với Thông tư số 45/2013/TT-BTC ngày 25 tháng 04 năm 2013 của Bộ Tài chính.</t>
  </si>
  <si>
    <t>Các khoản nợ phải trả được ghi nhận theo giá gốc, được phân loại thành nợ phải trả ngắn hạn và dài hạn 
khi trình bày trên báo cáo tài chính.</t>
  </si>
  <si>
    <t>Thời điểm ghi nhận nợ phải trả là thời điểm phát sinh nghĩa vụ phải thanh toán của Công ty hoặc khi có
 bằng chứng chắc chắn cho thấy một khoản tổn thất có khả năng chắc chắn xảy ra.</t>
  </si>
  <si>
    <t>Các khoản nợ phải trả được Công ty theo dõi chi tiết theo đối tượng, kỳ hạn gốc, kỳ hạn nợ còn lại và theo
 nguyên tệ. Các khoản nợ phải trả là khoản mục tiền tệ có gốc ngoại tệ thì được đánh giá lại theo tỷ giá bán tại thời điểm cuối kỳ của ngân hàng thương mại nơi Công ty thường xuyên có giao dịch.</t>
  </si>
  <si>
    <t xml:space="preserve">Các khoản vay và nợ phải trả thuê tài chính được phản ánh theo giá gốc và được phân loại thành nợ ngắn
 hạn, dài hạn khi trình bày trên báo cáo tài chính. </t>
  </si>
  <si>
    <t>Các khoản vay và nợ phải trả thuê tài chính được Công ty theo dõi chi tiết theo đối tượng, theo các khế ước
 vay, kỳ hạn gốc, kỳ hạn nợ còn lại và theo nguyên tệ. Đối với các khoản vay và nợ thuê tài chính là khoản mục tiền tệ có gốc ngoại tệ thì được đánh giá lại theo tỷ giá bán tại thời điểm cuối kỳ của ngân hàng thương mại nơi công ty thường xuyên có giao dịch.</t>
  </si>
  <si>
    <t>Chi phí đi vay bao gồm lãi tiền vay và các chi phí khác phát sinh liên quan trực tiếp đến các khoản vay của 
Công ty. Chi phí đi vay được ghi nhận vào chi phí hoạt động trong kỳ phát sinh, trừ khi thỏa mãn điều kiện được vốn hoá theo quy định của Chuẩn mực kế toán “Chi phí đi vay”.</t>
  </si>
  <si>
    <t>Chi phí đi vay liên quan đến khoản vay riêng biệt chỉ sử dụng cho mục đích đầu tư, xây dựng hoặc hình 
thành một tài sản cụ thể của Công ty thì được vốn hóa vào nguyên giá tài sản đó. Đối với các khoản vốn vay chung thì số chi phí đi vay có đủ điều kiện vốn hoá trong kỳ kế toán được xác định theo tỷ lệ vốn hoá đối với chi phí lũy kế bình quân gia quyền phát sinh cho việc đầu tư xây dựng hoặc sản xuất tài sản đó.</t>
  </si>
  <si>
    <t>Việc vốn hóa chi phí đi vay sẽ tạm ngừng lại trong các giai đoạn mà quá trình đầu tư, xây dựng hoặc sản 
xuất tài sản dở dang bị gián đoạn, trừ khi sự gián đoạn đó là cần thiết. Thời điểm chấm dứt việc hóa hóa chi phí đi vay là khi các hoạt động chủ yếu cần thiết cho việc chuẩn bị đưa tài sản dở dang vào sử dụng hoặc bán đã hoàn thành.</t>
  </si>
  <si>
    <t>Lợi nhuận sau thuế thu nhập doanh nghiệp (không bao gồm lãi chênh lệch tỷ giá do đánh giá lại các số dư 
tại ngày kết thúc kỳ kế toán) được trích lập các quỹ và chia cho cổ đông theo Điều lệ Công ty hoặc theo Quyết định của Đại hội đồng cổ đông.</t>
  </si>
  <si>
    <t>Việc phân phối lợi nhuận chỉ thực hiện khi Công ty có lợi nhuận sau thuế chưa phân phối. Cổ tức, lợi nhuận
 trả cho cổ đông không vượt quá số lợi nhuận sau thuế chưa phân phối.</t>
  </si>
  <si>
    <t xml:space="preserve">    Tiền lãi được ghi nhận trên cơ sở thời gian và lãi suất thực tế</t>
  </si>
  <si>
    <t>.     Doanh thu bán hàng được ghi nhận khi những rủi ro đáng kể và quyền sở hữu về sản phẩm đã được 
chuyển giao cho người mua và không còn khả năng đáng kể nào làm thay đổi quyết định của hai bên về giá bán hoặc khả năng trả lại hàng.</t>
  </si>
  <si>
    <t xml:space="preserve">     Doanh thu cung cấp dịch vụ được ghi nhận khi đã hoàn thành dịch vụ. Trường hợp dịch vụ được thực
 hiện trong nhiều kỳ kế toán thì việc xác định doanh thu trong từng kỳ được thực hiện căn cứ vào tỷ lệ hoàn thành dịch vụ tại ngày kết thúc năm tài chính.</t>
  </si>
  <si>
    <t xml:space="preserve">    Cổ tức và lợi nhuận được chia được ghi nhận khi Công ty được quyền nhận cổ tức hoặc được  quyền
 nhận lợi nhuận từ việc góp vốn.</t>
  </si>
  <si>
    <t xml:space="preserve">Các khoản giảm trừ doanh thu phát sinh sau ngày kết thúc kỳ kế toán nhưng trước thời điểm phát hành báo 
cáo tài chính được xem là sự kiện cần điều chỉnh giảm doanh thu của kỳ lập báo cáo. </t>
  </si>
  <si>
    <t>Các khoản giảm giá vốn trong kỳ bao gồm hoàn nhập dự phòng giảm giá hàng tồn kho, trị giá hàng bán bị 
trả lại nhập kho, chiết khấu thương mại, giảm giá hàng bán nhận được sau khi hàng mua đã tiêu thụ,…</t>
  </si>
  <si>
    <t>Chi phí tài chính phản ánh các khoản chi phí hoặc các khoản lỗ liên quan đến các hoạt động đầu tư tài 
chính: chi phí lãi tiền vay, chiết khấu thanh toán cho người mua, dự phòng giảm giá chứng khoán kinh doanh, dự phòng tổn thất đầu tư vào đơn vị khác và các khoản chi phí của hoạt động đầu tư khác.</t>
  </si>
  <si>
    <t xml:space="preserve">Chi phí bán hàng và chi phí quản lý doanh nghiệp được ghi nhận trong kỳ là các chi phí thực tế phát sinh 
trong quá trình bán sản phẩm, hàng hoá, cung cấp dịch vụ. </t>
  </si>
  <si>
    <t xml:space="preserve">Chi phí quản lý doanh nghiệp được ghi nhận là các chi phí thực tế phát sinh liên quan đến quản lý chung của 
doanh nghiệp. </t>
  </si>
  <si>
    <t>Thuế thu nhập hiện hành là khoản thuế được tính dựa trên thu nhập chịu thuế trong kỳ với thuế suất có hiệu
 lực tại ngày kết thúc kỳ kế toán. Thu nhập chịu thuế chênh lệch so với lợi nhuận kế toán là do điều chỉnh các khoản chênh lệch tạm thời giữa thuế và kế toán cũng như điều chỉnh các khoản thu nhập và chi phí không phải chịu thuế hay không được khấu trừ.</t>
  </si>
  <si>
    <t xml:space="preserve">Thuế thu nhập hoãn lại được xác định cho các khoản chênh lệch tạm thời tại ngày kết thúc kỳ kế toán giữa 
cơ sở tính thuế thu nhập của các tài sản và nợ phải trả và giá trị ghi sổ của chúng cho mục đích báo cáo tài chính. </t>
  </si>
  <si>
    <t>Tại ngày ghi nhận ban đầu, tài sản tài chính được ghi nhận theo giá gốc cộng các chi phí giao dịch có liên 
quan trực tiếp đến việc mua sắm tài sản tài chính đó. Tài sản tài chính của Công ty bao gồm: tiền mặt, tiền gởi ngắn hạn, các khoản phải thu khách hàng, các khoản phải thu khác, các khoản cho vay, các khoản đầu tư tài chính và tài sản tài chính khác</t>
  </si>
  <si>
    <t>Tại ngày ghi nhận ban đầu, nợ phải trả tài chính được ghi nhận theo giá gốc cộng các chi phí giao dịch có
 liên quan trực tiếp đến việc phát hành nợ phải trả tài chính đó. Nợ phải trả tài chính của Công ty bao gồm các khoản phải trả người bán, vay và nợ thuê tài chính và các khoản phải trả khác.</t>
  </si>
  <si>
    <t>Các bên được coi là liên quan nếu một bên có khả năng kiểm soát hoặc có ảnh hưởng đáng kể đối với bên 
kia trong việc ra quyết định về các chính sách tài chính và hoạt động.</t>
  </si>
  <si>
    <t>Giaù trò</t>
  </si>
  <si>
    <t>-</t>
  </si>
  <si>
    <t>Coäng:</t>
  </si>
  <si>
    <t xml:space="preserve"> -Haøng Hoaù</t>
  </si>
  <si>
    <t xml:space="preserve">     Coäng:</t>
  </si>
  <si>
    <t>Khoan muc</t>
  </si>
  <si>
    <t>Nhà cửa,
Vật kiến 
trúc</t>
  </si>
  <si>
    <t>Phương tiện
vận tải,
truyền dẫn</t>
  </si>
  <si>
    <t>Thiết bị
dụng cụ
quản lý</t>
  </si>
  <si>
    <t>Cộng</t>
  </si>
  <si>
    <t xml:space="preserve">Nguyên giá </t>
  </si>
  <si>
    <t xml:space="preserve"> Số dư đầu năm</t>
  </si>
  <si>
    <t xml:space="preserve">  -Tăng trong kỳ</t>
  </si>
  <si>
    <t xml:space="preserve">  -Giảm trong kỳ</t>
  </si>
  <si>
    <t xml:space="preserve"> Số dư cuối kỳ:</t>
  </si>
  <si>
    <t>Khấu hao (luỹ kế)</t>
  </si>
  <si>
    <t xml:space="preserve">  -Khấu hao trong kỳ</t>
  </si>
  <si>
    <t xml:space="preserve">  Thanh lý, nhượng bán</t>
  </si>
  <si>
    <t xml:space="preserve">  Giảm khác</t>
  </si>
  <si>
    <t>Gía trị còn lại</t>
  </si>
  <si>
    <t>7.  Tài sản cố định vô hình</t>
  </si>
  <si>
    <t>Phaàn meàm maùy tính</t>
  </si>
  <si>
    <t xml:space="preserve">Nguyeân gía </t>
  </si>
  <si>
    <t xml:space="preserve"> Soá dö ñaàu naêm</t>
  </si>
  <si>
    <t xml:space="preserve">  -Taêng trong kyø</t>
  </si>
  <si>
    <t xml:space="preserve">  -Giaûm trong kyø</t>
  </si>
  <si>
    <t xml:space="preserve"> Soá dö cuoái kyø:</t>
  </si>
  <si>
    <t>Khaáu hao (luõy keá)</t>
  </si>
  <si>
    <t xml:space="preserve">  -Khaáu hao trong kyø</t>
  </si>
  <si>
    <t>Gía trò coøn laïi</t>
  </si>
  <si>
    <t xml:space="preserve"> Soá ñaàu naêm</t>
  </si>
  <si>
    <t xml:space="preserve"> - Ngaân haøng Coâng Thöông Bình Thuaän   </t>
  </si>
  <si>
    <t xml:space="preserve"> - Vay CBNV trong Coâng ty </t>
  </si>
  <si>
    <t xml:space="preserve"> </t>
  </si>
  <si>
    <t>11. Thuế và các khoản phải nộp Nhà nước</t>
  </si>
  <si>
    <t xml:space="preserve"> -Thueá TNDN </t>
  </si>
  <si>
    <t xml:space="preserve"> -Thueá GTGT</t>
  </si>
  <si>
    <t xml:space="preserve"> -Thueá Thu nhaäp caù nhaân</t>
  </si>
  <si>
    <t xml:space="preserve">   -Baûo hieåm Xaõ hoäi</t>
  </si>
  <si>
    <t>13. Vốn chủ sở hữu</t>
  </si>
  <si>
    <t>     Bảng đối chiếu biến động của vốn chủ sở hữu</t>
  </si>
  <si>
    <t>Voán ñaàu tö cuûa 
chuû sôû höõu
(VÑL)</t>
  </si>
  <si>
    <t>Voán khaùc 
cuûa 
chuû sôû höõu</t>
  </si>
  <si>
    <t>Quyõ ñaàu tö
phaùt trieån</t>
  </si>
  <si>
    <t>Quyõ döï 
phoøng
taøi chính</t>
  </si>
  <si>
    <t>Lôïi nhuaän
sau thueá</t>
  </si>
  <si>
    <t xml:space="preserve"> Taêng trong naêm</t>
  </si>
  <si>
    <t xml:space="preserve"> Giaûm trong naêm</t>
  </si>
  <si>
    <t>  Chi tiết vốn đầu tư của chủ sở hữu</t>
  </si>
  <si>
    <t xml:space="preserve"> Voán ñaàu tö cuûa Nhaø xuaát baûn Giaùo duïc Vieät Nam </t>
  </si>
  <si>
    <t xml:space="preserve"> Voán goùp cuûa caùc coå ñoâng khaùc</t>
  </si>
  <si>
    <t>       Cổ phiếu</t>
  </si>
  <si>
    <t xml:space="preserve"> Soá löôïng coå phieáu ñöôïc pheùp phaùt haønh</t>
  </si>
  <si>
    <t xml:space="preserve">    - Coå phieáu thöôøng</t>
  </si>
  <si>
    <t xml:space="preserve">    - Coå phieáu öu ñaõi</t>
  </si>
  <si>
    <t xml:space="preserve"> Soá löôïng coå phieáu ñang löu haønh</t>
  </si>
  <si>
    <t xml:space="preserve"> Meänh giaù coå phieáu: 10.000VNÑ  </t>
  </si>
  <si>
    <t>     Lợi nhuận sau thuế chưa phân phối</t>
  </si>
  <si>
    <t xml:space="preserve">            Lợi nhuận năm trước chuyển sang   </t>
  </si>
  <si>
    <t xml:space="preserve">            Lợi nhuận sau thuế TNDN   </t>
  </si>
  <si>
    <t xml:space="preserve">            Phân phối lợi nhuận sau thuế        </t>
  </si>
  <si>
    <r>
      <t xml:space="preserve">         </t>
    </r>
    <r>
      <rPr>
        <i/>
        <sz val="11"/>
        <rFont val="Times New Roman"/>
        <family val="1"/>
      </rPr>
      <t xml:space="preserve">Trích quỹ ĐTPT     </t>
    </r>
  </si>
  <si>
    <r>
      <t xml:space="preserve">         </t>
    </r>
    <r>
      <rPr>
        <i/>
        <sz val="11"/>
        <rFont val="Times New Roman"/>
        <family val="1"/>
      </rPr>
      <t xml:space="preserve">Trích quỹ dự phòng tài chính   </t>
    </r>
  </si>
  <si>
    <t xml:space="preserve">    Lợi nhuận sau thuế chưa phân phối  luy kế:     </t>
  </si>
  <si>
    <t>14. Doanh thu bán hàng và cung cấp dịch vụ</t>
  </si>
  <si>
    <t xml:space="preserve">            Tổng doanh thu      </t>
  </si>
  <si>
    <t xml:space="preserve">            + Doanh thu bán Sách giáo khoa   </t>
  </si>
  <si>
    <t xml:space="preserve">            + Doanh thu bán Sách tham khảo   </t>
  </si>
  <si>
    <t xml:space="preserve">            + Doanh thu bán thiết bị giáo dục    </t>
  </si>
  <si>
    <t xml:space="preserve">            + Doanh thu bán hàng hóa khác  </t>
  </si>
  <si>
    <t xml:space="preserve">            + Doanh thu dịch vụ          </t>
  </si>
  <si>
    <t xml:space="preserve">            Các khoản giảm trừ doanh thu    </t>
  </si>
  <si>
    <t xml:space="preserve">            + Chiết khấu thương mại       </t>
  </si>
  <si>
    <t>            + Giảm giá hàng bán</t>
  </si>
  <si>
    <t xml:space="preserve">            + Hàng bán bị trả lại      </t>
  </si>
  <si>
    <r>
      <t xml:space="preserve">  </t>
    </r>
    <r>
      <rPr>
        <b/>
        <sz val="11"/>
        <rFont val="Times New Roman"/>
        <family val="1"/>
      </rPr>
      <t xml:space="preserve">Doanh thu thuần bán hàng và cung cấp dịch vụ     </t>
    </r>
  </si>
  <si>
    <t>15. Giá vốn hàng bán</t>
  </si>
  <si>
    <t xml:space="preserve">            + Giá vốn sách giáo khoa   </t>
  </si>
  <si>
    <t xml:space="preserve">            + Giá vốn sách tham khảo      </t>
  </si>
  <si>
    <t xml:space="preserve">            + Giá vốn thiết bị giáo dục         </t>
  </si>
  <si>
    <t xml:space="preserve">            + Giá vốn hàng hóa khác             </t>
  </si>
  <si>
    <r>
      <t xml:space="preserve">            </t>
    </r>
    <r>
      <rPr>
        <sz val="11"/>
        <rFont val="Times New Roman"/>
        <family val="1"/>
      </rPr>
      <t xml:space="preserve">+ Giá vốn dịch vụ                                                                               </t>
    </r>
  </si>
  <si>
    <t xml:space="preserve">                        Cộng                    </t>
  </si>
  <si>
    <t>16. Doanh thu hoạt động tài chính</t>
  </si>
  <si>
    <t xml:space="preserve"> Lãi tiền gởi, tiền cho vay</t>
  </si>
  <si>
    <t xml:space="preserve"> Chiết khấu thanh toán</t>
  </si>
  <si>
    <t xml:space="preserve"> Đầu tư tài chính (CP CTY Vĩnh Hảo) </t>
  </si>
  <si>
    <t>17. Chi phí hoạt động tài chính</t>
  </si>
  <si>
    <t xml:space="preserve"> Lãi tiền vay</t>
  </si>
  <si>
    <t>Hoàn nhập dự phòng CP Cty Bình Dương</t>
  </si>
  <si>
    <t>Công ty CP Sách TB Giáo dục Miền Nam</t>
  </si>
  <si>
    <t>CTy Thành viên NXBGDVN (Nhà đầu tư)</t>
  </si>
  <si>
    <t>Công ty CP Sách Giáo dục TP.HCM</t>
  </si>
  <si>
    <t>Công ty CP Sách -Thiết bị TP.HCM</t>
  </si>
  <si>
    <t>CTy CP Đầu tư-Phát triển Giáo dục Phương Nam</t>
  </si>
  <si>
    <t>Công ty liên quan</t>
  </si>
  <si>
    <t> Mua hàng</t>
  </si>
  <si>
    <t>Cung ứng Sách giáo khoa, TBGD</t>
  </si>
  <si>
    <t>Sách tham khảo,ấn phẩm GD…</t>
  </si>
  <si>
    <t>Sách , thiết bị giáo dục…</t>
  </si>
  <si>
    <t>Sách bổ trợ, sách TK…</t>
  </si>
  <si>
    <t>b.       Vào ngày kết niên độ kế toán, các khoản phải thu, phải trả với các bên liên quan như sau:</t>
  </si>
  <si>
    <t>Nhà xuất bản Giáo dục Việt Nam-Bộ Giáo dục</t>
  </si>
  <si>
    <t>Nhà Xuất bản Giáo dục tại TPHCM</t>
  </si>
  <si>
    <t xml:space="preserve">Công ty CP Học Liệu </t>
  </si>
  <si>
    <t>Công ty thiết bị Giáo dục 2</t>
  </si>
  <si>
    <t>Công ty Sách Thiết bị Trường học Đồng Nai</t>
  </si>
  <si>
    <t>CTy Đầu tư – Phát triển Giáo dục Phương Nam</t>
  </si>
  <si>
    <t>22.    Sự kiện phát sinh sau ngày kết thúc niên độ kế toán</t>
  </si>
  <si>
    <t>Không có sự kiện quan trọng nào khác xảy ra sau ngày kết thúc niên độ kế toán yêu cầu phải điều chỉnh hoặc công bố trong  các Báo cáo tài chính.</t>
  </si>
  <si>
    <t>23.    Số liệu so sánh</t>
  </si>
  <si>
    <t xml:space="preserve">Là số liệu trong Báo cáo tài chính của năm tài chính kết thúc ngày 31/12/2008 đã được kiểm toán bởi AAC. </t>
  </si>
  <si>
    <t>Nguyễn Khoa Tuyển</t>
  </si>
  <si>
    <t>Nguyễn Văn So</t>
  </si>
  <si>
    <t xml:space="preserve">2. Các khoản đầu tư tài chính </t>
  </si>
  <si>
    <t xml:space="preserve"> - CTy CP Saùch TBGD Bình Döông</t>
  </si>
  <si>
    <t>Giaù goác</t>
  </si>
  <si>
    <t>3. Phải thu của khách hàng ngắn hạn</t>
  </si>
  <si>
    <t xml:space="preserve"> a. Ngắn hạn</t>
  </si>
  <si>
    <t>Mối quan hệ</t>
  </si>
  <si>
    <t xml:space="preserve">  Phải thu về cho vay </t>
  </si>
  <si>
    <t xml:space="preserve">  c.  Phải thu về cho các bên liên quan vay</t>
  </si>
  <si>
    <t xml:space="preserve">    Phải thu khác</t>
  </si>
  <si>
    <t xml:space="preserve">   -Laõi döï thu</t>
  </si>
  <si>
    <t xml:space="preserve">   -Taïm öùng</t>
  </si>
  <si>
    <t xml:space="preserve">   -Kyù quyõ</t>
  </si>
  <si>
    <t xml:space="preserve">   -Phaûi thu khaùc</t>
  </si>
  <si>
    <t xml:space="preserve">   -Döï phoøng nôï phaûi thu</t>
  </si>
  <si>
    <t>6.  Tài sản cố định hữu hình</t>
  </si>
  <si>
    <t>Soá löôïng CP</t>
  </si>
  <si>
    <t xml:space="preserve"> -Thueá nhaø ñaát, tieàn thueâ ñaát</t>
  </si>
  <si>
    <t xml:space="preserve"> - Caùc loaïi thueá khaùc</t>
  </si>
  <si>
    <t xml:space="preserve"> - Kinh phí coâng ñoaøn</t>
  </si>
  <si>
    <t xml:space="preserve"> - Phaûi traû khaùc</t>
  </si>
  <si>
    <t>Vốn đầu tư của chủ sở hữu</t>
  </si>
  <si>
    <t xml:space="preserve"> - Vốn góp đầu kỳ</t>
  </si>
  <si>
    <t xml:space="preserve"> - Vốn góp tăng trong kỳ</t>
  </si>
  <si>
    <t xml:space="preserve"> - Vốn góp giảm trong kỳ</t>
  </si>
  <si>
    <t xml:space="preserve"> - Vốn góp cuối kỳ</t>
  </si>
  <si>
    <t>Cổ tức lợi nhuận đã chia</t>
  </si>
  <si>
    <t>Đại hội cổ đông thường niên của Công ty vào ngày 07/02/2015 đã quyết định chia cổ tức từ lợi nhuận thuần
 sau thuế năm 2014 là 14% vốn điều lệ, tương ứng 1.540.000.000 đồng. Theo đó, sau khi trừ cổ tức đã tạm ứng trong năm 2014 là 550.000.000 đồng, Công ty đã thực hiện chi trả số cổ tức còn lại là 990.000.000 đồng trong tháng 1 năm 2015.</t>
  </si>
  <si>
    <t xml:space="preserve">Công ty tạm chia cổ tức bằng tiền từ lợi nhuận sau thuế năm 2014 với tỉ lệ 5%/vốn điều lệ, tương ứng 
550.000.000 đồng theo Nghị quyết Hội đồng quản trị số 218/NQ-HĐQT ngày 03/09/2014. </t>
  </si>
  <si>
    <t>Công ty đã công bố chia cổ tức đợt 2 bằng tiền từ lợi nhuận sau thuế năm 2014 với tỉ lệ 9%/vốn điều lệ, 
tương ứng 990.000.000 đồng theo Nghị quyết Hội đồng quản trị số 367/NQ-HĐQT ngày 13/12/2014. Theo đó, ngày chốt danh sách cổ đông là 05/01/2015 và thực hiện chi trả vào ngày 16/01/2015.</t>
  </si>
  <si>
    <t>Thu tiền bán hàng thừa</t>
  </si>
  <si>
    <t>Các khoản khác</t>
  </si>
  <si>
    <t>Tiền lương NV bán hàng</t>
  </si>
  <si>
    <t>Tiền lương QL</t>
  </si>
  <si>
    <t>Chi Hội nghị, khánh tiết</t>
  </si>
  <si>
    <t>Chi phí thuê kho</t>
  </si>
  <si>
    <t>Tổng lợi nhuận kế toán trước thuế</t>
  </si>
  <si>
    <t>Thù lao HĐQT, BKS</t>
  </si>
  <si>
    <t>Tổng thu nhập chịu thuế</t>
  </si>
  <si>
    <t>Chi phí thuế TNDN hiện hành</t>
  </si>
  <si>
    <t xml:space="preserve">THUYEÁT MINH BAÙO CAÙO TAØI CHÍNH </t>
  </si>
  <si>
    <t>9 THAÙNG NAÊM  2015</t>
  </si>
  <si>
    <r>
      <t>1.</t>
    </r>
    <r>
      <rPr>
        <b/>
        <sz val="7"/>
        <rFont val="Times New Roman"/>
        <family val="1"/>
      </rPr>
      <t xml:space="preserve">       </t>
    </r>
    <r>
      <rPr>
        <b/>
        <sz val="11"/>
        <rFont val="Times New Roman"/>
        <family val="1"/>
      </rPr>
      <t>Đặc điểm hoạt động</t>
    </r>
  </si>
  <si>
    <r>
      <t>1.1.</t>
    </r>
    <r>
      <rPr>
        <b/>
        <i/>
        <sz val="7"/>
        <rFont val="Times New Roman"/>
        <family val="1"/>
      </rPr>
      <t xml:space="preserve">  </t>
    </r>
    <r>
      <rPr>
        <b/>
        <i/>
        <sz val="11"/>
        <rFont val="Times New Roman"/>
        <family val="1"/>
      </rPr>
      <t>Khái quát chung</t>
    </r>
  </si>
  <si>
    <r>
      <t>1.2.</t>
    </r>
    <r>
      <rPr>
        <b/>
        <i/>
        <sz val="7"/>
        <rFont val="Times New Roman"/>
        <family val="1"/>
      </rPr>
      <t xml:space="preserve">  </t>
    </r>
    <r>
      <rPr>
        <b/>
        <i/>
        <sz val="11"/>
        <rFont val="Times New Roman"/>
        <family val="1"/>
      </rPr>
      <t xml:space="preserve">Lĩnh vực kinh doanh chính: </t>
    </r>
    <r>
      <rPr>
        <i/>
        <sz val="11"/>
        <rFont val="Times New Roman"/>
        <family val="1"/>
      </rPr>
      <t>Thương mại</t>
    </r>
  </si>
  <si>
    <r>
      <t>1.3.</t>
    </r>
    <r>
      <rPr>
        <b/>
        <i/>
        <sz val="7"/>
        <rFont val="Times New Roman"/>
        <family val="1"/>
      </rPr>
      <t xml:space="preserve">  </t>
    </r>
    <r>
      <rPr>
        <b/>
        <i/>
        <sz val="11"/>
        <rFont val="Times New Roman"/>
        <family val="1"/>
      </rPr>
      <t>Ngành nghề kinh doanh</t>
    </r>
  </si>
  <si>
    <r>
      <t>·</t>
    </r>
    <r>
      <rPr>
        <sz val="7"/>
        <rFont val="Times New Roman"/>
        <family val="1"/>
      </rPr>
      <t xml:space="preserve">         </t>
    </r>
    <r>
      <rPr>
        <sz val="11"/>
        <rFont val="Times New Roman"/>
        <family val="1"/>
      </rPr>
      <t>Sản xuất máy móc và thiết bị văn phòng (trừ máy vi tính và thiết bị ngoại vi của máy vi tính). 
      Chi tiết: Sản xuất thiết bị giáo dục văn phòng phẩm;</t>
    </r>
  </si>
  <si>
    <r>
      <t>·</t>
    </r>
    <r>
      <rPr>
        <sz val="7"/>
        <rFont val="Times New Roman"/>
        <family val="1"/>
      </rPr>
      <t xml:space="preserve">         </t>
    </r>
    <r>
      <rPr>
        <sz val="11"/>
        <rFont val="Times New Roman"/>
        <family val="1"/>
      </rPr>
      <t>Kinh doanh bất động sản, quyền sử dụng đất thuộc chủ sở hữu, chủ sử dụng hoặc đi thuê. Chi tiết: 
      Mở siêu thị, cho thuê văn phòng;</t>
    </r>
  </si>
  <si>
    <r>
      <t>·</t>
    </r>
    <r>
      <rPr>
        <sz val="7"/>
        <rFont val="Times New Roman"/>
        <family val="1"/>
      </rPr>
      <t xml:space="preserve">         </t>
    </r>
    <r>
      <rPr>
        <sz val="11"/>
        <rFont val="Times New Roman"/>
        <family val="1"/>
      </rPr>
      <t>Xây dựng nhà các loại;</t>
    </r>
  </si>
  <si>
    <r>
      <t>·</t>
    </r>
    <r>
      <rPr>
        <sz val="7"/>
        <rFont val="Times New Roman"/>
        <family val="1"/>
      </rPr>
      <t xml:space="preserve">         </t>
    </r>
    <r>
      <rPr>
        <sz val="11"/>
        <rFont val="Times New Roman"/>
        <family val="1"/>
      </rPr>
      <t>In ấn;</t>
    </r>
  </si>
  <si>
    <r>
      <t>·</t>
    </r>
    <r>
      <rPr>
        <sz val="7"/>
        <rFont val="Times New Roman"/>
        <family val="1"/>
      </rPr>
      <t xml:space="preserve">         </t>
    </r>
    <r>
      <rPr>
        <sz val="11"/>
        <rFont val="Times New Roman"/>
        <family val="1"/>
      </rPr>
      <t>Xây dựng công trình kỹ thuật dân dụng khác. Chi tiết: Xây dựng công trình công nghiệp;</t>
    </r>
  </si>
  <si>
    <r>
      <t>·</t>
    </r>
    <r>
      <rPr>
        <sz val="7"/>
        <rFont val="Times New Roman"/>
        <family val="1"/>
      </rPr>
      <t xml:space="preserve">         </t>
    </r>
    <r>
      <rPr>
        <sz val="11"/>
        <rFont val="Times New Roman"/>
        <family val="1"/>
      </rPr>
      <t>Hoạt động kiến trúc và tư vấn kỹ thuật có liên quan. Chi tiết: Tư vấn lập dự án đầu tư xây dựng;</t>
    </r>
  </si>
  <si>
    <r>
      <t>·</t>
    </r>
    <r>
      <rPr>
        <sz val="7"/>
        <rFont val="Times New Roman"/>
        <family val="1"/>
      </rPr>
      <t xml:space="preserve">         </t>
    </r>
    <r>
      <rPr>
        <sz val="11"/>
        <rFont val="Times New Roman"/>
        <family val="1"/>
      </rPr>
      <t>Dịch vụ liên quan đến in. Chi tiết: Phát hành các loại ấn phẩm;</t>
    </r>
  </si>
  <si>
    <r>
      <t>·</t>
    </r>
    <r>
      <rPr>
        <sz val="7"/>
        <rFont val="Times New Roman"/>
        <family val="1"/>
      </rPr>
      <t xml:space="preserve">         </t>
    </r>
    <r>
      <rPr>
        <sz val="11"/>
        <rFont val="Times New Roman"/>
        <family val="1"/>
      </rPr>
      <t>Bán buôn đồ dùng khác cho gia đình. Chi tiết: Bán buôn sách giáo khoa;</t>
    </r>
  </si>
  <si>
    <r>
      <t>·</t>
    </r>
    <r>
      <rPr>
        <sz val="7"/>
        <rFont val="Times New Roman"/>
        <family val="1"/>
      </rPr>
      <t xml:space="preserve">         </t>
    </r>
    <r>
      <rPr>
        <sz val="11"/>
        <rFont val="Times New Roman"/>
        <family val="1"/>
      </rPr>
      <t>Bán buôn máy móc, thiết bị và phụ tùng máy khác. Chi tiết: Bán buôn thiết bị giáo dục, văn phòng phẩm;</t>
    </r>
  </si>
  <si>
    <r>
      <t>·</t>
    </r>
    <r>
      <rPr>
        <sz val="7"/>
        <rFont val="Times New Roman"/>
        <family val="1"/>
      </rPr>
      <t xml:space="preserve">         </t>
    </r>
    <r>
      <rPr>
        <sz val="11"/>
        <rFont val="Times New Roman"/>
        <family val="1"/>
      </rPr>
      <t>Hoạt động dịch vụ tài chính khác chưa được phân vào đâu (trừ bảo hiểm và bảo hiểm xã hội). 
     Chi tiết: Đầu tư vốn hoạt động tài chính (chứng khoán, cổ phần);</t>
    </r>
  </si>
  <si>
    <r>
      <t>·</t>
    </r>
    <r>
      <rPr>
        <sz val="7"/>
        <rFont val="Times New Roman"/>
        <family val="1"/>
      </rPr>
      <t xml:space="preserve">         </t>
    </r>
    <r>
      <rPr>
        <sz val="11"/>
        <rFont val="Times New Roman"/>
        <family val="1"/>
      </rPr>
      <t>Bán buôn vật liệu, thiết bị lắp đặt khác trong xây dựng. Chi tiết: Bán buôn vật liệu xây dựng;</t>
    </r>
  </si>
  <si>
    <r>
      <t>·</t>
    </r>
    <r>
      <rPr>
        <sz val="7"/>
        <rFont val="Times New Roman"/>
        <family val="1"/>
      </rPr>
      <t xml:space="preserve">         </t>
    </r>
    <r>
      <rPr>
        <sz val="11"/>
        <rFont val="Times New Roman"/>
        <family val="1"/>
      </rPr>
      <t>Bán lẻ trò chơi, đồ chơi trong các cửa hàng chuyên doanh. Chi tiết: Kinh doanh đồ chơi trẻ em 
     (Không kinh doanh các loại đồ chơi, trò chơi nguy hiểm, đồ chơi, trò chơi có hại tới giáo dục nhân cách và sức khỏe của trẻ em hoặc tới an ninh, trật tự an toàn xã hội).</t>
    </r>
  </si>
  <si>
    <r>
      <t>2.</t>
    </r>
    <r>
      <rPr>
        <b/>
        <sz val="7"/>
        <rFont val="Times New Roman"/>
        <family val="1"/>
      </rPr>
      <t xml:space="preserve">       </t>
    </r>
    <r>
      <rPr>
        <b/>
        <sz val="11"/>
        <rFont val="Times New Roman"/>
        <family val="1"/>
      </rPr>
      <t>Kỳ kế toán, đơn vị tiền tệ sử dụng trong kế toán</t>
    </r>
  </si>
  <si>
    <r>
      <t>3.</t>
    </r>
    <r>
      <rPr>
        <b/>
        <sz val="7"/>
        <rFont val="Times New Roman"/>
        <family val="1"/>
      </rPr>
      <t xml:space="preserve">       </t>
    </r>
    <r>
      <rPr>
        <b/>
        <sz val="11"/>
        <rFont val="Times New Roman"/>
        <family val="1"/>
      </rPr>
      <t>Chuẩn mực và chế độ kế toán áp dụng</t>
    </r>
  </si>
  <si>
    <r>
      <t>4.</t>
    </r>
    <r>
      <rPr>
        <b/>
        <sz val="7"/>
        <rFont val="Times New Roman"/>
        <family val="1"/>
      </rPr>
      <t xml:space="preserve">       </t>
    </r>
    <r>
      <rPr>
        <b/>
        <sz val="11"/>
        <rFont val="Times New Roman"/>
        <family val="1"/>
      </rPr>
      <t>Tóm tắt các chính sách kế toán chủ yếu</t>
    </r>
  </si>
  <si>
    <r>
      <t>4.1</t>
    </r>
    <r>
      <rPr>
        <b/>
        <i/>
        <sz val="7"/>
        <rFont val="Times New Roman"/>
        <family val="1"/>
      </rPr>
      <t xml:space="preserve">    </t>
    </r>
    <r>
      <rPr>
        <b/>
        <i/>
        <sz val="11"/>
        <rFont val="Times New Roman"/>
        <family val="1"/>
      </rPr>
      <t>Tiền và các khoản tương đương tiền</t>
    </r>
  </si>
  <si>
    <r>
      <t>4.2</t>
    </r>
    <r>
      <rPr>
        <b/>
        <i/>
        <sz val="7"/>
        <rFont val="Times New Roman"/>
        <family val="1"/>
      </rPr>
      <t xml:space="preserve">    </t>
    </r>
    <r>
      <rPr>
        <b/>
        <i/>
        <sz val="11"/>
        <rFont val="Times New Roman"/>
        <family val="1"/>
      </rPr>
      <t>Các khoản đầu tư tài chính</t>
    </r>
  </si>
  <si>
    <r>
      <t>·</t>
    </r>
    <r>
      <rPr>
        <sz val="7"/>
        <rFont val="Times New Roman"/>
        <family val="1"/>
      </rPr>
      <t xml:space="preserve">         </t>
    </r>
    <r>
      <rPr>
        <sz val="11"/>
        <rFont val="Times New Roman"/>
        <family val="1"/>
      </rPr>
      <t>Chứng khoán niêm yết được ghi nhận tại thời điểm khớp lệnh (T+0)</t>
    </r>
  </si>
  <si>
    <r>
      <t>·</t>
    </r>
    <r>
      <rPr>
        <sz val="7"/>
        <rFont val="Times New Roman"/>
        <family val="1"/>
      </rPr>
      <t xml:space="preserve">         </t>
    </r>
    <r>
      <rPr>
        <sz val="11"/>
        <rFont val="Times New Roman"/>
        <family val="1"/>
      </rPr>
      <t>Chứng khoán chưa niêm yết, các khoản đầu tư dưới hình thức khác được ghi nhận tại thời điểm chính 
thức có quyền sở hữu theo quy định của pháp luật</t>
    </r>
  </si>
  <si>
    <r>
      <t>·</t>
    </r>
    <r>
      <rPr>
        <sz val="7"/>
        <rFont val="Times New Roman"/>
        <family val="1"/>
      </rPr>
      <t xml:space="preserve">         </t>
    </r>
    <r>
      <rPr>
        <sz val="11"/>
        <rFont val="Times New Roman"/>
        <family val="1"/>
      </rPr>
      <t>Đối với khoản đầu tư vào cổ phiếu niêm yết hoặc giá trị hợp lý khoản đầu tư được xác định tin cậy, 
việc lập dự phòng dựa trên giá thị trường của cổ phiếu.</t>
    </r>
  </si>
  <si>
    <r>
      <t>·</t>
    </r>
    <r>
      <rPr>
        <sz val="7"/>
        <rFont val="Times New Roman"/>
        <family val="1"/>
      </rPr>
      <t xml:space="preserve">         </t>
    </r>
    <r>
      <rPr>
        <sz val="11"/>
        <rFont val="Times New Roman"/>
        <family val="1"/>
      </rPr>
      <t>Trong trường hợp không xác định được giá thị trường của cổ phiếu thì dự phòng được trích lập căn cứ 
vào phần vốn tổn thất trên báo cáo tài chính của bên nhận đầu tư.</t>
    </r>
  </si>
  <si>
    <r>
      <t>4.3</t>
    </r>
    <r>
      <rPr>
        <b/>
        <i/>
        <sz val="7"/>
        <rFont val="Times New Roman"/>
        <family val="1"/>
      </rPr>
      <t xml:space="preserve">    </t>
    </r>
    <r>
      <rPr>
        <b/>
        <i/>
        <sz val="11"/>
        <rFont val="Times New Roman"/>
        <family val="1"/>
      </rPr>
      <t>Các khoản phải thu</t>
    </r>
  </si>
  <si>
    <r>
      <t>·</t>
    </r>
    <r>
      <rPr>
        <sz val="7"/>
        <rFont val="Times New Roman"/>
        <family val="1"/>
      </rPr>
      <t xml:space="preserve">         </t>
    </r>
    <r>
      <rPr>
        <sz val="11"/>
        <rFont val="Times New Roman"/>
        <family val="1"/>
      </rPr>
      <t>Phải thu khách hàng là các khoản phải thu mang tính chất thương mại, phát sinh từ các giao dịch có
 tính chất mua bán giữa Công ty và người mua.</t>
    </r>
  </si>
  <si>
    <r>
      <t>·</t>
    </r>
    <r>
      <rPr>
        <sz val="7"/>
        <rFont val="Times New Roman"/>
        <family val="1"/>
      </rPr>
      <t xml:space="preserve">         </t>
    </r>
    <r>
      <rPr>
        <sz val="11"/>
        <rFont val="Times New Roman"/>
        <family val="1"/>
      </rPr>
      <t>Phải thu khác là các khoản phải thu không có tính chất thương mại, không liên quan đến giao dịch mua 
bán, nội bộ.</t>
    </r>
  </si>
  <si>
    <r>
      <t>4.4</t>
    </r>
    <r>
      <rPr>
        <b/>
        <i/>
        <sz val="7"/>
        <rFont val="Times New Roman"/>
        <family val="1"/>
      </rPr>
      <t xml:space="preserve">    </t>
    </r>
    <r>
      <rPr>
        <b/>
        <i/>
        <sz val="11"/>
        <rFont val="Times New Roman"/>
        <family val="1"/>
      </rPr>
      <t>Hàng tồn kho</t>
    </r>
  </si>
  <si>
    <r>
      <t>4.5</t>
    </r>
    <r>
      <rPr>
        <b/>
        <i/>
        <sz val="7"/>
        <rFont val="Times New Roman"/>
        <family val="1"/>
      </rPr>
      <t xml:space="preserve">    </t>
    </r>
    <r>
      <rPr>
        <b/>
        <i/>
        <sz val="11"/>
        <rFont val="Times New Roman"/>
        <family val="1"/>
      </rPr>
      <t>Tài sản cố định hữu hình</t>
    </r>
  </si>
  <si>
    <r>
      <rPr>
        <u/>
        <sz val="11"/>
        <rFont val="Times New Roman"/>
        <family val="1"/>
      </rPr>
      <t>Loại tài sản</t>
    </r>
    <r>
      <rPr>
        <sz val="11"/>
        <rFont val="Times New Roman"/>
        <family val="1"/>
      </rPr>
      <t xml:space="preserve">                                                                                  Thời gian khấu hao (năm)</t>
    </r>
  </si>
  <si>
    <r>
      <t>4.6</t>
    </r>
    <r>
      <rPr>
        <b/>
        <i/>
        <sz val="7"/>
        <rFont val="Times New Roman"/>
        <family val="1"/>
      </rPr>
      <t xml:space="preserve">    </t>
    </r>
    <r>
      <rPr>
        <b/>
        <i/>
        <sz val="11"/>
        <rFont val="Times New Roman"/>
        <family val="1"/>
      </rPr>
      <t>Tài sản cố định vô hình</t>
    </r>
  </si>
  <si>
    <r>
      <t>4.7</t>
    </r>
    <r>
      <rPr>
        <b/>
        <i/>
        <sz val="7"/>
        <rFont val="Times New Roman"/>
        <family val="1"/>
      </rPr>
      <t xml:space="preserve">    </t>
    </r>
    <r>
      <rPr>
        <b/>
        <i/>
        <sz val="11"/>
        <rFont val="Times New Roman"/>
        <family val="1"/>
      </rPr>
      <t>Các khoản nợ phải trả</t>
    </r>
  </si>
  <si>
    <r>
      <t>·</t>
    </r>
    <r>
      <rPr>
        <sz val="7"/>
        <rFont val="Times New Roman"/>
        <family val="1"/>
      </rPr>
      <t xml:space="preserve">         </t>
    </r>
    <r>
      <rPr>
        <sz val="11"/>
        <rFont val="Times New Roman"/>
        <family val="1"/>
      </rPr>
      <t>Phải trả người bán là các khoản phải trả mang tính chất thương mại, phát sinh từ các giao dịch có tính
 chất mua bán giữa nhà cung cấp và Công ty.</t>
    </r>
  </si>
  <si>
    <r>
      <t>·</t>
    </r>
    <r>
      <rPr>
        <sz val="7"/>
        <rFont val="Times New Roman"/>
        <family val="1"/>
      </rPr>
      <t xml:space="preserve">         </t>
    </r>
    <r>
      <rPr>
        <sz val="11"/>
        <rFont val="Times New Roman"/>
        <family val="1"/>
      </rPr>
      <t>Phải trả khác là các khoản phải trả không có tính chất thương mại, không liên quan đến giao dịch mua
 bán, nội bộ.</t>
    </r>
  </si>
  <si>
    <r>
      <t>4.8</t>
    </r>
    <r>
      <rPr>
        <b/>
        <i/>
        <sz val="7"/>
        <rFont val="Times New Roman"/>
        <family val="1"/>
      </rPr>
      <t xml:space="preserve">    </t>
    </r>
    <r>
      <rPr>
        <b/>
        <i/>
        <sz val="11"/>
        <rFont val="Times New Roman"/>
        <family val="1"/>
      </rPr>
      <t>Vay và các khoản nợ thuê tài chính</t>
    </r>
  </si>
  <si>
    <r>
      <t>4.9</t>
    </r>
    <r>
      <rPr>
        <b/>
        <i/>
        <sz val="7"/>
        <rFont val="Times New Roman"/>
        <family val="1"/>
      </rPr>
      <t xml:space="preserve">    </t>
    </r>
    <r>
      <rPr>
        <b/>
        <i/>
        <sz val="11"/>
        <rFont val="Times New Roman"/>
        <family val="1"/>
      </rPr>
      <t>Vốn chủ sở hữu</t>
    </r>
  </si>
  <si>
    <r>
      <t>·</t>
    </r>
    <r>
      <rPr>
        <sz val="7"/>
        <rFont val="Times New Roman"/>
        <family val="1"/>
      </rPr>
      <t xml:space="preserve">         </t>
    </r>
    <r>
      <rPr>
        <sz val="11"/>
        <rFont val="Times New Roman"/>
        <family val="1"/>
      </rPr>
      <t>Doanh thu bán hàng và cung cấp dịch vụ được ghi nhận khi có khả năng thu được các lợi ích kinh tế 
và có thể xác định được một cách chắc chắn, đồng thời thỏa mãn điều kiện sau:</t>
    </r>
  </si>
  <si>
    <r>
      <t>·</t>
    </r>
    <r>
      <rPr>
        <sz val="7"/>
        <rFont val="Times New Roman"/>
        <family val="1"/>
      </rPr>
      <t xml:space="preserve">         </t>
    </r>
    <r>
      <rPr>
        <sz val="11"/>
        <rFont val="Times New Roman"/>
        <family val="1"/>
      </rPr>
      <t>Doanh thu hoạt động tài chính được ghi nhận khi doanh thu được xác định tương đối chắc chắn và có 
khả năng thu được lợi ích kinh tế từ giao dịch đó.</t>
    </r>
  </si>
  <si>
    <r>
      <t>·</t>
    </r>
    <r>
      <rPr>
        <sz val="7"/>
        <rFont val="Times New Roman"/>
        <family val="1"/>
      </rPr>
      <t xml:space="preserve">         </t>
    </r>
    <r>
      <rPr>
        <sz val="11"/>
        <rFont val="Times New Roman"/>
        <family val="1"/>
      </rPr>
      <t>Thu nhập khác là các khoản thu nhập ngoài hoạt động sản xuất, kinh doanh của Công ty, được ghi nhận
 khi có thể xác định được một cách tương đối chắc chắn và có khả năng thu được các lợi ích kinh tế.</t>
    </r>
  </si>
  <si>
    <r>
      <t>4.16</t>
    </r>
    <r>
      <rPr>
        <b/>
        <i/>
        <sz val="11"/>
        <rFont val="Times New Roman"/>
        <family val="1"/>
      </rPr>
      <t xml:space="preserve"> Thuế suất và các lệ phí nộp Ngân sách mà Công ty đang áp dụng</t>
    </r>
  </si>
  <si>
    <r>
      <t>·</t>
    </r>
    <r>
      <rPr>
        <sz val="7"/>
        <rFont val="Times New Roman"/>
        <family val="1"/>
      </rPr>
      <t xml:space="preserve">      </t>
    </r>
    <r>
      <rPr>
        <sz val="11"/>
        <rFont val="Times New Roman"/>
        <family val="1"/>
      </rPr>
      <t>Thuế GTGT: Sách giáo khoa, sách tham khảo bổ trợ cho sách giáo khoa thuộc đối tượng không chịu thuế;
 Thiết bị văn phòng, từ điển áp dụng mức thuế suất 5%; Các mặt hàng khác như tem, nhãn, mẫu biểu, thiết bị….áp dụng mức thuế suất 10%.</t>
    </r>
  </si>
  <si>
    <r>
      <t>·</t>
    </r>
    <r>
      <rPr>
        <sz val="7"/>
        <rFont val="Times New Roman"/>
        <family val="1"/>
      </rPr>
      <t xml:space="preserve">      </t>
    </r>
    <r>
      <rPr>
        <sz val="11"/>
        <rFont val="Times New Roman"/>
        <family val="1"/>
      </rPr>
      <t>Thuế thu nhập doanh nghiệp: Áp dụng mức thuế suất thuế thu nhập doanh nghiệp là 22%</t>
    </r>
  </si>
  <si>
    <r>
      <t>·</t>
    </r>
    <r>
      <rPr>
        <sz val="7"/>
        <rFont val="Times New Roman"/>
        <family val="1"/>
      </rPr>
      <t xml:space="preserve">      </t>
    </r>
    <r>
      <rPr>
        <sz val="11"/>
        <rFont val="Times New Roman"/>
        <family val="1"/>
      </rPr>
      <t xml:space="preserve"> Các loại Thuế khác và Lệ phí nộp theo quy định hiện hành. </t>
    </r>
  </si>
  <si>
    <r>
      <t xml:space="preserve">  a.</t>
    </r>
    <r>
      <rPr>
        <b/>
        <sz val="7"/>
        <rFont val="Times New Roman"/>
        <family val="1"/>
      </rPr>
      <t xml:space="preserve">   </t>
    </r>
    <r>
      <rPr>
        <b/>
        <sz val="10.5"/>
        <rFont val="Times New Roman"/>
        <family val="1"/>
      </rPr>
      <t>Ngắn hạn</t>
    </r>
  </si>
  <si>
    <r>
      <t xml:space="preserve">  b.</t>
    </r>
    <r>
      <rPr>
        <b/>
        <sz val="7"/>
        <rFont val="Times New Roman"/>
        <family val="1"/>
      </rPr>
      <t>   </t>
    </r>
    <r>
      <rPr>
        <b/>
        <sz val="10.5"/>
        <rFont val="Times New Roman"/>
        <family val="1"/>
      </rPr>
      <t>Dài hạn</t>
    </r>
  </si>
  <si>
    <r>
      <t xml:space="preserve">   a.</t>
    </r>
    <r>
      <rPr>
        <b/>
        <sz val="7"/>
        <rFont val="Times New Roman"/>
        <family val="1"/>
      </rPr>
      <t>   </t>
    </r>
    <r>
      <rPr>
        <b/>
        <sz val="10.5"/>
        <rFont val="Times New Roman"/>
        <family val="1"/>
      </rPr>
      <t>Ngắn hạn</t>
    </r>
  </si>
  <si>
    <r>
      <t>1.</t>
    </r>
    <r>
      <rPr>
        <b/>
        <sz val="7"/>
        <rFont val="Times New Roman"/>
        <family val="1"/>
      </rPr>
      <t xml:space="preserve">       </t>
    </r>
    <r>
      <rPr>
        <b/>
        <sz val="10.5"/>
        <rFont val="Times New Roman"/>
        <family val="1"/>
      </rPr>
      <t>Dự phòng phải thu khó đòi</t>
    </r>
  </si>
  <si>
    <r>
      <t>a.</t>
    </r>
    <r>
      <rPr>
        <b/>
        <sz val="7"/>
        <rFont val="Times New Roman"/>
        <family val="1"/>
      </rPr>
      <t xml:space="preserve">       </t>
    </r>
    <r>
      <rPr>
        <b/>
        <sz val="10.5"/>
        <rFont val="Times New Roman"/>
        <family val="1"/>
      </rPr>
      <t>Ngắn hạn</t>
    </r>
  </si>
  <si>
    <r>
      <t>·</t>
    </r>
    <r>
      <rPr>
        <sz val="7"/>
        <rFont val="Times New Roman"/>
        <family val="1"/>
      </rPr>
      <t xml:space="preserve">         </t>
    </r>
    <r>
      <rPr>
        <sz val="10.5"/>
        <rFont val="Times New Roman"/>
        <family val="1"/>
      </rPr>
      <t>Nguyên giá TSCĐ vô hình đã khấu hao hết nhưng vẫn còn sử dụng tại ngày 30/06/2015 là 0 đ</t>
    </r>
  </si>
  <si>
    <r>
      <t>1.</t>
    </r>
    <r>
      <rPr>
        <b/>
        <sz val="7"/>
        <rFont val="Times New Roman"/>
        <family val="1"/>
      </rPr>
      <t xml:space="preserve">       </t>
    </r>
    <r>
      <rPr>
        <b/>
        <sz val="10.5"/>
        <rFont val="Times New Roman"/>
        <family val="1"/>
      </rPr>
      <t>Phải trả người bán</t>
    </r>
  </si>
  <si>
    <r>
      <t>1.</t>
    </r>
    <r>
      <rPr>
        <b/>
        <sz val="7"/>
        <rFont val="Times New Roman"/>
        <family val="1"/>
      </rPr>
      <t xml:space="preserve">       </t>
    </r>
    <r>
      <rPr>
        <b/>
        <sz val="10.5"/>
        <rFont val="Times New Roman"/>
        <family val="1"/>
      </rPr>
      <t>Phải trả khác</t>
    </r>
  </si>
  <si>
    <r>
      <t>1.</t>
    </r>
    <r>
      <rPr>
        <b/>
        <sz val="7"/>
        <rFont val="Times New Roman"/>
        <family val="1"/>
      </rPr>
      <t xml:space="preserve">       </t>
    </r>
    <r>
      <rPr>
        <b/>
        <sz val="10.5"/>
        <rFont val="Times New Roman"/>
        <family val="1"/>
      </rPr>
      <t>Vay và nợ thuê tài chính</t>
    </r>
  </si>
  <si>
    <r>
      <t>a.</t>
    </r>
    <r>
      <rPr>
        <b/>
        <sz val="7"/>
        <rFont val="Times New Roman"/>
        <family val="1"/>
      </rPr>
      <t xml:space="preserve">       </t>
    </r>
    <r>
      <rPr>
        <b/>
        <sz val="10.5"/>
        <rFont val="Times New Roman"/>
        <family val="1"/>
      </rPr>
      <t>Vay ngắn hạn</t>
    </r>
  </si>
  <si>
    <r>
      <t>a.</t>
    </r>
    <r>
      <rPr>
        <b/>
        <sz val="7"/>
        <rFont val="Times New Roman"/>
        <family val="1"/>
      </rPr>
      <t xml:space="preserve">       </t>
    </r>
    <r>
      <rPr>
        <b/>
        <sz val="10.5"/>
        <rFont val="Times New Roman"/>
        <family val="1"/>
      </rPr>
      <t>Các giao dịch về vốn với các chủ sở hữu và phân phối cổ tức, chia lợi nhuận</t>
    </r>
  </si>
  <si>
    <r>
      <t>a.</t>
    </r>
    <r>
      <rPr>
        <b/>
        <sz val="7"/>
        <rFont val="Times New Roman"/>
        <family val="1"/>
      </rPr>
      <t xml:space="preserve">       </t>
    </r>
    <r>
      <rPr>
        <b/>
        <sz val="10.5"/>
        <rFont val="Times New Roman"/>
        <family val="1"/>
      </rPr>
      <t>Thu nhập của Hội Đồng quản trị và Ban Giám đốc trong kỳ</t>
    </r>
  </si>
  <si>
    <t>Phaûi thu cuûa khaùch haøng</t>
  </si>
  <si>
    <t>Coâng ty ñaàu tö</t>
  </si>
  <si>
    <t>a. Đầu tư góp vốn vào đơn vị khác</t>
  </si>
  <si>
    <t xml:space="preserve"> b. Phải thu của khách hàng là các bên liên quan</t>
  </si>
  <si>
    <t>Nhaø XBGD Vieät Nam</t>
  </si>
  <si>
    <t>Ngaân haøng Coâng Thöông</t>
  </si>
  <si>
    <t>Ngaân haøng ÑT-PT Bình Thuaän</t>
  </si>
  <si>
    <t>Caùn boä nhaân vieân Coâng ty</t>
  </si>
  <si>
    <t>4. Hàng tồn kho (gía gốc)</t>
  </si>
  <si>
    <t xml:space="preserve"> Số cuối kỳ: (30/9/2015)</t>
  </si>
  <si>
    <r>
      <t xml:space="preserve">      ·</t>
    </r>
    <r>
      <rPr>
        <sz val="7"/>
        <rFont val="Times New Roman"/>
        <family val="1"/>
      </rPr>
      <t> </t>
    </r>
    <r>
      <rPr>
        <sz val="10.5"/>
        <rFont val="Times New Roman"/>
        <family val="1"/>
      </rPr>
      <t>Nguyên giá TSCĐ hữu hình đã khấu hao hết nhưng vẫn còn sử dụng tại ngày 30/09/2015 là 1.356.460.774 đ.</t>
    </r>
  </si>
  <si>
    <t xml:space="preserve"> Soá cuoái kyø: (30/9/2015)</t>
  </si>
  <si>
    <t>Công ty STBGD TPHCM</t>
  </si>
  <si>
    <t>Các đối tượng khác</t>
  </si>
  <si>
    <t>Công ty ĐTPTGD Phương Nam</t>
  </si>
  <si>
    <t>Công ty STBGD Miền Nam</t>
  </si>
  <si>
    <t>Chung CTy Đầu tư</t>
  </si>
  <si>
    <t xml:space="preserve">     Coäng VCSH 31/12/2014:</t>
  </si>
  <si>
    <t xml:space="preserve">     Coäng VCSH 30/9/2015:</t>
  </si>
  <si>
    <t>Soá dö taïi 01/01/2014:  11 Tyû</t>
  </si>
  <si>
    <t>Soá dö taïi 31/12/2014:  11 Tyû</t>
  </si>
  <si>
    <t>Soá dö taïi 1/1/2015:     11 Tyû</t>
  </si>
  <si>
    <t>Soá dö taïi 30/9/2015:    11 Tyû</t>
  </si>
  <si>
    <r>
      <t xml:space="preserve">         </t>
    </r>
    <r>
      <rPr>
        <i/>
        <sz val="11"/>
        <rFont val="Times New Roman"/>
        <family val="1"/>
      </rPr>
      <t>Trích quỹ khen thưởng phúc lợi , BĐH…</t>
    </r>
  </si>
  <si>
    <r>
      <t xml:space="preserve">         </t>
    </r>
    <r>
      <rPr>
        <i/>
        <sz val="11"/>
        <rFont val="Times New Roman"/>
        <family val="1"/>
      </rPr>
      <t>Ttả cổ tức cho cổ đông</t>
    </r>
  </si>
  <si>
    <r>
      <t xml:space="preserve">         </t>
    </r>
    <r>
      <rPr>
        <i/>
        <sz val="11"/>
        <rFont val="Times New Roman"/>
        <family val="1"/>
      </rPr>
      <t>Chia cổ tức (đ2/2014)</t>
    </r>
  </si>
  <si>
    <t xml:space="preserve"> Cổ tức lợi nhuận được chia (CTy Bình Dương)</t>
  </si>
  <si>
    <t>Dự phòng CP Cty Học Liệu Hà Nội</t>
  </si>
  <si>
    <t>Thù lao HĐQT, BKS không trực tiếp điều hành</t>
  </si>
  <si>
    <r>
      <t>b.</t>
    </r>
    <r>
      <rPr>
        <b/>
        <sz val="7"/>
        <rFont val="Times New Roman"/>
        <family val="1"/>
      </rPr>
      <t>     </t>
    </r>
    <r>
      <rPr>
        <b/>
        <sz val="10.5"/>
        <rFont val="Times New Roman"/>
        <family val="1"/>
      </rPr>
      <t>Các khoản chi phí quản lý doanh nghiệp phát sinh trong kỳ:TK 642</t>
    </r>
  </si>
  <si>
    <r>
      <t>a.</t>
    </r>
    <r>
      <rPr>
        <b/>
        <sz val="7"/>
        <rFont val="Times New Roman"/>
        <family val="1"/>
      </rPr>
      <t>     </t>
    </r>
    <r>
      <rPr>
        <b/>
        <sz val="10.5"/>
        <rFont val="Times New Roman"/>
        <family val="1"/>
      </rPr>
      <t>Các khoản chi phí bán hàng phát sinh trong kỳ: TK 641</t>
    </r>
  </si>
  <si>
    <t>Chi phí không hợp lệ tính thuế</t>
  </si>
  <si>
    <t>Thuế TNDN 2014 (Cục thuế BT thu)</t>
  </si>
  <si>
    <t>Lợi nhuận sau thuế TNDN</t>
  </si>
  <si>
    <t>Số lượng CP phổ thông lưu hành bình quân trong kỳ</t>
  </si>
  <si>
    <t>Lãi cơ bản trên cổ phiếu</t>
  </si>
  <si>
    <t>Bình Thuận, ngày 10  tháng 10 năm 2015</t>
  </si>
  <si>
    <t>CTy CP Sách TB G.dục Miền Nam</t>
  </si>
  <si>
    <t>CTy CP Sách Giáo dục TP.HCM</t>
  </si>
  <si>
    <t>CTy CP Sách -Thiết bị TP.HCM</t>
  </si>
  <si>
    <t>CTy CP ĐTPTGD Phương Nam</t>
  </si>
  <si>
    <t xml:space="preserve">Nội dung </t>
  </si>
  <si>
    <t xml:space="preserve">  Những giao dịch trọng yếu của Công ty với các bên liên quan trong kỳ</t>
  </si>
  <si>
    <t>Công ty Cổ phần Sách và Thiết bị Bình Thuận (sau đây gọi tắt là “Công ty”) được thành lập trên cơ sở 
cổ phần hóa Cty Sách và Thiết bị Bình Thuận thuộc Ủy ban Nhân dân Tỉnh Bình Thuận theo Quyết định số 2734/QĐ-CTUBBT ngày 07 tháng 6 năm 2004 của Ủy ban Nhân dân Tỉnh Bình Thuận. Công ty là đơn vị hạch toán độc lập, hoạt động sản xuất kinh doanh theo Giấy chứng nhận đăng ký kinh doanh số 4803000042 ngày 01 tháng 09 năm 2004 của Sở Kế hoạch và Đầu tư Tỉnh Bình Thuận (từ khi thành lập đến nay, Công ty đã 7 lần điều chỉnh Giấy chứng nhận đăng ký kinh doanh và lần điều chỉnh gần nhất vào ngày 16 tháng 10 năm 2012 với mã số doanh nghiệp là 3400393632), Luật Doanh nghiệp, Điều lệ Công ty và các quy định pháp lý hiện hành có liên quan.</t>
  </si>
  <si>
    <t>Coâng ty Mieàn Nam</t>
  </si>
  <si>
    <t>Xí nghieäp cheá bieán goã PT</t>
  </si>
  <si>
    <t xml:space="preserve">       Cổ tức</t>
  </si>
  <si>
    <t xml:space="preserve">             Công ty thực hiện phân phối lợi nhuận sau thuế năm 2014 theo Nghị quyết Đại hội đồng cổ đông thường niên 
năm 2015 số 28/NQ-ĐHCĐ-2015 ngày 07/02/2015.</t>
  </si>
  <si>
    <t xml:space="preserve">      Thu nhập khác</t>
  </si>
  <si>
    <t xml:space="preserve">      Chi phí khác</t>
  </si>
  <si>
    <t xml:space="preserve">     Chi phí bán hàng và chi phí quản lý doanh nghiệp</t>
  </si>
  <si>
    <t xml:space="preserve">      Chi phí thuế thu nhập doanh nghiệp hiện hành</t>
  </si>
  <si>
    <t xml:space="preserve"> Cổ tức</t>
  </si>
  <si>
    <t xml:space="preserve"> Thông tin về các bên liên quan</t>
  </si>
  <si>
    <t>139</t>
  </si>
  <si>
    <t>229</t>
  </si>
  <si>
    <t>311</t>
  </si>
  <si>
    <t>414</t>
  </si>
  <si>
    <t>415</t>
  </si>
  <si>
    <r>
      <t xml:space="preserve">                  </t>
    </r>
    <r>
      <rPr>
        <i/>
        <sz val="12"/>
        <rFont val="Arial"/>
        <family val="2"/>
      </rPr>
      <t xml:space="preserve"> ngày  10 tháng 10 năm 2015</t>
    </r>
  </si>
  <si>
    <r>
      <t xml:space="preserve">                  </t>
    </r>
    <r>
      <rPr>
        <i/>
        <sz val="12"/>
        <rFont val="Arial"/>
        <family val="2"/>
      </rPr>
      <t>Lập, ngày  10 tháng 10 năm 2015</t>
    </r>
  </si>
  <si>
    <t>03</t>
  </si>
  <si>
    <t>04</t>
  </si>
  <si>
    <t>05</t>
  </si>
  <si>
    <t>06</t>
  </si>
  <si>
    <t>07</t>
  </si>
  <si>
    <t/>
  </si>
  <si>
    <t>24</t>
  </si>
  <si>
    <t>27</t>
  </si>
  <si>
    <t>33</t>
  </si>
  <si>
    <t>34</t>
  </si>
  <si>
    <t>35</t>
  </si>
  <si>
    <t>36</t>
  </si>
  <si>
    <t>A- TÀI SẢN NGẮN HẠN</t>
  </si>
  <si>
    <t>100</t>
  </si>
  <si>
    <t>110</t>
  </si>
  <si>
    <t>111</t>
  </si>
  <si>
    <t>112</t>
  </si>
  <si>
    <t>II. Các khoản đầu tư tài chính ngắn hạn</t>
  </si>
  <si>
    <t>120</t>
  </si>
  <si>
    <t>121</t>
  </si>
  <si>
    <t>2. Dự phòng giảm giá chứng khoán kinh doanh</t>
  </si>
  <si>
    <t>122</t>
  </si>
  <si>
    <t>123</t>
  </si>
  <si>
    <t>130</t>
  </si>
  <si>
    <t>1. Phải thu ngắn hạn của khách hàng</t>
  </si>
  <si>
    <t>131</t>
  </si>
  <si>
    <t>2. Trả trước cho người bán ngắn hạn</t>
  </si>
  <si>
    <t>132</t>
  </si>
  <si>
    <t>133</t>
  </si>
  <si>
    <t>134</t>
  </si>
  <si>
    <t>135</t>
  </si>
  <si>
    <t>136</t>
  </si>
  <si>
    <t>7. Dự phòng phải thu ngắn hạn khó đòi</t>
  </si>
  <si>
    <t>137</t>
  </si>
  <si>
    <t>8. Tài sản Thiếu chờ xử lý</t>
  </si>
  <si>
    <t>140</t>
  </si>
  <si>
    <t>141</t>
  </si>
  <si>
    <t>2. Dự phòng giảm giá hàng tồn kho</t>
  </si>
  <si>
    <t>149</t>
  </si>
  <si>
    <t>V.Tài sản ngắn hạn khác</t>
  </si>
  <si>
    <t>150</t>
  </si>
  <si>
    <t>1. Chi phí trả trước ngắn hạn</t>
  </si>
  <si>
    <t>151</t>
  </si>
  <si>
    <t>152</t>
  </si>
  <si>
    <t>153</t>
  </si>
  <si>
    <t>154</t>
  </si>
  <si>
    <t>155</t>
  </si>
  <si>
    <t xml:space="preserve">B. TÀI SẢN DÀI HẠN </t>
  </si>
  <si>
    <t>200</t>
  </si>
  <si>
    <t>I. Các khoản phải thu dài hạn</t>
  </si>
  <si>
    <t>210</t>
  </si>
  <si>
    <t>211</t>
  </si>
  <si>
    <t>212</t>
  </si>
  <si>
    <t>213</t>
  </si>
  <si>
    <t>214</t>
  </si>
  <si>
    <t>215</t>
  </si>
  <si>
    <t>216</t>
  </si>
  <si>
    <t>7. Dự phòng phải thu dài hạn khó đòi</t>
  </si>
  <si>
    <t>219</t>
  </si>
  <si>
    <t>II.Tài sản cố định</t>
  </si>
  <si>
    <t>220</t>
  </si>
  <si>
    <t>221</t>
  </si>
  <si>
    <t xml:space="preserve">    - Nguyên giá</t>
  </si>
  <si>
    <t>222</t>
  </si>
  <si>
    <t xml:space="preserve">    - Giá trị hao mòn lũy kế</t>
  </si>
  <si>
    <t>223</t>
  </si>
  <si>
    <t>224</t>
  </si>
  <si>
    <t>225</t>
  </si>
  <si>
    <t>226</t>
  </si>
  <si>
    <t>227</t>
  </si>
  <si>
    <t>228</t>
  </si>
  <si>
    <t>230</t>
  </si>
  <si>
    <t>231</t>
  </si>
  <si>
    <t>232</t>
  </si>
  <si>
    <t>IV. Tài sản dở dang dài hạn</t>
  </si>
  <si>
    <t>240</t>
  </si>
  <si>
    <t>1. Chi phí sản xuất, kinh doanh dở dang dài hạn</t>
  </si>
  <si>
    <t>241</t>
  </si>
  <si>
    <t>242</t>
  </si>
  <si>
    <t>250</t>
  </si>
  <si>
    <t>1. Đầu tư vào công ty con</t>
  </si>
  <si>
    <t>251</t>
  </si>
  <si>
    <t>2. Đầu tư vào công ty liên kết, liên doanh</t>
  </si>
  <si>
    <t>252</t>
  </si>
  <si>
    <t>253</t>
  </si>
  <si>
    <t>4. Dự phòng đầu tư tài chính dài hạn</t>
  </si>
  <si>
    <t>254</t>
  </si>
  <si>
    <t>255</t>
  </si>
  <si>
    <t>260</t>
  </si>
  <si>
    <t>261</t>
  </si>
  <si>
    <t>2. Tài sản thuế thu nhập hoàn lại</t>
  </si>
  <si>
    <t>262</t>
  </si>
  <si>
    <t>3. Thiết bị, vật tư, phụ tùng thay thế dài hạn</t>
  </si>
  <si>
    <t>263</t>
  </si>
  <si>
    <t>268</t>
  </si>
  <si>
    <t>TỔNG CỘNG TÀI SẢN</t>
  </si>
  <si>
    <t>270</t>
  </si>
  <si>
    <t>NGUỒN VỐN</t>
  </si>
  <si>
    <t>C. NỢ PHẢI TRẢ</t>
  </si>
  <si>
    <t>300</t>
  </si>
  <si>
    <t>310</t>
  </si>
  <si>
    <t>312</t>
  </si>
  <si>
    <t>3. Thuế và các khoản phải nộp nhà nước</t>
  </si>
  <si>
    <t>313</t>
  </si>
  <si>
    <t>314</t>
  </si>
  <si>
    <t>315</t>
  </si>
  <si>
    <t>316</t>
  </si>
  <si>
    <t>317</t>
  </si>
  <si>
    <t>8. Doanh thu chưa thực hiện ngắn hạn</t>
  </si>
  <si>
    <t>318</t>
  </si>
  <si>
    <t>319</t>
  </si>
  <si>
    <t>320</t>
  </si>
  <si>
    <t>321</t>
  </si>
  <si>
    <t>12. Quỹ khen thưởng phúc lợi</t>
  </si>
  <si>
    <t>322</t>
  </si>
  <si>
    <t>13. Quỹ bình ổn giá</t>
  </si>
  <si>
    <t>323</t>
  </si>
  <si>
    <t>330</t>
  </si>
  <si>
    <t xml:space="preserve">1. Phải trả người bán dài hạn </t>
  </si>
  <si>
    <t>331</t>
  </si>
  <si>
    <t>332</t>
  </si>
  <si>
    <t>333</t>
  </si>
  <si>
    <t>334</t>
  </si>
  <si>
    <t>335</t>
  </si>
  <si>
    <t>6. Doanh thu chưa thực hiện dài hạn</t>
  </si>
  <si>
    <t>336</t>
  </si>
  <si>
    <t>337</t>
  </si>
  <si>
    <t>8. Vay và nợ thuê tài chính dài hạn</t>
  </si>
  <si>
    <t>338</t>
  </si>
  <si>
    <t>339</t>
  </si>
  <si>
    <t>340</t>
  </si>
  <si>
    <t>11. Thuế thu nhập hoãn lại phải trả</t>
  </si>
  <si>
    <t>341</t>
  </si>
  <si>
    <t>12. Dự phòng phải trả dài hạn</t>
  </si>
  <si>
    <t>342</t>
  </si>
  <si>
    <t>343</t>
  </si>
  <si>
    <t>D.VỐN CHỦ SỞ HỮU</t>
  </si>
  <si>
    <t>400</t>
  </si>
  <si>
    <t>410</t>
  </si>
  <si>
    <t>411</t>
  </si>
  <si>
    <t>- Cổ phiếu phổ thông có quyền biểu quyết</t>
  </si>
  <si>
    <t>411a</t>
  </si>
  <si>
    <t>- Cổ phiếu ưu đãi</t>
  </si>
  <si>
    <t>411b</t>
  </si>
  <si>
    <t>412</t>
  </si>
  <si>
    <t>413</t>
  </si>
  <si>
    <t>4. Vốn khác của chủ sở hữu</t>
  </si>
  <si>
    <t>5. Cổ phiếu quỹ</t>
  </si>
  <si>
    <t>416</t>
  </si>
  <si>
    <t>417</t>
  </si>
  <si>
    <t>418</t>
  </si>
  <si>
    <t>419</t>
  </si>
  <si>
    <t>420</t>
  </si>
  <si>
    <t>421</t>
  </si>
  <si>
    <t>- LNST chưa phân phối lũy kế đến cuối kỳ trước</t>
  </si>
  <si>
    <t>- LNST chưa phân phối kỳ này</t>
  </si>
  <si>
    <t>12. Nguồn vốn đầu tư XDCB</t>
  </si>
  <si>
    <t>422</t>
  </si>
  <si>
    <t>430</t>
  </si>
  <si>
    <t>1. Nguồn kinh phí</t>
  </si>
  <si>
    <t>431</t>
  </si>
  <si>
    <t>2. Nguồn kinh phí đã hình thành TSCĐ</t>
  </si>
  <si>
    <t>432</t>
  </si>
  <si>
    <t>TỔNG CỘNG NGUỒN VỐN</t>
  </si>
  <si>
    <t>440</t>
  </si>
  <si>
    <t>Số đầu năm 2015 (Theo QĐ 15)</t>
  </si>
  <si>
    <t>Lũy kế từ đầu năm 
đến cuối quý này(Năm trước)
QĐ 15</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</si>
</sst>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67">
    <font>
      <sz val="11"/>
      <color theme="1"/>
      <name val="Calibri"/>
      <family val="2"/>
      <scheme val="minor"/>
    </font>
    <font>
      <sz val="11"/>
      <color theme="1"/>
      <name val="Calibri"/>
      <family val="2"/>
      <scheme val="minor"/>
    </font>
    <font>
      <b/>
      <sz val="12"/>
      <name val="Times New Roman"/>
      <family val="1"/>
    </font>
    <font>
      <sz val="13"/>
      <name val="Arial"/>
      <family val="2"/>
    </font>
    <font>
      <b/>
      <sz val="11"/>
      <name val="Times New Roman"/>
      <family val="1"/>
    </font>
    <font>
      <b/>
      <sz val="10"/>
      <name val="Arial"/>
      <family val="2"/>
    </font>
    <font>
      <sz val="10"/>
      <name val="Arial"/>
      <family val="2"/>
    </font>
    <font>
      <sz val="9"/>
      <name val="Arial"/>
      <family val="2"/>
    </font>
    <font>
      <b/>
      <sz val="9"/>
      <name val="Arial"/>
      <family val="2"/>
    </font>
    <font>
      <sz val="11"/>
      <name val="Times New Roman"/>
      <family val="1"/>
    </font>
    <font>
      <sz val="12"/>
      <name val="Times New Roman"/>
      <family val="1"/>
    </font>
    <font>
      <b/>
      <sz val="8"/>
      <color indexed="81"/>
      <name val="Tahoma"/>
      <family val="2"/>
    </font>
    <font>
      <sz val="8"/>
      <color indexed="81"/>
      <name val="Tahoma"/>
      <family val="2"/>
    </font>
    <font>
      <sz val="11"/>
      <name val="Calibri"/>
      <family val="2"/>
      <scheme val="minor"/>
    </font>
    <font>
      <i/>
      <sz val="12"/>
      <name val="Times New Roman"/>
      <family val="1"/>
    </font>
    <font>
      <sz val="10"/>
      <name val="Times New Roman"/>
      <family val="1"/>
    </font>
    <font>
      <b/>
      <sz val="11"/>
      <name val="Calibri"/>
      <family val="2"/>
      <scheme val="minor"/>
    </font>
    <font>
      <sz val="10"/>
      <color theme="1"/>
      <name val="Calibri"/>
      <family val="2"/>
      <scheme val="minor"/>
    </font>
    <font>
      <sz val="12"/>
      <name val="Calibri"/>
      <family val="2"/>
      <scheme val="minor"/>
    </font>
    <font>
      <b/>
      <sz val="14"/>
      <name val="Arial"/>
      <family val="2"/>
    </font>
    <font>
      <b/>
      <u/>
      <sz val="10"/>
      <name val="Arial"/>
      <family val="2"/>
    </font>
    <font>
      <b/>
      <sz val="12"/>
      <name val="Arial"/>
      <family val="2"/>
    </font>
    <font>
      <sz val="12"/>
      <name val="Arial"/>
      <family val="2"/>
    </font>
    <font>
      <sz val="12"/>
      <color theme="1"/>
      <name val="Calibri"/>
      <family val="2"/>
      <scheme val="minor"/>
    </font>
    <font>
      <sz val="10"/>
      <name val="Arial"/>
      <family val="2"/>
    </font>
    <font>
      <sz val="11"/>
      <name val="VNI-Helve-Condense"/>
    </font>
    <font>
      <b/>
      <sz val="11"/>
      <name val="Arial"/>
      <family val="2"/>
    </font>
    <font>
      <sz val="12"/>
      <name val="VNI-Helve"/>
    </font>
    <font>
      <sz val="11"/>
      <name val="Arial"/>
      <family val="2"/>
    </font>
    <font>
      <b/>
      <sz val="11"/>
      <name val="VNI-Helve-Condense"/>
    </font>
    <font>
      <sz val="11"/>
      <name val="VNI-Helve"/>
    </font>
    <font>
      <b/>
      <sz val="10"/>
      <name val="VNI-Helve-Condense"/>
    </font>
    <font>
      <sz val="10"/>
      <name val="VNI-Helve"/>
    </font>
    <font>
      <b/>
      <u/>
      <sz val="11"/>
      <name val="Arial"/>
      <family val="2"/>
    </font>
    <font>
      <i/>
      <sz val="11"/>
      <name val="Arial"/>
      <family val="2"/>
    </font>
    <font>
      <i/>
      <sz val="10"/>
      <name val="Arial"/>
      <family val="2"/>
    </font>
    <font>
      <b/>
      <sz val="11"/>
      <name val="VNI-Helve"/>
    </font>
    <font>
      <sz val="10"/>
      <name val="VNI-Helve-Condense"/>
    </font>
    <font>
      <i/>
      <sz val="11"/>
      <name val="VNI-Helve-Condense"/>
    </font>
    <font>
      <i/>
      <sz val="10"/>
      <name val="VNI-Helve-Condense"/>
    </font>
    <font>
      <b/>
      <u/>
      <sz val="11"/>
      <name val="VNI-Helve-Condense"/>
    </font>
    <font>
      <i/>
      <sz val="11"/>
      <name val="Times New Roman"/>
      <family val="1"/>
    </font>
    <font>
      <i/>
      <sz val="11"/>
      <name val="VNI-Helve"/>
    </font>
    <font>
      <b/>
      <sz val="10"/>
      <name val="VNI-Helve"/>
    </font>
    <font>
      <i/>
      <sz val="10"/>
      <name val="VNI-Helve"/>
    </font>
    <font>
      <b/>
      <i/>
      <sz val="11"/>
      <name val="Times New Roman"/>
      <family val="1"/>
    </font>
    <font>
      <b/>
      <i/>
      <sz val="12"/>
      <name val="Times New Roman"/>
      <family val="1"/>
    </font>
    <font>
      <b/>
      <sz val="16"/>
      <name val="VNI-Helve"/>
    </font>
    <font>
      <b/>
      <i/>
      <sz val="16"/>
      <name val="VNI-Helve"/>
    </font>
    <font>
      <b/>
      <sz val="10.5"/>
      <name val="Times New Roman"/>
      <family val="1"/>
    </font>
    <font>
      <b/>
      <sz val="7"/>
      <name val="Times New Roman"/>
      <family val="1"/>
    </font>
    <font>
      <b/>
      <i/>
      <sz val="7"/>
      <name val="Times New Roman"/>
      <family val="1"/>
    </font>
    <font>
      <sz val="7"/>
      <name val="Times New Roman"/>
      <family val="1"/>
    </font>
    <font>
      <u/>
      <sz val="11"/>
      <name val="Times New Roman"/>
      <family val="1"/>
    </font>
    <font>
      <sz val="10.5"/>
      <name val="Symbol"/>
      <family val="1"/>
      <charset val="2"/>
    </font>
    <font>
      <sz val="10.5"/>
      <name val="Times New Roman"/>
      <family val="1"/>
    </font>
    <font>
      <b/>
      <sz val="12"/>
      <name val="VNI-Helve"/>
    </font>
    <font>
      <sz val="11"/>
      <color indexed="10"/>
      <name val="VNI-Helve-Condense"/>
    </font>
    <font>
      <sz val="10"/>
      <color indexed="10"/>
      <name val="VNI-Helve"/>
    </font>
    <font>
      <b/>
      <sz val="8"/>
      <name val="Arial"/>
      <family val="2"/>
    </font>
    <font>
      <i/>
      <sz val="12"/>
      <name val="Arial"/>
      <family val="2"/>
    </font>
    <font>
      <sz val="11"/>
      <color theme="1"/>
      <name val="Arial"/>
      <family val="2"/>
    </font>
    <font>
      <b/>
      <sz val="12"/>
      <color theme="1"/>
      <name val="Arial"/>
      <family val="2"/>
    </font>
    <font>
      <sz val="12"/>
      <color theme="1"/>
      <name val="Arial"/>
      <family val="2"/>
    </font>
    <font>
      <b/>
      <sz val="14"/>
      <color theme="1"/>
      <name val="Arial"/>
      <family val="2"/>
    </font>
    <font>
      <b/>
      <i/>
      <sz val="12"/>
      <color theme="1"/>
      <name val="Arial"/>
      <family val="2"/>
    </font>
    <font>
      <i/>
      <sz val="12"/>
      <color theme="1"/>
      <name val="Arial"/>
      <family val="2"/>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style="thick">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auto="1"/>
      </top>
      <bottom style="hair">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hair">
        <color auto="1"/>
      </top>
      <bottom style="hair">
        <color auto="1"/>
      </bottom>
      <diagonal/>
    </border>
    <border>
      <left/>
      <right/>
      <top/>
      <bottom style="thin">
        <color indexed="8"/>
      </bottom>
      <diagonal/>
    </border>
    <border>
      <left style="medium">
        <color indexed="64"/>
      </left>
      <right/>
      <top/>
      <bottom/>
      <diagonal/>
    </border>
  </borders>
  <cellStyleXfs count="5">
    <xf numFmtId="0" fontId="0" fillId="0" borderId="0"/>
    <xf numFmtId="41" fontId="1" fillId="0" borderId="0" applyFont="0" applyFill="0" applyBorder="0" applyAlignment="0" applyProtection="0"/>
    <xf numFmtId="0" fontId="1" fillId="0" borderId="0"/>
    <xf numFmtId="43" fontId="1" fillId="0" borderId="0" applyFont="0" applyFill="0" applyBorder="0" applyAlignment="0" applyProtection="0"/>
    <xf numFmtId="0" fontId="24" fillId="0" borderId="0"/>
  </cellStyleXfs>
  <cellXfs count="418">
    <xf numFmtId="0" fontId="0" fillId="0" borderId="0" xfId="0"/>
    <xf numFmtId="0" fontId="13" fillId="0" borderId="0" xfId="0" applyFont="1" applyFill="1"/>
    <xf numFmtId="0" fontId="16" fillId="0" borderId="0" xfId="0" applyFont="1" applyFill="1"/>
    <xf numFmtId="0" fontId="5" fillId="0" borderId="0" xfId="0" applyFont="1"/>
    <xf numFmtId="0" fontId="17" fillId="0" borderId="0" xfId="0" applyFont="1"/>
    <xf numFmtId="0" fontId="5" fillId="0" borderId="0" xfId="0" applyFont="1" applyAlignment="1"/>
    <xf numFmtId="0" fontId="18" fillId="0" borderId="0" xfId="0" applyFont="1" applyFill="1"/>
    <xf numFmtId="0" fontId="5" fillId="0" borderId="0" xfId="0" applyFont="1" applyAlignment="1">
      <alignment horizontal="center"/>
    </xf>
    <xf numFmtId="0" fontId="18" fillId="0" borderId="0" xfId="0" applyFont="1" applyFill="1" applyAlignment="1">
      <alignment horizontal="center"/>
    </xf>
    <xf numFmtId="0" fontId="17" fillId="0" borderId="0" xfId="0" applyFont="1" applyAlignment="1">
      <alignment horizontal="center"/>
    </xf>
    <xf numFmtId="0" fontId="2" fillId="0" borderId="0" xfId="0" applyFont="1" applyFill="1" applyAlignment="1">
      <alignment horizontal="center" vertical="top" wrapText="1"/>
    </xf>
    <xf numFmtId="0" fontId="21" fillId="0" borderId="17"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xf numFmtId="0" fontId="22" fillId="0" borderId="21" xfId="0" applyFont="1" applyBorder="1"/>
    <xf numFmtId="0" fontId="21" fillId="0" borderId="21" xfId="0" applyFont="1" applyBorder="1"/>
    <xf numFmtId="0" fontId="21" fillId="0" borderId="0" xfId="0" applyFont="1" applyAlignment="1">
      <alignment horizontal="center"/>
    </xf>
    <xf numFmtId="0" fontId="23" fillId="0" borderId="0" xfId="0" applyFont="1"/>
    <xf numFmtId="0" fontId="23" fillId="0" borderId="0" xfId="0" applyFont="1" applyAlignment="1">
      <alignment horizontal="center"/>
    </xf>
    <xf numFmtId="0" fontId="21" fillId="0" borderId="22" xfId="0" applyFont="1" applyBorder="1"/>
    <xf numFmtId="0" fontId="22" fillId="0" borderId="0" xfId="0" applyFont="1"/>
    <xf numFmtId="49" fontId="3" fillId="0" borderId="28" xfId="0" applyNumberFormat="1" applyFont="1" applyFill="1" applyBorder="1" applyAlignment="1">
      <alignment horizontal="center"/>
    </xf>
    <xf numFmtId="41" fontId="6" fillId="0" borderId="28" xfId="1" applyFont="1" applyFill="1" applyBorder="1"/>
    <xf numFmtId="41" fontId="5" fillId="0" borderId="28" xfId="1" applyFont="1" applyFill="1" applyBorder="1"/>
    <xf numFmtId="0" fontId="2" fillId="0" borderId="36" xfId="0" applyFont="1" applyFill="1" applyBorder="1" applyAlignment="1">
      <alignment horizontal="left" vertical="center"/>
    </xf>
    <xf numFmtId="0" fontId="25" fillId="0" borderId="36" xfId="0" applyFont="1" applyFill="1" applyBorder="1"/>
    <xf numFmtId="41" fontId="25" fillId="0" borderId="0" xfId="1" applyFont="1" applyFill="1" applyBorder="1"/>
    <xf numFmtId="0" fontId="25" fillId="0" borderId="0" xfId="0" applyFont="1" applyFill="1" applyBorder="1"/>
    <xf numFmtId="0" fontId="25" fillId="0" borderId="0" xfId="0" applyFont="1" applyFill="1"/>
    <xf numFmtId="41" fontId="25" fillId="0" borderId="36" xfId="1" applyFont="1" applyFill="1" applyBorder="1"/>
    <xf numFmtId="41" fontId="28" fillId="0" borderId="36" xfId="1" applyFont="1" applyFill="1" applyBorder="1"/>
    <xf numFmtId="0" fontId="29" fillId="0" borderId="37" xfId="0" applyFont="1" applyFill="1" applyBorder="1" applyAlignment="1">
      <alignment horizontal="center"/>
    </xf>
    <xf numFmtId="0" fontId="29" fillId="0" borderId="37" xfId="0" applyFont="1" applyFill="1" applyBorder="1"/>
    <xf numFmtId="0" fontId="29" fillId="0" borderId="36" xfId="0" applyFont="1" applyFill="1" applyBorder="1"/>
    <xf numFmtId="41" fontId="29" fillId="0" borderId="37" xfId="1" applyFont="1" applyFill="1" applyBorder="1"/>
    <xf numFmtId="41" fontId="29" fillId="0" borderId="0" xfId="1" applyFont="1" applyFill="1" applyBorder="1"/>
    <xf numFmtId="0" fontId="29" fillId="0" borderId="0" xfId="0" applyFont="1" applyFill="1" applyBorder="1"/>
    <xf numFmtId="0" fontId="29" fillId="0" borderId="0" xfId="0" applyFont="1" applyFill="1"/>
    <xf numFmtId="0" fontId="30" fillId="0" borderId="37" xfId="0" applyFont="1" applyFill="1" applyBorder="1"/>
    <xf numFmtId="41" fontId="30" fillId="0" borderId="0" xfId="1" applyFont="1" applyFill="1"/>
    <xf numFmtId="0" fontId="30" fillId="0" borderId="0" xfId="0" applyFont="1" applyFill="1"/>
    <xf numFmtId="41" fontId="25" fillId="0" borderId="0" xfId="1" applyFont="1" applyFill="1"/>
    <xf numFmtId="0" fontId="29" fillId="0" borderId="36" xfId="0" applyFont="1" applyFill="1" applyBorder="1" applyAlignment="1">
      <alignment horizontal="center"/>
    </xf>
    <xf numFmtId="41" fontId="31" fillId="0" borderId="36" xfId="1" applyFont="1" applyFill="1" applyBorder="1"/>
    <xf numFmtId="0" fontId="30" fillId="0" borderId="36" xfId="0" applyFont="1" applyFill="1" applyBorder="1"/>
    <xf numFmtId="14" fontId="26" fillId="0" borderId="36" xfId="1" applyNumberFormat="1" applyFont="1" applyFill="1" applyBorder="1" applyAlignment="1">
      <alignment horizontal="center"/>
    </xf>
    <xf numFmtId="41" fontId="27" fillId="0" borderId="0" xfId="1" applyFont="1" applyFill="1"/>
    <xf numFmtId="41" fontId="29" fillId="0" borderId="36" xfId="1" applyFont="1" applyFill="1" applyBorder="1"/>
    <xf numFmtId="164" fontId="25" fillId="0" borderId="36" xfId="3" applyNumberFormat="1" applyFont="1" applyFill="1" applyBorder="1"/>
    <xf numFmtId="164" fontId="29" fillId="0" borderId="36" xfId="3" applyNumberFormat="1" applyFont="1" applyFill="1" applyBorder="1"/>
    <xf numFmtId="41" fontId="6" fillId="0" borderId="0" xfId="1" applyFont="1" applyFill="1"/>
    <xf numFmtId="41" fontId="32" fillId="0" borderId="0" xfId="1" applyFont="1" applyFill="1"/>
    <xf numFmtId="0" fontId="26" fillId="0" borderId="17" xfId="0" applyFont="1" applyFill="1" applyBorder="1" applyAlignment="1">
      <alignment horizontal="center" vertical="center"/>
    </xf>
    <xf numFmtId="41" fontId="26" fillId="0" borderId="38" xfId="1" applyFont="1" applyFill="1" applyBorder="1" applyAlignment="1">
      <alignment horizontal="center" vertical="center" wrapText="1"/>
    </xf>
    <xf numFmtId="41" fontId="26" fillId="0" borderId="17" xfId="1" applyFont="1" applyFill="1" applyBorder="1" applyAlignment="1">
      <alignment horizontal="center" vertical="center" wrapText="1"/>
    </xf>
    <xf numFmtId="41" fontId="26" fillId="0" borderId="39" xfId="1" applyFont="1" applyFill="1" applyBorder="1" applyAlignment="1">
      <alignment horizontal="center" vertical="center"/>
    </xf>
    <xf numFmtId="41" fontId="26" fillId="0" borderId="0" xfId="1" applyFont="1" applyFill="1" applyBorder="1" applyAlignment="1">
      <alignment horizontal="center" vertical="center" wrapText="1"/>
    </xf>
    <xf numFmtId="164" fontId="26" fillId="0" borderId="0" xfId="3" applyNumberFormat="1" applyFont="1" applyFill="1" applyBorder="1" applyAlignment="1">
      <alignment horizontal="center" vertical="center" wrapText="1"/>
    </xf>
    <xf numFmtId="41" fontId="26" fillId="0" borderId="0" xfId="1" applyFont="1" applyFill="1" applyBorder="1" applyAlignment="1">
      <alignment horizontal="center" wrapText="1"/>
    </xf>
    <xf numFmtId="41" fontId="26" fillId="0" borderId="0" xfId="1" applyFont="1" applyFill="1" applyBorder="1" applyAlignment="1">
      <alignment horizontal="center" vertical="center" textRotation="90"/>
    </xf>
    <xf numFmtId="0" fontId="26" fillId="0" borderId="0" xfId="0" applyFont="1" applyFill="1" applyAlignment="1">
      <alignment horizontal="center"/>
    </xf>
    <xf numFmtId="0" fontId="33" fillId="0" borderId="34" xfId="0" applyFont="1" applyFill="1" applyBorder="1"/>
    <xf numFmtId="41" fontId="6" fillId="0" borderId="40" xfId="1" applyFont="1" applyFill="1" applyBorder="1"/>
    <xf numFmtId="41" fontId="26" fillId="0" borderId="0" xfId="1" applyFont="1" applyFill="1" applyBorder="1"/>
    <xf numFmtId="41" fontId="28" fillId="0" borderId="0" xfId="1" applyFont="1" applyFill="1" applyBorder="1"/>
    <xf numFmtId="164" fontId="28" fillId="0" borderId="0" xfId="3" applyNumberFormat="1" applyFont="1" applyFill="1" applyBorder="1"/>
    <xf numFmtId="0" fontId="28" fillId="0" borderId="0" xfId="0" applyFont="1" applyFill="1"/>
    <xf numFmtId="0" fontId="28" fillId="0" borderId="28" xfId="0" applyFont="1" applyFill="1" applyBorder="1"/>
    <xf numFmtId="0" fontId="34" fillId="0" borderId="28" xfId="0" applyFont="1" applyFill="1" applyBorder="1"/>
    <xf numFmtId="41" fontId="35" fillId="0" borderId="28" xfId="1" applyFont="1" applyFill="1" applyBorder="1"/>
    <xf numFmtId="41" fontId="34" fillId="0" borderId="0" xfId="1" applyFont="1" applyFill="1" applyBorder="1"/>
    <xf numFmtId="164" fontId="34" fillId="0" borderId="0" xfId="3" applyNumberFormat="1" applyFont="1" applyFill="1" applyBorder="1"/>
    <xf numFmtId="0" fontId="34" fillId="0" borderId="0" xfId="0" applyFont="1" applyFill="1"/>
    <xf numFmtId="0" fontId="26" fillId="0" borderId="28" xfId="0" applyFont="1" applyFill="1" applyBorder="1"/>
    <xf numFmtId="164" fontId="26" fillId="0" borderId="0" xfId="3" applyNumberFormat="1" applyFont="1" applyFill="1" applyBorder="1"/>
    <xf numFmtId="0" fontId="26" fillId="0" borderId="0" xfId="0" applyFont="1" applyFill="1"/>
    <xf numFmtId="0" fontId="33" fillId="0" borderId="28" xfId="0" applyFont="1" applyFill="1" applyBorder="1"/>
    <xf numFmtId="0" fontId="26" fillId="0" borderId="41" xfId="0" applyFont="1" applyFill="1" applyBorder="1"/>
    <xf numFmtId="41" fontId="5" fillId="0" borderId="41" xfId="1" applyFont="1" applyFill="1" applyBorder="1"/>
    <xf numFmtId="0" fontId="2" fillId="0" borderId="36" xfId="0" applyFont="1" applyFill="1" applyBorder="1" applyAlignment="1">
      <alignment horizontal="justify"/>
    </xf>
    <xf numFmtId="41" fontId="37" fillId="0" borderId="0" xfId="1" applyFont="1" applyFill="1" applyBorder="1"/>
    <xf numFmtId="164" fontId="25" fillId="0" borderId="0" xfId="3" applyNumberFormat="1" applyFont="1" applyFill="1" applyBorder="1"/>
    <xf numFmtId="164" fontId="29" fillId="0" borderId="0" xfId="3" applyNumberFormat="1" applyFont="1" applyFill="1" applyBorder="1"/>
    <xf numFmtId="0" fontId="38" fillId="0" borderId="0" xfId="0" applyFont="1" applyFill="1" applyBorder="1"/>
    <xf numFmtId="41" fontId="38" fillId="0" borderId="0" xfId="1" applyFont="1" applyFill="1" applyBorder="1"/>
    <xf numFmtId="164" fontId="38" fillId="0" borderId="0" xfId="3" applyNumberFormat="1" applyFont="1" applyFill="1" applyBorder="1"/>
    <xf numFmtId="41" fontId="37" fillId="0" borderId="36" xfId="1" applyFont="1" applyFill="1" applyBorder="1"/>
    <xf numFmtId="0" fontId="9" fillId="0" borderId="36" xfId="0" applyFont="1" applyFill="1" applyBorder="1" applyAlignment="1">
      <alignment horizontal="left"/>
    </xf>
    <xf numFmtId="41" fontId="31" fillId="0" borderId="37" xfId="1" applyFont="1" applyFill="1" applyBorder="1"/>
    <xf numFmtId="0" fontId="2" fillId="0" borderId="36" xfId="0" applyFont="1" applyFill="1" applyBorder="1" applyAlignment="1">
      <alignment horizontal="left"/>
    </xf>
    <xf numFmtId="14" fontId="5" fillId="0" borderId="36" xfId="1" applyNumberFormat="1" applyFont="1" applyFill="1" applyBorder="1" applyAlignment="1">
      <alignment horizontal="center"/>
    </xf>
    <xf numFmtId="0" fontId="41" fillId="0" borderId="0" xfId="0" applyFont="1" applyFill="1" applyAlignment="1">
      <alignment horizontal="left"/>
    </xf>
    <xf numFmtId="0" fontId="42" fillId="0" borderId="0" xfId="0" applyFont="1" applyFill="1"/>
    <xf numFmtId="41" fontId="42" fillId="0" borderId="0" xfId="1" applyFont="1" applyFill="1"/>
    <xf numFmtId="0" fontId="4" fillId="0" borderId="0" xfId="0" applyFont="1" applyFill="1" applyAlignment="1">
      <alignment horizontal="left"/>
    </xf>
    <xf numFmtId="0" fontId="4" fillId="0" borderId="36" xfId="0" applyFont="1" applyFill="1" applyBorder="1" applyAlignment="1">
      <alignment horizontal="left"/>
    </xf>
    <xf numFmtId="0" fontId="4" fillId="0" borderId="37" xfId="0" applyFont="1" applyFill="1" applyBorder="1" applyAlignment="1">
      <alignment horizontal="left"/>
    </xf>
    <xf numFmtId="41" fontId="30" fillId="0" borderId="36" xfId="1" applyFont="1" applyFill="1" applyBorder="1"/>
    <xf numFmtId="41" fontId="30" fillId="0" borderId="36" xfId="0" applyNumberFormat="1" applyFont="1" applyFill="1" applyBorder="1"/>
    <xf numFmtId="0" fontId="36" fillId="0" borderId="36" xfId="0" applyFont="1" applyFill="1" applyBorder="1" applyAlignment="1">
      <alignment horizontal="right" vertical="center" wrapText="1"/>
    </xf>
    <xf numFmtId="0" fontId="36" fillId="0" borderId="36" xfId="0" applyFont="1" applyFill="1" applyBorder="1" applyAlignment="1">
      <alignment horizontal="center" vertical="center" wrapText="1"/>
    </xf>
    <xf numFmtId="41" fontId="36" fillId="0" borderId="0" xfId="1" applyFont="1" applyFill="1" applyAlignment="1">
      <alignment horizontal="center" vertical="center"/>
    </xf>
    <xf numFmtId="0" fontId="36" fillId="0" borderId="0" xfId="0" applyFont="1" applyFill="1" applyAlignment="1">
      <alignment horizontal="center" vertical="center"/>
    </xf>
    <xf numFmtId="41" fontId="43" fillId="0" borderId="0" xfId="1" applyFont="1" applyFill="1" applyBorder="1"/>
    <xf numFmtId="41" fontId="36" fillId="0" borderId="0" xfId="1" applyFont="1" applyFill="1" applyBorder="1"/>
    <xf numFmtId="0" fontId="36" fillId="0" borderId="0" xfId="0" applyFont="1" applyFill="1" applyBorder="1"/>
    <xf numFmtId="41" fontId="32" fillId="0" borderId="0" xfId="1" applyFont="1" applyFill="1" applyBorder="1"/>
    <xf numFmtId="41" fontId="30" fillId="0" borderId="0" xfId="1" applyFont="1" applyFill="1" applyBorder="1"/>
    <xf numFmtId="0" fontId="30" fillId="0" borderId="0" xfId="0" applyFont="1" applyFill="1" applyBorder="1"/>
    <xf numFmtId="41" fontId="43" fillId="0" borderId="36" xfId="1" applyFont="1" applyFill="1" applyBorder="1"/>
    <xf numFmtId="41" fontId="32" fillId="0" borderId="0" xfId="1" applyFont="1" applyFill="1" applyBorder="1" applyAlignment="1"/>
    <xf numFmtId="41" fontId="32" fillId="0" borderId="36" xfId="1" applyFont="1" applyFill="1" applyBorder="1"/>
    <xf numFmtId="41" fontId="32" fillId="0" borderId="36" xfId="1" applyFont="1" applyFill="1" applyBorder="1" applyAlignment="1"/>
    <xf numFmtId="41" fontId="31" fillId="0" borderId="36" xfId="0" applyNumberFormat="1" applyFont="1" applyFill="1" applyBorder="1" applyAlignment="1"/>
    <xf numFmtId="41" fontId="42" fillId="0" borderId="0" xfId="1" applyFont="1" applyFill="1" applyBorder="1"/>
    <xf numFmtId="0" fontId="42" fillId="0" borderId="0" xfId="0" applyFont="1" applyFill="1" applyBorder="1"/>
    <xf numFmtId="41" fontId="44" fillId="0" borderId="0" xfId="1" applyFont="1" applyFill="1" applyBorder="1"/>
    <xf numFmtId="0" fontId="36" fillId="0" borderId="0" xfId="0" applyFont="1" applyFill="1"/>
    <xf numFmtId="41" fontId="43" fillId="0" borderId="0" xfId="1" applyFont="1" applyFill="1"/>
    <xf numFmtId="41" fontId="5" fillId="0" borderId="0" xfId="1" applyFont="1" applyFill="1"/>
    <xf numFmtId="41" fontId="36" fillId="0" borderId="0" xfId="1" applyFont="1" applyFill="1"/>
    <xf numFmtId="0" fontId="36" fillId="0" borderId="0" xfId="0" applyFont="1" applyFill="1" applyAlignment="1">
      <alignment horizontal="left"/>
    </xf>
    <xf numFmtId="41" fontId="43" fillId="0" borderId="0" xfId="1" applyFont="1" applyFill="1" applyAlignment="1">
      <alignment horizontal="left"/>
    </xf>
    <xf numFmtId="41" fontId="36" fillId="0" borderId="0" xfId="1" applyFont="1" applyFill="1" applyAlignment="1">
      <alignment horizontal="left"/>
    </xf>
    <xf numFmtId="0" fontId="2" fillId="0" borderId="0" xfId="0" applyFont="1" applyFill="1" applyAlignment="1">
      <alignment horizontal="left"/>
    </xf>
    <xf numFmtId="0" fontId="30" fillId="0" borderId="0" xfId="0" applyFont="1" applyFill="1" applyAlignment="1">
      <alignment horizontal="left"/>
    </xf>
    <xf numFmtId="41" fontId="30" fillId="0" borderId="0" xfId="1" applyFont="1" applyFill="1" applyAlignment="1">
      <alignment horizontal="left"/>
    </xf>
    <xf numFmtId="0" fontId="45" fillId="0" borderId="0" xfId="0" applyFont="1" applyFill="1" applyAlignment="1"/>
    <xf numFmtId="41" fontId="32" fillId="0" borderId="0" xfId="1" applyFont="1" applyFill="1" applyAlignment="1">
      <alignment horizontal="left"/>
    </xf>
    <xf numFmtId="0" fontId="45" fillId="0" borderId="36" xfId="0" applyFont="1" applyFill="1" applyBorder="1" applyAlignment="1"/>
    <xf numFmtId="0" fontId="30" fillId="0" borderId="36" xfId="0" applyFont="1" applyFill="1" applyBorder="1" applyAlignment="1">
      <alignment horizontal="left"/>
    </xf>
    <xf numFmtId="0" fontId="30" fillId="0" borderId="37" xfId="0" applyFont="1" applyFill="1" applyBorder="1" applyAlignment="1">
      <alignment horizontal="left"/>
    </xf>
    <xf numFmtId="41" fontId="43" fillId="0" borderId="0" xfId="0" applyNumberFormat="1" applyFont="1" applyFill="1"/>
    <xf numFmtId="41" fontId="30" fillId="0" borderId="0" xfId="0" applyNumberFormat="1" applyFont="1" applyFill="1"/>
    <xf numFmtId="41" fontId="43" fillId="0" borderId="36" xfId="0" applyNumberFormat="1" applyFont="1" applyFill="1" applyBorder="1"/>
    <xf numFmtId="0" fontId="30" fillId="0" borderId="36" xfId="0" applyFont="1" applyFill="1" applyBorder="1" applyAlignment="1"/>
    <xf numFmtId="41" fontId="30" fillId="0" borderId="36" xfId="1" applyFont="1" applyFill="1" applyBorder="1" applyAlignment="1"/>
    <xf numFmtId="41" fontId="6" fillId="0" borderId="36" xfId="1" applyFont="1" applyFill="1" applyBorder="1"/>
    <xf numFmtId="0" fontId="9" fillId="0" borderId="0" xfId="0" applyFont="1" applyFill="1" applyBorder="1" applyAlignment="1">
      <alignment horizontal="left"/>
    </xf>
    <xf numFmtId="0" fontId="27" fillId="0" borderId="0" xfId="0" applyFont="1" applyFill="1"/>
    <xf numFmtId="0" fontId="10" fillId="0" borderId="0" xfId="0" applyFont="1" applyFill="1" applyAlignment="1">
      <alignment horizontal="left"/>
    </xf>
    <xf numFmtId="41" fontId="43" fillId="0" borderId="37" xfId="1" applyFont="1" applyFill="1" applyBorder="1"/>
    <xf numFmtId="0" fontId="4" fillId="0" borderId="0" xfId="0" applyFont="1" applyFill="1" applyAlignment="1">
      <alignment horizontal="left" wrapText="1"/>
    </xf>
    <xf numFmtId="0" fontId="4" fillId="0" borderId="13" xfId="0" applyFont="1" applyFill="1" applyBorder="1" applyAlignment="1">
      <alignment horizontal="left"/>
    </xf>
    <xf numFmtId="0" fontId="28" fillId="0" borderId="0" xfId="0" applyFont="1" applyFill="1" applyAlignment="1">
      <alignment horizontal="left"/>
    </xf>
    <xf numFmtId="0" fontId="27" fillId="0" borderId="0" xfId="0" applyFont="1" applyFill="1" applyAlignment="1">
      <alignment horizontal="center"/>
    </xf>
    <xf numFmtId="14" fontId="26" fillId="0" borderId="0" xfId="0" applyNumberFormat="1" applyFont="1" applyFill="1" applyBorder="1" applyAlignment="1">
      <alignment horizontal="center"/>
    </xf>
    <xf numFmtId="0" fontId="2" fillId="0" borderId="0" xfId="0" applyFont="1" applyFill="1" applyBorder="1" applyAlignment="1">
      <alignment horizontal="left" wrapText="1"/>
    </xf>
    <xf numFmtId="0" fontId="4" fillId="0" borderId="0" xfId="0" applyFont="1" applyFill="1" applyBorder="1" applyAlignment="1">
      <alignment horizontal="left"/>
    </xf>
    <xf numFmtId="0" fontId="25" fillId="0" borderId="0" xfId="0" applyFont="1" applyFill="1" applyBorder="1" applyAlignment="1">
      <alignment horizontal="left"/>
    </xf>
    <xf numFmtId="0" fontId="2" fillId="0" borderId="0" xfId="0" applyFont="1" applyFill="1" applyBorder="1" applyAlignment="1">
      <alignment horizontal="left"/>
    </xf>
    <xf numFmtId="14" fontId="5" fillId="0" borderId="0" xfId="1" applyNumberFormat="1" applyFont="1" applyFill="1" applyBorder="1" applyAlignment="1">
      <alignment horizontal="center"/>
    </xf>
    <xf numFmtId="0" fontId="10" fillId="0" borderId="0" xfId="0" applyFont="1" applyFill="1" applyBorder="1" applyAlignment="1">
      <alignment horizontal="left"/>
    </xf>
    <xf numFmtId="41" fontId="30" fillId="0" borderId="0" xfId="0" applyNumberFormat="1" applyFont="1" applyFill="1" applyBorder="1"/>
    <xf numFmtId="41" fontId="32" fillId="0" borderId="0" xfId="0" applyNumberFormat="1" applyFont="1" applyFill="1" applyBorder="1"/>
    <xf numFmtId="164" fontId="30" fillId="0" borderId="0" xfId="3" applyNumberFormat="1" applyFont="1" applyFill="1"/>
    <xf numFmtId="0" fontId="25" fillId="0" borderId="0" xfId="0" applyFont="1" applyFill="1" applyAlignment="1">
      <alignment horizontal="center"/>
    </xf>
    <xf numFmtId="41" fontId="25" fillId="0" borderId="0" xfId="1" applyFont="1" applyFill="1" applyAlignment="1">
      <alignment horizontal="center"/>
    </xf>
    <xf numFmtId="41" fontId="25" fillId="0" borderId="0" xfId="1" applyFont="1" applyFill="1" applyBorder="1" applyAlignment="1">
      <alignment horizontal="center"/>
    </xf>
    <xf numFmtId="0" fontId="25" fillId="0" borderId="37" xfId="0" applyFont="1" applyFill="1" applyBorder="1"/>
    <xf numFmtId="41" fontId="29" fillId="0" borderId="36" xfId="0" applyNumberFormat="1" applyFont="1" applyFill="1" applyBorder="1"/>
    <xf numFmtId="14" fontId="29" fillId="0" borderId="36" xfId="1" applyNumberFormat="1" applyFont="1" applyFill="1" applyBorder="1"/>
    <xf numFmtId="41" fontId="28" fillId="0" borderId="0" xfId="1" applyFont="1" applyFill="1"/>
    <xf numFmtId="14" fontId="26" fillId="0" borderId="37" xfId="1" applyNumberFormat="1" applyFont="1" applyFill="1" applyBorder="1" applyAlignment="1">
      <alignment horizontal="center"/>
    </xf>
    <xf numFmtId="0" fontId="36" fillId="0" borderId="36" xfId="0" applyFont="1" applyFill="1" applyBorder="1" applyAlignment="1">
      <alignment horizontal="center"/>
    </xf>
    <xf numFmtId="0" fontId="2" fillId="0" borderId="36" xfId="0" applyFont="1" applyFill="1" applyBorder="1" applyAlignment="1"/>
    <xf numFmtId="0" fontId="4" fillId="0" borderId="36" xfId="0" applyFont="1" applyFill="1" applyBorder="1" applyAlignment="1"/>
    <xf numFmtId="41" fontId="40" fillId="0" borderId="0" xfId="1" applyFont="1" applyFill="1" applyBorder="1" applyAlignment="1">
      <alignment horizontal="center"/>
    </xf>
    <xf numFmtId="0" fontId="53" fillId="0" borderId="0" xfId="0" applyFont="1" applyFill="1" applyAlignment="1">
      <alignment horizontal="center" vertical="top" wrapText="1"/>
    </xf>
    <xf numFmtId="17" fontId="9" fillId="0" borderId="0" xfId="0" applyNumberFormat="1" applyFont="1" applyFill="1" applyAlignment="1">
      <alignment horizontal="center" vertical="top" wrapText="1"/>
    </xf>
    <xf numFmtId="16" fontId="9" fillId="0" borderId="0" xfId="0" applyNumberFormat="1" applyFont="1" applyFill="1" applyAlignment="1">
      <alignment horizontal="center" vertical="top" wrapText="1"/>
    </xf>
    <xf numFmtId="0" fontId="9" fillId="0" borderId="0" xfId="0" applyFont="1" applyFill="1" applyAlignment="1">
      <alignment horizontal="center" vertical="top" wrapText="1"/>
    </xf>
    <xf numFmtId="41" fontId="25" fillId="0" borderId="36" xfId="0" applyNumberFormat="1" applyFont="1" applyFill="1" applyBorder="1"/>
    <xf numFmtId="0" fontId="49" fillId="0" borderId="0" xfId="0" applyFont="1" applyFill="1" applyAlignment="1">
      <alignment horizontal="justify"/>
    </xf>
    <xf numFmtId="41" fontId="29" fillId="0" borderId="37" xfId="0" applyNumberFormat="1" applyFont="1" applyFill="1" applyBorder="1"/>
    <xf numFmtId="14" fontId="16" fillId="0" borderId="0" xfId="0" applyNumberFormat="1" applyFont="1" applyFill="1" applyAlignment="1">
      <alignment horizontal="center"/>
    </xf>
    <xf numFmtId="41" fontId="25" fillId="0" borderId="0" xfId="0" applyNumberFormat="1" applyFont="1" applyFill="1" applyBorder="1"/>
    <xf numFmtId="41" fontId="31" fillId="0" borderId="36" xfId="0" applyNumberFormat="1" applyFont="1" applyFill="1" applyBorder="1"/>
    <xf numFmtId="41" fontId="43" fillId="0" borderId="37" xfId="0" applyNumberFormat="1" applyFont="1" applyFill="1" applyBorder="1" applyAlignment="1">
      <alignment horizontal="left"/>
    </xf>
    <xf numFmtId="0" fontId="55" fillId="0" borderId="0" xfId="0" applyFont="1" applyFill="1" applyAlignment="1">
      <alignment horizontal="left"/>
    </xf>
    <xf numFmtId="41" fontId="16" fillId="0" borderId="0" xfId="1" applyFont="1" applyFill="1"/>
    <xf numFmtId="0" fontId="25" fillId="0" borderId="36" xfId="0" applyFont="1" applyFill="1" applyBorder="1" applyAlignment="1">
      <alignment horizontal="left"/>
    </xf>
    <xf numFmtId="0" fontId="29" fillId="0" borderId="0" xfId="0" applyFont="1" applyFill="1" applyBorder="1" applyAlignment="1">
      <alignment horizontal="center"/>
    </xf>
    <xf numFmtId="14" fontId="29" fillId="0" borderId="0" xfId="1" applyNumberFormat="1" applyFont="1" applyFill="1" applyBorder="1"/>
    <xf numFmtId="41" fontId="27" fillId="0" borderId="0" xfId="1" applyFont="1" applyFill="1" applyBorder="1"/>
    <xf numFmtId="14" fontId="26" fillId="0" borderId="37" xfId="0" applyNumberFormat="1" applyFont="1" applyFill="1" applyBorder="1" applyAlignment="1">
      <alignment horizontal="center"/>
    </xf>
    <xf numFmtId="0" fontId="49" fillId="0" borderId="36" xfId="0" applyFont="1" applyFill="1" applyBorder="1" applyAlignment="1">
      <alignment horizontal="justify"/>
    </xf>
    <xf numFmtId="0" fontId="13" fillId="0" borderId="36" xfId="0" applyFont="1" applyFill="1" applyBorder="1"/>
    <xf numFmtId="41" fontId="25" fillId="0" borderId="36" xfId="1" applyFont="1" applyFill="1" applyBorder="1" applyAlignment="1"/>
    <xf numFmtId="14" fontId="29" fillId="0" borderId="0" xfId="0" applyNumberFormat="1" applyFont="1" applyFill="1" applyBorder="1" applyAlignment="1">
      <alignment horizontal="center"/>
    </xf>
    <xf numFmtId="0" fontId="2" fillId="0" borderId="42" xfId="0" applyFont="1" applyFill="1" applyBorder="1" applyAlignment="1">
      <alignment wrapText="1"/>
    </xf>
    <xf numFmtId="0" fontId="2" fillId="0" borderId="42" xfId="0" applyFont="1" applyFill="1" applyBorder="1" applyAlignment="1">
      <alignment horizontal="center" wrapText="1"/>
    </xf>
    <xf numFmtId="0" fontId="25" fillId="0" borderId="36" xfId="0" applyFont="1" applyFill="1" applyBorder="1" applyAlignment="1">
      <alignment horizontal="center"/>
    </xf>
    <xf numFmtId="14" fontId="29" fillId="0" borderId="0" xfId="1" applyNumberFormat="1" applyFont="1" applyFill="1" applyBorder="1" applyAlignment="1">
      <alignment horizontal="center"/>
    </xf>
    <xf numFmtId="0" fontId="49" fillId="0" borderId="37" xfId="0" applyFont="1" applyFill="1" applyBorder="1" applyAlignment="1">
      <alignment horizontal="justify"/>
    </xf>
    <xf numFmtId="0" fontId="13" fillId="0" borderId="37" xfId="0" applyFont="1" applyFill="1" applyBorder="1"/>
    <xf numFmtId="14" fontId="29" fillId="0" borderId="37" xfId="1" applyNumberFormat="1"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wrapText="1"/>
    </xf>
    <xf numFmtId="41" fontId="13" fillId="0" borderId="0" xfId="1" applyFont="1" applyFill="1"/>
    <xf numFmtId="0" fontId="13" fillId="0" borderId="0" xfId="0" applyFont="1" applyFill="1" applyBorder="1"/>
    <xf numFmtId="41" fontId="26" fillId="0" borderId="39" xfId="1" applyFont="1" applyFill="1" applyBorder="1"/>
    <xf numFmtId="41" fontId="28" fillId="0" borderId="39" xfId="1" applyFont="1" applyFill="1" applyBorder="1"/>
    <xf numFmtId="41" fontId="34" fillId="0" borderId="39" xfId="1" applyFont="1" applyFill="1" applyBorder="1"/>
    <xf numFmtId="0" fontId="38" fillId="0" borderId="36" xfId="0" applyFont="1" applyFill="1" applyBorder="1"/>
    <xf numFmtId="164" fontId="38" fillId="0" borderId="36" xfId="3" applyNumberFormat="1" applyFont="1" applyFill="1" applyBorder="1"/>
    <xf numFmtId="41" fontId="39" fillId="0" borderId="36" xfId="1" applyFont="1" applyFill="1" applyBorder="1"/>
    <xf numFmtId="0" fontId="54" fillId="0" borderId="0" xfId="0" applyFont="1" applyFill="1" applyBorder="1" applyAlignment="1">
      <alignment horizontal="left"/>
    </xf>
    <xf numFmtId="0" fontId="55" fillId="0" borderId="0" xfId="0" applyFont="1" applyFill="1" applyAlignment="1">
      <alignment horizontal="justify"/>
    </xf>
    <xf numFmtId="0" fontId="15" fillId="0" borderId="0" xfId="0" applyFont="1" applyFill="1" applyAlignment="1">
      <alignment horizontal="justify"/>
    </xf>
    <xf numFmtId="0" fontId="4" fillId="0" borderId="42" xfId="0" applyFont="1" applyFill="1" applyBorder="1" applyAlignment="1">
      <alignment wrapText="1"/>
    </xf>
    <xf numFmtId="0" fontId="15" fillId="0" borderId="0" xfId="0" applyFont="1" applyFill="1" applyBorder="1" applyAlignment="1">
      <alignment horizontal="justify"/>
    </xf>
    <xf numFmtId="14" fontId="16" fillId="0" borderId="36" xfId="0" applyNumberFormat="1" applyFont="1" applyFill="1" applyBorder="1" applyAlignment="1">
      <alignment horizontal="center"/>
    </xf>
    <xf numFmtId="41" fontId="6" fillId="0" borderId="0" xfId="1" applyFont="1" applyFill="1" applyBorder="1" applyAlignment="1">
      <alignment horizontal="center"/>
    </xf>
    <xf numFmtId="41" fontId="6" fillId="0" borderId="0" xfId="1" applyNumberFormat="1" applyFont="1" applyFill="1" applyBorder="1" applyAlignment="1">
      <alignment horizontal="center"/>
    </xf>
    <xf numFmtId="41" fontId="44" fillId="0" borderId="0" xfId="1" applyFont="1" applyFill="1" applyAlignment="1">
      <alignment horizontal="left"/>
    </xf>
    <xf numFmtId="41" fontId="44" fillId="0" borderId="36" xfId="1" applyFont="1" applyFill="1" applyBorder="1" applyAlignment="1">
      <alignment horizontal="left"/>
    </xf>
    <xf numFmtId="41" fontId="36" fillId="0" borderId="36" xfId="0" applyNumberFormat="1" applyFont="1" applyFill="1" applyBorder="1"/>
    <xf numFmtId="41" fontId="32" fillId="0" borderId="36" xfId="0" applyNumberFormat="1" applyFont="1" applyFill="1" applyBorder="1"/>
    <xf numFmtId="41" fontId="13" fillId="0" borderId="37" xfId="0" applyNumberFormat="1" applyFont="1" applyFill="1" applyBorder="1"/>
    <xf numFmtId="0" fontId="49" fillId="0" borderId="36" xfId="0" applyFont="1" applyFill="1" applyBorder="1" applyAlignment="1"/>
    <xf numFmtId="14" fontId="49" fillId="0" borderId="36" xfId="0" applyNumberFormat="1" applyFont="1" applyFill="1" applyBorder="1" applyAlignment="1">
      <alignment horizontal="center"/>
    </xf>
    <xf numFmtId="0" fontId="49" fillId="0" borderId="37" xfId="0" applyFont="1" applyFill="1" applyBorder="1" applyAlignment="1"/>
    <xf numFmtId="14" fontId="49" fillId="0" borderId="37" xfId="0" applyNumberFormat="1" applyFont="1" applyFill="1" applyBorder="1" applyAlignment="1">
      <alignment horizontal="center"/>
    </xf>
    <xf numFmtId="41" fontId="36" fillId="0" borderId="37" xfId="0" applyNumberFormat="1" applyFont="1" applyFill="1" applyBorder="1"/>
    <xf numFmtId="41" fontId="43" fillId="0" borderId="37" xfId="0" applyNumberFormat="1" applyFont="1" applyFill="1" applyBorder="1"/>
    <xf numFmtId="14" fontId="16" fillId="0" borderId="37" xfId="0" applyNumberFormat="1" applyFont="1" applyFill="1" applyBorder="1" applyAlignment="1">
      <alignment horizontal="center"/>
    </xf>
    <xf numFmtId="41" fontId="16" fillId="0" borderId="0" xfId="0" applyNumberFormat="1" applyFont="1" applyFill="1"/>
    <xf numFmtId="0" fontId="55" fillId="0" borderId="36" xfId="0" applyFont="1" applyFill="1" applyBorder="1" applyAlignment="1">
      <alignment horizontal="left"/>
    </xf>
    <xf numFmtId="41" fontId="13" fillId="0" borderId="36" xfId="1" applyFont="1" applyFill="1" applyBorder="1"/>
    <xf numFmtId="41" fontId="16" fillId="0" borderId="37" xfId="1" applyFont="1" applyFill="1" applyBorder="1"/>
    <xf numFmtId="0" fontId="56" fillId="0" borderId="0" xfId="0" applyFont="1" applyFill="1"/>
    <xf numFmtId="41" fontId="56" fillId="0" borderId="0" xfId="1" applyFont="1" applyFill="1"/>
    <xf numFmtId="0" fontId="27" fillId="0" borderId="0" xfId="0" applyFont="1" applyFill="1" applyBorder="1"/>
    <xf numFmtId="0" fontId="10" fillId="0" borderId="36" xfId="0" applyFont="1" applyFill="1" applyBorder="1" applyAlignment="1">
      <alignment horizontal="left"/>
    </xf>
    <xf numFmtId="0" fontId="27" fillId="0" borderId="36" xfId="0" applyFont="1" applyFill="1" applyBorder="1"/>
    <xf numFmtId="0" fontId="56" fillId="0" borderId="37" xfId="0" applyFont="1" applyFill="1" applyBorder="1"/>
    <xf numFmtId="14" fontId="36" fillId="0" borderId="0" xfId="0" applyNumberFormat="1" applyFont="1" applyFill="1" applyAlignment="1">
      <alignment horizontal="center"/>
    </xf>
    <xf numFmtId="41" fontId="57" fillId="0" borderId="0" xfId="1" applyFont="1" applyFill="1"/>
    <xf numFmtId="164" fontId="57" fillId="0" borderId="0" xfId="3" applyNumberFormat="1" applyFont="1" applyFill="1" applyBorder="1"/>
    <xf numFmtId="41" fontId="58" fillId="0" borderId="0" xfId="1" applyFont="1" applyFill="1"/>
    <xf numFmtId="41" fontId="58" fillId="0" borderId="36" xfId="1" applyFont="1" applyFill="1" applyBorder="1"/>
    <xf numFmtId="0" fontId="25" fillId="0" borderId="37" xfId="0" applyFont="1" applyFill="1" applyBorder="1" applyAlignment="1">
      <alignment horizontal="left"/>
    </xf>
    <xf numFmtId="41" fontId="25" fillId="0" borderId="37" xfId="1" applyFont="1" applyFill="1" applyBorder="1"/>
    <xf numFmtId="41" fontId="25" fillId="0" borderId="37" xfId="0" applyNumberFormat="1" applyFont="1" applyFill="1" applyBorder="1"/>
    <xf numFmtId="0" fontId="49" fillId="0" borderId="0" xfId="0" applyFont="1" applyFill="1" applyBorder="1" applyAlignment="1">
      <alignment horizontal="justify"/>
    </xf>
    <xf numFmtId="14" fontId="29" fillId="0" borderId="36" xfId="1" applyNumberFormat="1" applyFont="1" applyFill="1" applyBorder="1" applyAlignment="1">
      <alignment horizontal="center"/>
    </xf>
    <xf numFmtId="41" fontId="58" fillId="0" borderId="0" xfId="1" applyFont="1" applyFill="1" applyBorder="1"/>
    <xf numFmtId="0" fontId="49" fillId="0" borderId="42" xfId="0" applyFont="1" applyFill="1" applyBorder="1" applyAlignment="1">
      <alignment horizontal="justify"/>
    </xf>
    <xf numFmtId="0" fontId="13" fillId="0" borderId="42" xfId="0" applyFont="1" applyFill="1" applyBorder="1"/>
    <xf numFmtId="41" fontId="6" fillId="0" borderId="35" xfId="1" applyFont="1" applyFill="1" applyBorder="1"/>
    <xf numFmtId="41" fontId="5" fillId="0" borderId="35" xfId="1" applyFont="1" applyFill="1" applyBorder="1"/>
    <xf numFmtId="41" fontId="6" fillId="0" borderId="36" xfId="1" applyFont="1" applyFill="1" applyBorder="1" applyAlignment="1">
      <alignment horizontal="center"/>
    </xf>
    <xf numFmtId="0" fontId="2" fillId="0" borderId="37" xfId="0" applyFont="1" applyFill="1" applyBorder="1" applyAlignment="1">
      <alignment horizontal="justify"/>
    </xf>
    <xf numFmtId="0" fontId="27" fillId="0" borderId="37" xfId="0" applyFont="1" applyFill="1" applyBorder="1"/>
    <xf numFmtId="41" fontId="6" fillId="0" borderId="0" xfId="1" applyFont="1" applyFill="1" applyBorder="1"/>
    <xf numFmtId="14" fontId="26" fillId="0" borderId="36" xfId="0" applyNumberFormat="1" applyFont="1" applyFill="1" applyBorder="1" applyAlignment="1">
      <alignment horizontal="center"/>
    </xf>
    <xf numFmtId="0" fontId="49" fillId="0" borderId="0" xfId="0" applyFont="1" applyFill="1" applyAlignment="1">
      <alignment horizontal="left"/>
    </xf>
    <xf numFmtId="0" fontId="9" fillId="0" borderId="0" xfId="0" applyFont="1" applyFill="1" applyAlignment="1">
      <alignment horizontal="left"/>
    </xf>
    <xf numFmtId="0" fontId="2" fillId="0" borderId="36" xfId="0" applyFont="1" applyFill="1" applyBorder="1" applyAlignment="1">
      <alignment horizontal="left" wrapText="1"/>
    </xf>
    <xf numFmtId="0" fontId="49" fillId="0" borderId="37" xfId="0" applyFont="1" applyFill="1" applyBorder="1" applyAlignment="1">
      <alignment horizontal="left"/>
    </xf>
    <xf numFmtId="0" fontId="2" fillId="0" borderId="37" xfId="0" applyFont="1" applyFill="1" applyBorder="1" applyAlignment="1">
      <alignment horizontal="left"/>
    </xf>
    <xf numFmtId="0" fontId="2" fillId="0" borderId="0" xfId="0" applyFont="1" applyFill="1" applyAlignment="1">
      <alignment horizontal="center"/>
    </xf>
    <xf numFmtId="0" fontId="29" fillId="0" borderId="37" xfId="0" applyFont="1" applyFill="1" applyBorder="1" applyAlignment="1">
      <alignment horizontal="right"/>
    </xf>
    <xf numFmtId="0" fontId="59" fillId="0" borderId="17" xfId="0" applyFont="1" applyBorder="1" applyAlignment="1">
      <alignment horizontal="center" vertical="center" wrapText="1"/>
    </xf>
    <xf numFmtId="49" fontId="26" fillId="0" borderId="22" xfId="0" applyNumberFormat="1" applyFont="1" applyBorder="1" applyAlignment="1">
      <alignment horizontal="center"/>
    </xf>
    <xf numFmtId="0" fontId="26" fillId="0" borderId="22" xfId="0" applyFont="1" applyFill="1" applyBorder="1" applyAlignment="1">
      <alignment horizontal="center"/>
    </xf>
    <xf numFmtId="49" fontId="28" fillId="0" borderId="21" xfId="0" applyNumberFormat="1" applyFont="1" applyBorder="1" applyAlignment="1">
      <alignment horizontal="center"/>
    </xf>
    <xf numFmtId="0" fontId="28" fillId="0" borderId="21" xfId="0" applyFont="1" applyFill="1" applyBorder="1" applyAlignment="1">
      <alignment horizontal="center"/>
    </xf>
    <xf numFmtId="41" fontId="28" fillId="0" borderId="21" xfId="1" applyFont="1" applyBorder="1"/>
    <xf numFmtId="49" fontId="26" fillId="0" borderId="21" xfId="0" applyNumberFormat="1" applyFont="1" applyBorder="1" applyAlignment="1">
      <alignment horizontal="center"/>
    </xf>
    <xf numFmtId="0" fontId="26" fillId="0" borderId="21" xfId="0" applyFont="1" applyFill="1" applyBorder="1" applyAlignment="1">
      <alignment horizontal="center"/>
    </xf>
    <xf numFmtId="49" fontId="26" fillId="0" borderId="21" xfId="0" applyNumberFormat="1" applyFont="1" applyBorder="1"/>
    <xf numFmtId="41" fontId="28" fillId="0" borderId="21" xfId="1" applyFont="1" applyFill="1" applyBorder="1"/>
    <xf numFmtId="0" fontId="21" fillId="0" borderId="2" xfId="0" applyFont="1" applyFill="1" applyBorder="1" applyAlignment="1">
      <alignment horizontal="center" vertical="top" wrapText="1"/>
    </xf>
    <xf numFmtId="0" fontId="21" fillId="0" borderId="5" xfId="0" applyFont="1" applyFill="1" applyBorder="1" applyAlignment="1">
      <alignment horizontal="center" vertical="top" wrapText="1"/>
    </xf>
    <xf numFmtId="41" fontId="26" fillId="0" borderId="10" xfId="1" applyFont="1" applyFill="1" applyBorder="1" applyAlignment="1">
      <alignment horizontal="center" vertical="top" wrapText="1"/>
    </xf>
    <xf numFmtId="41" fontId="26" fillId="0" borderId="8" xfId="1" applyFont="1" applyFill="1" applyBorder="1" applyAlignment="1">
      <alignment horizontal="center" vertical="top" wrapText="1"/>
    </xf>
    <xf numFmtId="0" fontId="21" fillId="0" borderId="3" xfId="0" applyFont="1" applyFill="1" applyBorder="1" applyAlignment="1">
      <alignment horizontal="center" vertical="top" wrapText="1"/>
    </xf>
    <xf numFmtId="0" fontId="61" fillId="0" borderId="11" xfId="0" applyFont="1" applyFill="1" applyBorder="1" applyAlignment="1"/>
    <xf numFmtId="41" fontId="26" fillId="0" borderId="9" xfId="1" applyFont="1" applyFill="1" applyBorder="1" applyAlignment="1">
      <alignment horizontal="center" vertical="top" wrapText="1"/>
    </xf>
    <xf numFmtId="0" fontId="28" fillId="0" borderId="5" xfId="0" applyFont="1" applyFill="1" applyBorder="1" applyAlignment="1">
      <alignment vertical="top" wrapText="1"/>
    </xf>
    <xf numFmtId="0" fontId="61" fillId="0" borderId="23" xfId="0" applyFont="1" applyFill="1" applyBorder="1" applyAlignment="1"/>
    <xf numFmtId="0" fontId="22" fillId="0" borderId="12" xfId="0" applyFont="1" applyFill="1" applyBorder="1" applyAlignment="1">
      <alignment horizontal="center" vertical="top" wrapText="1"/>
    </xf>
    <xf numFmtId="0" fontId="22" fillId="0" borderId="4" xfId="0" applyFont="1" applyFill="1" applyBorder="1" applyAlignment="1">
      <alignment horizontal="center" vertical="top" wrapText="1"/>
    </xf>
    <xf numFmtId="41" fontId="6" fillId="0" borderId="4" xfId="1" applyFont="1" applyFill="1" applyBorder="1" applyAlignment="1">
      <alignment horizontal="center" vertical="top" wrapText="1"/>
    </xf>
    <xf numFmtId="0" fontId="21" fillId="0" borderId="25" xfId="0" applyFont="1" applyFill="1" applyBorder="1" applyAlignment="1">
      <alignment horizontal="left" vertical="top" wrapText="1"/>
    </xf>
    <xf numFmtId="0" fontId="21" fillId="0" borderId="26" xfId="0" applyFont="1" applyFill="1" applyBorder="1" applyAlignment="1">
      <alignment horizontal="center" vertical="top" wrapText="1"/>
    </xf>
    <xf numFmtId="0" fontId="21" fillId="0" borderId="25" xfId="0" applyFont="1" applyFill="1" applyBorder="1" applyAlignment="1">
      <alignment horizontal="right" vertical="top" wrapText="1"/>
    </xf>
    <xf numFmtId="0" fontId="21" fillId="0" borderId="27" xfId="0" applyFont="1" applyFill="1" applyBorder="1" applyAlignment="1">
      <alignment horizontal="justify" vertical="top" wrapText="1"/>
    </xf>
    <xf numFmtId="0" fontId="21" fillId="0" borderId="28" xfId="0" applyFont="1" applyFill="1" applyBorder="1" applyAlignment="1">
      <alignment horizontal="center" vertical="top" wrapText="1"/>
    </xf>
    <xf numFmtId="0" fontId="21" fillId="0" borderId="27" xfId="0" applyFont="1" applyFill="1" applyBorder="1" applyAlignment="1">
      <alignment horizontal="right" vertical="top" wrapText="1"/>
    </xf>
    <xf numFmtId="0" fontId="22" fillId="0" borderId="28" xfId="0" applyFont="1" applyFill="1" applyBorder="1" applyAlignment="1">
      <alignment horizontal="center" vertical="top" wrapText="1"/>
    </xf>
    <xf numFmtId="0" fontId="22" fillId="0" borderId="27" xfId="0" applyFont="1" applyFill="1" applyBorder="1" applyAlignment="1">
      <alignment horizontal="right" vertical="top" wrapText="1"/>
    </xf>
    <xf numFmtId="0" fontId="22" fillId="0" borderId="27" xfId="0" applyFont="1" applyFill="1" applyBorder="1" applyAlignment="1">
      <alignment horizontal="justify" vertical="top" wrapText="1"/>
    </xf>
    <xf numFmtId="0" fontId="21" fillId="0" borderId="27" xfId="0" applyFont="1" applyFill="1" applyBorder="1" applyAlignment="1">
      <alignment horizontal="left" vertical="top" wrapText="1"/>
    </xf>
    <xf numFmtId="0" fontId="22" fillId="0" borderId="24" xfId="0" applyFont="1" applyFill="1" applyBorder="1" applyAlignment="1">
      <alignment horizontal="justify" vertical="top" wrapText="1"/>
    </xf>
    <xf numFmtId="0" fontId="22" fillId="0" borderId="28" xfId="0" applyFont="1" applyFill="1" applyBorder="1" applyAlignment="1">
      <alignment vertical="top" wrapText="1"/>
    </xf>
    <xf numFmtId="0" fontId="22" fillId="0" borderId="27" xfId="0" applyFont="1" applyFill="1" applyBorder="1" applyAlignment="1">
      <alignment vertical="top" wrapText="1"/>
    </xf>
    <xf numFmtId="0" fontId="22" fillId="0" borderId="31" xfId="0" applyFont="1" applyFill="1" applyBorder="1" applyAlignment="1">
      <alignment vertical="top" wrapText="1"/>
    </xf>
    <xf numFmtId="0" fontId="22" fillId="0" borderId="32" xfId="0" applyFont="1" applyFill="1" applyBorder="1" applyAlignment="1">
      <alignment horizontal="center" vertical="top" wrapText="1"/>
    </xf>
    <xf numFmtId="0" fontId="22" fillId="0" borderId="31" xfId="0" applyFont="1" applyFill="1" applyBorder="1" applyAlignment="1">
      <alignment horizontal="right" vertical="top" wrapText="1"/>
    </xf>
    <xf numFmtId="0" fontId="19" fillId="0" borderId="17" xfId="0" applyFont="1" applyFill="1" applyBorder="1" applyAlignment="1">
      <alignment horizontal="center" vertical="top" wrapText="1"/>
    </xf>
    <xf numFmtId="0" fontId="21" fillId="0" borderId="17" xfId="0" applyFont="1" applyFill="1" applyBorder="1" applyAlignment="1">
      <alignment horizontal="center" vertical="top" wrapText="1"/>
    </xf>
    <xf numFmtId="0" fontId="19" fillId="0" borderId="17" xfId="0" applyFont="1" applyFill="1" applyBorder="1" applyAlignment="1">
      <alignment horizontal="right" vertical="top" wrapText="1"/>
    </xf>
    <xf numFmtId="0" fontId="21" fillId="0" borderId="33" xfId="0" applyFont="1" applyFill="1" applyBorder="1" applyAlignment="1">
      <alignment horizontal="left" vertical="top" wrapText="1"/>
    </xf>
    <xf numFmtId="0" fontId="21" fillId="0" borderId="34" xfId="0" applyFont="1" applyFill="1" applyBorder="1" applyAlignment="1">
      <alignment horizontal="center" vertical="top" wrapText="1"/>
    </xf>
    <xf numFmtId="0" fontId="21" fillId="0" borderId="33" xfId="0" applyFont="1" applyFill="1" applyBorder="1" applyAlignment="1">
      <alignment horizontal="right" vertical="top" wrapText="1"/>
    </xf>
    <xf numFmtId="0" fontId="22" fillId="0" borderId="0" xfId="0" applyFont="1" applyFill="1" applyBorder="1" applyAlignment="1">
      <alignment horizontal="justify" vertical="top" wrapText="1"/>
    </xf>
    <xf numFmtId="0" fontId="22" fillId="0" borderId="29" xfId="0" applyFont="1" applyFill="1" applyBorder="1" applyAlignment="1">
      <alignment horizontal="justify" vertical="top" wrapText="1"/>
    </xf>
    <xf numFmtId="0" fontId="22" fillId="0" borderId="30" xfId="0" applyFont="1" applyFill="1" applyBorder="1" applyAlignment="1">
      <alignment horizontal="center" vertical="top" wrapText="1"/>
    </xf>
    <xf numFmtId="0" fontId="22" fillId="0" borderId="29" xfId="0" applyFont="1" applyFill="1" applyBorder="1" applyAlignment="1">
      <alignment horizontal="right" vertical="top" wrapText="1"/>
    </xf>
    <xf numFmtId="0" fontId="19" fillId="0" borderId="23" xfId="0" applyFont="1" applyFill="1" applyBorder="1" applyAlignment="1">
      <alignment horizontal="center" vertical="top" wrapText="1"/>
    </xf>
    <xf numFmtId="0" fontId="21" fillId="0" borderId="23" xfId="0" applyFont="1" applyFill="1" applyBorder="1" applyAlignment="1">
      <alignment horizontal="center" vertical="top" wrapText="1"/>
    </xf>
    <xf numFmtId="0" fontId="19" fillId="0" borderId="23" xfId="0" applyFont="1" applyFill="1" applyBorder="1" applyAlignment="1">
      <alignment horizontal="right" vertical="top" wrapText="1"/>
    </xf>
    <xf numFmtId="41" fontId="21" fillId="0" borderId="0" xfId="1" applyFont="1" applyFill="1" applyBorder="1" applyAlignment="1"/>
    <xf numFmtId="0" fontId="21" fillId="0" borderId="0" xfId="0" applyFont="1" applyFill="1" applyAlignment="1">
      <alignment horizontal="center" vertical="top" wrapText="1"/>
    </xf>
    <xf numFmtId="0" fontId="22" fillId="0" borderId="0" xfId="0" applyFont="1" applyFill="1" applyAlignment="1">
      <alignment vertical="top" wrapText="1"/>
    </xf>
    <xf numFmtId="0" fontId="22" fillId="0" borderId="0" xfId="0" applyFont="1" applyFill="1"/>
    <xf numFmtId="0" fontId="21" fillId="0" borderId="43" xfId="0" applyFont="1" applyFill="1" applyBorder="1" applyAlignment="1">
      <alignment horizontal="justify" vertical="top" wrapText="1"/>
    </xf>
    <xf numFmtId="0" fontId="21" fillId="0" borderId="43" xfId="0" applyFont="1" applyFill="1" applyBorder="1" applyAlignment="1">
      <alignment horizontal="center" vertical="top" wrapText="1"/>
    </xf>
    <xf numFmtId="0" fontId="21" fillId="0" borderId="43" xfId="0" applyFont="1" applyFill="1" applyBorder="1" applyAlignment="1">
      <alignment horizontal="right" vertical="top" wrapText="1"/>
    </xf>
    <xf numFmtId="0" fontId="22" fillId="0" borderId="43" xfId="0" applyFont="1" applyBorder="1"/>
    <xf numFmtId="0" fontId="22" fillId="0" borderId="43" xfId="0" applyFont="1" applyFill="1" applyBorder="1" applyAlignment="1">
      <alignment horizontal="center" vertical="top" wrapText="1"/>
    </xf>
    <xf numFmtId="49" fontId="3" fillId="0" borderId="43" xfId="0" applyNumberFormat="1" applyFont="1" applyFill="1" applyBorder="1" applyAlignment="1">
      <alignment horizontal="center"/>
    </xf>
    <xf numFmtId="0" fontId="22" fillId="0" borderId="43" xfId="0" applyFont="1" applyFill="1" applyBorder="1" applyAlignment="1">
      <alignment horizontal="right" vertical="top" wrapText="1"/>
    </xf>
    <xf numFmtId="0" fontId="22" fillId="0" borderId="43" xfId="0" applyFont="1" applyFill="1" applyBorder="1" applyAlignment="1">
      <alignment horizontal="justify" vertical="top" wrapText="1"/>
    </xf>
    <xf numFmtId="0" fontId="7" fillId="0" borderId="21" xfId="0" applyFont="1" applyBorder="1"/>
    <xf numFmtId="49" fontId="8" fillId="0" borderId="21" xfId="0" applyNumberFormat="1" applyFont="1" applyBorder="1"/>
    <xf numFmtId="0" fontId="8" fillId="0" borderId="21" xfId="0" applyFont="1" applyBorder="1"/>
    <xf numFmtId="0" fontId="8" fillId="2" borderId="21" xfId="0" applyFont="1" applyFill="1" applyBorder="1"/>
    <xf numFmtId="0" fontId="7" fillId="2" borderId="21" xfId="0" applyFont="1" applyFill="1" applyBorder="1"/>
    <xf numFmtId="41" fontId="17" fillId="0" borderId="0" xfId="1" applyFont="1"/>
    <xf numFmtId="0" fontId="21" fillId="0" borderId="0" xfId="0" applyFont="1" applyFill="1" applyAlignment="1">
      <alignment horizontal="center" vertical="top" wrapText="1"/>
    </xf>
    <xf numFmtId="0" fontId="21" fillId="0" borderId="0" xfId="0" applyFont="1" applyFill="1" applyAlignment="1">
      <alignment horizontal="center" vertical="top" wrapText="1"/>
    </xf>
    <xf numFmtId="41" fontId="21" fillId="0" borderId="0" xfId="1" applyFont="1" applyFill="1" applyBorder="1" applyAlignment="1">
      <alignment horizontal="center"/>
    </xf>
    <xf numFmtId="0" fontId="61" fillId="0" borderId="0" xfId="0" applyFont="1" applyFill="1"/>
    <xf numFmtId="0" fontId="62" fillId="0" borderId="0" xfId="0" applyFont="1" applyFill="1" applyAlignment="1">
      <alignment vertical="top" wrapText="1"/>
    </xf>
    <xf numFmtId="0" fontId="63" fillId="0" borderId="0" xfId="0" applyFont="1" applyFill="1" applyAlignment="1">
      <alignment horizontal="right" vertical="top" wrapText="1"/>
    </xf>
    <xf numFmtId="0" fontId="63" fillId="0" borderId="0" xfId="0" applyFont="1" applyFill="1" applyAlignment="1">
      <alignment horizontal="center" vertical="top" wrapText="1"/>
    </xf>
    <xf numFmtId="0" fontId="62" fillId="0" borderId="0" xfId="0" applyFont="1" applyFill="1" applyAlignment="1">
      <alignment horizontal="center"/>
    </xf>
    <xf numFmtId="0" fontId="63" fillId="0" borderId="0" xfId="0" applyFont="1" applyFill="1" applyAlignment="1">
      <alignment horizontal="right"/>
    </xf>
    <xf numFmtId="0" fontId="62" fillId="0" borderId="14" xfId="0" applyFont="1" applyFill="1" applyBorder="1" applyAlignment="1">
      <alignment horizontal="center" vertical="top" wrapText="1"/>
    </xf>
    <xf numFmtId="0" fontId="62" fillId="0" borderId="16" xfId="0" applyFont="1" applyFill="1" applyBorder="1" applyAlignment="1">
      <alignment horizontal="center" vertical="top" wrapText="1"/>
    </xf>
    <xf numFmtId="0" fontId="62" fillId="0" borderId="15" xfId="0" applyFont="1" applyFill="1" applyBorder="1" applyAlignment="1">
      <alignment horizontal="center" vertical="top" wrapText="1"/>
    </xf>
    <xf numFmtId="0" fontId="8" fillId="0" borderId="12" xfId="0" applyFont="1" applyFill="1" applyBorder="1" applyAlignment="1">
      <alignment horizontal="center" vertical="center" wrapText="1"/>
    </xf>
    <xf numFmtId="0" fontId="63" fillId="0" borderId="1" xfId="0" applyFont="1" applyFill="1" applyBorder="1" applyAlignment="1">
      <alignment horizontal="center" vertical="top" wrapText="1"/>
    </xf>
    <xf numFmtId="0" fontId="63" fillId="0" borderId="4" xfId="0" applyFont="1" applyFill="1" applyBorder="1" applyAlignment="1">
      <alignment horizontal="center" vertical="top" wrapText="1"/>
    </xf>
    <xf numFmtId="0" fontId="63" fillId="0" borderId="6" xfId="0" applyFont="1" applyFill="1" applyBorder="1" applyAlignment="1">
      <alignment horizontal="center" vertical="top" wrapText="1"/>
    </xf>
    <xf numFmtId="0" fontId="63" fillId="0" borderId="7" xfId="0" applyFont="1" applyFill="1" applyBorder="1" applyAlignment="1">
      <alignment horizontal="center" vertical="top" wrapText="1"/>
    </xf>
    <xf numFmtId="0" fontId="62" fillId="0" borderId="19" xfId="0" applyFont="1" applyFill="1" applyBorder="1" applyAlignment="1">
      <alignment horizontal="justify" vertical="top" wrapText="1"/>
    </xf>
    <xf numFmtId="0" fontId="63" fillId="0" borderId="19" xfId="0" applyFont="1" applyFill="1" applyBorder="1" applyAlignment="1">
      <alignment horizontal="center" vertical="top" wrapText="1"/>
    </xf>
    <xf numFmtId="0" fontId="62" fillId="0" borderId="19" xfId="0" applyFont="1" applyFill="1" applyBorder="1" applyAlignment="1">
      <alignment horizontal="right" vertical="top" wrapText="1"/>
    </xf>
    <xf numFmtId="0" fontId="7" fillId="0" borderId="21" xfId="0" applyFont="1" applyFill="1" applyBorder="1"/>
    <xf numFmtId="49" fontId="8" fillId="0" borderId="21" xfId="0" applyNumberFormat="1" applyFont="1" applyFill="1" applyBorder="1"/>
    <xf numFmtId="0" fontId="63" fillId="0" borderId="20" xfId="0" applyFont="1" applyFill="1" applyBorder="1" applyAlignment="1">
      <alignment horizontal="justify" vertical="top" wrapText="1"/>
    </xf>
    <xf numFmtId="0" fontId="63" fillId="0" borderId="20" xfId="0" applyFont="1" applyFill="1" applyBorder="1" applyAlignment="1">
      <alignment horizontal="center" vertical="top" wrapText="1"/>
    </xf>
    <xf numFmtId="0" fontId="63" fillId="0" borderId="20" xfId="0" applyFont="1" applyFill="1" applyBorder="1" applyAlignment="1">
      <alignment horizontal="right" vertical="top" wrapText="1"/>
    </xf>
    <xf numFmtId="0" fontId="8" fillId="0" borderId="21" xfId="0" applyFont="1" applyFill="1" applyBorder="1"/>
    <xf numFmtId="0" fontId="65" fillId="0" borderId="20" xfId="0" applyFont="1" applyFill="1" applyBorder="1" applyAlignment="1">
      <alignment horizontal="justify" vertical="top" wrapText="1"/>
    </xf>
    <xf numFmtId="0" fontId="65" fillId="0" borderId="20" xfId="0" applyFont="1" applyFill="1" applyBorder="1" applyAlignment="1">
      <alignment horizontal="center" vertical="top" wrapText="1"/>
    </xf>
    <xf numFmtId="0" fontId="65" fillId="0" borderId="20" xfId="0" applyFont="1" applyFill="1" applyBorder="1" applyAlignment="1">
      <alignment horizontal="right" vertical="top" wrapText="1"/>
    </xf>
    <xf numFmtId="0" fontId="62" fillId="0" borderId="20" xfId="0" applyFont="1" applyFill="1" applyBorder="1" applyAlignment="1">
      <alignment horizontal="justify" vertical="top" wrapText="1"/>
    </xf>
    <xf numFmtId="0" fontId="62" fillId="0" borderId="20" xfId="0" applyFont="1" applyFill="1" applyBorder="1" applyAlignment="1">
      <alignment horizontal="right" vertical="top" wrapText="1"/>
    </xf>
    <xf numFmtId="0" fontId="62" fillId="0" borderId="20" xfId="0" applyFont="1" applyFill="1" applyBorder="1" applyAlignment="1">
      <alignment horizontal="center" vertical="top" wrapText="1"/>
    </xf>
    <xf numFmtId="0" fontId="62" fillId="0" borderId="18" xfId="0" applyFont="1" applyFill="1" applyBorder="1" applyAlignment="1">
      <alignment horizontal="justify" vertical="top" wrapText="1"/>
    </xf>
    <xf numFmtId="0" fontId="62" fillId="0" borderId="18" xfId="0" applyFont="1" applyFill="1" applyBorder="1" applyAlignment="1">
      <alignment horizontal="center" vertical="top" wrapText="1"/>
    </xf>
    <xf numFmtId="0" fontId="63" fillId="0" borderId="18" xfId="0" applyFont="1" applyFill="1" applyBorder="1" applyAlignment="1">
      <alignment horizontal="center" vertical="top" wrapText="1"/>
    </xf>
    <xf numFmtId="0" fontId="62" fillId="0" borderId="18" xfId="0" applyFont="1" applyFill="1" applyBorder="1" applyAlignment="1">
      <alignment horizontal="right" vertical="top" wrapText="1"/>
    </xf>
    <xf numFmtId="41" fontId="61" fillId="0" borderId="0" xfId="0" applyNumberFormat="1" applyFont="1" applyFill="1"/>
    <xf numFmtId="0" fontId="63" fillId="0" borderId="0" xfId="0" applyFont="1" applyFill="1" applyAlignment="1">
      <alignment vertical="top" wrapText="1"/>
    </xf>
    <xf numFmtId="0" fontId="2" fillId="0" borderId="0" xfId="0" applyFont="1" applyFill="1" applyAlignment="1">
      <alignment horizontal="center" vertical="top" wrapText="1"/>
    </xf>
    <xf numFmtId="0" fontId="5" fillId="0" borderId="0" xfId="0" applyFont="1"/>
    <xf numFmtId="0" fontId="20" fillId="0" borderId="0" xfId="0" applyFont="1" applyBorder="1"/>
    <xf numFmtId="0" fontId="19" fillId="0" borderId="0" xfId="0" applyFont="1" applyAlignment="1">
      <alignment horizontal="center" vertical="center"/>
    </xf>
    <xf numFmtId="41" fontId="2" fillId="0" borderId="0" xfId="1" applyFont="1" applyFill="1" applyBorder="1" applyAlignment="1">
      <alignment horizontal="center"/>
    </xf>
    <xf numFmtId="0" fontId="28" fillId="0" borderId="0" xfId="0" applyFont="1" applyFill="1" applyAlignment="1">
      <alignment horizontal="center"/>
    </xf>
    <xf numFmtId="0" fontId="20" fillId="0" borderId="0" xfId="0" applyFont="1" applyFill="1" applyBorder="1"/>
    <xf numFmtId="0" fontId="22" fillId="0" borderId="0" xfId="0" applyFont="1" applyFill="1" applyAlignment="1">
      <alignment vertical="top" wrapText="1"/>
    </xf>
    <xf numFmtId="0" fontId="21" fillId="0" borderId="0" xfId="0" applyFont="1" applyFill="1" applyAlignment="1">
      <alignment horizontal="center" vertical="top" wrapText="1"/>
    </xf>
    <xf numFmtId="0" fontId="19" fillId="0" borderId="0" xfId="0" applyFont="1" applyFill="1" applyAlignment="1">
      <alignment horizontal="center"/>
    </xf>
    <xf numFmtId="0" fontId="60" fillId="0" borderId="13" xfId="0" applyFont="1" applyFill="1" applyBorder="1" applyAlignment="1">
      <alignment horizontal="right"/>
    </xf>
    <xf numFmtId="0" fontId="21" fillId="0" borderId="1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60" fillId="0" borderId="0" xfId="0" applyFont="1" applyFill="1" applyAlignment="1">
      <alignment horizontal="center"/>
    </xf>
    <xf numFmtId="0" fontId="61" fillId="0" borderId="44" xfId="0" applyFont="1" applyFill="1" applyBorder="1" applyAlignment="1">
      <alignment horizontal="center"/>
    </xf>
    <xf numFmtId="0" fontId="8" fillId="0" borderId="4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3" fillId="0" borderId="0" xfId="0" applyFont="1" applyFill="1" applyAlignment="1">
      <alignment horizontal="center" vertical="top" wrapText="1"/>
    </xf>
    <xf numFmtId="0" fontId="63" fillId="0" borderId="0" xfId="0" applyFont="1" applyFill="1" applyAlignment="1">
      <alignment vertical="top" wrapText="1"/>
    </xf>
    <xf numFmtId="0" fontId="63" fillId="0" borderId="0" xfId="0" applyFont="1" applyFill="1" applyAlignment="1">
      <alignment horizontal="left" vertical="top" wrapText="1"/>
    </xf>
    <xf numFmtId="0" fontId="62" fillId="0" borderId="0" xfId="0" applyFont="1" applyFill="1" applyAlignment="1">
      <alignment horizontal="left" vertical="top" wrapText="1"/>
    </xf>
    <xf numFmtId="0" fontId="62" fillId="0" borderId="0" xfId="0" applyFont="1" applyFill="1" applyAlignment="1">
      <alignment vertical="top" wrapText="1"/>
    </xf>
    <xf numFmtId="0" fontId="66" fillId="0" borderId="0" xfId="0" applyFont="1" applyFill="1" applyAlignment="1">
      <alignment horizontal="right"/>
    </xf>
    <xf numFmtId="0" fontId="64" fillId="0" borderId="0" xfId="0" applyFont="1" applyFill="1" applyAlignment="1">
      <alignment horizontal="center"/>
    </xf>
    <xf numFmtId="0" fontId="65" fillId="0" borderId="0" xfId="0" applyFont="1" applyFill="1" applyAlignment="1">
      <alignment horizontal="center"/>
    </xf>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49" fillId="0" borderId="37" xfId="0" applyFont="1" applyFill="1" applyBorder="1" applyAlignment="1">
      <alignment horizontal="left"/>
    </xf>
    <xf numFmtId="0" fontId="2" fillId="0" borderId="42" xfId="0" applyFont="1" applyFill="1" applyBorder="1" applyAlignment="1">
      <alignment horizontal="left"/>
    </xf>
    <xf numFmtId="0" fontId="2" fillId="0" borderId="37" xfId="0" applyFont="1" applyFill="1" applyBorder="1" applyAlignment="1">
      <alignment horizontal="left"/>
    </xf>
    <xf numFmtId="0" fontId="49" fillId="0" borderId="0" xfId="0" applyFont="1" applyFill="1" applyAlignment="1">
      <alignment horizontal="left"/>
    </xf>
    <xf numFmtId="0" fontId="4" fillId="0" borderId="36" xfId="0" applyFont="1" applyFill="1" applyBorder="1" applyAlignment="1">
      <alignment horizont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wrapText="1"/>
    </xf>
    <xf numFmtId="0" fontId="2" fillId="0" borderId="36" xfId="0" applyFont="1" applyFill="1" applyBorder="1" applyAlignment="1">
      <alignment horizontal="left" wrapText="1"/>
    </xf>
    <xf numFmtId="0" fontId="36" fillId="0" borderId="36" xfId="0" applyFont="1" applyFill="1" applyBorder="1" applyAlignment="1">
      <alignment horizontal="right"/>
    </xf>
    <xf numFmtId="0" fontId="46" fillId="0" borderId="0" xfId="0" applyFont="1" applyFill="1" applyAlignment="1">
      <alignment horizontal="center"/>
    </xf>
    <xf numFmtId="0" fontId="9" fillId="0" borderId="0" xfId="0" applyFont="1" applyFill="1" applyAlignment="1">
      <alignment horizontal="left" wrapText="1"/>
    </xf>
    <xf numFmtId="0" fontId="9" fillId="0" borderId="0" xfId="0" applyFont="1" applyFill="1" applyAlignment="1">
      <alignment horizontal="left"/>
    </xf>
    <xf numFmtId="0" fontId="9" fillId="0" borderId="42" xfId="0" applyFont="1" applyFill="1" applyBorder="1" applyAlignment="1">
      <alignment horizontal="left" wrapText="1"/>
    </xf>
    <xf numFmtId="0" fontId="9" fillId="0" borderId="42" xfId="0" applyFont="1" applyFill="1" applyBorder="1" applyAlignment="1">
      <alignment horizontal="left"/>
    </xf>
    <xf numFmtId="0" fontId="54" fillId="0" borderId="42" xfId="0" applyFont="1" applyFill="1" applyBorder="1" applyAlignment="1">
      <alignment horizontal="left"/>
    </xf>
    <xf numFmtId="41" fontId="43" fillId="0" borderId="37" xfId="1" applyFont="1" applyFill="1" applyBorder="1" applyAlignment="1"/>
    <xf numFmtId="0" fontId="2" fillId="0" borderId="36" xfId="0" applyFont="1" applyFill="1" applyBorder="1" applyAlignment="1">
      <alignment horizontal="left"/>
    </xf>
    <xf numFmtId="0" fontId="47" fillId="0" borderId="0" xfId="0" applyFont="1" applyFill="1" applyAlignment="1">
      <alignment horizontal="center"/>
    </xf>
    <xf numFmtId="0" fontId="48" fillId="0" borderId="13" xfId="0" applyFont="1" applyFill="1" applyBorder="1" applyAlignment="1">
      <alignment horizontal="center"/>
    </xf>
    <xf numFmtId="14" fontId="26" fillId="0" borderId="36" xfId="0" applyNumberFormat="1" applyFont="1" applyFill="1" applyBorder="1" applyAlignment="1">
      <alignment horizontal="center"/>
    </xf>
  </cellXfs>
  <cellStyles count="5">
    <cellStyle name="Comma" xfId="3" builtinId="3"/>
    <cellStyle name="Comma [0]" xfId="1" builtinId="6"/>
    <cellStyle name="Normal" xfId="0" builtinId="0"/>
    <cellStyle name="Normal 2" xfId="2"/>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216</xdr:row>
      <xdr:rowOff>38100</xdr:rowOff>
    </xdr:from>
    <xdr:to>
      <xdr:col>0</xdr:col>
      <xdr:colOff>28575</xdr:colOff>
      <xdr:row>216</xdr:row>
      <xdr:rowOff>152400</xdr:rowOff>
    </xdr:to>
    <xdr:sp macro="" textlink="">
      <xdr:nvSpPr>
        <xdr:cNvPr id="40" name="Text Box 40"/>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216</xdr:row>
      <xdr:rowOff>38100</xdr:rowOff>
    </xdr:from>
    <xdr:to>
      <xdr:col>0</xdr:col>
      <xdr:colOff>28575</xdr:colOff>
      <xdr:row>216</xdr:row>
      <xdr:rowOff>152400</xdr:rowOff>
    </xdr:to>
    <xdr:sp macro="" textlink="">
      <xdr:nvSpPr>
        <xdr:cNvPr id="41" name="Text Box 41"/>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205</xdr:row>
      <xdr:rowOff>38100</xdr:rowOff>
    </xdr:from>
    <xdr:to>
      <xdr:col>0</xdr:col>
      <xdr:colOff>28575</xdr:colOff>
      <xdr:row>205</xdr:row>
      <xdr:rowOff>152400</xdr:rowOff>
    </xdr:to>
    <xdr:sp macro="" textlink="">
      <xdr:nvSpPr>
        <xdr:cNvPr id="50" name="Text Box 50"/>
        <xdr:cNvSpPr txBox="1">
          <a:spLocks noChangeArrowheads="1"/>
        </xdr:cNvSpPr>
      </xdr:nvSpPr>
      <xdr:spPr bwMode="auto">
        <a:xfrm flipV="1">
          <a:off x="0" y="381095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205</xdr:row>
      <xdr:rowOff>38100</xdr:rowOff>
    </xdr:from>
    <xdr:to>
      <xdr:col>0</xdr:col>
      <xdr:colOff>28575</xdr:colOff>
      <xdr:row>205</xdr:row>
      <xdr:rowOff>152400</xdr:rowOff>
    </xdr:to>
    <xdr:sp macro="" textlink="">
      <xdr:nvSpPr>
        <xdr:cNvPr id="52" name="Text Box 52"/>
        <xdr:cNvSpPr txBox="1">
          <a:spLocks noChangeArrowheads="1"/>
        </xdr:cNvSpPr>
      </xdr:nvSpPr>
      <xdr:spPr bwMode="auto">
        <a:xfrm flipV="1">
          <a:off x="0" y="381095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206</xdr:row>
      <xdr:rowOff>38100</xdr:rowOff>
    </xdr:from>
    <xdr:to>
      <xdr:col>0</xdr:col>
      <xdr:colOff>28575</xdr:colOff>
      <xdr:row>206</xdr:row>
      <xdr:rowOff>152400</xdr:rowOff>
    </xdr:to>
    <xdr:sp macro="" textlink="">
      <xdr:nvSpPr>
        <xdr:cNvPr id="54" name="Text Box 54"/>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endParaRPr lang="en-US" sz="1000" b="0" i="0" strike="noStrike">
            <a:solidFill>
              <a:srgbClr val="000000"/>
            </a:solidFill>
            <a:latin typeface="VNI-Helve"/>
          </a:endParaRPr>
        </a:p>
      </xdr:txBody>
    </xdr:sp>
    <xdr:clientData/>
  </xdr:twoCellAnchor>
  <xdr:twoCellAnchor>
    <xdr:from>
      <xdr:col>0</xdr:col>
      <xdr:colOff>0</xdr:colOff>
      <xdr:row>206</xdr:row>
      <xdr:rowOff>38100</xdr:rowOff>
    </xdr:from>
    <xdr:to>
      <xdr:col>0</xdr:col>
      <xdr:colOff>28575</xdr:colOff>
      <xdr:row>206</xdr:row>
      <xdr:rowOff>152400</xdr:rowOff>
    </xdr:to>
    <xdr:sp macro="" textlink="">
      <xdr:nvSpPr>
        <xdr:cNvPr id="55" name="Text Box 55"/>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endParaRPr lang="en-US" sz="1000" b="0" i="0" strike="noStrike">
            <a:solidFill>
              <a:srgbClr val="000000"/>
            </a:solidFill>
            <a:latin typeface="VNI-Helve"/>
          </a:endParaRPr>
        </a:p>
      </xdr:txBody>
    </xdr:sp>
    <xdr:clientData/>
  </xdr:twoCellAnchor>
  <xdr:twoCellAnchor>
    <xdr:from>
      <xdr:col>0</xdr:col>
      <xdr:colOff>0</xdr:colOff>
      <xdr:row>216</xdr:row>
      <xdr:rowOff>38100</xdr:rowOff>
    </xdr:from>
    <xdr:to>
      <xdr:col>0</xdr:col>
      <xdr:colOff>28575</xdr:colOff>
      <xdr:row>216</xdr:row>
      <xdr:rowOff>152400</xdr:rowOff>
    </xdr:to>
    <xdr:sp macro="" textlink="">
      <xdr:nvSpPr>
        <xdr:cNvPr id="60" name="Text Box 86"/>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216</xdr:row>
      <xdr:rowOff>38100</xdr:rowOff>
    </xdr:from>
    <xdr:to>
      <xdr:col>0</xdr:col>
      <xdr:colOff>28575</xdr:colOff>
      <xdr:row>216</xdr:row>
      <xdr:rowOff>152400</xdr:rowOff>
    </xdr:to>
    <xdr:sp macro="" textlink="">
      <xdr:nvSpPr>
        <xdr:cNvPr id="61" name="Text Box 87"/>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UYEN%2011/THUYET%20MINH%20BCTC-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DUNG"/>
      <sheetName val="q1"/>
      <sheetName val="Q2"/>
      <sheetName val="Q3"/>
      <sheetName val="Q4"/>
      <sheetName val="kiemtoan"/>
      <sheetName val="Sheet1"/>
    </sheetNames>
    <sheetDataSet>
      <sheetData sheetId="0"/>
      <sheetData sheetId="1">
        <row r="271">
          <cell r="D271">
            <v>325070149</v>
          </cell>
        </row>
        <row r="272">
          <cell r="D272">
            <v>218436856</v>
          </cell>
        </row>
        <row r="273">
          <cell r="D273">
            <v>1846691897</v>
          </cell>
        </row>
        <row r="274">
          <cell r="D274">
            <v>417166580</v>
          </cell>
        </row>
        <row r="275">
          <cell r="D275">
            <v>8967273</v>
          </cell>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G42"/>
  <sheetViews>
    <sheetView topLeftCell="A17" zoomScale="96" zoomScaleNormal="96" workbookViewId="0">
      <selection activeCell="A15" sqref="A15"/>
    </sheetView>
  </sheetViews>
  <sheetFormatPr defaultColWidth="40.42578125" defaultRowHeight="12.75"/>
  <cols>
    <col min="1" max="1" width="55.42578125" style="4" customWidth="1"/>
    <col min="2" max="2" width="8" style="9" bestFit="1" customWidth="1"/>
    <col min="3" max="3" width="7.42578125" style="4" bestFit="1" customWidth="1"/>
    <col min="4" max="4" width="18.28515625" style="4" customWidth="1"/>
    <col min="5" max="6" width="18" style="4" customWidth="1"/>
    <col min="7" max="7" width="18.42578125" style="4" customWidth="1"/>
    <col min="8" max="16384" width="40.42578125" style="4"/>
  </cols>
  <sheetData>
    <row r="1" spans="1:7" s="3" customFormat="1">
      <c r="A1" s="373" t="s">
        <v>221</v>
      </c>
      <c r="B1" s="373"/>
    </row>
    <row r="2" spans="1:7" s="3" customFormat="1" hidden="1">
      <c r="A2" s="372"/>
      <c r="B2" s="372"/>
    </row>
    <row r="3" spans="1:7" s="3" customFormat="1" hidden="1">
      <c r="A3" s="372"/>
      <c r="B3" s="372"/>
    </row>
    <row r="4" spans="1:7" s="3" customFormat="1" ht="8.25" customHeight="1">
      <c r="B4" s="7"/>
      <c r="E4" s="5"/>
      <c r="F4" s="5"/>
    </row>
    <row r="5" spans="1:7" s="3" customFormat="1" ht="18">
      <c r="A5" s="374" t="s">
        <v>269</v>
      </c>
      <c r="B5" s="374"/>
      <c r="C5" s="374"/>
      <c r="D5" s="374"/>
      <c r="E5" s="374"/>
      <c r="F5" s="374"/>
      <c r="G5" s="374"/>
    </row>
    <row r="6" spans="1:7" s="3" customFormat="1" hidden="1">
      <c r="B6" s="7"/>
    </row>
    <row r="7" spans="1:7" s="3" customFormat="1" hidden="1">
      <c r="B7" s="7"/>
    </row>
    <row r="8" spans="1:7" s="13" customFormat="1" ht="85.5" customHeight="1">
      <c r="A8" s="11" t="s">
        <v>89</v>
      </c>
      <c r="B8" s="12" t="s">
        <v>214</v>
      </c>
      <c r="C8" s="264" t="s">
        <v>213</v>
      </c>
      <c r="D8" s="12" t="s">
        <v>209</v>
      </c>
      <c r="E8" s="12" t="s">
        <v>210</v>
      </c>
      <c r="F8" s="12" t="s">
        <v>211</v>
      </c>
      <c r="G8" s="12" t="s">
        <v>212</v>
      </c>
    </row>
    <row r="9" spans="1:7" s="13" customFormat="1" ht="15.75">
      <c r="A9" s="19" t="s">
        <v>82</v>
      </c>
      <c r="B9" s="265" t="s">
        <v>168</v>
      </c>
      <c r="C9" s="266">
        <v>19</v>
      </c>
      <c r="D9" s="19">
        <v>16450514631</v>
      </c>
      <c r="E9" s="19">
        <v>18866312455</v>
      </c>
      <c r="F9" s="19">
        <v>39698088165</v>
      </c>
      <c r="G9" s="19">
        <v>38097782665</v>
      </c>
    </row>
    <row r="10" spans="1:7" s="20" customFormat="1" ht="15">
      <c r="A10" s="14" t="s">
        <v>83</v>
      </c>
      <c r="B10" s="267" t="s">
        <v>169</v>
      </c>
      <c r="C10" s="268">
        <v>20</v>
      </c>
      <c r="D10" s="14">
        <v>147368174</v>
      </c>
      <c r="E10" s="14">
        <v>25659849</v>
      </c>
      <c r="F10" s="14">
        <v>177666658</v>
      </c>
      <c r="G10" s="14">
        <v>76950939</v>
      </c>
    </row>
    <row r="11" spans="1:7" s="13" customFormat="1" ht="15.75">
      <c r="A11" s="15" t="s">
        <v>170</v>
      </c>
      <c r="B11" s="270" t="s">
        <v>171</v>
      </c>
      <c r="C11" s="271"/>
      <c r="D11" s="15">
        <f>D9-D10</f>
        <v>16303146457</v>
      </c>
      <c r="E11" s="15">
        <f>E9-E10</f>
        <v>18840652606</v>
      </c>
      <c r="F11" s="15">
        <f>F9-F10</f>
        <v>39520421507</v>
      </c>
      <c r="G11" s="15">
        <f>G9-G10</f>
        <v>38020831726</v>
      </c>
    </row>
    <row r="12" spans="1:7" s="13" customFormat="1" ht="15.75">
      <c r="A12" s="14" t="s">
        <v>84</v>
      </c>
      <c r="B12" s="270" t="s">
        <v>172</v>
      </c>
      <c r="C12" s="268">
        <v>21</v>
      </c>
      <c r="D12" s="14">
        <v>13394608773</v>
      </c>
      <c r="E12" s="14">
        <v>15422545321</v>
      </c>
      <c r="F12" s="14">
        <v>32749042226</v>
      </c>
      <c r="G12" s="14">
        <v>31558853481</v>
      </c>
    </row>
    <row r="13" spans="1:7" s="13" customFormat="1" ht="15.75">
      <c r="A13" s="15" t="s">
        <v>173</v>
      </c>
      <c r="B13" s="270" t="s">
        <v>174</v>
      </c>
      <c r="C13" s="271"/>
      <c r="D13" s="15">
        <f>D11-D12</f>
        <v>2908537684</v>
      </c>
      <c r="E13" s="15">
        <f>E11-E12</f>
        <v>3418107285</v>
      </c>
      <c r="F13" s="15">
        <f>F11-F12</f>
        <v>6771379281</v>
      </c>
      <c r="G13" s="15">
        <f>G11-G12</f>
        <v>6461978245</v>
      </c>
    </row>
    <row r="14" spans="1:7" s="13" customFormat="1" ht="15.75">
      <c r="A14" s="14" t="s">
        <v>85</v>
      </c>
      <c r="B14" s="270" t="s">
        <v>175</v>
      </c>
      <c r="C14" s="268">
        <v>22</v>
      </c>
      <c r="D14" s="14">
        <v>79737199</v>
      </c>
      <c r="E14" s="14">
        <v>94057303</v>
      </c>
      <c r="F14" s="14">
        <v>388025255</v>
      </c>
      <c r="G14" s="14">
        <v>286792685</v>
      </c>
    </row>
    <row r="15" spans="1:7" s="13" customFormat="1" ht="15.75">
      <c r="A15" s="14" t="s">
        <v>86</v>
      </c>
      <c r="B15" s="270" t="s">
        <v>176</v>
      </c>
      <c r="C15" s="268">
        <v>23</v>
      </c>
      <c r="D15" s="14">
        <v>189179539</v>
      </c>
      <c r="E15" s="14">
        <v>94851920</v>
      </c>
      <c r="F15" s="14">
        <v>583213194</v>
      </c>
      <c r="G15" s="14">
        <v>232200420</v>
      </c>
    </row>
    <row r="16" spans="1:7" s="13" customFormat="1" ht="15.75">
      <c r="A16" s="14" t="s">
        <v>177</v>
      </c>
      <c r="B16" s="270" t="s">
        <v>178</v>
      </c>
      <c r="C16" s="272"/>
      <c r="D16" s="14">
        <v>6695700</v>
      </c>
      <c r="E16" s="14">
        <v>8328600</v>
      </c>
      <c r="F16" s="14">
        <v>63388289</v>
      </c>
      <c r="G16" s="14">
        <v>28397600</v>
      </c>
    </row>
    <row r="17" spans="1:7" s="13" customFormat="1" ht="15.75">
      <c r="A17" s="14" t="s">
        <v>196</v>
      </c>
      <c r="B17" s="270" t="s">
        <v>197</v>
      </c>
      <c r="C17" s="272"/>
      <c r="D17" s="14"/>
      <c r="E17" s="14"/>
      <c r="F17" s="14"/>
      <c r="G17" s="14"/>
    </row>
    <row r="18" spans="1:7" s="13" customFormat="1" ht="15.75">
      <c r="A18" s="14" t="s">
        <v>198</v>
      </c>
      <c r="B18" s="270" t="s">
        <v>179</v>
      </c>
      <c r="C18" s="270" t="s">
        <v>234</v>
      </c>
      <c r="D18" s="14">
        <v>1372594248</v>
      </c>
      <c r="E18" s="14">
        <v>1922380755</v>
      </c>
      <c r="F18" s="14">
        <v>3213288189</v>
      </c>
      <c r="G18" s="14">
        <v>3462574358</v>
      </c>
    </row>
    <row r="19" spans="1:7" s="13" customFormat="1" ht="15.75">
      <c r="A19" s="14" t="s">
        <v>199</v>
      </c>
      <c r="B19" s="270" t="s">
        <v>200</v>
      </c>
      <c r="C19" s="270" t="s">
        <v>235</v>
      </c>
      <c r="D19" s="14">
        <v>529793557</v>
      </c>
      <c r="E19" s="14">
        <v>438142588</v>
      </c>
      <c r="F19" s="14">
        <v>1325214757</v>
      </c>
      <c r="G19" s="14">
        <v>968198269</v>
      </c>
    </row>
    <row r="20" spans="1:7" s="13" customFormat="1" ht="15.75">
      <c r="A20" s="15" t="s">
        <v>201</v>
      </c>
      <c r="B20" s="270" t="s">
        <v>180</v>
      </c>
      <c r="C20" s="270"/>
      <c r="D20" s="15">
        <f>D13+D14-D15-D18-D19</f>
        <v>896707539</v>
      </c>
      <c r="E20" s="15">
        <f>E13+E14-E15-E18-E19</f>
        <v>1056789325</v>
      </c>
      <c r="F20" s="15">
        <f>F13+F14-F15-F18-F19</f>
        <v>2037688396</v>
      </c>
      <c r="G20" s="15">
        <f>G13+G14-G15-G18-G19</f>
        <v>2085797883</v>
      </c>
    </row>
    <row r="21" spans="1:7" s="13" customFormat="1" ht="15.75">
      <c r="A21" s="14" t="s">
        <v>202</v>
      </c>
      <c r="B21" s="270" t="s">
        <v>181</v>
      </c>
      <c r="C21" s="270" t="s">
        <v>179</v>
      </c>
      <c r="D21" s="14">
        <v>2800142</v>
      </c>
      <c r="E21" s="14">
        <v>6061246</v>
      </c>
      <c r="F21" s="14">
        <v>5915765</v>
      </c>
      <c r="G21" s="14">
        <v>10712498</v>
      </c>
    </row>
    <row r="22" spans="1:7" s="13" customFormat="1" ht="15.75">
      <c r="A22" s="14" t="s">
        <v>203</v>
      </c>
      <c r="B22" s="270" t="s">
        <v>182</v>
      </c>
      <c r="C22" s="270" t="s">
        <v>200</v>
      </c>
      <c r="D22" s="14">
        <v>21128544</v>
      </c>
      <c r="E22" s="14">
        <v>22836299</v>
      </c>
      <c r="F22" s="14">
        <v>43428962</v>
      </c>
      <c r="G22" s="14">
        <v>45710580</v>
      </c>
    </row>
    <row r="23" spans="1:7" s="13" customFormat="1" ht="15.75">
      <c r="A23" s="15" t="s">
        <v>204</v>
      </c>
      <c r="B23" s="270" t="s">
        <v>183</v>
      </c>
      <c r="C23" s="270"/>
      <c r="D23" s="15">
        <f>D21-D22</f>
        <v>-18328402</v>
      </c>
      <c r="E23" s="15">
        <f>E21-E22</f>
        <v>-16775053</v>
      </c>
      <c r="F23" s="15">
        <f>F21-F22</f>
        <v>-37513197</v>
      </c>
      <c r="G23" s="15">
        <f>G21-G22</f>
        <v>-34998082</v>
      </c>
    </row>
    <row r="24" spans="1:7" s="13" customFormat="1" ht="13.5" hidden="1" customHeight="1">
      <c r="A24" s="15"/>
      <c r="B24" s="270"/>
      <c r="C24" s="270"/>
      <c r="D24" s="15"/>
      <c r="E24" s="15"/>
      <c r="F24" s="15"/>
      <c r="G24" s="15"/>
    </row>
    <row r="25" spans="1:7" s="13" customFormat="1" ht="15.75">
      <c r="A25" s="15" t="s">
        <v>184</v>
      </c>
      <c r="B25" s="270" t="s">
        <v>185</v>
      </c>
      <c r="C25" s="270"/>
      <c r="D25" s="15">
        <f>D20+D23</f>
        <v>878379137</v>
      </c>
      <c r="E25" s="15">
        <f>E20+E23</f>
        <v>1040014272</v>
      </c>
      <c r="F25" s="15">
        <f>F20+F23</f>
        <v>2000175199</v>
      </c>
      <c r="G25" s="15">
        <f>G20+G23</f>
        <v>2050799801</v>
      </c>
    </row>
    <row r="26" spans="1:7" s="13" customFormat="1" ht="15.75">
      <c r="A26" s="14" t="s">
        <v>186</v>
      </c>
      <c r="B26" s="270" t="s">
        <v>187</v>
      </c>
      <c r="C26" s="268">
        <v>27</v>
      </c>
      <c r="D26" s="14">
        <v>220435385</v>
      </c>
      <c r="E26" s="14">
        <v>246403206</v>
      </c>
      <c r="F26" s="14">
        <v>469276519</v>
      </c>
      <c r="G26" s="14">
        <v>474908170</v>
      </c>
    </row>
    <row r="27" spans="1:7" s="13" customFormat="1" ht="15.75">
      <c r="A27" s="14" t="s">
        <v>188</v>
      </c>
      <c r="B27" s="270" t="s">
        <v>189</v>
      </c>
      <c r="C27" s="270"/>
      <c r="D27" s="14"/>
      <c r="E27" s="14"/>
      <c r="F27" s="14"/>
      <c r="G27" s="14"/>
    </row>
    <row r="28" spans="1:7" s="13" customFormat="1" ht="15.75">
      <c r="A28" s="15" t="s">
        <v>190</v>
      </c>
      <c r="B28" s="270" t="s">
        <v>191</v>
      </c>
      <c r="C28" s="270"/>
      <c r="D28" s="15">
        <f>D25-D26-D27</f>
        <v>657943752</v>
      </c>
      <c r="E28" s="15">
        <f>E25-E26-E27</f>
        <v>793611066</v>
      </c>
      <c r="F28" s="15">
        <f>F25-F26-F27</f>
        <v>1530898680</v>
      </c>
      <c r="G28" s="15">
        <f>G25-G26-G27</f>
        <v>1575891631</v>
      </c>
    </row>
    <row r="29" spans="1:7" s="13" customFormat="1" ht="15.75">
      <c r="A29" s="14" t="s">
        <v>205</v>
      </c>
      <c r="B29" s="270" t="s">
        <v>192</v>
      </c>
      <c r="C29" s="270"/>
      <c r="D29" s="269"/>
      <c r="E29" s="273"/>
      <c r="F29" s="273"/>
      <c r="G29" s="273"/>
    </row>
    <row r="30" spans="1:7" s="13" customFormat="1" ht="15.75">
      <c r="A30" s="14" t="s">
        <v>206</v>
      </c>
      <c r="B30" s="270" t="s">
        <v>193</v>
      </c>
      <c r="C30" s="270"/>
      <c r="D30" s="269"/>
      <c r="E30" s="273"/>
      <c r="F30" s="269"/>
      <c r="G30" s="269"/>
    </row>
    <row r="31" spans="1:7" s="13" customFormat="1" ht="15.75">
      <c r="A31" s="14" t="s">
        <v>194</v>
      </c>
      <c r="B31" s="270" t="s">
        <v>195</v>
      </c>
      <c r="C31" s="270" t="s">
        <v>236</v>
      </c>
      <c r="D31" s="269"/>
      <c r="E31" s="269"/>
      <c r="F31" s="269"/>
      <c r="G31" s="269"/>
    </row>
    <row r="32" spans="1:7" s="13" customFormat="1" ht="15.75">
      <c r="A32" s="14" t="s">
        <v>207</v>
      </c>
      <c r="B32" s="270" t="s">
        <v>208</v>
      </c>
      <c r="C32" s="272"/>
      <c r="D32" s="269"/>
      <c r="E32" s="269"/>
      <c r="F32" s="269"/>
      <c r="G32" s="269"/>
    </row>
    <row r="33" spans="1:6" s="13" customFormat="1" ht="8.25" customHeight="1">
      <c r="B33" s="16"/>
    </row>
    <row r="34" spans="1:6" s="6" customFormat="1" ht="15.75">
      <c r="B34" s="8"/>
      <c r="C34" s="375" t="s">
        <v>277</v>
      </c>
      <c r="D34" s="375"/>
      <c r="E34" s="375"/>
      <c r="F34" s="375"/>
    </row>
    <row r="35" spans="1:6" s="6" customFormat="1" ht="15.75">
      <c r="A35" s="10" t="s">
        <v>80</v>
      </c>
      <c r="B35" s="8"/>
      <c r="C35" s="371" t="s">
        <v>216</v>
      </c>
      <c r="D35" s="371"/>
      <c r="E35" s="371"/>
      <c r="F35" s="371"/>
    </row>
    <row r="36" spans="1:6" s="17" customFormat="1" ht="15.75">
      <c r="B36" s="18"/>
    </row>
    <row r="38" spans="1:6">
      <c r="D38" s="332"/>
    </row>
    <row r="39" spans="1:6">
      <c r="D39" s="332"/>
    </row>
    <row r="40" spans="1:6">
      <c r="D40" s="332"/>
    </row>
    <row r="41" spans="1:6">
      <c r="D41" s="332"/>
    </row>
    <row r="42" spans="1:6">
      <c r="D42" s="332"/>
    </row>
  </sheetData>
  <mergeCells count="6">
    <mergeCell ref="C35:F35"/>
    <mergeCell ref="A2:B2"/>
    <mergeCell ref="A3:B3"/>
    <mergeCell ref="A1:B1"/>
    <mergeCell ref="A5:G5"/>
    <mergeCell ref="C34:F34"/>
  </mergeCells>
  <pageMargins left="0.18" right="0.17" top="0.61" bottom="0.24" header="0.3" footer="0.18"/>
  <pageSetup paperSize="9" orientation="landscape" r:id="rId1"/>
</worksheet>
</file>

<file path=xl/worksheets/sheet2.xml><?xml version="1.0" encoding="utf-8"?>
<worksheet xmlns="http://schemas.openxmlformats.org/spreadsheetml/2006/main" xmlns:r="http://schemas.openxmlformats.org/officeDocument/2006/relationships">
  <dimension ref="A1:M128"/>
  <sheetViews>
    <sheetView zoomScale="106" zoomScaleNormal="106" workbookViewId="0">
      <selection activeCell="F12" sqref="F12"/>
    </sheetView>
  </sheetViews>
  <sheetFormatPr defaultRowHeight="14.25"/>
  <cols>
    <col min="1" max="1" width="47.7109375" style="66" customWidth="1"/>
    <col min="2" max="2" width="6" style="66" bestFit="1" customWidth="1"/>
    <col min="3" max="3" width="7.140625" style="66" customWidth="1"/>
    <col min="4" max="4" width="18.140625" style="50" customWidth="1"/>
    <col min="5" max="5" width="16.5703125" style="50" hidden="1" customWidth="1"/>
    <col min="6" max="6" width="17.42578125" style="50" customWidth="1"/>
    <col min="7" max="7" width="2.42578125" style="66" hidden="1" customWidth="1"/>
    <col min="8" max="9" width="0" style="66" hidden="1" customWidth="1"/>
    <col min="10" max="10" width="4.28515625" style="66" hidden="1" customWidth="1"/>
    <col min="11" max="11" width="15" style="66" hidden="1" customWidth="1"/>
    <col min="12" max="12" width="0" style="66" hidden="1" customWidth="1"/>
    <col min="13" max="13" width="12" style="66" hidden="1" customWidth="1"/>
    <col min="14" max="16384" width="9.140625" style="66"/>
  </cols>
  <sheetData>
    <row r="1" spans="1:13">
      <c r="A1" s="377" t="s">
        <v>221</v>
      </c>
      <c r="B1" s="377"/>
    </row>
    <row r="2" spans="1:13" ht="18">
      <c r="A2" s="380" t="s">
        <v>270</v>
      </c>
      <c r="B2" s="380"/>
      <c r="C2" s="380"/>
      <c r="D2" s="380"/>
      <c r="E2" s="380"/>
      <c r="F2" s="380"/>
    </row>
    <row r="3" spans="1:13" ht="15">
      <c r="A3" s="384" t="s">
        <v>271</v>
      </c>
      <c r="B3" s="384"/>
      <c r="C3" s="384"/>
      <c r="D3" s="384"/>
      <c r="E3" s="384"/>
      <c r="F3" s="384"/>
    </row>
    <row r="4" spans="1:13" ht="15.75" thickBot="1">
      <c r="A4" s="381" t="s">
        <v>215</v>
      </c>
      <c r="B4" s="381"/>
      <c r="C4" s="381"/>
      <c r="D4" s="381"/>
      <c r="E4" s="381"/>
      <c r="F4" s="381"/>
    </row>
    <row r="5" spans="1:13" ht="28.5" customHeight="1">
      <c r="A5" s="274"/>
      <c r="B5" s="275" t="s">
        <v>1</v>
      </c>
      <c r="C5" s="382" t="s">
        <v>3</v>
      </c>
      <c r="D5" s="276" t="s">
        <v>222</v>
      </c>
      <c r="E5" s="277" t="s">
        <v>4</v>
      </c>
      <c r="F5" s="277" t="s">
        <v>4</v>
      </c>
    </row>
    <row r="6" spans="1:13" ht="27" customHeight="1" thickBot="1">
      <c r="A6" s="278" t="s">
        <v>0</v>
      </c>
      <c r="B6" s="275" t="s">
        <v>2</v>
      </c>
      <c r="C6" s="383"/>
      <c r="D6" s="279"/>
      <c r="E6" s="280" t="s">
        <v>5</v>
      </c>
      <c r="F6" s="280" t="s">
        <v>5</v>
      </c>
      <c r="K6" s="376" t="s">
        <v>767</v>
      </c>
      <c r="L6" s="376"/>
      <c r="M6" s="376"/>
    </row>
    <row r="7" spans="1:13" ht="16.5" hidden="1" customHeight="1" thickBot="1">
      <c r="A7" s="278"/>
      <c r="B7" s="275"/>
      <c r="C7" s="281"/>
      <c r="D7" s="282"/>
      <c r="E7" s="280"/>
      <c r="F7" s="280"/>
    </row>
    <row r="8" spans="1:13" ht="16.5" customHeight="1" thickBot="1">
      <c r="A8" s="283">
        <v>1</v>
      </c>
      <c r="B8" s="284">
        <v>2</v>
      </c>
      <c r="C8" s="284">
        <v>3</v>
      </c>
      <c r="D8" s="285">
        <v>4</v>
      </c>
      <c r="E8" s="285">
        <v>5</v>
      </c>
      <c r="F8" s="285"/>
      <c r="K8" s="329" t="s">
        <v>0</v>
      </c>
      <c r="L8" s="328"/>
      <c r="M8" s="329" t="s">
        <v>607</v>
      </c>
    </row>
    <row r="9" spans="1:13" ht="15.75" customHeight="1">
      <c r="A9" s="286" t="s">
        <v>6</v>
      </c>
      <c r="B9" s="287">
        <v>100</v>
      </c>
      <c r="C9" s="287"/>
      <c r="D9" s="288">
        <f>D10+D13+D17+D26+D29</f>
        <v>18682305686</v>
      </c>
      <c r="E9" s="288">
        <v>16831600249</v>
      </c>
      <c r="F9" s="288">
        <v>16847764582</v>
      </c>
      <c r="K9" s="329" t="s">
        <v>614</v>
      </c>
      <c r="L9" s="328" t="s">
        <v>615</v>
      </c>
      <c r="M9" s="329">
        <v>16847764582</v>
      </c>
    </row>
    <row r="10" spans="1:13" ht="16.5" customHeight="1">
      <c r="A10" s="319" t="s">
        <v>7</v>
      </c>
      <c r="B10" s="320">
        <v>110</v>
      </c>
      <c r="C10" s="320">
        <v>5</v>
      </c>
      <c r="D10" s="321">
        <v>8372872411</v>
      </c>
      <c r="E10" s="321">
        <v>9137739283</v>
      </c>
      <c r="F10" s="321">
        <v>5087739283</v>
      </c>
      <c r="K10" s="329" t="s">
        <v>7</v>
      </c>
      <c r="L10" s="328" t="s">
        <v>616</v>
      </c>
      <c r="M10" s="329">
        <v>5087739283</v>
      </c>
    </row>
    <row r="11" spans="1:13" ht="16.5">
      <c r="A11" s="322" t="s">
        <v>8</v>
      </c>
      <c r="B11" s="323">
        <v>111</v>
      </c>
      <c r="C11" s="324"/>
      <c r="D11" s="325">
        <v>2372872411</v>
      </c>
      <c r="E11" s="325">
        <v>2087739283</v>
      </c>
      <c r="F11" s="325">
        <v>2087739283</v>
      </c>
      <c r="K11" s="327" t="s">
        <v>278</v>
      </c>
      <c r="L11" s="328" t="s">
        <v>617</v>
      </c>
      <c r="M11" s="327">
        <v>2087739283</v>
      </c>
    </row>
    <row r="12" spans="1:13" ht="15" customHeight="1">
      <c r="A12" s="326" t="s">
        <v>9</v>
      </c>
      <c r="B12" s="323">
        <v>112</v>
      </c>
      <c r="C12" s="323"/>
      <c r="D12" s="325">
        <v>6000000000</v>
      </c>
      <c r="E12" s="325">
        <v>7050000000</v>
      </c>
      <c r="F12" s="325">
        <v>3000000000</v>
      </c>
      <c r="K12" s="327" t="s">
        <v>9</v>
      </c>
      <c r="L12" s="328" t="s">
        <v>618</v>
      </c>
      <c r="M12" s="327">
        <v>3000000000</v>
      </c>
    </row>
    <row r="13" spans="1:13" ht="15.75">
      <c r="A13" s="289" t="s">
        <v>10</v>
      </c>
      <c r="B13" s="290">
        <v>120</v>
      </c>
      <c r="C13" s="292"/>
      <c r="D13" s="291"/>
      <c r="E13" s="291">
        <v>690029890</v>
      </c>
      <c r="F13" s="291"/>
      <c r="K13" s="329" t="s">
        <v>619</v>
      </c>
      <c r="L13" s="328" t="s">
        <v>620</v>
      </c>
      <c r="M13" s="330">
        <v>4740029890</v>
      </c>
    </row>
    <row r="14" spans="1:13" ht="16.5">
      <c r="A14" s="294" t="s">
        <v>11</v>
      </c>
      <c r="B14" s="292">
        <v>121</v>
      </c>
      <c r="C14" s="21"/>
      <c r="D14" s="293"/>
      <c r="E14" s="293"/>
      <c r="F14" s="293"/>
      <c r="K14" s="327" t="s">
        <v>11</v>
      </c>
      <c r="L14" s="328" t="s">
        <v>621</v>
      </c>
      <c r="M14" s="327">
        <v>0</v>
      </c>
    </row>
    <row r="15" spans="1:13" ht="30">
      <c r="A15" s="294" t="s">
        <v>12</v>
      </c>
      <c r="B15" s="292">
        <v>122</v>
      </c>
      <c r="C15" s="292"/>
      <c r="D15" s="293"/>
      <c r="E15" s="293"/>
      <c r="F15" s="293"/>
      <c r="K15" s="327" t="s">
        <v>622</v>
      </c>
      <c r="L15" s="328" t="s">
        <v>623</v>
      </c>
      <c r="M15" s="327">
        <v>0</v>
      </c>
    </row>
    <row r="16" spans="1:13" ht="15" customHeight="1">
      <c r="A16" s="294" t="s">
        <v>13</v>
      </c>
      <c r="B16" s="292">
        <v>123</v>
      </c>
      <c r="C16" s="21"/>
      <c r="D16" s="293"/>
      <c r="E16" s="293">
        <v>690029890</v>
      </c>
      <c r="F16" s="293"/>
      <c r="K16" s="327" t="s">
        <v>13</v>
      </c>
      <c r="L16" s="328" t="s">
        <v>624</v>
      </c>
      <c r="M16" s="331">
        <v>4740029890</v>
      </c>
    </row>
    <row r="17" spans="1:13" ht="15.75">
      <c r="A17" s="289" t="s">
        <v>14</v>
      </c>
      <c r="B17" s="290">
        <v>130</v>
      </c>
      <c r="C17" s="290"/>
      <c r="D17" s="291">
        <f>SUM(D18:D25)</f>
        <v>5000050920</v>
      </c>
      <c r="E17" s="291">
        <v>3879451853</v>
      </c>
      <c r="F17" s="291">
        <v>8748275968</v>
      </c>
      <c r="K17" s="329" t="s">
        <v>14</v>
      </c>
      <c r="L17" s="328" t="s">
        <v>625</v>
      </c>
      <c r="M17" s="330">
        <v>3892135186</v>
      </c>
    </row>
    <row r="18" spans="1:13" ht="15">
      <c r="A18" s="294" t="s">
        <v>15</v>
      </c>
      <c r="B18" s="292">
        <v>131</v>
      </c>
      <c r="C18" s="292">
        <v>7</v>
      </c>
      <c r="D18" s="293">
        <v>4520483921</v>
      </c>
      <c r="E18" s="293">
        <v>4004874447</v>
      </c>
      <c r="F18" s="293">
        <v>4004874447</v>
      </c>
      <c r="K18" s="327" t="s">
        <v>626</v>
      </c>
      <c r="L18" s="328" t="s">
        <v>627</v>
      </c>
      <c r="M18" s="327">
        <v>4004874447</v>
      </c>
    </row>
    <row r="19" spans="1:13" ht="15">
      <c r="A19" s="294" t="s">
        <v>16</v>
      </c>
      <c r="B19" s="292">
        <v>132</v>
      </c>
      <c r="C19" s="292"/>
      <c r="D19" s="293">
        <v>6548698</v>
      </c>
      <c r="E19" s="293">
        <v>35718859</v>
      </c>
      <c r="F19" s="293">
        <v>35718859</v>
      </c>
      <c r="K19" s="327" t="s">
        <v>628</v>
      </c>
      <c r="L19" s="328" t="s">
        <v>629</v>
      </c>
      <c r="M19" s="327">
        <v>35718859</v>
      </c>
    </row>
    <row r="20" spans="1:13" ht="15">
      <c r="A20" s="294" t="s">
        <v>17</v>
      </c>
      <c r="B20" s="292">
        <v>133</v>
      </c>
      <c r="C20" s="292"/>
      <c r="D20" s="293"/>
      <c r="E20" s="293"/>
      <c r="F20" s="293"/>
      <c r="K20" s="327" t="s">
        <v>17</v>
      </c>
      <c r="L20" s="328" t="s">
        <v>630</v>
      </c>
      <c r="M20" s="327">
        <v>0</v>
      </c>
    </row>
    <row r="21" spans="1:13" ht="30">
      <c r="A21" s="294" t="s">
        <v>18</v>
      </c>
      <c r="B21" s="292">
        <v>134</v>
      </c>
      <c r="C21" s="292"/>
      <c r="D21" s="293"/>
      <c r="E21" s="293"/>
      <c r="F21" s="293"/>
      <c r="K21" s="327" t="s">
        <v>18</v>
      </c>
      <c r="L21" s="328" t="s">
        <v>631</v>
      </c>
      <c r="M21" s="327">
        <v>0</v>
      </c>
    </row>
    <row r="22" spans="1:13" ht="15">
      <c r="A22" s="294" t="s">
        <v>19</v>
      </c>
      <c r="B22" s="292">
        <v>135</v>
      </c>
      <c r="C22" s="292" t="s">
        <v>223</v>
      </c>
      <c r="D22" s="293">
        <v>501995890</v>
      </c>
      <c r="E22" s="293"/>
      <c r="F22" s="293">
        <v>4740029890</v>
      </c>
      <c r="K22" s="327" t="s">
        <v>19</v>
      </c>
      <c r="L22" s="328" t="s">
        <v>632</v>
      </c>
      <c r="M22" s="327">
        <v>0</v>
      </c>
    </row>
    <row r="23" spans="1:13" ht="16.5">
      <c r="A23" s="294" t="s">
        <v>20</v>
      </c>
      <c r="B23" s="292">
        <v>136</v>
      </c>
      <c r="C23" s="21" t="s">
        <v>224</v>
      </c>
      <c r="D23" s="293">
        <f>5463000+126700864</f>
        <v>132163864</v>
      </c>
      <c r="E23" s="293">
        <v>0</v>
      </c>
      <c r="F23" s="293">
        <v>128794225</v>
      </c>
      <c r="K23" s="327" t="s">
        <v>20</v>
      </c>
      <c r="L23" s="328" t="s">
        <v>633</v>
      </c>
      <c r="M23" s="331">
        <v>12683333</v>
      </c>
    </row>
    <row r="24" spans="1:13" ht="15" customHeight="1">
      <c r="A24" s="294" t="s">
        <v>21</v>
      </c>
      <c r="B24" s="292">
        <v>137</v>
      </c>
      <c r="C24" s="292">
        <v>10</v>
      </c>
      <c r="D24" s="293">
        <v>-161141453</v>
      </c>
      <c r="E24" s="293">
        <v>-161141453</v>
      </c>
      <c r="F24" s="293">
        <v>-161141453</v>
      </c>
      <c r="G24" s="75" t="s">
        <v>167</v>
      </c>
      <c r="K24" s="327" t="s">
        <v>634</v>
      </c>
      <c r="L24" s="328" t="s">
        <v>635</v>
      </c>
      <c r="M24" s="327">
        <v>-161141453</v>
      </c>
    </row>
    <row r="25" spans="1:13" ht="15" customHeight="1">
      <c r="A25" s="294" t="s">
        <v>125</v>
      </c>
      <c r="B25" s="292">
        <v>139</v>
      </c>
      <c r="C25" s="292"/>
      <c r="D25" s="293"/>
      <c r="E25" s="293"/>
      <c r="F25" s="293"/>
      <c r="K25" s="327" t="s">
        <v>636</v>
      </c>
      <c r="L25" s="328" t="s">
        <v>595</v>
      </c>
      <c r="M25" s="327">
        <v>0</v>
      </c>
    </row>
    <row r="26" spans="1:13" ht="15.75">
      <c r="A26" s="289" t="s">
        <v>22</v>
      </c>
      <c r="B26" s="290">
        <v>140</v>
      </c>
      <c r="C26" s="292">
        <v>11</v>
      </c>
      <c r="D26" s="291">
        <v>5309382355</v>
      </c>
      <c r="E26" s="291">
        <v>3011438350</v>
      </c>
      <c r="F26" s="291">
        <v>3011438350</v>
      </c>
      <c r="K26" s="329" t="s">
        <v>22</v>
      </c>
      <c r="L26" s="328" t="s">
        <v>637</v>
      </c>
      <c r="M26" s="329">
        <v>3011438350</v>
      </c>
    </row>
    <row r="27" spans="1:13" ht="16.5">
      <c r="A27" s="294" t="s">
        <v>23</v>
      </c>
      <c r="B27" s="292">
        <v>141</v>
      </c>
      <c r="C27" s="21"/>
      <c r="D27" s="293">
        <v>5309382355</v>
      </c>
      <c r="E27" s="293">
        <v>3011438350</v>
      </c>
      <c r="F27" s="293">
        <v>3011438350</v>
      </c>
      <c r="K27" s="327" t="s">
        <v>23</v>
      </c>
      <c r="L27" s="328" t="s">
        <v>638</v>
      </c>
      <c r="M27" s="327">
        <v>3011438350</v>
      </c>
    </row>
    <row r="28" spans="1:13" ht="15">
      <c r="A28" s="294" t="s">
        <v>24</v>
      </c>
      <c r="B28" s="292">
        <v>149</v>
      </c>
      <c r="C28" s="292"/>
      <c r="D28" s="293"/>
      <c r="E28" s="293">
        <v>0</v>
      </c>
      <c r="F28" s="293"/>
      <c r="K28" s="327" t="s">
        <v>639</v>
      </c>
      <c r="L28" s="328" t="s">
        <v>640</v>
      </c>
      <c r="M28" s="327">
        <v>0</v>
      </c>
    </row>
    <row r="29" spans="1:13" ht="15.75">
      <c r="A29" s="289" t="s">
        <v>25</v>
      </c>
      <c r="B29" s="290">
        <v>150</v>
      </c>
      <c r="C29" s="290"/>
      <c r="D29" s="291"/>
      <c r="E29" s="291">
        <v>112940873</v>
      </c>
      <c r="F29" s="291">
        <v>310981</v>
      </c>
      <c r="K29" s="329" t="s">
        <v>641</v>
      </c>
      <c r="L29" s="328" t="s">
        <v>642</v>
      </c>
      <c r="M29" s="330">
        <v>116421873</v>
      </c>
    </row>
    <row r="30" spans="1:13" ht="20.25" customHeight="1">
      <c r="A30" s="294" t="s">
        <v>26</v>
      </c>
      <c r="B30" s="292">
        <v>151</v>
      </c>
      <c r="C30" s="292"/>
      <c r="D30" s="293"/>
      <c r="E30" s="293">
        <v>0</v>
      </c>
      <c r="F30" s="293"/>
      <c r="K30" s="327" t="s">
        <v>643</v>
      </c>
      <c r="L30" s="328" t="s">
        <v>644</v>
      </c>
      <c r="M30" s="327">
        <v>0</v>
      </c>
    </row>
    <row r="31" spans="1:13" ht="20.25" customHeight="1">
      <c r="A31" s="294" t="s">
        <v>27</v>
      </c>
      <c r="B31" s="292">
        <v>152</v>
      </c>
      <c r="C31" s="292"/>
      <c r="D31" s="293"/>
      <c r="E31" s="293">
        <v>0</v>
      </c>
      <c r="F31" s="293"/>
      <c r="K31" s="327" t="s">
        <v>27</v>
      </c>
      <c r="L31" s="328" t="s">
        <v>645</v>
      </c>
      <c r="M31" s="327">
        <v>0</v>
      </c>
    </row>
    <row r="32" spans="1:13" ht="20.25" customHeight="1">
      <c r="A32" s="294" t="s">
        <v>28</v>
      </c>
      <c r="B32" s="292">
        <v>153</v>
      </c>
      <c r="C32" s="292"/>
      <c r="D32" s="293"/>
      <c r="E32" s="293">
        <v>310981</v>
      </c>
      <c r="F32" s="293">
        <v>310981</v>
      </c>
      <c r="K32" s="327" t="s">
        <v>28</v>
      </c>
      <c r="L32" s="328" t="s">
        <v>646</v>
      </c>
      <c r="M32" s="331">
        <v>310981</v>
      </c>
    </row>
    <row r="33" spans="1:13" ht="20.25" customHeight="1">
      <c r="A33" s="294" t="s">
        <v>29</v>
      </c>
      <c r="B33" s="292">
        <v>154</v>
      </c>
      <c r="C33" s="290"/>
      <c r="D33" s="293"/>
      <c r="E33" s="293"/>
      <c r="F33" s="293"/>
      <c r="K33" s="327" t="s">
        <v>29</v>
      </c>
      <c r="L33" s="328" t="s">
        <v>647</v>
      </c>
      <c r="M33" s="327">
        <v>0</v>
      </c>
    </row>
    <row r="34" spans="1:13" ht="20.25" customHeight="1">
      <c r="A34" s="294" t="s">
        <v>30</v>
      </c>
      <c r="B34" s="292">
        <v>155</v>
      </c>
      <c r="C34" s="292"/>
      <c r="D34" s="293"/>
      <c r="E34" s="293">
        <v>112629892</v>
      </c>
      <c r="F34" s="293"/>
      <c r="G34" s="75" t="s">
        <v>148</v>
      </c>
      <c r="K34" s="327" t="s">
        <v>30</v>
      </c>
      <c r="L34" s="328" t="s">
        <v>648</v>
      </c>
      <c r="M34" s="331">
        <v>116110892</v>
      </c>
    </row>
    <row r="35" spans="1:13" ht="15.75">
      <c r="A35" s="295" t="s">
        <v>31</v>
      </c>
      <c r="B35" s="290">
        <v>200</v>
      </c>
      <c r="C35" s="290"/>
      <c r="D35" s="291">
        <f>D36+D44+D54+D57+D60+D66</f>
        <v>1802998564</v>
      </c>
      <c r="E35" s="291">
        <v>1973987944</v>
      </c>
      <c r="F35" s="291">
        <v>1984568437</v>
      </c>
      <c r="K35" s="329" t="s">
        <v>649</v>
      </c>
      <c r="L35" s="328" t="s">
        <v>650</v>
      </c>
      <c r="M35" s="329">
        <v>1984568437</v>
      </c>
    </row>
    <row r="36" spans="1:13" ht="15.75">
      <c r="A36" s="289" t="s">
        <v>32</v>
      </c>
      <c r="B36" s="290">
        <v>210</v>
      </c>
      <c r="C36" s="290"/>
      <c r="D36" s="291">
        <f>SUM(D37:D43)</f>
        <v>159319722</v>
      </c>
      <c r="E36" s="291">
        <v>0</v>
      </c>
      <c r="F36" s="291">
        <v>203849996</v>
      </c>
      <c r="K36" s="329" t="s">
        <v>651</v>
      </c>
      <c r="L36" s="328" t="s">
        <v>652</v>
      </c>
      <c r="M36" s="329">
        <v>0</v>
      </c>
    </row>
    <row r="37" spans="1:13" ht="21.75" customHeight="1">
      <c r="A37" s="294" t="s">
        <v>33</v>
      </c>
      <c r="B37" s="292">
        <v>211</v>
      </c>
      <c r="C37" s="292"/>
      <c r="D37" s="293"/>
      <c r="E37" s="293">
        <v>0</v>
      </c>
      <c r="F37" s="293"/>
      <c r="G37" s="296"/>
      <c r="K37" s="327" t="s">
        <v>33</v>
      </c>
      <c r="L37" s="328" t="s">
        <v>653</v>
      </c>
      <c r="M37" s="327">
        <v>0</v>
      </c>
    </row>
    <row r="38" spans="1:13" ht="21.75" customHeight="1">
      <c r="A38" s="294" t="s">
        <v>142</v>
      </c>
      <c r="B38" s="292">
        <v>212</v>
      </c>
      <c r="C38" s="292"/>
      <c r="D38" s="293"/>
      <c r="E38" s="293">
        <v>0</v>
      </c>
      <c r="F38" s="293"/>
      <c r="G38" s="296"/>
      <c r="K38" s="327" t="s">
        <v>142</v>
      </c>
      <c r="L38" s="328" t="s">
        <v>654</v>
      </c>
      <c r="M38" s="327">
        <v>0</v>
      </c>
    </row>
    <row r="39" spans="1:13" ht="21.75" customHeight="1">
      <c r="A39" s="294" t="s">
        <v>143</v>
      </c>
      <c r="B39" s="292">
        <v>213</v>
      </c>
      <c r="C39" s="292"/>
      <c r="D39" s="293"/>
      <c r="E39" s="293">
        <v>0</v>
      </c>
      <c r="F39" s="293"/>
      <c r="G39" s="296"/>
      <c r="K39" s="327" t="s">
        <v>143</v>
      </c>
      <c r="L39" s="328" t="s">
        <v>655</v>
      </c>
      <c r="M39" s="327">
        <v>0</v>
      </c>
    </row>
    <row r="40" spans="1:13" ht="21.75" customHeight="1">
      <c r="A40" s="294" t="s">
        <v>144</v>
      </c>
      <c r="B40" s="292">
        <v>214</v>
      </c>
      <c r="C40" s="292"/>
      <c r="D40" s="293"/>
      <c r="E40" s="293">
        <v>0</v>
      </c>
      <c r="F40" s="293"/>
      <c r="G40" s="296"/>
      <c r="K40" s="327" t="s">
        <v>144</v>
      </c>
      <c r="L40" s="328" t="s">
        <v>656</v>
      </c>
      <c r="M40" s="327">
        <v>0</v>
      </c>
    </row>
    <row r="41" spans="1:13" ht="15">
      <c r="A41" s="294" t="s">
        <v>145</v>
      </c>
      <c r="B41" s="292">
        <v>215</v>
      </c>
      <c r="C41" s="292" t="s">
        <v>225</v>
      </c>
      <c r="D41" s="293">
        <v>159319722</v>
      </c>
      <c r="E41" s="293">
        <v>0</v>
      </c>
      <c r="F41" s="293">
        <v>203849996</v>
      </c>
      <c r="G41" s="296"/>
      <c r="K41" s="327" t="s">
        <v>145</v>
      </c>
      <c r="L41" s="328" t="s">
        <v>657</v>
      </c>
      <c r="M41" s="327">
        <v>0</v>
      </c>
    </row>
    <row r="42" spans="1:13" ht="20.25" customHeight="1">
      <c r="A42" s="294" t="s">
        <v>146</v>
      </c>
      <c r="B42" s="292">
        <v>216</v>
      </c>
      <c r="C42" s="292"/>
      <c r="D42" s="293"/>
      <c r="E42" s="293"/>
      <c r="F42" s="293"/>
      <c r="G42" s="296"/>
      <c r="K42" s="327" t="s">
        <v>146</v>
      </c>
      <c r="L42" s="328" t="s">
        <v>658</v>
      </c>
      <c r="M42" s="327">
        <v>0</v>
      </c>
    </row>
    <row r="43" spans="1:13" ht="21" customHeight="1">
      <c r="A43" s="294" t="s">
        <v>147</v>
      </c>
      <c r="B43" s="292">
        <v>219</v>
      </c>
      <c r="C43" s="292"/>
      <c r="D43" s="293"/>
      <c r="E43" s="293"/>
      <c r="F43" s="293"/>
      <c r="G43" s="296"/>
      <c r="K43" s="327" t="s">
        <v>659</v>
      </c>
      <c r="L43" s="328" t="s">
        <v>660</v>
      </c>
      <c r="M43" s="327">
        <v>0</v>
      </c>
    </row>
    <row r="44" spans="1:13" ht="15.75">
      <c r="A44" s="289" t="s">
        <v>34</v>
      </c>
      <c r="B44" s="290">
        <v>220</v>
      </c>
      <c r="C44" s="290"/>
      <c r="D44" s="291">
        <v>1343678842</v>
      </c>
      <c r="E44" s="291">
        <v>1480718441</v>
      </c>
      <c r="F44" s="291">
        <v>1480718441</v>
      </c>
      <c r="K44" s="329" t="s">
        <v>661</v>
      </c>
      <c r="L44" s="328" t="s">
        <v>662</v>
      </c>
      <c r="M44" s="329">
        <v>1480718441</v>
      </c>
    </row>
    <row r="45" spans="1:13" ht="16.5">
      <c r="A45" s="294" t="s">
        <v>35</v>
      </c>
      <c r="B45" s="292">
        <v>221</v>
      </c>
      <c r="C45" s="21" t="s">
        <v>226</v>
      </c>
      <c r="D45" s="293">
        <v>1343678842</v>
      </c>
      <c r="E45" s="293">
        <v>1474885108</v>
      </c>
      <c r="F45" s="293">
        <v>1474885108</v>
      </c>
      <c r="K45" s="329" t="s">
        <v>35</v>
      </c>
      <c r="L45" s="328" t="s">
        <v>663</v>
      </c>
      <c r="M45" s="329">
        <v>1474885108</v>
      </c>
    </row>
    <row r="46" spans="1:13" ht="16.5">
      <c r="A46" s="294" t="s">
        <v>36</v>
      </c>
      <c r="B46" s="292">
        <v>222</v>
      </c>
      <c r="C46" s="21"/>
      <c r="D46" s="293">
        <v>3611589736</v>
      </c>
      <c r="E46" s="293">
        <v>3611589736</v>
      </c>
      <c r="F46" s="293">
        <v>3611589736</v>
      </c>
      <c r="K46" s="327" t="s">
        <v>664</v>
      </c>
      <c r="L46" s="328" t="s">
        <v>665</v>
      </c>
      <c r="M46" s="327">
        <v>3611589736</v>
      </c>
    </row>
    <row r="47" spans="1:13" ht="16.5">
      <c r="A47" s="294" t="s">
        <v>37</v>
      </c>
      <c r="B47" s="292">
        <v>223</v>
      </c>
      <c r="C47" s="21"/>
      <c r="D47" s="293">
        <v>-2267910894</v>
      </c>
      <c r="E47" s="293">
        <v>-2136704628</v>
      </c>
      <c r="F47" s="293">
        <v>-2136704628</v>
      </c>
      <c r="K47" s="327" t="s">
        <v>666</v>
      </c>
      <c r="L47" s="328" t="s">
        <v>667</v>
      </c>
      <c r="M47" s="327">
        <v>-2136704628</v>
      </c>
    </row>
    <row r="48" spans="1:13" ht="16.5">
      <c r="A48" s="294" t="s">
        <v>38</v>
      </c>
      <c r="B48" s="292">
        <v>224</v>
      </c>
      <c r="C48" s="21"/>
      <c r="D48" s="293"/>
      <c r="E48" s="293">
        <v>0</v>
      </c>
      <c r="F48" s="293">
        <v>0</v>
      </c>
      <c r="K48" s="329" t="s">
        <v>38</v>
      </c>
      <c r="L48" s="328" t="s">
        <v>668</v>
      </c>
      <c r="M48" s="329">
        <v>0</v>
      </c>
    </row>
    <row r="49" spans="1:13" ht="16.5">
      <c r="A49" s="294" t="s">
        <v>36</v>
      </c>
      <c r="B49" s="292">
        <v>225</v>
      </c>
      <c r="C49" s="21"/>
      <c r="D49" s="293"/>
      <c r="E49" s="293">
        <v>0</v>
      </c>
      <c r="F49" s="293">
        <v>0</v>
      </c>
      <c r="K49" s="327" t="s">
        <v>664</v>
      </c>
      <c r="L49" s="328" t="s">
        <v>669</v>
      </c>
      <c r="M49" s="327">
        <v>0</v>
      </c>
    </row>
    <row r="50" spans="1:13" ht="16.5">
      <c r="A50" s="294" t="s">
        <v>37</v>
      </c>
      <c r="B50" s="292">
        <v>226</v>
      </c>
      <c r="C50" s="21"/>
      <c r="D50" s="293"/>
      <c r="E50" s="293">
        <v>0</v>
      </c>
      <c r="F50" s="293">
        <v>0</v>
      </c>
      <c r="K50" s="327" t="s">
        <v>666</v>
      </c>
      <c r="L50" s="328" t="s">
        <v>670</v>
      </c>
      <c r="M50" s="327">
        <v>0</v>
      </c>
    </row>
    <row r="51" spans="1:13" ht="16.5">
      <c r="A51" s="294" t="s">
        <v>39</v>
      </c>
      <c r="B51" s="292">
        <v>227</v>
      </c>
      <c r="C51" s="21" t="s">
        <v>227</v>
      </c>
      <c r="D51" s="293">
        <v>0</v>
      </c>
      <c r="E51" s="293">
        <v>5833333</v>
      </c>
      <c r="F51" s="293">
        <v>5833333</v>
      </c>
      <c r="K51" s="329" t="s">
        <v>39</v>
      </c>
      <c r="L51" s="328" t="s">
        <v>671</v>
      </c>
      <c r="M51" s="329">
        <v>5833333</v>
      </c>
    </row>
    <row r="52" spans="1:13" ht="15">
      <c r="A52" s="294" t="s">
        <v>36</v>
      </c>
      <c r="B52" s="292">
        <v>228</v>
      </c>
      <c r="C52" s="292"/>
      <c r="D52" s="293">
        <v>83000000</v>
      </c>
      <c r="E52" s="293">
        <v>83000000</v>
      </c>
      <c r="F52" s="293">
        <v>83000000</v>
      </c>
      <c r="K52" s="327" t="s">
        <v>664</v>
      </c>
      <c r="L52" s="328" t="s">
        <v>672</v>
      </c>
      <c r="M52" s="327">
        <v>83000000</v>
      </c>
    </row>
    <row r="53" spans="1:13" ht="15" customHeight="1">
      <c r="A53" s="294" t="s">
        <v>37</v>
      </c>
      <c r="B53" s="292">
        <v>229</v>
      </c>
      <c r="C53" s="292"/>
      <c r="D53" s="293">
        <v>-83000000</v>
      </c>
      <c r="E53" s="293">
        <v>-77166667</v>
      </c>
      <c r="F53" s="293">
        <v>-77166667</v>
      </c>
      <c r="K53" s="327" t="s">
        <v>666</v>
      </c>
      <c r="L53" s="328" t="s">
        <v>596</v>
      </c>
      <c r="M53" s="327">
        <v>-77166667</v>
      </c>
    </row>
    <row r="54" spans="1:13" ht="15.75">
      <c r="A54" s="289" t="s">
        <v>40</v>
      </c>
      <c r="B54" s="290">
        <v>230</v>
      </c>
      <c r="C54" s="292"/>
      <c r="D54" s="291"/>
      <c r="E54" s="291"/>
      <c r="F54" s="291"/>
      <c r="K54" s="329" t="s">
        <v>40</v>
      </c>
      <c r="L54" s="328" t="s">
        <v>673</v>
      </c>
      <c r="M54" s="329">
        <v>0</v>
      </c>
    </row>
    <row r="55" spans="1:13" ht="15.75">
      <c r="A55" s="294" t="s">
        <v>36</v>
      </c>
      <c r="B55" s="292">
        <v>231</v>
      </c>
      <c r="C55" s="290"/>
      <c r="D55" s="293"/>
      <c r="E55" s="293"/>
      <c r="F55" s="293"/>
      <c r="K55" s="327" t="s">
        <v>664</v>
      </c>
      <c r="L55" s="328" t="s">
        <v>674</v>
      </c>
      <c r="M55" s="327">
        <v>0</v>
      </c>
    </row>
    <row r="56" spans="1:13" ht="15.75">
      <c r="A56" s="294" t="s">
        <v>37</v>
      </c>
      <c r="B56" s="292">
        <v>232</v>
      </c>
      <c r="C56" s="290"/>
      <c r="D56" s="293"/>
      <c r="E56" s="293"/>
      <c r="F56" s="293"/>
      <c r="K56" s="327" t="s">
        <v>666</v>
      </c>
      <c r="L56" s="328" t="s">
        <v>675</v>
      </c>
      <c r="M56" s="327">
        <v>0</v>
      </c>
    </row>
    <row r="57" spans="1:13" ht="15.75">
      <c r="A57" s="289" t="s">
        <v>41</v>
      </c>
      <c r="B57" s="290">
        <v>240</v>
      </c>
      <c r="C57" s="290"/>
      <c r="D57" s="291"/>
      <c r="E57" s="291"/>
      <c r="F57" s="291"/>
      <c r="K57" s="329" t="s">
        <v>676</v>
      </c>
      <c r="L57" s="328" t="s">
        <v>677</v>
      </c>
      <c r="M57" s="329">
        <v>0</v>
      </c>
    </row>
    <row r="58" spans="1:13" ht="16.5" customHeight="1">
      <c r="A58" s="294" t="s">
        <v>42</v>
      </c>
      <c r="B58" s="292">
        <v>241</v>
      </c>
      <c r="C58" s="290"/>
      <c r="D58" s="293"/>
      <c r="E58" s="293"/>
      <c r="F58" s="293"/>
      <c r="K58" s="327" t="s">
        <v>678</v>
      </c>
      <c r="L58" s="328" t="s">
        <v>679</v>
      </c>
      <c r="M58" s="327">
        <v>0</v>
      </c>
    </row>
    <row r="59" spans="1:13" ht="15.75">
      <c r="A59" s="294" t="s">
        <v>43</v>
      </c>
      <c r="B59" s="292">
        <v>242</v>
      </c>
      <c r="C59" s="290"/>
      <c r="D59" s="293"/>
      <c r="E59" s="293"/>
      <c r="F59" s="293"/>
      <c r="K59" s="327" t="s">
        <v>43</v>
      </c>
      <c r="L59" s="328" t="s">
        <v>680</v>
      </c>
      <c r="M59" s="327">
        <v>0</v>
      </c>
    </row>
    <row r="60" spans="1:13" ht="15.75">
      <c r="A60" s="289" t="s">
        <v>44</v>
      </c>
      <c r="B60" s="290">
        <v>250</v>
      </c>
      <c r="C60" s="292"/>
      <c r="D60" s="291">
        <v>300000000</v>
      </c>
      <c r="E60" s="291">
        <v>493269503</v>
      </c>
      <c r="F60" s="291">
        <v>300000000</v>
      </c>
      <c r="K60" s="329" t="s">
        <v>44</v>
      </c>
      <c r="L60" s="328" t="s">
        <v>681</v>
      </c>
      <c r="M60" s="330">
        <v>503849996</v>
      </c>
    </row>
    <row r="61" spans="1:13" ht="15.75">
      <c r="A61" s="294" t="s">
        <v>45</v>
      </c>
      <c r="B61" s="292">
        <v>251</v>
      </c>
      <c r="C61" s="290"/>
      <c r="D61" s="293"/>
      <c r="E61" s="293"/>
      <c r="F61" s="293"/>
      <c r="K61" s="327" t="s">
        <v>682</v>
      </c>
      <c r="L61" s="328" t="s">
        <v>683</v>
      </c>
      <c r="M61" s="327">
        <v>0</v>
      </c>
    </row>
    <row r="62" spans="1:13" ht="16.5" customHeight="1">
      <c r="A62" s="294" t="s">
        <v>46</v>
      </c>
      <c r="B62" s="292">
        <v>252</v>
      </c>
      <c r="C62" s="21"/>
      <c r="D62" s="293"/>
      <c r="E62" s="293"/>
      <c r="F62" s="293"/>
      <c r="K62" s="327" t="s">
        <v>684</v>
      </c>
      <c r="L62" s="328" t="s">
        <v>685</v>
      </c>
      <c r="M62" s="327">
        <v>0</v>
      </c>
    </row>
    <row r="63" spans="1:13" ht="16.5" customHeight="1">
      <c r="A63" s="294" t="s">
        <v>149</v>
      </c>
      <c r="B63" s="292">
        <v>253</v>
      </c>
      <c r="C63" s="21" t="s">
        <v>228</v>
      </c>
      <c r="D63" s="293">
        <f>D60</f>
        <v>300000000</v>
      </c>
      <c r="E63" s="293">
        <v>565859996</v>
      </c>
      <c r="F63" s="293">
        <f>F60</f>
        <v>300000000</v>
      </c>
      <c r="K63" s="327" t="s">
        <v>149</v>
      </c>
      <c r="L63" s="328" t="s">
        <v>686</v>
      </c>
      <c r="M63" s="331">
        <v>503849996</v>
      </c>
    </row>
    <row r="64" spans="1:13" ht="15">
      <c r="A64" s="294" t="s">
        <v>47</v>
      </c>
      <c r="B64" s="292">
        <v>254</v>
      </c>
      <c r="C64" s="297"/>
      <c r="D64" s="293"/>
      <c r="E64" s="293">
        <v>-72590493</v>
      </c>
      <c r="F64" s="293"/>
      <c r="K64" s="327" t="s">
        <v>687</v>
      </c>
      <c r="L64" s="328" t="s">
        <v>688</v>
      </c>
      <c r="M64" s="327">
        <v>0</v>
      </c>
    </row>
    <row r="65" spans="1:13" ht="15" customHeight="1">
      <c r="A65" s="294" t="s">
        <v>48</v>
      </c>
      <c r="B65" s="292">
        <v>255</v>
      </c>
      <c r="C65" s="292"/>
      <c r="D65" s="293"/>
      <c r="E65" s="293"/>
      <c r="F65" s="293"/>
      <c r="K65" s="327" t="s">
        <v>48</v>
      </c>
      <c r="L65" s="328" t="s">
        <v>689</v>
      </c>
      <c r="M65" s="327">
        <v>0</v>
      </c>
    </row>
    <row r="66" spans="1:13" ht="15.75" customHeight="1">
      <c r="A66" s="289" t="s">
        <v>49</v>
      </c>
      <c r="B66" s="290">
        <v>260</v>
      </c>
      <c r="C66" s="292"/>
      <c r="D66" s="291"/>
      <c r="E66" s="291"/>
      <c r="F66" s="291"/>
      <c r="K66" s="329" t="s">
        <v>49</v>
      </c>
      <c r="L66" s="328" t="s">
        <v>690</v>
      </c>
      <c r="M66" s="329">
        <v>0</v>
      </c>
    </row>
    <row r="67" spans="1:13" ht="16.5" customHeight="1">
      <c r="A67" s="294" t="s">
        <v>50</v>
      </c>
      <c r="B67" s="292">
        <v>261</v>
      </c>
      <c r="C67" s="21"/>
      <c r="D67" s="293"/>
      <c r="E67" s="293"/>
      <c r="F67" s="293"/>
      <c r="K67" s="327" t="s">
        <v>50</v>
      </c>
      <c r="L67" s="328" t="s">
        <v>691</v>
      </c>
      <c r="M67" s="327">
        <v>0</v>
      </c>
    </row>
    <row r="68" spans="1:13" ht="15.75" customHeight="1">
      <c r="A68" s="298" t="s">
        <v>51</v>
      </c>
      <c r="B68" s="292">
        <v>262</v>
      </c>
      <c r="C68" s="292"/>
      <c r="D68" s="293"/>
      <c r="E68" s="293"/>
      <c r="F68" s="293"/>
      <c r="K68" s="327" t="s">
        <v>692</v>
      </c>
      <c r="L68" s="328" t="s">
        <v>693</v>
      </c>
      <c r="M68" s="327">
        <v>0</v>
      </c>
    </row>
    <row r="69" spans="1:13" ht="15.75" customHeight="1">
      <c r="A69" s="298" t="s">
        <v>151</v>
      </c>
      <c r="B69" s="292">
        <v>263</v>
      </c>
      <c r="C69" s="292"/>
      <c r="D69" s="293"/>
      <c r="E69" s="293"/>
      <c r="F69" s="293"/>
      <c r="K69" s="327" t="s">
        <v>694</v>
      </c>
      <c r="L69" s="328" t="s">
        <v>695</v>
      </c>
      <c r="M69" s="327">
        <v>0</v>
      </c>
    </row>
    <row r="70" spans="1:13" ht="15">
      <c r="A70" s="299" t="s">
        <v>150</v>
      </c>
      <c r="B70" s="300">
        <v>268</v>
      </c>
      <c r="C70" s="300"/>
      <c r="D70" s="301"/>
      <c r="E70" s="301"/>
      <c r="F70" s="301"/>
      <c r="K70" s="327" t="s">
        <v>150</v>
      </c>
      <c r="L70" s="328" t="s">
        <v>696</v>
      </c>
      <c r="M70" s="327">
        <v>0</v>
      </c>
    </row>
    <row r="71" spans="1:13" ht="36">
      <c r="A71" s="302" t="s">
        <v>52</v>
      </c>
      <c r="B71" s="303">
        <v>270</v>
      </c>
      <c r="C71" s="303"/>
      <c r="D71" s="304">
        <f>D9+D35</f>
        <v>20485304250</v>
      </c>
      <c r="E71" s="304">
        <v>18805588193</v>
      </c>
      <c r="F71" s="304">
        <v>18832333019</v>
      </c>
      <c r="K71" s="329" t="s">
        <v>697</v>
      </c>
      <c r="L71" s="328" t="s">
        <v>698</v>
      </c>
      <c r="M71" s="329">
        <v>18832333019</v>
      </c>
    </row>
    <row r="72" spans="1:13" ht="15.75" customHeight="1">
      <c r="A72" s="305" t="s">
        <v>53</v>
      </c>
      <c r="B72" s="306">
        <v>300</v>
      </c>
      <c r="C72" s="306"/>
      <c r="D72" s="307">
        <f>D73</f>
        <v>6213143409</v>
      </c>
      <c r="E72" s="307">
        <v>5078790737</v>
      </c>
      <c r="F72" s="307">
        <v>5101070858</v>
      </c>
      <c r="K72" s="329" t="s">
        <v>699</v>
      </c>
      <c r="L72" s="328"/>
      <c r="M72" s="329" t="s">
        <v>607</v>
      </c>
    </row>
    <row r="73" spans="1:13" ht="15.75" customHeight="1">
      <c r="A73" s="289" t="s">
        <v>54</v>
      </c>
      <c r="B73" s="290">
        <v>310</v>
      </c>
      <c r="C73" s="290"/>
      <c r="D73" s="291">
        <f>SUM(D74:D87)</f>
        <v>6213143409</v>
      </c>
      <c r="E73" s="291">
        <v>5078790737</v>
      </c>
      <c r="F73" s="291">
        <v>5101070858</v>
      </c>
      <c r="K73" s="329" t="s">
        <v>700</v>
      </c>
      <c r="L73" s="328" t="s">
        <v>701</v>
      </c>
      <c r="M73" s="329">
        <v>5101070858</v>
      </c>
    </row>
    <row r="74" spans="1:13" ht="16.5">
      <c r="A74" s="294" t="s">
        <v>127</v>
      </c>
      <c r="B74" s="292">
        <v>311</v>
      </c>
      <c r="C74" s="21" t="s">
        <v>229</v>
      </c>
      <c r="D74" s="293">
        <v>4231775980</v>
      </c>
      <c r="E74" s="293">
        <v>3084714745</v>
      </c>
      <c r="F74" s="293">
        <v>3095228185</v>
      </c>
      <c r="K74" s="329" t="s">
        <v>54</v>
      </c>
      <c r="L74" s="328" t="s">
        <v>702</v>
      </c>
      <c r="M74" s="329">
        <v>5101070858</v>
      </c>
    </row>
    <row r="75" spans="1:13" ht="16.5">
      <c r="A75" s="294" t="s">
        <v>152</v>
      </c>
      <c r="B75" s="292">
        <v>312</v>
      </c>
      <c r="C75" s="21"/>
      <c r="D75" s="293"/>
      <c r="E75" s="293">
        <v>0</v>
      </c>
      <c r="F75" s="293"/>
      <c r="K75" s="327" t="s">
        <v>127</v>
      </c>
      <c r="L75" s="328" t="s">
        <v>597</v>
      </c>
      <c r="M75" s="327">
        <v>3095228185</v>
      </c>
    </row>
    <row r="76" spans="1:13" ht="16.5">
      <c r="A76" s="294" t="s">
        <v>128</v>
      </c>
      <c r="B76" s="292">
        <v>313</v>
      </c>
      <c r="C76" s="21" t="s">
        <v>230</v>
      </c>
      <c r="D76" s="293">
        <v>444874572</v>
      </c>
      <c r="E76" s="293">
        <v>218788643</v>
      </c>
      <c r="F76" s="293">
        <v>220047919</v>
      </c>
      <c r="K76" s="327" t="s">
        <v>152</v>
      </c>
      <c r="L76" s="328" t="s">
        <v>703</v>
      </c>
      <c r="M76" s="327">
        <v>0</v>
      </c>
    </row>
    <row r="77" spans="1:13" ht="16.5">
      <c r="A77" s="294" t="s">
        <v>129</v>
      </c>
      <c r="B77" s="292">
        <v>314</v>
      </c>
      <c r="C77" s="21"/>
      <c r="D77" s="293">
        <v>823814148</v>
      </c>
      <c r="E77" s="293">
        <v>685354021</v>
      </c>
      <c r="F77" s="293">
        <v>692380426</v>
      </c>
      <c r="K77" s="327" t="s">
        <v>704</v>
      </c>
      <c r="L77" s="328" t="s">
        <v>705</v>
      </c>
      <c r="M77" s="327">
        <v>220047919</v>
      </c>
    </row>
    <row r="78" spans="1:13" ht="15">
      <c r="A78" s="294" t="s">
        <v>130</v>
      </c>
      <c r="B78" s="292">
        <v>315</v>
      </c>
      <c r="C78" s="292"/>
      <c r="D78" s="293">
        <v>44000000</v>
      </c>
      <c r="E78" s="293">
        <v>44000000</v>
      </c>
      <c r="F78" s="293">
        <v>44000000</v>
      </c>
      <c r="K78" s="327" t="s">
        <v>129</v>
      </c>
      <c r="L78" s="328" t="s">
        <v>706</v>
      </c>
      <c r="M78" s="327">
        <v>692380426</v>
      </c>
    </row>
    <row r="79" spans="1:13" ht="15">
      <c r="A79" s="294" t="s">
        <v>131</v>
      </c>
      <c r="B79" s="292">
        <v>316</v>
      </c>
      <c r="C79" s="292"/>
      <c r="D79" s="293"/>
      <c r="E79" s="293"/>
      <c r="F79" s="293"/>
      <c r="K79" s="327" t="s">
        <v>130</v>
      </c>
      <c r="L79" s="328" t="s">
        <v>707</v>
      </c>
      <c r="M79" s="327">
        <v>44000000</v>
      </c>
    </row>
    <row r="80" spans="1:13" ht="30">
      <c r="A80" s="294" t="s">
        <v>132</v>
      </c>
      <c r="B80" s="292">
        <v>317</v>
      </c>
      <c r="C80" s="292"/>
      <c r="D80" s="293"/>
      <c r="E80" s="293"/>
      <c r="F80" s="293"/>
      <c r="K80" s="327" t="s">
        <v>131</v>
      </c>
      <c r="L80" s="328" t="s">
        <v>708</v>
      </c>
      <c r="M80" s="327">
        <v>0</v>
      </c>
    </row>
    <row r="81" spans="1:13" ht="15">
      <c r="A81" s="294" t="s">
        <v>133</v>
      </c>
      <c r="B81" s="292">
        <v>318</v>
      </c>
      <c r="C81" s="292"/>
      <c r="D81" s="293"/>
      <c r="E81" s="293"/>
      <c r="F81" s="293"/>
      <c r="K81" s="327" t="s">
        <v>132</v>
      </c>
      <c r="L81" s="328" t="s">
        <v>709</v>
      </c>
      <c r="M81" s="327">
        <v>0</v>
      </c>
    </row>
    <row r="82" spans="1:13" ht="16.5">
      <c r="A82" s="294" t="s">
        <v>136</v>
      </c>
      <c r="B82" s="292">
        <v>319</v>
      </c>
      <c r="C82" s="21" t="s">
        <v>231</v>
      </c>
      <c r="D82" s="293">
        <v>2919150</v>
      </c>
      <c r="E82" s="293"/>
      <c r="F82" s="293">
        <v>3481000</v>
      </c>
      <c r="K82" s="327" t="s">
        <v>710</v>
      </c>
      <c r="L82" s="328" t="s">
        <v>711</v>
      </c>
      <c r="M82" s="327">
        <v>0</v>
      </c>
    </row>
    <row r="83" spans="1:13" ht="16.5">
      <c r="A83" s="294" t="s">
        <v>126</v>
      </c>
      <c r="B83" s="292">
        <v>320</v>
      </c>
      <c r="C83" s="21" t="s">
        <v>232</v>
      </c>
      <c r="D83" s="293">
        <v>573388315</v>
      </c>
      <c r="E83" s="293">
        <v>669513455</v>
      </c>
      <c r="F83" s="293">
        <v>669513455</v>
      </c>
      <c r="G83" s="75" t="s">
        <v>166</v>
      </c>
      <c r="K83" s="327" t="s">
        <v>136</v>
      </c>
      <c r="L83" s="328" t="s">
        <v>712</v>
      </c>
      <c r="M83" s="327">
        <v>3481000</v>
      </c>
    </row>
    <row r="84" spans="1:13" ht="15.75">
      <c r="A84" s="294" t="s">
        <v>137</v>
      </c>
      <c r="B84" s="292">
        <v>321</v>
      </c>
      <c r="C84" s="290"/>
      <c r="D84" s="293"/>
      <c r="E84" s="293"/>
      <c r="F84" s="293"/>
      <c r="K84" s="327" t="s">
        <v>126</v>
      </c>
      <c r="L84" s="328" t="s">
        <v>713</v>
      </c>
      <c r="M84" s="327">
        <v>669513455</v>
      </c>
    </row>
    <row r="85" spans="1:13" ht="15.75">
      <c r="A85" s="294" t="s">
        <v>134</v>
      </c>
      <c r="B85" s="292">
        <v>322</v>
      </c>
      <c r="C85" s="290"/>
      <c r="D85" s="293">
        <v>92371244</v>
      </c>
      <c r="E85" s="293">
        <v>376419873</v>
      </c>
      <c r="F85" s="293">
        <v>376419873</v>
      </c>
      <c r="K85" s="327" t="s">
        <v>137</v>
      </c>
      <c r="L85" s="328" t="s">
        <v>714</v>
      </c>
      <c r="M85" s="327">
        <v>0</v>
      </c>
    </row>
    <row r="86" spans="1:13" ht="15.75">
      <c r="A86" s="294" t="s">
        <v>135</v>
      </c>
      <c r="B86" s="292">
        <v>323</v>
      </c>
      <c r="C86" s="290"/>
      <c r="D86" s="293"/>
      <c r="E86" s="293"/>
      <c r="F86" s="293"/>
      <c r="K86" s="327" t="s">
        <v>715</v>
      </c>
      <c r="L86" s="328" t="s">
        <v>716</v>
      </c>
      <c r="M86" s="327">
        <v>376419873</v>
      </c>
    </row>
    <row r="87" spans="1:13" ht="15" customHeight="1">
      <c r="A87" s="294" t="s">
        <v>55</v>
      </c>
      <c r="B87" s="292">
        <v>324</v>
      </c>
      <c r="C87" s="290"/>
      <c r="D87" s="293"/>
      <c r="E87" s="293"/>
      <c r="F87" s="293"/>
      <c r="K87" s="327" t="s">
        <v>717</v>
      </c>
      <c r="L87" s="328" t="s">
        <v>718</v>
      </c>
      <c r="M87" s="327">
        <v>0</v>
      </c>
    </row>
    <row r="88" spans="1:13" ht="15.75">
      <c r="A88" s="289" t="s">
        <v>56</v>
      </c>
      <c r="B88" s="290">
        <v>330</v>
      </c>
      <c r="C88" s="290"/>
      <c r="D88" s="291"/>
      <c r="E88" s="291"/>
      <c r="F88" s="291"/>
      <c r="K88" s="329" t="s">
        <v>56</v>
      </c>
      <c r="L88" s="328" t="s">
        <v>719</v>
      </c>
      <c r="M88" s="329">
        <v>0</v>
      </c>
    </row>
    <row r="89" spans="1:13" ht="15">
      <c r="A89" s="294" t="s">
        <v>57</v>
      </c>
      <c r="B89" s="292">
        <v>331</v>
      </c>
      <c r="C89" s="292"/>
      <c r="D89" s="293"/>
      <c r="E89" s="293"/>
      <c r="F89" s="293"/>
      <c r="G89" s="296"/>
      <c r="K89" s="327" t="s">
        <v>720</v>
      </c>
      <c r="L89" s="328" t="s">
        <v>721</v>
      </c>
      <c r="M89" s="327">
        <v>0</v>
      </c>
    </row>
    <row r="90" spans="1:13" ht="15">
      <c r="A90" s="294" t="s">
        <v>153</v>
      </c>
      <c r="B90" s="292">
        <v>332</v>
      </c>
      <c r="C90" s="292"/>
      <c r="D90" s="293"/>
      <c r="E90" s="293"/>
      <c r="F90" s="293"/>
      <c r="G90" s="296"/>
      <c r="K90" s="327" t="s">
        <v>153</v>
      </c>
      <c r="L90" s="328" t="s">
        <v>722</v>
      </c>
      <c r="M90" s="327">
        <v>0</v>
      </c>
    </row>
    <row r="91" spans="1:13" ht="15">
      <c r="A91" s="294" t="s">
        <v>154</v>
      </c>
      <c r="B91" s="292">
        <v>333</v>
      </c>
      <c r="C91" s="292"/>
      <c r="D91" s="293"/>
      <c r="E91" s="293"/>
      <c r="F91" s="293"/>
      <c r="G91" s="296"/>
      <c r="K91" s="327" t="s">
        <v>154</v>
      </c>
      <c r="L91" s="328" t="s">
        <v>723</v>
      </c>
      <c r="M91" s="327">
        <v>0</v>
      </c>
    </row>
    <row r="92" spans="1:13" ht="15">
      <c r="A92" s="294" t="s">
        <v>155</v>
      </c>
      <c r="B92" s="292">
        <v>334</v>
      </c>
      <c r="C92" s="292"/>
      <c r="D92" s="293"/>
      <c r="E92" s="293"/>
      <c r="F92" s="293"/>
      <c r="G92" s="296"/>
      <c r="K92" s="327" t="s">
        <v>155</v>
      </c>
      <c r="L92" s="328" t="s">
        <v>724</v>
      </c>
      <c r="M92" s="327">
        <v>0</v>
      </c>
    </row>
    <row r="93" spans="1:13" ht="15">
      <c r="A93" s="294" t="s">
        <v>156</v>
      </c>
      <c r="B93" s="292">
        <v>335</v>
      </c>
      <c r="C93" s="292"/>
      <c r="D93" s="293"/>
      <c r="E93" s="293"/>
      <c r="F93" s="293"/>
      <c r="G93" s="296"/>
      <c r="K93" s="327" t="s">
        <v>156</v>
      </c>
      <c r="L93" s="328" t="s">
        <v>725</v>
      </c>
      <c r="M93" s="327">
        <v>0</v>
      </c>
    </row>
    <row r="94" spans="1:13" ht="15">
      <c r="A94" s="294" t="s">
        <v>157</v>
      </c>
      <c r="B94" s="292">
        <v>336</v>
      </c>
      <c r="C94" s="292"/>
      <c r="D94" s="293"/>
      <c r="E94" s="293"/>
      <c r="F94" s="293"/>
      <c r="G94" s="296"/>
      <c r="K94" s="327" t="s">
        <v>726</v>
      </c>
      <c r="L94" s="328" t="s">
        <v>727</v>
      </c>
      <c r="M94" s="327">
        <v>0</v>
      </c>
    </row>
    <row r="95" spans="1:13" ht="15">
      <c r="A95" s="294" t="s">
        <v>158</v>
      </c>
      <c r="B95" s="292">
        <v>337</v>
      </c>
      <c r="C95" s="292"/>
      <c r="D95" s="293"/>
      <c r="E95" s="293"/>
      <c r="F95" s="293"/>
      <c r="G95" s="296"/>
      <c r="K95" s="327" t="s">
        <v>158</v>
      </c>
      <c r="L95" s="328" t="s">
        <v>728</v>
      </c>
      <c r="M95" s="327">
        <v>0</v>
      </c>
    </row>
    <row r="96" spans="1:13" ht="15">
      <c r="A96" s="294" t="s">
        <v>159</v>
      </c>
      <c r="B96" s="292">
        <v>338</v>
      </c>
      <c r="C96" s="292"/>
      <c r="D96" s="293"/>
      <c r="E96" s="293"/>
      <c r="F96" s="293"/>
      <c r="G96" s="75" t="s">
        <v>165</v>
      </c>
      <c r="K96" s="327" t="s">
        <v>729</v>
      </c>
      <c r="L96" s="328" t="s">
        <v>730</v>
      </c>
      <c r="M96" s="327">
        <v>0</v>
      </c>
    </row>
    <row r="97" spans="1:13" ht="15">
      <c r="A97" s="294" t="s">
        <v>160</v>
      </c>
      <c r="B97" s="292">
        <v>339</v>
      </c>
      <c r="C97" s="292"/>
      <c r="D97" s="293"/>
      <c r="E97" s="293"/>
      <c r="F97" s="293"/>
      <c r="G97" s="296"/>
      <c r="K97" s="327" t="s">
        <v>160</v>
      </c>
      <c r="L97" s="328" t="s">
        <v>731</v>
      </c>
      <c r="M97" s="327">
        <v>0</v>
      </c>
    </row>
    <row r="98" spans="1:13" ht="15">
      <c r="A98" s="294" t="s">
        <v>161</v>
      </c>
      <c r="B98" s="292">
        <v>340</v>
      </c>
      <c r="C98" s="292"/>
      <c r="D98" s="293"/>
      <c r="E98" s="293"/>
      <c r="F98" s="293"/>
      <c r="G98" s="296"/>
      <c r="K98" s="327" t="s">
        <v>161</v>
      </c>
      <c r="L98" s="328" t="s">
        <v>732</v>
      </c>
      <c r="M98" s="327">
        <v>0</v>
      </c>
    </row>
    <row r="99" spans="1:13" ht="15" customHeight="1">
      <c r="A99" s="294" t="s">
        <v>162</v>
      </c>
      <c r="B99" s="292">
        <v>341</v>
      </c>
      <c r="C99" s="292"/>
      <c r="D99" s="293"/>
      <c r="E99" s="293"/>
      <c r="F99" s="293"/>
      <c r="G99" s="296"/>
      <c r="K99" s="327" t="s">
        <v>733</v>
      </c>
      <c r="L99" s="328" t="s">
        <v>734</v>
      </c>
      <c r="M99" s="327">
        <v>0</v>
      </c>
    </row>
    <row r="100" spans="1:13" ht="15" customHeight="1">
      <c r="A100" s="294" t="s">
        <v>163</v>
      </c>
      <c r="B100" s="292">
        <v>342</v>
      </c>
      <c r="C100" s="292"/>
      <c r="D100" s="293"/>
      <c r="E100" s="293"/>
      <c r="F100" s="293"/>
      <c r="G100" s="308"/>
      <c r="K100" s="327" t="s">
        <v>735</v>
      </c>
      <c r="L100" s="328" t="s">
        <v>736</v>
      </c>
      <c r="M100" s="327">
        <v>0</v>
      </c>
    </row>
    <row r="101" spans="1:13" ht="15" customHeight="1">
      <c r="A101" s="294" t="s">
        <v>164</v>
      </c>
      <c r="B101" s="292">
        <v>343</v>
      </c>
      <c r="C101" s="292"/>
      <c r="D101" s="293"/>
      <c r="E101" s="293"/>
      <c r="F101" s="293"/>
      <c r="G101" s="308"/>
      <c r="K101" s="327" t="s">
        <v>164</v>
      </c>
      <c r="L101" s="328" t="s">
        <v>737</v>
      </c>
      <c r="M101" s="327">
        <v>0</v>
      </c>
    </row>
    <row r="102" spans="1:13" ht="15" customHeight="1">
      <c r="A102" s="295" t="s">
        <v>58</v>
      </c>
      <c r="B102" s="290">
        <v>400</v>
      </c>
      <c r="C102" s="290"/>
      <c r="D102" s="291">
        <v>14272160841</v>
      </c>
      <c r="E102" s="291">
        <v>13726797456</v>
      </c>
      <c r="F102" s="291">
        <v>13731262161</v>
      </c>
      <c r="K102" s="329" t="s">
        <v>738</v>
      </c>
      <c r="L102" s="328" t="s">
        <v>739</v>
      </c>
      <c r="M102" s="329">
        <v>13731262161</v>
      </c>
    </row>
    <row r="103" spans="1:13" ht="16.5">
      <c r="A103" s="289" t="s">
        <v>59</v>
      </c>
      <c r="B103" s="290">
        <v>410</v>
      </c>
      <c r="C103" s="21" t="s">
        <v>233</v>
      </c>
      <c r="D103" s="291">
        <v>14272160841</v>
      </c>
      <c r="E103" s="291">
        <v>13726797456</v>
      </c>
      <c r="F103" s="291">
        <v>13731262161</v>
      </c>
      <c r="K103" s="329" t="s">
        <v>59</v>
      </c>
      <c r="L103" s="328" t="s">
        <v>740</v>
      </c>
      <c r="M103" s="329">
        <v>13731262161</v>
      </c>
    </row>
    <row r="104" spans="1:13" ht="15">
      <c r="A104" s="294" t="s">
        <v>60</v>
      </c>
      <c r="B104" s="292">
        <v>411</v>
      </c>
      <c r="C104" s="292">
        <v>18</v>
      </c>
      <c r="D104" s="293">
        <v>11000000000</v>
      </c>
      <c r="E104" s="293">
        <v>11000000000</v>
      </c>
      <c r="F104" s="293">
        <v>11000000000</v>
      </c>
      <c r="K104" s="329" t="s">
        <v>60</v>
      </c>
      <c r="L104" s="328" t="s">
        <v>741</v>
      </c>
      <c r="M104" s="329">
        <v>11000000000</v>
      </c>
    </row>
    <row r="105" spans="1:13" ht="15.75" hidden="1" customHeight="1">
      <c r="A105" s="294"/>
      <c r="B105" s="292"/>
      <c r="C105" s="292"/>
      <c r="D105" s="293"/>
      <c r="E105" s="293"/>
      <c r="F105" s="293"/>
      <c r="K105" s="327" t="s">
        <v>742</v>
      </c>
      <c r="L105" s="328" t="s">
        <v>743</v>
      </c>
      <c r="M105" s="327">
        <v>0</v>
      </c>
    </row>
    <row r="106" spans="1:13" ht="15.75" hidden="1" customHeight="1">
      <c r="A106" s="294"/>
      <c r="B106" s="292"/>
      <c r="C106" s="292"/>
      <c r="D106" s="293"/>
      <c r="E106" s="293"/>
      <c r="F106" s="293"/>
      <c r="K106" s="327" t="s">
        <v>744</v>
      </c>
      <c r="L106" s="328" t="s">
        <v>745</v>
      </c>
      <c r="M106" s="327">
        <v>0</v>
      </c>
    </row>
    <row r="107" spans="1:13" ht="15">
      <c r="A107" s="294" t="s">
        <v>61</v>
      </c>
      <c r="B107" s="292">
        <v>412</v>
      </c>
      <c r="C107" s="292"/>
      <c r="D107" s="293"/>
      <c r="E107" s="293">
        <v>0</v>
      </c>
      <c r="F107" s="293"/>
      <c r="K107" s="327" t="s">
        <v>61</v>
      </c>
      <c r="L107" s="328" t="s">
        <v>746</v>
      </c>
      <c r="M107" s="327">
        <v>0</v>
      </c>
    </row>
    <row r="108" spans="1:13" ht="15">
      <c r="A108" s="298" t="s">
        <v>62</v>
      </c>
      <c r="B108" s="292">
        <v>413</v>
      </c>
      <c r="C108" s="292"/>
      <c r="D108" s="293"/>
      <c r="E108" s="293"/>
      <c r="F108" s="293"/>
      <c r="K108" s="327" t="s">
        <v>62</v>
      </c>
      <c r="L108" s="328" t="s">
        <v>747</v>
      </c>
      <c r="M108" s="327">
        <v>0</v>
      </c>
    </row>
    <row r="109" spans="1:13" ht="15">
      <c r="A109" s="298" t="s">
        <v>63</v>
      </c>
      <c r="B109" s="292">
        <v>414</v>
      </c>
      <c r="C109" s="292"/>
      <c r="D109" s="293">
        <v>112410011</v>
      </c>
      <c r="E109" s="293">
        <v>112410011</v>
      </c>
      <c r="F109" s="293">
        <v>112410011</v>
      </c>
      <c r="K109" s="327" t="s">
        <v>748</v>
      </c>
      <c r="L109" s="328" t="s">
        <v>598</v>
      </c>
      <c r="M109" s="327">
        <v>112410011</v>
      </c>
    </row>
    <row r="110" spans="1:13" ht="15">
      <c r="A110" s="294" t="s">
        <v>64</v>
      </c>
      <c r="B110" s="292">
        <v>415</v>
      </c>
      <c r="C110" s="292"/>
      <c r="D110" s="293"/>
      <c r="E110" s="293">
        <v>0</v>
      </c>
      <c r="F110" s="293"/>
      <c r="K110" s="327" t="s">
        <v>749</v>
      </c>
      <c r="L110" s="328" t="s">
        <v>599</v>
      </c>
      <c r="M110" s="327">
        <v>0</v>
      </c>
    </row>
    <row r="111" spans="1:13" ht="15">
      <c r="A111" s="294" t="s">
        <v>65</v>
      </c>
      <c r="B111" s="292">
        <v>416</v>
      </c>
      <c r="C111" s="292"/>
      <c r="D111" s="293"/>
      <c r="E111" s="293">
        <v>0</v>
      </c>
      <c r="F111" s="293"/>
      <c r="K111" s="327" t="s">
        <v>65</v>
      </c>
      <c r="L111" s="328" t="s">
        <v>750</v>
      </c>
      <c r="M111" s="327">
        <v>0</v>
      </c>
    </row>
    <row r="112" spans="1:13" ht="15">
      <c r="A112" s="294" t="s">
        <v>66</v>
      </c>
      <c r="B112" s="292">
        <v>417</v>
      </c>
      <c r="C112" s="292"/>
      <c r="D112" s="293"/>
      <c r="E112" s="293"/>
      <c r="F112" s="293"/>
      <c r="K112" s="327" t="s">
        <v>66</v>
      </c>
      <c r="L112" s="328" t="s">
        <v>751</v>
      </c>
      <c r="M112" s="327">
        <v>0</v>
      </c>
    </row>
    <row r="113" spans="1:13" ht="15">
      <c r="A113" s="294" t="s">
        <v>67</v>
      </c>
      <c r="B113" s="292">
        <v>418</v>
      </c>
      <c r="C113" s="292">
        <v>18</v>
      </c>
      <c r="D113" s="293">
        <v>1536016760</v>
      </c>
      <c r="E113" s="293">
        <v>1536016760</v>
      </c>
      <c r="F113" s="293">
        <f>1196165669+339851091</f>
        <v>1536016760</v>
      </c>
      <c r="G113" s="75" t="s">
        <v>141</v>
      </c>
      <c r="K113" s="327" t="s">
        <v>67</v>
      </c>
      <c r="L113" s="328" t="s">
        <v>752</v>
      </c>
      <c r="M113" s="327">
        <v>1536016760</v>
      </c>
    </row>
    <row r="114" spans="1:13" ht="15">
      <c r="A114" s="294" t="s">
        <v>68</v>
      </c>
      <c r="B114" s="292">
        <v>419</v>
      </c>
      <c r="C114" s="292"/>
      <c r="D114" s="293"/>
      <c r="E114" s="293"/>
      <c r="F114" s="293"/>
      <c r="K114" s="327" t="s">
        <v>68</v>
      </c>
      <c r="L114" s="328" t="s">
        <v>753</v>
      </c>
      <c r="M114" s="327">
        <v>0</v>
      </c>
    </row>
    <row r="115" spans="1:13" ht="15">
      <c r="A115" s="294" t="s">
        <v>69</v>
      </c>
      <c r="B115" s="292">
        <v>420</v>
      </c>
      <c r="C115" s="292"/>
      <c r="D115" s="293"/>
      <c r="E115" s="293"/>
      <c r="F115" s="293"/>
      <c r="K115" s="327" t="s">
        <v>69</v>
      </c>
      <c r="L115" s="328" t="s">
        <v>754</v>
      </c>
      <c r="M115" s="327">
        <v>0</v>
      </c>
    </row>
    <row r="116" spans="1:13" ht="15">
      <c r="A116" s="294" t="s">
        <v>70</v>
      </c>
      <c r="B116" s="292">
        <v>421</v>
      </c>
      <c r="C116" s="292">
        <v>18</v>
      </c>
      <c r="D116" s="293">
        <v>1623734070</v>
      </c>
      <c r="E116" s="293">
        <v>1078370685</v>
      </c>
      <c r="F116" s="293">
        <v>1082835390</v>
      </c>
      <c r="K116" s="329" t="s">
        <v>70</v>
      </c>
      <c r="L116" s="328" t="s">
        <v>755</v>
      </c>
      <c r="M116" s="329">
        <v>1082835390</v>
      </c>
    </row>
    <row r="117" spans="1:13" ht="30">
      <c r="A117" s="294" t="s">
        <v>71</v>
      </c>
      <c r="B117" s="292" t="s">
        <v>73</v>
      </c>
      <c r="C117" s="292"/>
      <c r="D117" s="293"/>
      <c r="E117" s="293"/>
      <c r="F117" s="293">
        <v>85885094</v>
      </c>
      <c r="K117" s="327" t="s">
        <v>756</v>
      </c>
      <c r="L117" s="328" t="s">
        <v>73</v>
      </c>
      <c r="M117" s="327">
        <v>0</v>
      </c>
    </row>
    <row r="118" spans="1:13" ht="30">
      <c r="A118" s="294" t="s">
        <v>72</v>
      </c>
      <c r="B118" s="292" t="s">
        <v>74</v>
      </c>
      <c r="C118" s="292"/>
      <c r="D118" s="293"/>
      <c r="E118" s="293"/>
      <c r="F118" s="293">
        <f>F116-F117</f>
        <v>996950296</v>
      </c>
      <c r="K118" s="327" t="s">
        <v>757</v>
      </c>
      <c r="L118" s="328" t="s">
        <v>74</v>
      </c>
      <c r="M118" s="327">
        <v>0</v>
      </c>
    </row>
    <row r="119" spans="1:13" ht="15" customHeight="1">
      <c r="A119" s="294" t="s">
        <v>75</v>
      </c>
      <c r="B119" s="292">
        <v>422</v>
      </c>
      <c r="C119" s="292"/>
      <c r="D119" s="293"/>
      <c r="E119" s="293"/>
      <c r="F119" s="293"/>
      <c r="K119" s="327" t="s">
        <v>758</v>
      </c>
      <c r="L119" s="328" t="s">
        <v>759</v>
      </c>
      <c r="M119" s="327">
        <v>0</v>
      </c>
    </row>
    <row r="120" spans="1:13" ht="15.75">
      <c r="A120" s="289" t="s">
        <v>76</v>
      </c>
      <c r="B120" s="290">
        <v>430</v>
      </c>
      <c r="C120" s="290"/>
      <c r="D120" s="291"/>
      <c r="E120" s="291"/>
      <c r="F120" s="291"/>
      <c r="K120" s="329" t="s">
        <v>76</v>
      </c>
      <c r="L120" s="328" t="s">
        <v>760</v>
      </c>
      <c r="M120" s="329">
        <v>0</v>
      </c>
    </row>
    <row r="121" spans="1:13" ht="15">
      <c r="A121" s="294" t="s">
        <v>77</v>
      </c>
      <c r="B121" s="292">
        <v>431</v>
      </c>
      <c r="C121" s="292"/>
      <c r="D121" s="293"/>
      <c r="E121" s="293"/>
      <c r="F121" s="293"/>
      <c r="K121" s="327" t="s">
        <v>761</v>
      </c>
      <c r="L121" s="328" t="s">
        <v>762</v>
      </c>
      <c r="M121" s="327">
        <v>0</v>
      </c>
    </row>
    <row r="122" spans="1:13" ht="15.75" thickBot="1">
      <c r="A122" s="309" t="s">
        <v>78</v>
      </c>
      <c r="B122" s="310">
        <v>432</v>
      </c>
      <c r="C122" s="310"/>
      <c r="D122" s="311"/>
      <c r="E122" s="311"/>
      <c r="F122" s="311"/>
      <c r="K122" s="327" t="s">
        <v>763</v>
      </c>
      <c r="L122" s="328" t="s">
        <v>764</v>
      </c>
      <c r="M122" s="327">
        <v>0</v>
      </c>
    </row>
    <row r="123" spans="1:13" ht="19.5" customHeight="1" thickBot="1">
      <c r="A123" s="312" t="s">
        <v>79</v>
      </c>
      <c r="B123" s="313">
        <v>440</v>
      </c>
      <c r="C123" s="313"/>
      <c r="D123" s="314">
        <f>D72+D102</f>
        <v>20485304250</v>
      </c>
      <c r="E123" s="314">
        <v>18805588193</v>
      </c>
      <c r="F123" s="314">
        <v>18832333019</v>
      </c>
      <c r="K123" s="329" t="s">
        <v>765</v>
      </c>
      <c r="L123" s="328" t="s">
        <v>766</v>
      </c>
      <c r="M123" s="329">
        <v>18832333019</v>
      </c>
    </row>
    <row r="124" spans="1:13" ht="30.75" customHeight="1">
      <c r="B124" s="315" t="s">
        <v>600</v>
      </c>
      <c r="C124" s="315"/>
      <c r="D124" s="315"/>
      <c r="E124" s="315"/>
      <c r="F124" s="315"/>
    </row>
    <row r="125" spans="1:13" ht="15.75" customHeight="1">
      <c r="A125" s="316" t="s">
        <v>80</v>
      </c>
      <c r="C125" s="379" t="s">
        <v>81</v>
      </c>
      <c r="D125" s="379"/>
      <c r="E125" s="379"/>
      <c r="F125" s="379"/>
    </row>
    <row r="126" spans="1:13" ht="15" customHeight="1">
      <c r="A126" s="317"/>
      <c r="C126" s="378"/>
    </row>
    <row r="127" spans="1:13" ht="15" customHeight="1">
      <c r="A127" s="317"/>
      <c r="C127" s="378"/>
    </row>
    <row r="128" spans="1:13" ht="15" customHeight="1">
      <c r="A128" s="317"/>
      <c r="C128" s="378"/>
    </row>
  </sheetData>
  <mergeCells count="8">
    <mergeCell ref="K6:M6"/>
    <mergeCell ref="A1:B1"/>
    <mergeCell ref="C126:C128"/>
    <mergeCell ref="C125:F125"/>
    <mergeCell ref="A2:F2"/>
    <mergeCell ref="A4:F4"/>
    <mergeCell ref="C5:C6"/>
    <mergeCell ref="A3:F3"/>
  </mergeCells>
  <pageMargins left="0.73" right="0.18" top="0.75" bottom="0.42"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J49"/>
  <sheetViews>
    <sheetView topLeftCell="A8" zoomScale="106" zoomScaleNormal="106" workbookViewId="0">
      <selection activeCell="D45" sqref="D45"/>
    </sheetView>
  </sheetViews>
  <sheetFormatPr defaultRowHeight="14.25"/>
  <cols>
    <col min="1" max="1" width="71.7109375" style="336" customWidth="1"/>
    <col min="2" max="2" width="9.140625" style="336" customWidth="1"/>
    <col min="3" max="3" width="12.85546875" style="336" hidden="1" customWidth="1"/>
    <col min="4" max="4" width="20.42578125" style="336" customWidth="1"/>
    <col min="5" max="5" width="24.28515625" style="336" customWidth="1"/>
    <col min="6" max="6" width="0.7109375" style="336" customWidth="1"/>
    <col min="7" max="9" width="0" style="336" hidden="1" customWidth="1"/>
    <col min="10" max="10" width="12.5703125" style="336" hidden="1" customWidth="1"/>
    <col min="11" max="16384" width="9.140625" style="336"/>
  </cols>
  <sheetData>
    <row r="1" spans="1:10">
      <c r="A1" s="377" t="s">
        <v>221</v>
      </c>
      <c r="B1" s="377"/>
    </row>
    <row r="2" spans="1:10" ht="15.75" hidden="1">
      <c r="A2" s="337" t="s">
        <v>87</v>
      </c>
      <c r="B2" s="338"/>
      <c r="C2" s="391" t="s">
        <v>124</v>
      </c>
      <c r="D2" s="391"/>
      <c r="E2" s="391"/>
    </row>
    <row r="3" spans="1:10" ht="15" hidden="1">
      <c r="A3" s="392" t="s">
        <v>88</v>
      </c>
      <c r="B3" s="388"/>
      <c r="C3" s="390" t="s">
        <v>123</v>
      </c>
      <c r="D3" s="390"/>
      <c r="E3" s="390"/>
    </row>
    <row r="4" spans="1:10" ht="15" hidden="1">
      <c r="A4" s="392"/>
      <c r="B4" s="388"/>
      <c r="C4" s="339" t="s">
        <v>122</v>
      </c>
    </row>
    <row r="5" spans="1:10" ht="15.75">
      <c r="A5" s="340"/>
    </row>
    <row r="6" spans="1:10" ht="18">
      <c r="A6" s="394" t="s">
        <v>272</v>
      </c>
      <c r="B6" s="394"/>
      <c r="C6" s="394"/>
      <c r="D6" s="394"/>
      <c r="E6" s="394"/>
    </row>
    <row r="7" spans="1:10" ht="15">
      <c r="A7" s="395" t="s">
        <v>218</v>
      </c>
      <c r="B7" s="395"/>
      <c r="C7" s="395"/>
      <c r="D7" s="395"/>
      <c r="E7" s="395"/>
    </row>
    <row r="8" spans="1:10" ht="15.75" thickBot="1">
      <c r="A8" s="341"/>
      <c r="C8" s="393" t="s">
        <v>217</v>
      </c>
      <c r="D8" s="393"/>
      <c r="E8" s="393"/>
    </row>
    <row r="9" spans="1:10" ht="73.5" customHeight="1" thickTop="1" thickBot="1">
      <c r="A9" s="342" t="s">
        <v>89</v>
      </c>
      <c r="B9" s="343" t="s">
        <v>90</v>
      </c>
      <c r="C9" s="344" t="s">
        <v>3</v>
      </c>
      <c r="D9" s="345" t="s">
        <v>219</v>
      </c>
      <c r="E9" s="345" t="s">
        <v>220</v>
      </c>
      <c r="G9" s="386" t="s">
        <v>768</v>
      </c>
      <c r="H9" s="387"/>
      <c r="I9" s="387"/>
      <c r="J9" s="387"/>
    </row>
    <row r="10" spans="1:10" ht="15.75" thickBot="1">
      <c r="A10" s="346">
        <v>1</v>
      </c>
      <c r="B10" s="347">
        <v>2</v>
      </c>
      <c r="C10" s="348">
        <v>3</v>
      </c>
      <c r="D10" s="347">
        <v>4</v>
      </c>
      <c r="E10" s="349">
        <v>5</v>
      </c>
      <c r="G10" s="385"/>
      <c r="H10" s="385"/>
      <c r="I10" s="385"/>
      <c r="J10" s="385"/>
    </row>
    <row r="11" spans="1:10" ht="15.75">
      <c r="A11" s="350" t="s">
        <v>91</v>
      </c>
      <c r="B11" s="351"/>
      <c r="C11" s="351"/>
      <c r="D11" s="352">
        <v>0</v>
      </c>
      <c r="E11" s="352">
        <v>0</v>
      </c>
      <c r="G11" s="353" t="s">
        <v>92</v>
      </c>
      <c r="H11" s="354" t="s">
        <v>168</v>
      </c>
      <c r="I11" s="354"/>
      <c r="J11" s="353">
        <v>20930152214</v>
      </c>
    </row>
    <row r="12" spans="1:10" ht="15">
      <c r="A12" s="355" t="s">
        <v>92</v>
      </c>
      <c r="B12" s="356">
        <v>1</v>
      </c>
      <c r="C12" s="356"/>
      <c r="D12" s="357">
        <v>21461459208</v>
      </c>
      <c r="E12" s="357">
        <v>20930152214</v>
      </c>
      <c r="G12" s="353" t="s">
        <v>93</v>
      </c>
      <c r="H12" s="354" t="s">
        <v>169</v>
      </c>
      <c r="I12" s="354"/>
      <c r="J12" s="353">
        <v>-11242229635</v>
      </c>
    </row>
    <row r="13" spans="1:10" ht="15">
      <c r="A13" s="355" t="s">
        <v>93</v>
      </c>
      <c r="B13" s="356">
        <v>2</v>
      </c>
      <c r="C13" s="356"/>
      <c r="D13" s="357">
        <v>-13606330488</v>
      </c>
      <c r="E13" s="357">
        <v>-11242229635</v>
      </c>
      <c r="G13" s="353" t="s">
        <v>94</v>
      </c>
      <c r="H13" s="354" t="s">
        <v>602</v>
      </c>
      <c r="I13" s="354"/>
      <c r="J13" s="353">
        <v>-626557600</v>
      </c>
    </row>
    <row r="14" spans="1:10" ht="15">
      <c r="A14" s="355" t="s">
        <v>94</v>
      </c>
      <c r="B14" s="356">
        <v>3</v>
      </c>
      <c r="C14" s="356"/>
      <c r="D14" s="357">
        <v>-691046500</v>
      </c>
      <c r="E14" s="357">
        <v>-626557600</v>
      </c>
      <c r="G14" s="353" t="s">
        <v>95</v>
      </c>
      <c r="H14" s="354" t="s">
        <v>603</v>
      </c>
      <c r="I14" s="354"/>
      <c r="J14" s="353">
        <v>-8328600</v>
      </c>
    </row>
    <row r="15" spans="1:10" ht="15">
      <c r="A15" s="355" t="s">
        <v>95</v>
      </c>
      <c r="B15" s="356">
        <v>4</v>
      </c>
      <c r="C15" s="356"/>
      <c r="D15" s="357">
        <v>-6695700</v>
      </c>
      <c r="E15" s="357">
        <v>-8328600</v>
      </c>
      <c r="G15" s="353" t="s">
        <v>96</v>
      </c>
      <c r="H15" s="354" t="s">
        <v>604</v>
      </c>
      <c r="I15" s="354"/>
      <c r="J15" s="353">
        <v>-154817901</v>
      </c>
    </row>
    <row r="16" spans="1:10" ht="15">
      <c r="A16" s="355" t="s">
        <v>96</v>
      </c>
      <c r="B16" s="356">
        <v>5</v>
      </c>
      <c r="C16" s="356"/>
      <c r="D16" s="357">
        <v>-198691601</v>
      </c>
      <c r="E16" s="357">
        <v>-154817901</v>
      </c>
      <c r="G16" s="353" t="s">
        <v>97</v>
      </c>
      <c r="H16" s="354" t="s">
        <v>605</v>
      </c>
      <c r="I16" s="354"/>
      <c r="J16" s="353">
        <v>108432053</v>
      </c>
    </row>
    <row r="17" spans="1:10" ht="15">
      <c r="A17" s="355" t="s">
        <v>97</v>
      </c>
      <c r="B17" s="356">
        <v>6</v>
      </c>
      <c r="C17" s="356"/>
      <c r="D17" s="357">
        <v>211579475</v>
      </c>
      <c r="E17" s="357">
        <v>108432053</v>
      </c>
      <c r="G17" s="353" t="s">
        <v>98</v>
      </c>
      <c r="H17" s="354" t="s">
        <v>606</v>
      </c>
      <c r="I17" s="354"/>
      <c r="J17" s="353">
        <v>-862944902</v>
      </c>
    </row>
    <row r="18" spans="1:10" ht="15">
      <c r="A18" s="355" t="s">
        <v>98</v>
      </c>
      <c r="B18" s="356">
        <v>7</v>
      </c>
      <c r="C18" s="356" t="s">
        <v>138</v>
      </c>
      <c r="D18" s="357">
        <v>-633492136</v>
      </c>
      <c r="E18" s="357">
        <v>-862944902</v>
      </c>
      <c r="G18" s="358" t="s">
        <v>99</v>
      </c>
      <c r="H18" s="354" t="s">
        <v>174</v>
      </c>
      <c r="I18" s="354"/>
      <c r="J18" s="358">
        <v>8143705629</v>
      </c>
    </row>
    <row r="19" spans="1:10" ht="15">
      <c r="A19" s="359" t="s">
        <v>99</v>
      </c>
      <c r="B19" s="360">
        <v>20</v>
      </c>
      <c r="C19" s="360"/>
      <c r="D19" s="361">
        <v>6536782258</v>
      </c>
      <c r="E19" s="361">
        <v>8143705629</v>
      </c>
      <c r="G19" s="358" t="s">
        <v>100</v>
      </c>
      <c r="H19" s="354"/>
      <c r="I19" s="354"/>
      <c r="J19" s="358" t="s">
        <v>607</v>
      </c>
    </row>
    <row r="20" spans="1:10" ht="15">
      <c r="A20" s="359"/>
      <c r="B20" s="360"/>
      <c r="C20" s="360"/>
      <c r="D20" s="361"/>
      <c r="E20" s="361">
        <v>0</v>
      </c>
      <c r="G20" s="353" t="s">
        <v>101</v>
      </c>
      <c r="H20" s="354" t="s">
        <v>175</v>
      </c>
      <c r="I20" s="354"/>
      <c r="J20" s="353">
        <v>0</v>
      </c>
    </row>
    <row r="21" spans="1:10" ht="15.75">
      <c r="A21" s="362" t="s">
        <v>100</v>
      </c>
      <c r="B21" s="356"/>
      <c r="C21" s="356"/>
      <c r="D21" s="363">
        <v>0</v>
      </c>
      <c r="E21" s="363">
        <v>0</v>
      </c>
      <c r="G21" s="353" t="s">
        <v>102</v>
      </c>
      <c r="H21" s="354" t="s">
        <v>176</v>
      </c>
      <c r="I21" s="354"/>
      <c r="J21" s="353">
        <v>0</v>
      </c>
    </row>
    <row r="22" spans="1:10" ht="15">
      <c r="A22" s="355" t="s">
        <v>101</v>
      </c>
      <c r="B22" s="356">
        <v>21</v>
      </c>
      <c r="C22" s="356"/>
      <c r="D22" s="357">
        <v>0</v>
      </c>
      <c r="E22" s="357">
        <v>0</v>
      </c>
      <c r="G22" s="353" t="s">
        <v>103</v>
      </c>
      <c r="H22" s="354" t="s">
        <v>178</v>
      </c>
      <c r="I22" s="354"/>
      <c r="J22" s="353">
        <v>-15000000</v>
      </c>
    </row>
    <row r="23" spans="1:10" ht="15">
      <c r="A23" s="355" t="s">
        <v>102</v>
      </c>
      <c r="B23" s="356">
        <v>22</v>
      </c>
      <c r="C23" s="356"/>
      <c r="D23" s="357">
        <v>0</v>
      </c>
      <c r="E23" s="357">
        <v>0</v>
      </c>
      <c r="G23" s="353" t="s">
        <v>104</v>
      </c>
      <c r="H23" s="354" t="s">
        <v>608</v>
      </c>
      <c r="I23" s="354"/>
      <c r="J23" s="353">
        <v>0</v>
      </c>
    </row>
    <row r="24" spans="1:10" ht="15">
      <c r="A24" s="355" t="s">
        <v>103</v>
      </c>
      <c r="B24" s="356">
        <v>23</v>
      </c>
      <c r="C24" s="356"/>
      <c r="D24" s="357">
        <v>0</v>
      </c>
      <c r="E24" s="357">
        <v>-15000000</v>
      </c>
      <c r="G24" s="353" t="s">
        <v>105</v>
      </c>
      <c r="H24" s="354" t="s">
        <v>179</v>
      </c>
      <c r="I24" s="354"/>
      <c r="J24" s="353">
        <v>0</v>
      </c>
    </row>
    <row r="25" spans="1:10" ht="15">
      <c r="A25" s="355" t="s">
        <v>104</v>
      </c>
      <c r="B25" s="356">
        <v>24</v>
      </c>
      <c r="C25" s="356"/>
      <c r="D25" s="357">
        <v>0</v>
      </c>
      <c r="E25" s="357">
        <v>0</v>
      </c>
      <c r="G25" s="353" t="s">
        <v>106</v>
      </c>
      <c r="H25" s="354" t="s">
        <v>200</v>
      </c>
      <c r="I25" s="354"/>
      <c r="J25" s="353">
        <v>0</v>
      </c>
    </row>
    <row r="26" spans="1:10" ht="15">
      <c r="A26" s="355" t="s">
        <v>105</v>
      </c>
      <c r="B26" s="356">
        <v>25</v>
      </c>
      <c r="C26" s="356"/>
      <c r="D26" s="357">
        <v>0</v>
      </c>
      <c r="E26" s="357">
        <v>0</v>
      </c>
      <c r="G26" s="353" t="s">
        <v>107</v>
      </c>
      <c r="H26" s="354" t="s">
        <v>609</v>
      </c>
      <c r="I26" s="354"/>
      <c r="J26" s="353">
        <v>50823970</v>
      </c>
    </row>
    <row r="27" spans="1:10" ht="15">
      <c r="A27" s="355" t="s">
        <v>106</v>
      </c>
      <c r="B27" s="356">
        <v>26</v>
      </c>
      <c r="C27" s="356"/>
      <c r="D27" s="357">
        <v>0</v>
      </c>
      <c r="E27" s="357">
        <v>0</v>
      </c>
      <c r="G27" s="358" t="s">
        <v>108</v>
      </c>
      <c r="H27" s="354" t="s">
        <v>180</v>
      </c>
      <c r="I27" s="354"/>
      <c r="J27" s="358">
        <v>35823970</v>
      </c>
    </row>
    <row r="28" spans="1:10" ht="15">
      <c r="A28" s="355" t="s">
        <v>107</v>
      </c>
      <c r="B28" s="356">
        <v>27</v>
      </c>
      <c r="C28" s="356"/>
      <c r="D28" s="357">
        <v>26225916</v>
      </c>
      <c r="E28" s="357">
        <v>50823970</v>
      </c>
      <c r="G28" s="358" t="s">
        <v>109</v>
      </c>
      <c r="H28" s="354"/>
      <c r="I28" s="354"/>
      <c r="J28" s="358" t="s">
        <v>607</v>
      </c>
    </row>
    <row r="29" spans="1:10" ht="15">
      <c r="A29" s="359" t="s">
        <v>108</v>
      </c>
      <c r="B29" s="360">
        <v>30</v>
      </c>
      <c r="C29" s="360"/>
      <c r="D29" s="361">
        <v>26225916</v>
      </c>
      <c r="E29" s="361">
        <v>35823970</v>
      </c>
      <c r="G29" s="353" t="s">
        <v>110</v>
      </c>
      <c r="H29" s="354" t="s">
        <v>181</v>
      </c>
      <c r="I29" s="354"/>
      <c r="J29" s="353">
        <v>0</v>
      </c>
    </row>
    <row r="30" spans="1:10" ht="15.75">
      <c r="A30" s="362" t="s">
        <v>109</v>
      </c>
      <c r="B30" s="356"/>
      <c r="C30" s="356"/>
      <c r="D30" s="363">
        <v>0</v>
      </c>
      <c r="E30" s="363">
        <v>0</v>
      </c>
      <c r="G30" s="353" t="s">
        <v>111</v>
      </c>
      <c r="H30" s="354" t="s">
        <v>182</v>
      </c>
      <c r="I30" s="354"/>
      <c r="J30" s="353">
        <v>0</v>
      </c>
    </row>
    <row r="31" spans="1:10" ht="15">
      <c r="A31" s="355" t="s">
        <v>110</v>
      </c>
      <c r="B31" s="356">
        <v>31</v>
      </c>
      <c r="C31" s="356"/>
      <c r="D31" s="357">
        <v>0</v>
      </c>
      <c r="E31" s="357">
        <v>0</v>
      </c>
      <c r="G31" s="353" t="s">
        <v>112</v>
      </c>
      <c r="H31" s="354" t="s">
        <v>610</v>
      </c>
      <c r="I31" s="354"/>
      <c r="J31" s="353">
        <v>19797980</v>
      </c>
    </row>
    <row r="32" spans="1:10" ht="30">
      <c r="A32" s="355" t="s">
        <v>111</v>
      </c>
      <c r="B32" s="356">
        <v>32</v>
      </c>
      <c r="C32" s="356"/>
      <c r="D32" s="357">
        <v>0</v>
      </c>
      <c r="E32" s="357">
        <v>0</v>
      </c>
      <c r="G32" s="353" t="s">
        <v>113</v>
      </c>
      <c r="H32" s="354" t="s">
        <v>611</v>
      </c>
      <c r="I32" s="354"/>
      <c r="J32" s="353">
        <v>-20000000</v>
      </c>
    </row>
    <row r="33" spans="1:10" ht="15">
      <c r="A33" s="355" t="s">
        <v>112</v>
      </c>
      <c r="B33" s="356">
        <v>33</v>
      </c>
      <c r="C33" s="356"/>
      <c r="D33" s="357">
        <v>13033925</v>
      </c>
      <c r="E33" s="357">
        <v>19797980</v>
      </c>
      <c r="G33" s="353" t="s">
        <v>114</v>
      </c>
      <c r="H33" s="354" t="s">
        <v>612</v>
      </c>
      <c r="I33" s="354"/>
      <c r="J33" s="353">
        <v>0</v>
      </c>
    </row>
    <row r="34" spans="1:10" ht="15">
      <c r="A34" s="355" t="s">
        <v>113</v>
      </c>
      <c r="B34" s="356">
        <v>34</v>
      </c>
      <c r="C34" s="356"/>
      <c r="D34" s="357">
        <v>-112435260</v>
      </c>
      <c r="E34" s="357">
        <v>-20000000</v>
      </c>
      <c r="G34" s="353" t="s">
        <v>115</v>
      </c>
      <c r="H34" s="354" t="s">
        <v>613</v>
      </c>
      <c r="I34" s="354"/>
      <c r="J34" s="353">
        <v>0</v>
      </c>
    </row>
    <row r="35" spans="1:10" ht="15">
      <c r="A35" s="355" t="s">
        <v>114</v>
      </c>
      <c r="B35" s="356">
        <v>35</v>
      </c>
      <c r="C35" s="356"/>
      <c r="D35" s="357">
        <v>0</v>
      </c>
      <c r="E35" s="357">
        <v>0</v>
      </c>
      <c r="G35" s="358" t="s">
        <v>116</v>
      </c>
      <c r="H35" s="354" t="s">
        <v>183</v>
      </c>
      <c r="I35" s="354"/>
      <c r="J35" s="358">
        <v>-202020</v>
      </c>
    </row>
    <row r="36" spans="1:10" ht="15">
      <c r="A36" s="355" t="s">
        <v>115</v>
      </c>
      <c r="B36" s="356">
        <v>36</v>
      </c>
      <c r="C36" s="356"/>
      <c r="D36" s="357">
        <v>0</v>
      </c>
      <c r="E36" s="357">
        <v>0</v>
      </c>
      <c r="G36" s="358" t="s">
        <v>117</v>
      </c>
      <c r="H36" s="354" t="s">
        <v>185</v>
      </c>
      <c r="I36" s="354"/>
      <c r="J36" s="358">
        <v>8179327579</v>
      </c>
    </row>
    <row r="37" spans="1:10" ht="15" customHeight="1">
      <c r="A37" s="359" t="s">
        <v>116</v>
      </c>
      <c r="B37" s="360">
        <v>40</v>
      </c>
      <c r="C37" s="360"/>
      <c r="D37" s="361">
        <v>-99401335</v>
      </c>
      <c r="E37" s="361">
        <v>-202020</v>
      </c>
      <c r="G37" s="353" t="s">
        <v>118</v>
      </c>
      <c r="H37" s="354" t="s">
        <v>191</v>
      </c>
      <c r="I37" s="354"/>
      <c r="J37" s="353">
        <v>911316500</v>
      </c>
    </row>
    <row r="38" spans="1:10" ht="15" customHeight="1">
      <c r="A38" s="362" t="s">
        <v>117</v>
      </c>
      <c r="B38" s="364">
        <v>50</v>
      </c>
      <c r="C38" s="364"/>
      <c r="D38" s="363">
        <v>6463606839</v>
      </c>
      <c r="E38" s="363">
        <v>8179327579</v>
      </c>
      <c r="G38" s="353" t="s">
        <v>119</v>
      </c>
      <c r="H38" s="354" t="s">
        <v>192</v>
      </c>
      <c r="I38" s="354"/>
      <c r="J38" s="353">
        <v>0</v>
      </c>
    </row>
    <row r="39" spans="1:10" ht="15.75">
      <c r="A39" s="362" t="s">
        <v>118</v>
      </c>
      <c r="B39" s="364">
        <v>60</v>
      </c>
      <c r="C39" s="364"/>
      <c r="D39" s="363">
        <v>1909265572</v>
      </c>
      <c r="E39" s="363">
        <v>911316500</v>
      </c>
      <c r="G39" s="358" t="s">
        <v>120</v>
      </c>
      <c r="H39" s="354" t="s">
        <v>195</v>
      </c>
      <c r="I39" s="354"/>
      <c r="J39" s="358">
        <v>9090644079</v>
      </c>
    </row>
    <row r="40" spans="1:10" ht="15">
      <c r="A40" s="355" t="s">
        <v>119</v>
      </c>
      <c r="B40" s="356">
        <v>61</v>
      </c>
      <c r="C40" s="356"/>
      <c r="D40" s="357">
        <v>0</v>
      </c>
      <c r="E40" s="357">
        <v>0</v>
      </c>
    </row>
    <row r="41" spans="1:10" ht="16.5" thickBot="1">
      <c r="A41" s="365" t="s">
        <v>120</v>
      </c>
      <c r="B41" s="366">
        <v>70</v>
      </c>
      <c r="C41" s="367"/>
      <c r="D41" s="368">
        <f>SUM(D38:D40)</f>
        <v>8372872411</v>
      </c>
      <c r="E41" s="368">
        <v>9090644079</v>
      </c>
    </row>
    <row r="42" spans="1:10" s="318" customFormat="1" ht="15.75">
      <c r="A42" s="341" t="s">
        <v>121</v>
      </c>
      <c r="B42" s="336"/>
      <c r="C42" s="336"/>
      <c r="D42" s="336"/>
      <c r="E42" s="336"/>
      <c r="F42" s="335"/>
    </row>
    <row r="43" spans="1:10" s="318" customFormat="1" ht="15.75" customHeight="1">
      <c r="C43" s="335" t="s">
        <v>601</v>
      </c>
      <c r="D43" s="335"/>
      <c r="E43" s="335"/>
      <c r="F43" s="334"/>
    </row>
    <row r="44" spans="1:10" ht="31.5">
      <c r="A44" s="333" t="s">
        <v>80</v>
      </c>
      <c r="B44" s="318"/>
      <c r="C44" s="334" t="s">
        <v>216</v>
      </c>
      <c r="D44" s="334"/>
      <c r="E44" s="334"/>
    </row>
    <row r="45" spans="1:10" ht="15">
      <c r="A45" s="339"/>
      <c r="B45" s="388"/>
      <c r="C45" s="389"/>
      <c r="D45" s="369"/>
    </row>
    <row r="46" spans="1:10" ht="15">
      <c r="A46" s="370"/>
      <c r="B46" s="388"/>
      <c r="C46" s="389"/>
      <c r="D46" s="369"/>
    </row>
    <row r="47" spans="1:10" ht="15">
      <c r="A47" s="339"/>
      <c r="B47" s="388"/>
      <c r="C47" s="389"/>
      <c r="D47" s="369"/>
    </row>
    <row r="48" spans="1:10">
      <c r="D48" s="369"/>
    </row>
    <row r="49" spans="4:4">
      <c r="D49" s="369"/>
    </row>
  </sheetData>
  <mergeCells count="12">
    <mergeCell ref="G10:J10"/>
    <mergeCell ref="G9:J9"/>
    <mergeCell ref="A1:B1"/>
    <mergeCell ref="B45:B47"/>
    <mergeCell ref="C45:C47"/>
    <mergeCell ref="C3:E3"/>
    <mergeCell ref="C2:E2"/>
    <mergeCell ref="A3:A4"/>
    <mergeCell ref="B3:B4"/>
    <mergeCell ref="C8:E8"/>
    <mergeCell ref="A6:E6"/>
    <mergeCell ref="A7:E7"/>
  </mergeCells>
  <pageMargins left="0.82" right="0.38" top="0.9"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dimension ref="A1:P423"/>
  <sheetViews>
    <sheetView tabSelected="1" zoomScale="112" zoomScaleNormal="112" workbookViewId="0">
      <selection activeCell="A5" sqref="A5:E5"/>
    </sheetView>
  </sheetViews>
  <sheetFormatPr defaultRowHeight="15"/>
  <cols>
    <col min="1" max="1" width="28.42578125" style="1" customWidth="1"/>
    <col min="2" max="2" width="16.140625" style="1" customWidth="1"/>
    <col min="3" max="3" width="16" style="1" customWidth="1"/>
    <col min="4" max="5" width="16.85546875" style="1" bestFit="1" customWidth="1"/>
    <col min="6" max="6" width="18.7109375" style="1" bestFit="1" customWidth="1"/>
    <col min="7" max="16384" width="9.140625" style="1"/>
  </cols>
  <sheetData>
    <row r="1" spans="1:10" s="40" customFormat="1" ht="26.25">
      <c r="A1" s="415" t="s">
        <v>483</v>
      </c>
      <c r="B1" s="415"/>
      <c r="C1" s="415"/>
      <c r="D1" s="415"/>
      <c r="E1" s="415"/>
      <c r="F1" s="39"/>
      <c r="G1" s="39"/>
      <c r="J1" s="39"/>
    </row>
    <row r="2" spans="1:10" s="40" customFormat="1" ht="27" thickBot="1">
      <c r="A2" s="416" t="s">
        <v>484</v>
      </c>
      <c r="B2" s="416"/>
      <c r="C2" s="416"/>
      <c r="D2" s="416"/>
      <c r="E2" s="416"/>
      <c r="F2" s="39"/>
      <c r="G2" s="39"/>
      <c r="H2" s="155"/>
      <c r="J2" s="39"/>
    </row>
    <row r="3" spans="1:10">
      <c r="A3" s="401" t="s">
        <v>485</v>
      </c>
      <c r="B3" s="401"/>
      <c r="C3" s="401"/>
      <c r="D3" s="401"/>
      <c r="E3" s="401"/>
    </row>
    <row r="4" spans="1:10">
      <c r="A4" s="401" t="s">
        <v>486</v>
      </c>
      <c r="B4" s="401"/>
      <c r="C4" s="401"/>
      <c r="D4" s="401"/>
      <c r="E4" s="401"/>
    </row>
    <row r="5" spans="1:10" ht="109.5" customHeight="1">
      <c r="A5" s="408" t="s">
        <v>584</v>
      </c>
      <c r="B5" s="409"/>
      <c r="C5" s="409"/>
      <c r="D5" s="409"/>
      <c r="E5" s="409"/>
    </row>
    <row r="6" spans="1:10" ht="70.5" customHeight="1">
      <c r="A6" s="408" t="s">
        <v>282</v>
      </c>
      <c r="B6" s="409"/>
      <c r="C6" s="409"/>
      <c r="D6" s="409"/>
      <c r="E6" s="409"/>
    </row>
    <row r="7" spans="1:10">
      <c r="A7" s="258" t="s">
        <v>237</v>
      </c>
    </row>
    <row r="8" spans="1:10" ht="37.5" customHeight="1">
      <c r="A8" s="408" t="s">
        <v>283</v>
      </c>
      <c r="B8" s="408"/>
      <c r="C8" s="408"/>
      <c r="D8" s="408"/>
      <c r="E8" s="408"/>
    </row>
    <row r="9" spans="1:10">
      <c r="A9" s="258" t="s">
        <v>487</v>
      </c>
    </row>
    <row r="10" spans="1:10">
      <c r="A10" s="258" t="s">
        <v>488</v>
      </c>
    </row>
    <row r="11" spans="1:10" ht="36" customHeight="1">
      <c r="A11" s="408" t="s">
        <v>489</v>
      </c>
      <c r="B11" s="408"/>
      <c r="C11" s="408"/>
      <c r="D11" s="408"/>
      <c r="E11" s="408"/>
    </row>
    <row r="12" spans="1:10" ht="36.75" customHeight="1">
      <c r="A12" s="408" t="s">
        <v>490</v>
      </c>
      <c r="B12" s="408"/>
      <c r="C12" s="408"/>
      <c r="D12" s="408"/>
      <c r="E12" s="408"/>
    </row>
    <row r="13" spans="1:10">
      <c r="A13" s="258" t="s">
        <v>491</v>
      </c>
    </row>
    <row r="14" spans="1:10">
      <c r="A14" s="258" t="s">
        <v>492</v>
      </c>
    </row>
    <row r="15" spans="1:10">
      <c r="A15" s="258" t="s">
        <v>493</v>
      </c>
    </row>
    <row r="16" spans="1:10">
      <c r="A16" s="258" t="s">
        <v>494</v>
      </c>
    </row>
    <row r="17" spans="1:5">
      <c r="A17" s="258" t="s">
        <v>495</v>
      </c>
    </row>
    <row r="18" spans="1:5">
      <c r="A18" s="258" t="s">
        <v>496</v>
      </c>
    </row>
    <row r="19" spans="1:5">
      <c r="A19" s="258" t="s">
        <v>497</v>
      </c>
    </row>
    <row r="20" spans="1:5" ht="31.5" customHeight="1">
      <c r="A20" s="408" t="s">
        <v>498</v>
      </c>
      <c r="B20" s="408"/>
      <c r="C20" s="408"/>
      <c r="D20" s="408"/>
      <c r="E20" s="408"/>
    </row>
    <row r="21" spans="1:5">
      <c r="A21" s="258" t="s">
        <v>499</v>
      </c>
    </row>
    <row r="22" spans="1:5" ht="51" customHeight="1">
      <c r="A22" s="408" t="s">
        <v>500</v>
      </c>
      <c r="B22" s="408"/>
      <c r="C22" s="408"/>
      <c r="D22" s="408"/>
      <c r="E22" s="408"/>
    </row>
    <row r="23" spans="1:5">
      <c r="A23" s="258" t="s">
        <v>501</v>
      </c>
    </row>
    <row r="24" spans="1:5" ht="34.5" customHeight="1">
      <c r="A24" s="408" t="s">
        <v>284</v>
      </c>
      <c r="B24" s="408"/>
      <c r="C24" s="408"/>
      <c r="D24" s="408"/>
      <c r="E24" s="408"/>
    </row>
    <row r="25" spans="1:5">
      <c r="A25" s="258" t="s">
        <v>238</v>
      </c>
    </row>
    <row r="26" spans="1:5">
      <c r="A26" s="258" t="s">
        <v>502</v>
      </c>
    </row>
    <row r="27" spans="1:5" ht="33" customHeight="1">
      <c r="A27" s="408" t="s">
        <v>285</v>
      </c>
      <c r="B27" s="408"/>
      <c r="C27" s="408"/>
      <c r="D27" s="408"/>
      <c r="E27" s="408"/>
    </row>
    <row r="28" spans="1:5">
      <c r="A28" s="258" t="s">
        <v>139</v>
      </c>
    </row>
    <row r="29" spans="1:5">
      <c r="A29" s="258" t="s">
        <v>503</v>
      </c>
    </row>
    <row r="30" spans="1:5">
      <c r="A30" s="258" t="s">
        <v>504</v>
      </c>
    </row>
    <row r="31" spans="1:5" ht="33.75" customHeight="1">
      <c r="A31" s="408" t="s">
        <v>286</v>
      </c>
      <c r="B31" s="408"/>
      <c r="C31" s="408"/>
      <c r="D31" s="408"/>
      <c r="E31" s="408"/>
    </row>
    <row r="32" spans="1:5" ht="50.25" customHeight="1">
      <c r="A32" s="408" t="s">
        <v>287</v>
      </c>
      <c r="B32" s="408"/>
      <c r="C32" s="408"/>
      <c r="D32" s="408"/>
      <c r="E32" s="408"/>
    </row>
    <row r="33" spans="1:5">
      <c r="A33" s="258" t="s">
        <v>505</v>
      </c>
    </row>
    <row r="34" spans="1:5">
      <c r="A34" s="258" t="s">
        <v>239</v>
      </c>
    </row>
    <row r="35" spans="1:5" ht="31.5" customHeight="1">
      <c r="A35" s="408" t="s">
        <v>288</v>
      </c>
      <c r="B35" s="408"/>
      <c r="C35" s="408"/>
      <c r="D35" s="408"/>
      <c r="E35" s="408"/>
    </row>
    <row r="36" spans="1:5" ht="66" customHeight="1">
      <c r="A36" s="408" t="s">
        <v>289</v>
      </c>
      <c r="B36" s="408"/>
      <c r="C36" s="408"/>
      <c r="D36" s="408"/>
      <c r="E36" s="408"/>
    </row>
    <row r="37" spans="1:5" ht="36" customHeight="1">
      <c r="A37" s="408" t="s">
        <v>290</v>
      </c>
      <c r="B37" s="408"/>
      <c r="C37" s="408"/>
      <c r="D37" s="408"/>
      <c r="E37" s="408"/>
    </row>
    <row r="38" spans="1:5">
      <c r="A38" s="258" t="s">
        <v>240</v>
      </c>
    </row>
    <row r="39" spans="1:5" ht="79.5" customHeight="1">
      <c r="A39" s="408" t="s">
        <v>291</v>
      </c>
      <c r="B39" s="408"/>
      <c r="C39" s="408"/>
      <c r="D39" s="408"/>
      <c r="E39" s="408"/>
    </row>
    <row r="40" spans="1:5" ht="39" customHeight="1">
      <c r="A40" s="408" t="s">
        <v>292</v>
      </c>
      <c r="B40" s="408"/>
      <c r="C40" s="408"/>
      <c r="D40" s="408"/>
      <c r="E40" s="408"/>
    </row>
    <row r="41" spans="1:5" ht="47.25" customHeight="1">
      <c r="A41" s="408" t="s">
        <v>293</v>
      </c>
      <c r="B41" s="408"/>
      <c r="C41" s="408"/>
      <c r="D41" s="408"/>
      <c r="E41" s="408"/>
    </row>
    <row r="42" spans="1:5" ht="33" customHeight="1">
      <c r="A42" s="408" t="s">
        <v>294</v>
      </c>
      <c r="B42" s="408"/>
      <c r="C42" s="408"/>
      <c r="D42" s="408"/>
      <c r="E42" s="408"/>
    </row>
    <row r="43" spans="1:5">
      <c r="A43" s="258" t="s">
        <v>506</v>
      </c>
    </row>
    <row r="44" spans="1:5" ht="36" customHeight="1">
      <c r="A44" s="408" t="s">
        <v>507</v>
      </c>
      <c r="B44" s="408"/>
      <c r="C44" s="408"/>
      <c r="D44" s="408"/>
      <c r="E44" s="408"/>
    </row>
    <row r="45" spans="1:5">
      <c r="A45" s="258" t="s">
        <v>241</v>
      </c>
    </row>
    <row r="46" spans="1:5" ht="69" customHeight="1">
      <c r="A46" s="408" t="s">
        <v>295</v>
      </c>
      <c r="B46" s="408"/>
      <c r="C46" s="408"/>
      <c r="D46" s="408"/>
      <c r="E46" s="408"/>
    </row>
    <row r="47" spans="1:5">
      <c r="A47" s="258" t="s">
        <v>242</v>
      </c>
    </row>
    <row r="48" spans="1:5" ht="32.25" customHeight="1">
      <c r="A48" s="408" t="s">
        <v>508</v>
      </c>
      <c r="B48" s="408"/>
      <c r="C48" s="408"/>
      <c r="D48" s="408"/>
      <c r="E48" s="408"/>
    </row>
    <row r="49" spans="1:5" ht="36" customHeight="1">
      <c r="A49" s="408" t="s">
        <v>509</v>
      </c>
      <c r="B49" s="408"/>
      <c r="C49" s="408"/>
      <c r="D49" s="408"/>
      <c r="E49" s="408"/>
    </row>
    <row r="50" spans="1:5" ht="47.25" customHeight="1">
      <c r="A50" s="408" t="s">
        <v>296</v>
      </c>
      <c r="B50" s="408"/>
      <c r="C50" s="408"/>
      <c r="D50" s="408"/>
      <c r="E50" s="408"/>
    </row>
    <row r="51" spans="1:5">
      <c r="A51" s="258" t="s">
        <v>510</v>
      </c>
    </row>
    <row r="52" spans="1:5">
      <c r="A52" s="258" t="s">
        <v>243</v>
      </c>
    </row>
    <row r="53" spans="1:5" ht="34.5" customHeight="1">
      <c r="A53" s="408" t="s">
        <v>511</v>
      </c>
      <c r="B53" s="408"/>
      <c r="C53" s="408"/>
      <c r="D53" s="408"/>
      <c r="E53" s="408"/>
    </row>
    <row r="54" spans="1:5" ht="32.25" customHeight="1">
      <c r="A54" s="408" t="s">
        <v>512</v>
      </c>
      <c r="B54" s="408"/>
      <c r="C54" s="408"/>
      <c r="D54" s="408"/>
      <c r="E54" s="408"/>
    </row>
    <row r="55" spans="1:5" ht="80.25" customHeight="1">
      <c r="A55" s="408" t="s">
        <v>297</v>
      </c>
      <c r="B55" s="408"/>
      <c r="C55" s="408"/>
      <c r="D55" s="408"/>
      <c r="E55" s="408"/>
    </row>
    <row r="56" spans="1:5" ht="48.75" customHeight="1">
      <c r="A56" s="408" t="s">
        <v>298</v>
      </c>
      <c r="B56" s="408"/>
      <c r="C56" s="408"/>
      <c r="D56" s="408"/>
      <c r="E56" s="408"/>
    </row>
    <row r="57" spans="1:5">
      <c r="A57" s="258" t="s">
        <v>513</v>
      </c>
    </row>
    <row r="58" spans="1:5" ht="64.5" customHeight="1">
      <c r="A58" s="408" t="s">
        <v>299</v>
      </c>
      <c r="B58" s="408"/>
      <c r="C58" s="408"/>
      <c r="D58" s="408"/>
      <c r="E58" s="408"/>
    </row>
    <row r="59" spans="1:5" ht="35.25" customHeight="1">
      <c r="A59" s="408" t="s">
        <v>300</v>
      </c>
      <c r="B59" s="408"/>
      <c r="C59" s="408"/>
      <c r="D59" s="408"/>
      <c r="E59" s="408"/>
    </row>
    <row r="60" spans="1:5" ht="53.25" customHeight="1">
      <c r="A60" s="408" t="s">
        <v>301</v>
      </c>
      <c r="B60" s="408"/>
      <c r="C60" s="408"/>
      <c r="D60" s="408"/>
      <c r="E60" s="408"/>
    </row>
    <row r="61" spans="1:5">
      <c r="A61" s="258" t="s">
        <v>514</v>
      </c>
    </row>
    <row r="62" spans="1:5">
      <c r="A62" s="258" t="s">
        <v>244</v>
      </c>
    </row>
    <row r="63" spans="1:5">
      <c r="A63" s="258" t="s">
        <v>245</v>
      </c>
    </row>
    <row r="64" spans="1:5" ht="76.5" customHeight="1">
      <c r="A64" s="408" t="s">
        <v>302</v>
      </c>
      <c r="B64" s="408"/>
      <c r="C64" s="408"/>
      <c r="D64" s="408"/>
      <c r="E64" s="408"/>
    </row>
    <row r="65" spans="1:5">
      <c r="A65" s="258" t="s">
        <v>246</v>
      </c>
    </row>
    <row r="66" spans="1:5" ht="51.75" customHeight="1">
      <c r="A66" s="408" t="s">
        <v>303</v>
      </c>
      <c r="B66" s="408"/>
      <c r="C66" s="408"/>
      <c r="D66" s="408"/>
      <c r="E66" s="408"/>
    </row>
    <row r="67" spans="1:5">
      <c r="A67" s="258" t="s">
        <v>515</v>
      </c>
      <c r="B67" s="168"/>
    </row>
    <row r="68" spans="1:5">
      <c r="A68" s="258" t="s">
        <v>274</v>
      </c>
      <c r="B68" s="169"/>
    </row>
    <row r="69" spans="1:5">
      <c r="A69" s="258" t="s">
        <v>275</v>
      </c>
      <c r="B69" s="170"/>
    </row>
    <row r="70" spans="1:5">
      <c r="A70" s="258" t="s">
        <v>273</v>
      </c>
      <c r="B70" s="171"/>
    </row>
    <row r="71" spans="1:5">
      <c r="A71" s="258" t="s">
        <v>516</v>
      </c>
    </row>
    <row r="72" spans="1:5">
      <c r="A72" s="258" t="s">
        <v>247</v>
      </c>
    </row>
    <row r="73" spans="1:5">
      <c r="A73" s="258" t="s">
        <v>248</v>
      </c>
    </row>
    <row r="74" spans="1:5" ht="32.25" customHeight="1">
      <c r="A74" s="408" t="s">
        <v>304</v>
      </c>
      <c r="B74" s="408"/>
      <c r="C74" s="408"/>
      <c r="D74" s="408"/>
      <c r="E74" s="408"/>
    </row>
    <row r="75" spans="1:5" ht="50.25" customHeight="1">
      <c r="A75" s="408" t="s">
        <v>305</v>
      </c>
      <c r="B75" s="408"/>
      <c r="C75" s="408"/>
      <c r="D75" s="408"/>
      <c r="E75" s="408"/>
    </row>
    <row r="76" spans="1:5">
      <c r="A76" s="258" t="s">
        <v>515</v>
      </c>
      <c r="B76" s="168"/>
    </row>
    <row r="77" spans="1:5">
      <c r="A77" s="409" t="s">
        <v>276</v>
      </c>
      <c r="B77" s="409"/>
      <c r="C77" s="409"/>
      <c r="D77" s="409"/>
      <c r="E77" s="409"/>
    </row>
    <row r="78" spans="1:5">
      <c r="A78" s="258" t="s">
        <v>517</v>
      </c>
    </row>
    <row r="79" spans="1:5">
      <c r="A79" s="258" t="s">
        <v>249</v>
      </c>
    </row>
    <row r="80" spans="1:5" ht="32.25" customHeight="1">
      <c r="A80" s="408" t="s">
        <v>518</v>
      </c>
      <c r="B80" s="408"/>
      <c r="C80" s="408"/>
      <c r="D80" s="408"/>
      <c r="E80" s="408"/>
    </row>
    <row r="81" spans="1:5" ht="33.75" customHeight="1">
      <c r="A81" s="408" t="s">
        <v>519</v>
      </c>
      <c r="B81" s="408"/>
      <c r="C81" s="408"/>
      <c r="D81" s="408"/>
      <c r="E81" s="408"/>
    </row>
    <row r="82" spans="1:5" ht="36" customHeight="1">
      <c r="A82" s="408" t="s">
        <v>306</v>
      </c>
      <c r="B82" s="408"/>
      <c r="C82" s="408"/>
      <c r="D82" s="408"/>
      <c r="E82" s="408"/>
    </row>
    <row r="83" spans="1:5" ht="36" customHeight="1">
      <c r="A83" s="408" t="s">
        <v>307</v>
      </c>
      <c r="B83" s="408"/>
      <c r="C83" s="408"/>
      <c r="D83" s="408"/>
      <c r="E83" s="408"/>
    </row>
    <row r="84" spans="1:5" ht="48.75" customHeight="1">
      <c r="A84" s="408" t="s">
        <v>308</v>
      </c>
      <c r="B84" s="408"/>
      <c r="C84" s="408"/>
      <c r="D84" s="408"/>
      <c r="E84" s="408"/>
    </row>
    <row r="85" spans="1:5">
      <c r="A85" s="258" t="s">
        <v>520</v>
      </c>
    </row>
    <row r="86" spans="1:5" ht="33.75" customHeight="1">
      <c r="A86" s="408" t="s">
        <v>309</v>
      </c>
      <c r="B86" s="408"/>
      <c r="C86" s="408"/>
      <c r="D86" s="408"/>
      <c r="E86" s="408"/>
    </row>
    <row r="87" spans="1:5" ht="64.5" customHeight="1">
      <c r="A87" s="408" t="s">
        <v>310</v>
      </c>
      <c r="B87" s="408"/>
      <c r="C87" s="408"/>
      <c r="D87" s="408"/>
      <c r="E87" s="408"/>
    </row>
    <row r="88" spans="1:5">
      <c r="A88" s="258" t="s">
        <v>250</v>
      </c>
    </row>
    <row r="89" spans="1:5" ht="51.75" customHeight="1">
      <c r="A89" s="408" t="s">
        <v>311</v>
      </c>
      <c r="B89" s="408"/>
      <c r="C89" s="408"/>
      <c r="D89" s="408"/>
      <c r="E89" s="408"/>
    </row>
    <row r="90" spans="1:5" ht="63.75" customHeight="1">
      <c r="A90" s="408" t="s">
        <v>312</v>
      </c>
      <c r="B90" s="408"/>
      <c r="C90" s="408"/>
      <c r="D90" s="408"/>
      <c r="E90" s="408"/>
    </row>
    <row r="91" spans="1:5" ht="63.75" customHeight="1">
      <c r="A91" s="408" t="s">
        <v>313</v>
      </c>
      <c r="B91" s="408"/>
      <c r="C91" s="408"/>
      <c r="D91" s="408"/>
      <c r="E91" s="408"/>
    </row>
    <row r="92" spans="1:5">
      <c r="A92" s="258" t="s">
        <v>521</v>
      </c>
    </row>
    <row r="93" spans="1:5">
      <c r="A93" s="258" t="s">
        <v>251</v>
      </c>
    </row>
    <row r="94" spans="1:5">
      <c r="A94" s="258" t="s">
        <v>252</v>
      </c>
    </row>
    <row r="95" spans="1:5" ht="46.5" customHeight="1">
      <c r="A95" s="408" t="s">
        <v>314</v>
      </c>
      <c r="B95" s="408"/>
      <c r="C95" s="408"/>
      <c r="D95" s="408"/>
      <c r="E95" s="408"/>
    </row>
    <row r="96" spans="1:5" ht="31.5" customHeight="1">
      <c r="A96" s="408" t="s">
        <v>315</v>
      </c>
      <c r="B96" s="408"/>
      <c r="C96" s="408"/>
      <c r="D96" s="408"/>
      <c r="E96" s="408"/>
    </row>
    <row r="97" spans="1:5">
      <c r="A97" s="258" t="s">
        <v>253</v>
      </c>
    </row>
    <row r="98" spans="1:5" ht="35.25" customHeight="1">
      <c r="A98" s="408" t="s">
        <v>522</v>
      </c>
      <c r="B98" s="408"/>
      <c r="C98" s="408"/>
      <c r="D98" s="408"/>
      <c r="E98" s="408"/>
    </row>
    <row r="99" spans="1:5" ht="48.75" customHeight="1">
      <c r="A99" s="408" t="s">
        <v>317</v>
      </c>
      <c r="B99" s="408"/>
      <c r="C99" s="408"/>
      <c r="D99" s="408"/>
      <c r="E99" s="408"/>
    </row>
    <row r="100" spans="1:5" ht="49.5" customHeight="1">
      <c r="A100" s="408" t="s">
        <v>318</v>
      </c>
      <c r="B100" s="408"/>
      <c r="C100" s="408"/>
      <c r="D100" s="408"/>
      <c r="E100" s="408"/>
    </row>
    <row r="101" spans="1:5" ht="33.75" customHeight="1">
      <c r="A101" s="408" t="s">
        <v>523</v>
      </c>
      <c r="B101" s="408"/>
      <c r="C101" s="408"/>
      <c r="D101" s="408"/>
      <c r="E101" s="408"/>
    </row>
    <row r="102" spans="1:5">
      <c r="A102" s="258" t="s">
        <v>316</v>
      </c>
    </row>
    <row r="103" spans="1:5" ht="31.5" customHeight="1">
      <c r="A103" s="408" t="s">
        <v>319</v>
      </c>
      <c r="B103" s="408"/>
      <c r="C103" s="408"/>
      <c r="D103" s="408"/>
      <c r="E103" s="408"/>
    </row>
    <row r="104" spans="1:5" ht="34.5" customHeight="1">
      <c r="A104" s="408" t="s">
        <v>524</v>
      </c>
      <c r="B104" s="408"/>
      <c r="C104" s="408"/>
      <c r="D104" s="408"/>
      <c r="E104" s="408"/>
    </row>
    <row r="105" spans="1:5">
      <c r="A105" s="258" t="s">
        <v>254</v>
      </c>
    </row>
    <row r="106" spans="1:5">
      <c r="A106" s="258" t="s">
        <v>255</v>
      </c>
    </row>
    <row r="107" spans="1:5" ht="36" customHeight="1">
      <c r="A107" s="408" t="s">
        <v>320</v>
      </c>
      <c r="B107" s="408"/>
      <c r="C107" s="408"/>
      <c r="D107" s="408"/>
      <c r="E107" s="408"/>
    </row>
    <row r="108" spans="1:5">
      <c r="A108" s="258" t="s">
        <v>256</v>
      </c>
    </row>
    <row r="109" spans="1:5">
      <c r="A109" s="258" t="s">
        <v>257</v>
      </c>
    </row>
    <row r="110" spans="1:5" ht="33" customHeight="1">
      <c r="A110" s="408" t="s">
        <v>321</v>
      </c>
      <c r="B110" s="408"/>
      <c r="C110" s="408"/>
      <c r="D110" s="408"/>
      <c r="E110" s="408"/>
    </row>
    <row r="111" spans="1:5">
      <c r="A111" s="258" t="s">
        <v>258</v>
      </c>
    </row>
    <row r="112" spans="1:5" ht="49.5" customHeight="1">
      <c r="A112" s="408" t="s">
        <v>322</v>
      </c>
      <c r="B112" s="408"/>
      <c r="C112" s="408"/>
      <c r="D112" s="408"/>
      <c r="E112" s="408"/>
    </row>
    <row r="113" spans="1:5">
      <c r="A113" s="258" t="s">
        <v>259</v>
      </c>
    </row>
    <row r="114" spans="1:5" ht="33.75" customHeight="1">
      <c r="A114" s="408" t="s">
        <v>323</v>
      </c>
      <c r="B114" s="408"/>
      <c r="C114" s="408"/>
      <c r="D114" s="408"/>
      <c r="E114" s="408"/>
    </row>
    <row r="115" spans="1:5" ht="34.5" customHeight="1">
      <c r="A115" s="408" t="s">
        <v>324</v>
      </c>
      <c r="B115" s="408"/>
      <c r="C115" s="408"/>
      <c r="D115" s="408"/>
      <c r="E115" s="408"/>
    </row>
    <row r="116" spans="1:5">
      <c r="A116" s="258" t="s">
        <v>260</v>
      </c>
    </row>
    <row r="117" spans="1:5">
      <c r="A117" s="258" t="s">
        <v>261</v>
      </c>
    </row>
    <row r="118" spans="1:5" ht="62.25" customHeight="1">
      <c r="A118" s="408" t="s">
        <v>325</v>
      </c>
      <c r="B118" s="408"/>
      <c r="C118" s="408"/>
      <c r="D118" s="408"/>
      <c r="E118" s="408"/>
    </row>
    <row r="119" spans="1:5" ht="49.5" customHeight="1">
      <c r="A119" s="408" t="s">
        <v>326</v>
      </c>
      <c r="B119" s="408"/>
      <c r="C119" s="408"/>
      <c r="D119" s="408"/>
      <c r="E119" s="408"/>
    </row>
    <row r="120" spans="1:5">
      <c r="A120" s="258" t="s">
        <v>525</v>
      </c>
    </row>
    <row r="121" spans="1:5" ht="48" customHeight="1">
      <c r="A121" s="408" t="s">
        <v>526</v>
      </c>
      <c r="B121" s="408"/>
      <c r="C121" s="408"/>
      <c r="D121" s="408"/>
      <c r="E121" s="408"/>
    </row>
    <row r="122" spans="1:5">
      <c r="A122" s="258" t="s">
        <v>527</v>
      </c>
    </row>
    <row r="123" spans="1:5">
      <c r="A123" s="258" t="s">
        <v>528</v>
      </c>
    </row>
    <row r="124" spans="1:5">
      <c r="A124" s="258" t="s">
        <v>262</v>
      </c>
    </row>
    <row r="125" spans="1:5">
      <c r="A125" s="258" t="s">
        <v>263</v>
      </c>
    </row>
    <row r="126" spans="1:5">
      <c r="A126" s="258" t="s">
        <v>264</v>
      </c>
    </row>
    <row r="127" spans="1:5" ht="63.75" customHeight="1">
      <c r="A127" s="408" t="s">
        <v>327</v>
      </c>
      <c r="B127" s="408"/>
      <c r="C127" s="408"/>
      <c r="D127" s="408"/>
      <c r="E127" s="408"/>
    </row>
    <row r="128" spans="1:5">
      <c r="A128" s="258" t="s">
        <v>265</v>
      </c>
    </row>
    <row r="129" spans="1:16" ht="49.5" customHeight="1">
      <c r="A129" s="408" t="s">
        <v>328</v>
      </c>
      <c r="B129" s="408"/>
      <c r="C129" s="408"/>
      <c r="D129" s="408"/>
      <c r="E129" s="408"/>
    </row>
    <row r="130" spans="1:16">
      <c r="A130" s="258" t="s">
        <v>266</v>
      </c>
    </row>
    <row r="131" spans="1:16">
      <c r="A131" s="258" t="s">
        <v>267</v>
      </c>
    </row>
    <row r="132" spans="1:16">
      <c r="A132" s="258" t="s">
        <v>268</v>
      </c>
    </row>
    <row r="133" spans="1:16" ht="34.5" customHeight="1">
      <c r="A133" s="408" t="s">
        <v>329</v>
      </c>
      <c r="B133" s="408"/>
      <c r="C133" s="408"/>
      <c r="D133" s="408"/>
      <c r="E133" s="408"/>
    </row>
    <row r="134" spans="1:16" s="28" customFormat="1" ht="17.25">
      <c r="A134" s="24" t="s">
        <v>278</v>
      </c>
      <c r="B134" s="25"/>
      <c r="C134" s="25"/>
      <c r="D134" s="256">
        <v>42277</v>
      </c>
      <c r="E134" s="256">
        <v>42005</v>
      </c>
      <c r="F134" s="26"/>
      <c r="G134" s="26"/>
      <c r="H134" s="27"/>
      <c r="I134" s="27"/>
      <c r="J134" s="26"/>
      <c r="K134" s="27"/>
      <c r="L134" s="27"/>
      <c r="M134" s="27"/>
      <c r="N134" s="27"/>
      <c r="O134" s="27"/>
      <c r="P134" s="27"/>
    </row>
    <row r="135" spans="1:16" s="28" customFormat="1" ht="17.25">
      <c r="A135" s="27" t="s">
        <v>279</v>
      </c>
      <c r="D135" s="41">
        <v>286316000</v>
      </c>
      <c r="E135" s="238">
        <v>5873000</v>
      </c>
      <c r="F135" s="26"/>
      <c r="G135" s="26"/>
      <c r="H135" s="27"/>
      <c r="I135" s="27"/>
      <c r="J135" s="26"/>
      <c r="K135" s="27"/>
      <c r="L135" s="27"/>
      <c r="M135" s="27"/>
      <c r="N135" s="27"/>
      <c r="O135" s="27"/>
      <c r="P135" s="27"/>
    </row>
    <row r="136" spans="1:16" s="28" customFormat="1" ht="17.25">
      <c r="A136" s="27" t="s">
        <v>280</v>
      </c>
      <c r="C136" s="25"/>
      <c r="D136" s="41">
        <v>2086556411</v>
      </c>
      <c r="E136" s="238">
        <v>2081866283</v>
      </c>
      <c r="F136" s="26"/>
      <c r="G136" s="26"/>
      <c r="H136" s="27"/>
      <c r="I136" s="27"/>
      <c r="J136" s="26"/>
      <c r="K136" s="27"/>
      <c r="L136" s="27"/>
      <c r="M136" s="27"/>
      <c r="N136" s="27"/>
      <c r="O136" s="27"/>
      <c r="P136" s="27"/>
    </row>
    <row r="137" spans="1:16" s="37" customFormat="1" ht="18.75">
      <c r="A137" s="31" t="s">
        <v>281</v>
      </c>
      <c r="B137" s="32"/>
      <c r="C137" s="33"/>
      <c r="D137" s="34">
        <f>SUM(D135:D136)</f>
        <v>2372872411</v>
      </c>
      <c r="E137" s="34">
        <f>SUM(E135:E136)</f>
        <v>2087739283</v>
      </c>
      <c r="F137" s="35"/>
      <c r="G137" s="35"/>
      <c r="H137" s="36"/>
      <c r="I137" s="36"/>
      <c r="J137" s="35"/>
      <c r="K137" s="36"/>
      <c r="L137" s="36"/>
      <c r="M137" s="36"/>
      <c r="N137" s="36"/>
      <c r="O137" s="36"/>
      <c r="P137" s="36"/>
    </row>
    <row r="138" spans="1:16" ht="17.25" customHeight="1"/>
    <row r="139" spans="1:16" s="40" customFormat="1" ht="17.25">
      <c r="A139" s="403" t="s">
        <v>444</v>
      </c>
      <c r="B139" s="403"/>
      <c r="C139" s="417">
        <f>D134</f>
        <v>42277</v>
      </c>
      <c r="D139" s="417"/>
      <c r="E139" s="256">
        <f>E134</f>
        <v>42005</v>
      </c>
      <c r="F139" s="39"/>
      <c r="G139" s="39"/>
      <c r="J139" s="39"/>
    </row>
    <row r="140" spans="1:16" s="40" customFormat="1" ht="23.25" customHeight="1">
      <c r="A140" s="397" t="s">
        <v>543</v>
      </c>
      <c r="B140" s="397"/>
      <c r="C140" s="156" t="s">
        <v>446</v>
      </c>
      <c r="D140" s="157" t="s">
        <v>459</v>
      </c>
      <c r="E140" s="158" t="s">
        <v>330</v>
      </c>
      <c r="F140" s="39"/>
      <c r="G140" s="39"/>
      <c r="J140" s="39"/>
    </row>
    <row r="141" spans="1:16" s="28" customFormat="1" ht="5.25" customHeight="1">
      <c r="A141" s="27"/>
      <c r="B141" s="156"/>
      <c r="F141" s="26"/>
      <c r="G141" s="26"/>
      <c r="H141" s="27"/>
      <c r="I141" s="27"/>
      <c r="J141" s="26"/>
      <c r="K141" s="27"/>
      <c r="L141" s="27"/>
      <c r="M141" s="27"/>
      <c r="N141" s="27"/>
      <c r="O141" s="27"/>
      <c r="P141" s="27"/>
    </row>
    <row r="142" spans="1:16" s="27" customFormat="1" ht="17.25">
      <c r="A142" s="181" t="s">
        <v>445</v>
      </c>
      <c r="B142" s="25"/>
      <c r="C142" s="29">
        <v>300000000</v>
      </c>
      <c r="D142" s="29">
        <v>30000</v>
      </c>
      <c r="E142" s="188">
        <f>C142</f>
        <v>300000000</v>
      </c>
      <c r="F142" s="26"/>
      <c r="G142" s="26"/>
      <c r="J142" s="26"/>
    </row>
    <row r="143" spans="1:16" s="28" customFormat="1" ht="18.75">
      <c r="A143" s="42" t="s">
        <v>332</v>
      </c>
      <c r="B143" s="25"/>
      <c r="C143" s="43">
        <f>SUM(C142:C142)</f>
        <v>300000000</v>
      </c>
      <c r="D143" s="43">
        <f>SUM(D142:D142)</f>
        <v>30000</v>
      </c>
      <c r="E143" s="43">
        <f>SUM(E142:E142)</f>
        <v>300000000</v>
      </c>
      <c r="F143" s="26"/>
      <c r="G143" s="26"/>
      <c r="H143" s="27"/>
      <c r="I143" s="27"/>
      <c r="J143" s="26"/>
      <c r="K143" s="27"/>
      <c r="L143" s="27"/>
      <c r="M143" s="27"/>
      <c r="N143" s="27"/>
      <c r="O143" s="27"/>
      <c r="P143" s="27"/>
    </row>
    <row r="144" spans="1:16" s="40" customFormat="1" ht="37.5" customHeight="1">
      <c r="A144" s="404" t="s">
        <v>447</v>
      </c>
      <c r="B144" s="405"/>
      <c r="C144" s="44"/>
      <c r="D144" s="256"/>
      <c r="E144" s="45"/>
      <c r="F144" s="39"/>
      <c r="G144" s="46"/>
      <c r="J144" s="39"/>
    </row>
    <row r="145" spans="1:16" s="40" customFormat="1" ht="22.5" customHeight="1">
      <c r="A145" s="147" t="s">
        <v>448</v>
      </c>
      <c r="B145" s="147"/>
      <c r="C145" s="108"/>
      <c r="D145" s="146">
        <f>D134</f>
        <v>42277</v>
      </c>
      <c r="E145" s="146">
        <f>E134</f>
        <v>42005</v>
      </c>
      <c r="F145" s="39"/>
      <c r="G145" s="46"/>
      <c r="J145" s="39"/>
    </row>
    <row r="146" spans="1:16" s="28" customFormat="1" ht="18.75">
      <c r="A146" s="27" t="s">
        <v>541</v>
      </c>
      <c r="B146" s="27"/>
      <c r="D146" s="26">
        <v>4417983821</v>
      </c>
      <c r="E146" s="26">
        <v>4004874447</v>
      </c>
      <c r="F146" s="26"/>
      <c r="G146" s="46"/>
      <c r="H146" s="27"/>
      <c r="I146" s="27"/>
      <c r="J146" s="26"/>
      <c r="K146" s="27"/>
      <c r="L146" s="27"/>
      <c r="M146" s="27"/>
      <c r="N146" s="27"/>
      <c r="O146" s="27"/>
      <c r="P146" s="27"/>
    </row>
    <row r="147" spans="1:16" s="28" customFormat="1" ht="4.5" customHeight="1">
      <c r="A147" s="25"/>
      <c r="B147" s="25"/>
      <c r="C147" s="25"/>
      <c r="D147" s="172"/>
      <c r="E147" s="172"/>
      <c r="F147" s="26"/>
      <c r="G147" s="46"/>
      <c r="H147" s="27"/>
      <c r="I147" s="27"/>
      <c r="J147" s="26"/>
      <c r="K147" s="27"/>
      <c r="L147" s="27"/>
      <c r="M147" s="27"/>
      <c r="N147" s="27"/>
      <c r="O147" s="27"/>
      <c r="P147" s="27"/>
    </row>
    <row r="148" spans="1:16" s="28" customFormat="1" ht="18.75">
      <c r="A148" s="42" t="s">
        <v>332</v>
      </c>
      <c r="B148" s="25"/>
      <c r="C148" s="25"/>
      <c r="D148" s="47">
        <f>SUM(D146:D147)</f>
        <v>4417983821</v>
      </c>
      <c r="E148" s="160">
        <f>E146</f>
        <v>4004874447</v>
      </c>
      <c r="F148" s="26"/>
      <c r="G148" s="46"/>
      <c r="H148" s="27"/>
      <c r="I148" s="27"/>
      <c r="J148" s="26"/>
      <c r="K148" s="27"/>
      <c r="L148" s="27"/>
      <c r="M148" s="27"/>
      <c r="N148" s="27"/>
      <c r="O148" s="27"/>
      <c r="P148" s="27"/>
    </row>
    <row r="149" spans="1:16" s="40" customFormat="1" ht="21.75" customHeight="1">
      <c r="A149" s="404" t="s">
        <v>544</v>
      </c>
      <c r="B149" s="404"/>
      <c r="C149" s="404"/>
      <c r="D149" s="185"/>
      <c r="E149" s="163"/>
      <c r="F149" s="39"/>
      <c r="G149" s="46"/>
      <c r="J149" s="39"/>
    </row>
    <row r="150" spans="1:16" s="27" customFormat="1" ht="18.75">
      <c r="A150" s="182"/>
      <c r="B150" s="191" t="s">
        <v>449</v>
      </c>
      <c r="C150" s="190"/>
      <c r="D150" s="183">
        <f>C139</f>
        <v>42277</v>
      </c>
      <c r="E150" s="189">
        <f>E139</f>
        <v>42005</v>
      </c>
      <c r="F150" s="26"/>
      <c r="G150" s="184"/>
      <c r="J150" s="26"/>
    </row>
    <row r="151" spans="1:16" s="27" customFormat="1" ht="18.75">
      <c r="A151" s="181" t="s">
        <v>545</v>
      </c>
      <c r="B151" s="192" t="s">
        <v>542</v>
      </c>
      <c r="C151" s="25"/>
      <c r="D151" s="29">
        <v>102500100</v>
      </c>
      <c r="E151" s="172">
        <v>110699933</v>
      </c>
      <c r="F151" s="26"/>
      <c r="G151" s="184"/>
      <c r="J151" s="26"/>
    </row>
    <row r="152" spans="1:16" s="27" customFormat="1" ht="18.75">
      <c r="A152" s="31" t="s">
        <v>332</v>
      </c>
      <c r="B152" s="159"/>
      <c r="C152" s="159"/>
      <c r="D152" s="34">
        <f>SUM(D150:D151)</f>
        <v>102542377</v>
      </c>
      <c r="E152" s="174">
        <f>SUM(E151:E151)</f>
        <v>110699933</v>
      </c>
      <c r="F152" s="26"/>
      <c r="G152" s="184"/>
      <c r="J152" s="26"/>
    </row>
    <row r="153" spans="1:16" ht="39.75" customHeight="1">
      <c r="A153" s="245" t="s">
        <v>450</v>
      </c>
      <c r="B153" s="200"/>
      <c r="C153" s="200"/>
      <c r="D153" s="200"/>
      <c r="E153" s="200"/>
    </row>
    <row r="154" spans="1:16" ht="18.75">
      <c r="A154" s="186" t="s">
        <v>529</v>
      </c>
      <c r="B154" s="187"/>
      <c r="C154" s="187"/>
      <c r="D154" s="246">
        <f>D150</f>
        <v>42277</v>
      </c>
      <c r="E154" s="246">
        <f>E150</f>
        <v>42005</v>
      </c>
    </row>
    <row r="155" spans="1:16" s="27" customFormat="1" ht="18.75">
      <c r="A155" s="149" t="s">
        <v>545</v>
      </c>
      <c r="D155" s="26">
        <v>0</v>
      </c>
      <c r="E155" s="26">
        <v>3000000000</v>
      </c>
      <c r="F155" s="26"/>
      <c r="G155" s="184"/>
      <c r="J155" s="26"/>
    </row>
    <row r="156" spans="1:16" s="27" customFormat="1" ht="18.75">
      <c r="A156" s="149" t="s">
        <v>585</v>
      </c>
      <c r="D156" s="26"/>
      <c r="E156" s="26">
        <v>1000000000</v>
      </c>
      <c r="F156" s="26"/>
      <c r="G156" s="184"/>
      <c r="J156" s="26"/>
    </row>
    <row r="157" spans="1:16" s="27" customFormat="1" ht="18.75">
      <c r="A157" s="149" t="s">
        <v>586</v>
      </c>
      <c r="D157" s="26"/>
      <c r="E157" s="26">
        <v>100000000</v>
      </c>
      <c r="F157" s="26"/>
      <c r="G157" s="184"/>
      <c r="J157" s="26"/>
    </row>
    <row r="158" spans="1:16" s="27" customFormat="1" ht="18.75">
      <c r="A158" s="149" t="s">
        <v>546</v>
      </c>
      <c r="D158" s="26">
        <v>3000000000</v>
      </c>
      <c r="E158" s="26"/>
      <c r="F158" s="26"/>
      <c r="G158" s="184"/>
      <c r="J158" s="26"/>
    </row>
    <row r="159" spans="1:16" s="27" customFormat="1" ht="18.75">
      <c r="A159" s="149" t="s">
        <v>547</v>
      </c>
      <c r="D159" s="26">
        <v>3000000000</v>
      </c>
      <c r="E159" s="26"/>
      <c r="F159" s="26"/>
      <c r="G159" s="184"/>
      <c r="J159" s="26"/>
    </row>
    <row r="160" spans="1:16" s="27" customFormat="1" ht="18.75">
      <c r="A160" s="181" t="s">
        <v>548</v>
      </c>
      <c r="B160" s="25"/>
      <c r="C160" s="25"/>
      <c r="D160" s="29">
        <v>501995890</v>
      </c>
      <c r="E160" s="29">
        <v>640029890</v>
      </c>
      <c r="F160" s="26"/>
      <c r="G160" s="184"/>
      <c r="J160" s="26"/>
    </row>
    <row r="161" spans="1:16" s="28" customFormat="1" ht="18.75">
      <c r="A161" s="42" t="s">
        <v>332</v>
      </c>
      <c r="B161" s="25"/>
      <c r="C161" s="25"/>
      <c r="D161" s="47">
        <f>SUM(D155:D160)</f>
        <v>6501995890</v>
      </c>
      <c r="E161" s="47">
        <f>SUM(E155:E160)</f>
        <v>4740029890</v>
      </c>
      <c r="F161" s="26"/>
      <c r="G161" s="46"/>
      <c r="H161" s="27"/>
      <c r="I161" s="27"/>
      <c r="J161" s="26"/>
      <c r="K161" s="27"/>
      <c r="L161" s="27"/>
      <c r="M161" s="27"/>
      <c r="N161" s="27"/>
      <c r="O161" s="27"/>
      <c r="P161" s="27"/>
    </row>
    <row r="162" spans="1:16" ht="28.5" customHeight="1">
      <c r="A162" s="194" t="s">
        <v>530</v>
      </c>
      <c r="B162" s="195"/>
      <c r="C162" s="195"/>
      <c r="D162" s="196">
        <f>D154</f>
        <v>42277</v>
      </c>
      <c r="E162" s="196">
        <f>E154</f>
        <v>42005</v>
      </c>
    </row>
    <row r="163" spans="1:16" s="27" customFormat="1" ht="24.75" customHeight="1">
      <c r="A163" s="242" t="s">
        <v>548</v>
      </c>
      <c r="B163" s="159"/>
      <c r="C163" s="159"/>
      <c r="D163" s="243">
        <v>159319722</v>
      </c>
      <c r="E163" s="244">
        <v>203849996</v>
      </c>
      <c r="F163" s="26"/>
      <c r="G163" s="184"/>
      <c r="J163" s="26"/>
    </row>
    <row r="164" spans="1:16" s="28" customFormat="1" ht="18.75">
      <c r="A164" s="42" t="s">
        <v>332</v>
      </c>
      <c r="B164" s="25"/>
      <c r="C164" s="25"/>
      <c r="D164" s="47">
        <f>SUM(D163:D163)</f>
        <v>159319722</v>
      </c>
      <c r="E164" s="47">
        <f>SUM(E163:E163)</f>
        <v>203849996</v>
      </c>
      <c r="F164" s="26"/>
      <c r="G164" s="46"/>
      <c r="H164" s="27"/>
      <c r="I164" s="27"/>
      <c r="J164" s="26"/>
      <c r="K164" s="27"/>
      <c r="L164" s="27"/>
      <c r="M164" s="27"/>
      <c r="N164" s="27"/>
      <c r="O164" s="27"/>
      <c r="P164" s="27"/>
    </row>
    <row r="165" spans="1:16" s="28" customFormat="1" ht="35.25" customHeight="1">
      <c r="A165" s="398" t="s">
        <v>451</v>
      </c>
      <c r="B165" s="398"/>
      <c r="C165" s="159"/>
      <c r="D165" s="34"/>
      <c r="E165" s="34"/>
      <c r="F165" s="26"/>
      <c r="G165" s="46"/>
      <c r="H165" s="27"/>
      <c r="I165" s="27"/>
      <c r="J165" s="26"/>
      <c r="K165" s="27"/>
      <c r="L165" s="27"/>
      <c r="M165" s="27"/>
      <c r="N165" s="27"/>
      <c r="O165" s="27"/>
      <c r="P165" s="27"/>
    </row>
    <row r="166" spans="1:16" s="28" customFormat="1" ht="18.75">
      <c r="A166" s="182"/>
      <c r="B166" s="197" t="s">
        <v>449</v>
      </c>
      <c r="C166" s="198"/>
      <c r="D166" s="193">
        <f>D162</f>
        <v>42277</v>
      </c>
      <c r="E166" s="193">
        <f>E162</f>
        <v>42005</v>
      </c>
      <c r="F166" s="26"/>
      <c r="G166" s="46"/>
      <c r="H166" s="27"/>
      <c r="I166" s="27"/>
      <c r="J166" s="26"/>
      <c r="K166" s="27"/>
      <c r="L166" s="27"/>
      <c r="M166" s="27"/>
      <c r="N166" s="27"/>
      <c r="O166" s="27"/>
      <c r="P166" s="27"/>
    </row>
    <row r="167" spans="1:16" s="27" customFormat="1" ht="18.75">
      <c r="A167" s="149" t="s">
        <v>545</v>
      </c>
      <c r="D167" s="35"/>
      <c r="E167" s="26">
        <v>3000000000</v>
      </c>
      <c r="F167" s="26"/>
      <c r="G167" s="184"/>
      <c r="J167" s="26"/>
    </row>
    <row r="168" spans="1:16" s="27" customFormat="1" ht="18.75">
      <c r="A168" s="181" t="str">
        <f>A156</f>
        <v>Coâng ty Mieàn Nam</v>
      </c>
      <c r="B168" s="25"/>
      <c r="C168" s="25"/>
      <c r="D168" s="47"/>
      <c r="E168" s="29">
        <f>E156</f>
        <v>1000000000</v>
      </c>
      <c r="F168" s="26"/>
      <c r="G168" s="184"/>
      <c r="J168" s="26"/>
    </row>
    <row r="169" spans="1:16" s="28" customFormat="1" ht="18.75">
      <c r="A169" s="42" t="s">
        <v>332</v>
      </c>
      <c r="B169" s="25"/>
      <c r="C169" s="25"/>
      <c r="D169" s="47">
        <f>SUM(D167:D168)</f>
        <v>0</v>
      </c>
      <c r="E169" s="47">
        <f>SUM(E167:E168)</f>
        <v>4000000000</v>
      </c>
      <c r="F169" s="26"/>
      <c r="G169" s="46"/>
      <c r="H169" s="27"/>
      <c r="I169" s="27"/>
      <c r="J169" s="26"/>
      <c r="K169" s="27"/>
      <c r="L169" s="27"/>
      <c r="M169" s="27"/>
      <c r="N169" s="27"/>
      <c r="O169" s="27"/>
      <c r="P169" s="27"/>
    </row>
    <row r="170" spans="1:16" ht="39" customHeight="1">
      <c r="A170" s="194" t="s">
        <v>452</v>
      </c>
      <c r="B170" s="195"/>
      <c r="C170" s="195"/>
      <c r="D170" s="161">
        <f>D166</f>
        <v>42277</v>
      </c>
      <c r="E170" s="161">
        <f>E166</f>
        <v>42005</v>
      </c>
    </row>
    <row r="171" spans="1:16">
      <c r="A171" s="173" t="s">
        <v>531</v>
      </c>
    </row>
    <row r="172" spans="1:16" s="40" customFormat="1" ht="17.25">
      <c r="A172" s="28" t="s">
        <v>368</v>
      </c>
      <c r="D172" s="39"/>
      <c r="E172" s="162"/>
      <c r="F172" s="39"/>
      <c r="G172" s="39"/>
      <c r="J172" s="39"/>
    </row>
    <row r="173" spans="1:16" s="40" customFormat="1" ht="17.25">
      <c r="A173" s="28" t="s">
        <v>453</v>
      </c>
      <c r="D173" s="39"/>
      <c r="E173" s="162">
        <v>12683333</v>
      </c>
      <c r="F173" s="39"/>
      <c r="G173" s="39"/>
      <c r="J173" s="39"/>
    </row>
    <row r="174" spans="1:16" ht="17.25">
      <c r="A174" s="28" t="s">
        <v>454</v>
      </c>
      <c r="D174" s="39">
        <v>79569757</v>
      </c>
      <c r="E174" s="240">
        <v>62291925</v>
      </c>
    </row>
    <row r="175" spans="1:16" s="40" customFormat="1" ht="17.25">
      <c r="A175" s="28" t="s">
        <v>455</v>
      </c>
      <c r="D175" s="39">
        <v>47131107</v>
      </c>
      <c r="E175" s="247">
        <v>50471822</v>
      </c>
      <c r="F175" s="39"/>
      <c r="G175" s="39"/>
      <c r="J175" s="39"/>
    </row>
    <row r="176" spans="1:16" s="40" customFormat="1" ht="17.25">
      <c r="A176" s="25" t="s">
        <v>456</v>
      </c>
      <c r="B176" s="44"/>
      <c r="C176" s="44"/>
      <c r="D176" s="97">
        <v>5463000</v>
      </c>
      <c r="E176" s="30">
        <v>0</v>
      </c>
      <c r="F176" s="39"/>
      <c r="G176" s="39"/>
      <c r="J176" s="39"/>
    </row>
    <row r="177" spans="1:16" s="40" customFormat="1" ht="18.75">
      <c r="A177" s="31" t="s">
        <v>334</v>
      </c>
      <c r="B177" s="96"/>
      <c r="C177" s="38"/>
      <c r="D177" s="174">
        <f>SUM(D172:D176)</f>
        <v>132163864</v>
      </c>
      <c r="E177" s="174">
        <f>SUM(E172:E176)</f>
        <v>125447080</v>
      </c>
      <c r="F177" s="35"/>
      <c r="G177" s="39"/>
      <c r="J177" s="39"/>
    </row>
    <row r="178" spans="1:16" ht="38.25" customHeight="1">
      <c r="A178" s="248" t="s">
        <v>532</v>
      </c>
      <c r="B178" s="249"/>
      <c r="C178" s="249"/>
      <c r="D178" s="249"/>
      <c r="E178" s="249"/>
    </row>
    <row r="179" spans="1:16" ht="18.75">
      <c r="A179" s="186" t="s">
        <v>533</v>
      </c>
      <c r="B179" s="187"/>
      <c r="C179" s="187"/>
      <c r="D179" s="246">
        <f>D170</f>
        <v>42277</v>
      </c>
      <c r="E179" s="246">
        <f>E170</f>
        <v>42005</v>
      </c>
    </row>
    <row r="180" spans="1:16" ht="17.25">
      <c r="A180" s="28" t="s">
        <v>457</v>
      </c>
      <c r="D180" s="39">
        <v>161141453</v>
      </c>
      <c r="E180" s="39">
        <v>161141453</v>
      </c>
    </row>
    <row r="181" spans="1:16">
      <c r="A181" s="173"/>
    </row>
    <row r="182" spans="1:16" s="40" customFormat="1" ht="18.75">
      <c r="A182" s="31" t="s">
        <v>334</v>
      </c>
      <c r="B182" s="96"/>
      <c r="C182" s="38"/>
      <c r="D182" s="174">
        <f>SUM(D180:D181)</f>
        <v>161141453</v>
      </c>
      <c r="E182" s="174">
        <f>SUM(E180:E181)</f>
        <v>161141453</v>
      </c>
      <c r="F182" s="35"/>
      <c r="G182" s="39"/>
      <c r="J182" s="39"/>
    </row>
    <row r="183" spans="1:16" s="40" customFormat="1" ht="42" customHeight="1">
      <c r="A183" s="259" t="s">
        <v>549</v>
      </c>
      <c r="B183" s="44"/>
      <c r="C183" s="38"/>
      <c r="D183" s="163">
        <f>D179</f>
        <v>42277</v>
      </c>
      <c r="E183" s="163">
        <f>E179</f>
        <v>42005</v>
      </c>
      <c r="F183" s="39"/>
      <c r="G183" s="46"/>
      <c r="J183" s="39"/>
    </row>
    <row r="184" spans="1:16" s="28" customFormat="1" ht="17.25">
      <c r="A184" s="27" t="s">
        <v>333</v>
      </c>
      <c r="D184" s="81">
        <v>5309382355</v>
      </c>
      <c r="E184" s="239">
        <v>3011438350</v>
      </c>
      <c r="F184" s="26"/>
      <c r="G184" s="41"/>
      <c r="H184" s="27"/>
      <c r="I184" s="27"/>
      <c r="J184" s="26"/>
      <c r="K184" s="27"/>
      <c r="L184" s="27"/>
      <c r="M184" s="27"/>
      <c r="N184" s="27"/>
      <c r="O184" s="27"/>
      <c r="P184" s="27"/>
    </row>
    <row r="185" spans="1:16" s="28" customFormat="1" ht="17.25">
      <c r="A185" s="25"/>
      <c r="B185" s="25"/>
      <c r="C185" s="25"/>
      <c r="D185" s="48"/>
      <c r="E185" s="29"/>
      <c r="F185" s="26"/>
      <c r="G185" s="26"/>
      <c r="H185" s="27"/>
      <c r="I185" s="27"/>
      <c r="J185" s="26"/>
      <c r="K185" s="27"/>
      <c r="L185" s="27"/>
      <c r="M185" s="27"/>
      <c r="N185" s="27"/>
      <c r="O185" s="27"/>
      <c r="P185" s="27"/>
    </row>
    <row r="186" spans="1:16" s="37" customFormat="1" ht="18.75">
      <c r="A186" s="42" t="s">
        <v>334</v>
      </c>
      <c r="B186" s="33"/>
      <c r="C186" s="33"/>
      <c r="D186" s="49">
        <f>D184</f>
        <v>5309382355</v>
      </c>
      <c r="E186" s="47">
        <f>E184</f>
        <v>3011438350</v>
      </c>
      <c r="F186" s="35"/>
      <c r="G186" s="26"/>
      <c r="H186" s="36"/>
      <c r="I186" s="36"/>
      <c r="J186" s="35"/>
      <c r="K186" s="36"/>
      <c r="L186" s="36"/>
      <c r="M186" s="36"/>
      <c r="N186" s="36"/>
      <c r="O186" s="36"/>
      <c r="P186" s="36"/>
    </row>
    <row r="187" spans="1:16" s="37" customFormat="1" ht="18.75">
      <c r="A187" s="182"/>
      <c r="B187" s="36"/>
      <c r="C187" s="36"/>
      <c r="D187" s="82"/>
      <c r="E187" s="35"/>
      <c r="F187" s="35"/>
      <c r="G187" s="26"/>
      <c r="H187" s="36"/>
      <c r="I187" s="36"/>
      <c r="J187" s="35"/>
      <c r="K187" s="36"/>
      <c r="L187" s="36"/>
      <c r="M187" s="36"/>
      <c r="N187" s="36"/>
      <c r="O187" s="36"/>
      <c r="P187" s="36"/>
    </row>
    <row r="188" spans="1:16" s="36" customFormat="1" ht="18.75">
      <c r="A188" s="182"/>
      <c r="D188" s="82"/>
      <c r="E188" s="35"/>
      <c r="F188" s="35"/>
      <c r="G188" s="26"/>
      <c r="J188" s="35"/>
    </row>
    <row r="189" spans="1:16" s="36" customFormat="1" ht="18.75">
      <c r="A189" s="182"/>
      <c r="D189" s="82"/>
      <c r="E189" s="35"/>
      <c r="F189" s="35"/>
      <c r="G189" s="26"/>
      <c r="J189" s="35"/>
    </row>
    <row r="190" spans="1:16" s="36" customFormat="1" ht="18.75">
      <c r="A190" s="182"/>
      <c r="D190" s="82"/>
      <c r="E190" s="35"/>
      <c r="F190" s="35"/>
      <c r="G190" s="26"/>
      <c r="J190" s="35"/>
    </row>
    <row r="191" spans="1:16" s="36" customFormat="1" ht="18.75">
      <c r="A191" s="182"/>
      <c r="D191" s="82"/>
      <c r="E191" s="35"/>
      <c r="F191" s="35"/>
      <c r="G191" s="26"/>
      <c r="J191" s="35"/>
    </row>
    <row r="192" spans="1:16" s="36" customFormat="1" ht="18.75">
      <c r="A192" s="182"/>
      <c r="D192" s="82"/>
      <c r="E192" s="35"/>
      <c r="F192" s="35"/>
      <c r="G192" s="26"/>
      <c r="J192" s="35"/>
    </row>
    <row r="193" spans="1:12" s="36" customFormat="1" ht="18.75">
      <c r="A193" s="182"/>
      <c r="D193" s="82"/>
      <c r="E193" s="35"/>
      <c r="F193" s="35"/>
      <c r="G193" s="26"/>
      <c r="J193" s="35"/>
    </row>
    <row r="194" spans="1:12" s="36" customFormat="1" ht="18.75">
      <c r="A194" s="182"/>
      <c r="D194" s="82"/>
      <c r="E194" s="35"/>
      <c r="F194" s="35"/>
      <c r="G194" s="26"/>
      <c r="J194" s="35"/>
    </row>
    <row r="195" spans="1:12" s="36" customFormat="1" ht="18.75">
      <c r="A195" s="182"/>
      <c r="D195" s="82"/>
      <c r="E195" s="35"/>
      <c r="F195" s="35"/>
      <c r="G195" s="26"/>
      <c r="J195" s="35"/>
    </row>
    <row r="196" spans="1:12" s="36" customFormat="1" ht="18.75">
      <c r="A196" s="182"/>
      <c r="D196" s="82"/>
      <c r="E196" s="35"/>
      <c r="F196" s="35"/>
      <c r="G196" s="26"/>
      <c r="J196" s="35"/>
    </row>
    <row r="197" spans="1:12" s="36" customFormat="1" ht="18.75">
      <c r="A197" s="182"/>
      <c r="D197" s="82"/>
      <c r="E197" s="35"/>
      <c r="F197" s="35"/>
      <c r="G197" s="26"/>
      <c r="J197" s="35"/>
    </row>
    <row r="198" spans="1:12" s="36" customFormat="1" ht="18.75">
      <c r="A198" s="182"/>
      <c r="D198" s="82"/>
      <c r="E198" s="35"/>
      <c r="F198" s="35"/>
      <c r="G198" s="26"/>
      <c r="J198" s="35"/>
    </row>
    <row r="199" spans="1:12" s="40" customFormat="1" ht="31.5" customHeight="1">
      <c r="A199" s="414" t="s">
        <v>458</v>
      </c>
      <c r="B199" s="414"/>
      <c r="F199" s="39"/>
      <c r="G199" s="39"/>
      <c r="H199" s="155"/>
      <c r="J199" s="39"/>
    </row>
    <row r="200" spans="1:12" s="60" customFormat="1" ht="60.75" customHeight="1">
      <c r="A200" s="52" t="s">
        <v>335</v>
      </c>
      <c r="B200" s="53" t="s">
        <v>336</v>
      </c>
      <c r="C200" s="54" t="s">
        <v>337</v>
      </c>
      <c r="D200" s="54" t="s">
        <v>338</v>
      </c>
      <c r="E200" s="54" t="s">
        <v>339</v>
      </c>
      <c r="F200" s="55"/>
      <c r="G200" s="56"/>
      <c r="H200" s="57"/>
      <c r="I200" s="58"/>
      <c r="J200" s="58"/>
      <c r="K200" s="59"/>
      <c r="L200" s="56"/>
    </row>
    <row r="201" spans="1:12" s="66" customFormat="1">
      <c r="A201" s="61" t="s">
        <v>340</v>
      </c>
      <c r="B201" s="62"/>
      <c r="C201" s="62"/>
      <c r="D201" s="62"/>
      <c r="E201" s="62"/>
      <c r="F201" s="201"/>
      <c r="G201" s="64"/>
      <c r="H201" s="65"/>
      <c r="I201" s="64"/>
      <c r="J201" s="64"/>
      <c r="K201" s="64"/>
      <c r="L201" s="64"/>
    </row>
    <row r="202" spans="1:12" s="66" customFormat="1" ht="14.25">
      <c r="A202" s="67" t="s">
        <v>341</v>
      </c>
      <c r="B202" s="22">
        <f>2159880310+47742727-12300952</f>
        <v>2195322085</v>
      </c>
      <c r="C202" s="22">
        <v>1082872651</v>
      </c>
      <c r="D202" s="22">
        <v>333395000</v>
      </c>
      <c r="E202" s="22">
        <f>SUM(B202:D202)</f>
        <v>3611589736</v>
      </c>
      <c r="F202" s="202"/>
      <c r="G202" s="64"/>
      <c r="H202" s="65"/>
      <c r="I202" s="64"/>
      <c r="J202" s="64"/>
      <c r="K202" s="64"/>
      <c r="L202" s="64"/>
    </row>
    <row r="203" spans="1:12" s="66" customFormat="1" ht="14.25">
      <c r="A203" s="67" t="s">
        <v>342</v>
      </c>
      <c r="B203" s="22"/>
      <c r="C203" s="22"/>
      <c r="D203" s="22"/>
      <c r="E203" s="22">
        <f>B203+C203+D203</f>
        <v>0</v>
      </c>
      <c r="F203" s="202"/>
      <c r="G203" s="64"/>
      <c r="H203" s="65"/>
      <c r="I203" s="64"/>
      <c r="J203" s="64"/>
      <c r="K203" s="64"/>
      <c r="L203" s="64"/>
    </row>
    <row r="204" spans="1:12" s="72" customFormat="1" ht="14.25">
      <c r="A204" s="68" t="s">
        <v>343</v>
      </c>
      <c r="B204" s="69"/>
      <c r="C204" s="22"/>
      <c r="D204" s="69"/>
      <c r="E204" s="250">
        <f>B204+C204+D204</f>
        <v>0</v>
      </c>
      <c r="F204" s="203"/>
      <c r="G204" s="70"/>
      <c r="H204" s="71"/>
      <c r="I204" s="70"/>
      <c r="J204" s="70"/>
      <c r="K204" s="70"/>
      <c r="L204" s="70"/>
    </row>
    <row r="205" spans="1:12" s="75" customFormat="1">
      <c r="A205" s="73" t="s">
        <v>344</v>
      </c>
      <c r="B205" s="23">
        <f>SUM(B202:B204)</f>
        <v>2195322085</v>
      </c>
      <c r="C205" s="23">
        <f>SUM(C202:C204)</f>
        <v>1082872651</v>
      </c>
      <c r="D205" s="23">
        <f>SUM(D202:D204)</f>
        <v>333395000</v>
      </c>
      <c r="E205" s="251">
        <f>SUM(E202:E204)</f>
        <v>3611589736</v>
      </c>
      <c r="F205" s="201"/>
      <c r="G205" s="63"/>
      <c r="H205" s="74"/>
      <c r="I205" s="63"/>
      <c r="J205" s="63"/>
      <c r="K205" s="63"/>
      <c r="L205" s="63"/>
    </row>
    <row r="206" spans="1:12" s="66" customFormat="1">
      <c r="A206" s="76" t="s">
        <v>345</v>
      </c>
      <c r="B206" s="22">
        <v>0</v>
      </c>
      <c r="C206" s="22"/>
      <c r="D206" s="22"/>
      <c r="E206" s="250"/>
      <c r="F206" s="201"/>
      <c r="G206" s="64"/>
      <c r="H206" s="65"/>
      <c r="I206" s="64"/>
      <c r="J206" s="64"/>
      <c r="K206" s="64"/>
      <c r="L206" s="64"/>
    </row>
    <row r="207" spans="1:12" s="66" customFormat="1" ht="14.25">
      <c r="A207" s="67" t="str">
        <f>A202</f>
        <v xml:space="preserve"> Số dư đầu năm</v>
      </c>
      <c r="B207" s="22">
        <v>1482394566.4629624</v>
      </c>
      <c r="C207" s="22">
        <v>320915059.78749996</v>
      </c>
      <c r="D207" s="22">
        <v>333394999.66666669</v>
      </c>
      <c r="E207" s="250">
        <f>SUM(B207:D207)</f>
        <v>2136704625.917129</v>
      </c>
      <c r="F207" s="202"/>
      <c r="G207" s="64"/>
      <c r="H207" s="65"/>
      <c r="I207" s="64"/>
      <c r="J207" s="64"/>
      <c r="K207" s="64"/>
      <c r="L207" s="64"/>
    </row>
    <row r="208" spans="1:12" s="72" customFormat="1" ht="14.25">
      <c r="A208" s="68" t="s">
        <v>346</v>
      </c>
      <c r="B208" s="71">
        <v>38270602.600000001</v>
      </c>
      <c r="C208" s="69">
        <v>92935665</v>
      </c>
      <c r="D208" s="70"/>
      <c r="E208" s="250">
        <f>SUM(B208:D208)</f>
        <v>131206267.59999999</v>
      </c>
      <c r="F208" s="203"/>
      <c r="G208" s="70"/>
      <c r="H208" s="71"/>
      <c r="I208" s="70"/>
      <c r="J208" s="70"/>
      <c r="K208" s="70"/>
      <c r="L208" s="64"/>
    </row>
    <row r="209" spans="1:12" s="72" customFormat="1" ht="14.25">
      <c r="A209" s="68" t="s">
        <v>347</v>
      </c>
      <c r="B209" s="69"/>
      <c r="C209" s="69"/>
      <c r="D209" s="69"/>
      <c r="E209" s="250">
        <f>SUM(B209:D209)</f>
        <v>0</v>
      </c>
      <c r="F209" s="203"/>
      <c r="G209" s="70"/>
      <c r="H209" s="71"/>
      <c r="I209" s="70"/>
      <c r="J209" s="70"/>
      <c r="K209" s="70"/>
      <c r="L209" s="70"/>
    </row>
    <row r="210" spans="1:12" s="72" customFormat="1" ht="14.25">
      <c r="A210" s="68" t="s">
        <v>348</v>
      </c>
      <c r="B210" s="70"/>
      <c r="C210" s="69"/>
      <c r="D210" s="70"/>
      <c r="E210" s="69">
        <f>SUM(B210:D210)</f>
        <v>0</v>
      </c>
      <c r="F210" s="203"/>
      <c r="G210" s="70"/>
      <c r="H210" s="71"/>
      <c r="I210" s="70"/>
      <c r="J210" s="70"/>
      <c r="K210" s="70"/>
      <c r="L210" s="70"/>
    </row>
    <row r="211" spans="1:12" s="75" customFormat="1">
      <c r="A211" s="73" t="str">
        <f>A205</f>
        <v xml:space="preserve"> Số dư cuối kỳ:</v>
      </c>
      <c r="B211" s="23">
        <f>SUM(B207:B210)</f>
        <v>1520665169.0629623</v>
      </c>
      <c r="C211" s="23">
        <f>SUM(C207:C210)</f>
        <v>413850724.78749996</v>
      </c>
      <c r="D211" s="23">
        <f>SUM(D207:D210)</f>
        <v>333394999.66666669</v>
      </c>
      <c r="E211" s="23">
        <f>SUM(E207:E210)</f>
        <v>2267910893.5171289</v>
      </c>
      <c r="F211" s="201"/>
      <c r="G211" s="63"/>
      <c r="H211" s="74"/>
      <c r="I211" s="63"/>
      <c r="J211" s="63"/>
      <c r="K211" s="63"/>
      <c r="L211" s="63"/>
    </row>
    <row r="212" spans="1:12" s="66" customFormat="1">
      <c r="A212" s="76" t="s">
        <v>349</v>
      </c>
      <c r="B212" s="22">
        <v>0</v>
      </c>
      <c r="C212" s="22"/>
      <c r="D212" s="22"/>
      <c r="E212" s="22"/>
      <c r="F212" s="201"/>
      <c r="G212" s="64"/>
      <c r="H212" s="65"/>
      <c r="I212" s="64"/>
      <c r="J212" s="64"/>
      <c r="K212" s="64"/>
      <c r="L212" s="64"/>
    </row>
    <row r="213" spans="1:12" s="66" customFormat="1" ht="14.25">
      <c r="A213" s="67" t="s">
        <v>341</v>
      </c>
      <c r="B213" s="22">
        <v>959568990</v>
      </c>
      <c r="C213" s="22">
        <v>339530897</v>
      </c>
      <c r="D213" s="22">
        <v>73436539</v>
      </c>
      <c r="E213" s="22">
        <f>SUM(B213:D213)</f>
        <v>1372536426</v>
      </c>
      <c r="F213" s="202"/>
      <c r="G213" s="64"/>
      <c r="H213" s="65"/>
      <c r="I213" s="64"/>
      <c r="J213" s="64"/>
      <c r="K213" s="64"/>
      <c r="L213" s="64"/>
    </row>
    <row r="214" spans="1:12" s="75" customFormat="1">
      <c r="A214" s="77" t="s">
        <v>550</v>
      </c>
      <c r="B214" s="78">
        <f>B205-B211</f>
        <v>674656915.93703771</v>
      </c>
      <c r="C214" s="78">
        <f>C205-C211</f>
        <v>669021926.2125001</v>
      </c>
      <c r="D214" s="78">
        <f>D205-D211</f>
        <v>0.33333331346511841</v>
      </c>
      <c r="E214" s="78">
        <f>E205-E211</f>
        <v>1343678842.4828711</v>
      </c>
      <c r="F214" s="201"/>
      <c r="G214" s="63"/>
      <c r="H214" s="74"/>
      <c r="I214" s="63"/>
      <c r="J214" s="63"/>
      <c r="K214" s="63"/>
      <c r="L214" s="63"/>
    </row>
    <row r="215" spans="1:12" ht="18" customHeight="1">
      <c r="A215" s="412" t="s">
        <v>551</v>
      </c>
      <c r="B215" s="412"/>
      <c r="C215" s="412"/>
      <c r="D215" s="412"/>
      <c r="E215" s="412"/>
    </row>
    <row r="216" spans="1:12" s="40" customFormat="1" ht="36.75" customHeight="1">
      <c r="A216" s="79" t="s">
        <v>350</v>
      </c>
      <c r="B216" s="44"/>
      <c r="C216" s="406" t="s">
        <v>351</v>
      </c>
      <c r="D216" s="406"/>
      <c r="E216" s="164" t="s">
        <v>281</v>
      </c>
      <c r="F216" s="39"/>
      <c r="G216" s="39"/>
      <c r="H216" s="155"/>
      <c r="J216" s="39"/>
    </row>
    <row r="217" spans="1:12" s="27" customFormat="1" ht="18.75">
      <c r="A217" s="36" t="s">
        <v>352</v>
      </c>
      <c r="B217" s="80"/>
      <c r="C217" s="80"/>
      <c r="D217" s="189">
        <f>D179</f>
        <v>42277</v>
      </c>
      <c r="E217" s="189">
        <f>E179</f>
        <v>42005</v>
      </c>
      <c r="F217" s="35"/>
      <c r="G217" s="26"/>
      <c r="H217" s="81"/>
      <c r="I217" s="26"/>
      <c r="J217" s="26"/>
      <c r="K217" s="26"/>
      <c r="L217" s="26"/>
    </row>
    <row r="218" spans="1:12" s="27" customFormat="1" ht="17.25">
      <c r="A218" s="27" t="s">
        <v>353</v>
      </c>
      <c r="B218" s="80"/>
      <c r="C218" s="80"/>
      <c r="D218" s="80">
        <v>83000000</v>
      </c>
      <c r="E218" s="80">
        <f>D218</f>
        <v>83000000</v>
      </c>
      <c r="F218" s="26"/>
      <c r="G218" s="26"/>
      <c r="H218" s="81"/>
      <c r="I218" s="26"/>
      <c r="J218" s="26"/>
      <c r="K218" s="26"/>
      <c r="L218" s="26"/>
    </row>
    <row r="219" spans="1:12" s="27" customFormat="1" ht="17.25">
      <c r="A219" s="27" t="s">
        <v>354</v>
      </c>
      <c r="B219" s="80"/>
      <c r="C219" s="80"/>
      <c r="D219" s="80"/>
      <c r="E219" s="80"/>
      <c r="F219" s="26"/>
      <c r="G219" s="26"/>
      <c r="H219" s="81"/>
      <c r="I219" s="26"/>
      <c r="J219" s="26"/>
      <c r="K219" s="26"/>
      <c r="L219" s="26"/>
    </row>
    <row r="220" spans="1:12" s="27" customFormat="1" ht="17.25">
      <c r="A220" s="27" t="s">
        <v>355</v>
      </c>
      <c r="B220" s="80"/>
      <c r="C220" s="80"/>
      <c r="D220" s="80"/>
      <c r="E220" s="80">
        <f>B220+C220+D220</f>
        <v>0</v>
      </c>
      <c r="F220" s="26"/>
      <c r="G220" s="26"/>
      <c r="H220" s="81"/>
      <c r="I220" s="26"/>
      <c r="J220" s="26"/>
      <c r="K220" s="26"/>
      <c r="L220" s="26"/>
    </row>
    <row r="221" spans="1:12" s="36" customFormat="1" ht="18.75">
      <c r="A221" s="33" t="s">
        <v>356</v>
      </c>
      <c r="B221" s="43"/>
      <c r="C221" s="43"/>
      <c r="D221" s="43">
        <f>SUM(D218:D220)</f>
        <v>83000000</v>
      </c>
      <c r="E221" s="43">
        <f>SUM(E218:E220)</f>
        <v>83000000</v>
      </c>
      <c r="F221" s="35"/>
      <c r="G221" s="35"/>
      <c r="H221" s="82"/>
      <c r="I221" s="35"/>
      <c r="J221" s="35"/>
      <c r="K221" s="35"/>
      <c r="L221" s="35"/>
    </row>
    <row r="222" spans="1:12" s="27" customFormat="1" ht="18.75">
      <c r="A222" s="36" t="s">
        <v>357</v>
      </c>
      <c r="B222" s="80"/>
      <c r="C222" s="80"/>
      <c r="D222" s="80">
        <v>83000000</v>
      </c>
      <c r="E222" s="80"/>
      <c r="F222" s="35"/>
      <c r="G222" s="26"/>
      <c r="H222" s="81"/>
      <c r="I222" s="26"/>
      <c r="J222" s="26"/>
      <c r="K222" s="26"/>
      <c r="L222" s="26"/>
    </row>
    <row r="223" spans="1:12" s="27" customFormat="1" ht="17.25">
      <c r="A223" s="27" t="str">
        <f>A218</f>
        <v xml:space="preserve"> Soá dö ñaàu naêm</v>
      </c>
      <c r="B223" s="80"/>
      <c r="C223" s="80"/>
      <c r="D223" s="80">
        <f>D222-D224</f>
        <v>77166666.666666672</v>
      </c>
      <c r="E223" s="80">
        <f>D223</f>
        <v>77166666.666666672</v>
      </c>
      <c r="F223" s="26"/>
      <c r="G223" s="26"/>
      <c r="H223" s="81"/>
      <c r="I223" s="26"/>
      <c r="J223" s="26"/>
      <c r="K223" s="26"/>
      <c r="L223" s="26"/>
    </row>
    <row r="224" spans="1:12" s="83" customFormat="1" ht="17.25">
      <c r="A224" s="204" t="s">
        <v>358</v>
      </c>
      <c r="B224" s="205"/>
      <c r="C224" s="206"/>
      <c r="D224" s="206">
        <v>5833333.3333333321</v>
      </c>
      <c r="E224" s="86">
        <v>2499999</v>
      </c>
      <c r="F224" s="84"/>
      <c r="G224" s="84"/>
      <c r="H224" s="85"/>
      <c r="I224" s="84"/>
      <c r="J224" s="84"/>
      <c r="K224" s="84"/>
      <c r="L224" s="26"/>
    </row>
    <row r="225" spans="1:12" s="36" customFormat="1" ht="18.75">
      <c r="A225" s="33" t="str">
        <f>A221</f>
        <v xml:space="preserve"> Soá dö cuoái kyø:</v>
      </c>
      <c r="B225" s="43"/>
      <c r="C225" s="43"/>
      <c r="D225" s="43">
        <f>D223+D224</f>
        <v>83000000</v>
      </c>
      <c r="E225" s="43">
        <f>E223+E224</f>
        <v>79666665.666666672</v>
      </c>
      <c r="F225" s="35"/>
      <c r="G225" s="35"/>
      <c r="H225" s="82"/>
      <c r="I225" s="35"/>
      <c r="J225" s="35"/>
      <c r="K225" s="35"/>
      <c r="L225" s="35"/>
    </row>
    <row r="226" spans="1:12" s="27" customFormat="1" ht="18.75">
      <c r="A226" s="36" t="s">
        <v>359</v>
      </c>
      <c r="B226" s="80"/>
      <c r="C226" s="80"/>
      <c r="D226" s="80"/>
      <c r="E226" s="80">
        <f>B226+C226+D226</f>
        <v>0</v>
      </c>
      <c r="F226" s="35"/>
      <c r="G226" s="26"/>
      <c r="H226" s="81"/>
      <c r="I226" s="26"/>
      <c r="J226" s="26"/>
      <c r="K226" s="26"/>
      <c r="L226" s="26"/>
    </row>
    <row r="227" spans="1:12" s="27" customFormat="1" ht="17.25">
      <c r="A227" s="25" t="s">
        <v>360</v>
      </c>
      <c r="B227" s="86"/>
      <c r="C227" s="86"/>
      <c r="D227" s="86">
        <f>D221</f>
        <v>83000000</v>
      </c>
      <c r="E227" s="86">
        <v>83000000</v>
      </c>
      <c r="F227" s="26"/>
      <c r="G227" s="26"/>
      <c r="H227" s="81"/>
      <c r="I227" s="26"/>
      <c r="J227" s="26"/>
      <c r="K227" s="26"/>
      <c r="L227" s="26"/>
    </row>
    <row r="228" spans="1:12" s="36" customFormat="1" ht="18.75">
      <c r="A228" s="32" t="s">
        <v>552</v>
      </c>
      <c r="B228" s="88"/>
      <c r="C228" s="88"/>
      <c r="D228" s="88">
        <f>D221-D225</f>
        <v>0</v>
      </c>
      <c r="E228" s="88">
        <f>E221-E225</f>
        <v>3333334.3333333284</v>
      </c>
      <c r="F228" s="35"/>
      <c r="G228" s="35"/>
      <c r="H228" s="82"/>
      <c r="I228" s="35"/>
      <c r="J228" s="35"/>
      <c r="K228" s="35"/>
      <c r="L228" s="35"/>
    </row>
    <row r="229" spans="1:12" ht="18.75" customHeight="1">
      <c r="A229" s="412" t="s">
        <v>534</v>
      </c>
      <c r="B229" s="412"/>
      <c r="C229" s="412"/>
      <c r="D229" s="412"/>
      <c r="E229" s="412"/>
    </row>
    <row r="230" spans="1:12" s="200" customFormat="1" ht="8.25" customHeight="1">
      <c r="A230" s="207"/>
      <c r="B230" s="207"/>
      <c r="C230" s="207"/>
      <c r="D230" s="207"/>
      <c r="E230" s="207"/>
    </row>
    <row r="231" spans="1:12" ht="26.25" customHeight="1">
      <c r="A231" s="186" t="s">
        <v>535</v>
      </c>
      <c r="B231" s="187"/>
      <c r="C231" s="187"/>
      <c r="D231" s="187"/>
      <c r="E231" s="187"/>
    </row>
    <row r="232" spans="1:12" ht="15.75">
      <c r="A232" s="173" t="s">
        <v>533</v>
      </c>
      <c r="B232" s="210" t="s">
        <v>449</v>
      </c>
      <c r="C232" s="190"/>
      <c r="D232" s="175">
        <f>D183</f>
        <v>42277</v>
      </c>
      <c r="E232" s="175">
        <f>E183</f>
        <v>42005</v>
      </c>
    </row>
    <row r="233" spans="1:12" ht="18" customHeight="1">
      <c r="A233" s="208" t="s">
        <v>553</v>
      </c>
      <c r="B233" s="211" t="s">
        <v>557</v>
      </c>
      <c r="C233" s="200"/>
      <c r="D233" s="199">
        <v>628758869</v>
      </c>
      <c r="E233" s="199">
        <v>519723372</v>
      </c>
    </row>
    <row r="234" spans="1:12" ht="18" customHeight="1">
      <c r="A234" s="208" t="s">
        <v>555</v>
      </c>
      <c r="B234" s="209" t="s">
        <v>557</v>
      </c>
      <c r="D234" s="199">
        <v>556337855</v>
      </c>
      <c r="E234" s="199">
        <v>323700000</v>
      </c>
    </row>
    <row r="235" spans="1:12" ht="18" customHeight="1">
      <c r="A235" s="208" t="s">
        <v>556</v>
      </c>
      <c r="B235" s="209" t="s">
        <v>557</v>
      </c>
      <c r="D235" s="199">
        <v>236456914</v>
      </c>
      <c r="E235" s="199">
        <v>190460563</v>
      </c>
    </row>
    <row r="236" spans="1:12" ht="18" customHeight="1">
      <c r="A236" s="208" t="s">
        <v>554</v>
      </c>
      <c r="D236" s="199">
        <f>D237-D233-D234-D235</f>
        <v>2803673644</v>
      </c>
      <c r="E236" s="199">
        <v>319884287</v>
      </c>
    </row>
    <row r="237" spans="1:12" s="40" customFormat="1" ht="18.75">
      <c r="A237" s="31" t="s">
        <v>334</v>
      </c>
      <c r="B237" s="96"/>
      <c r="C237" s="38"/>
      <c r="D237" s="174">
        <v>4225227282</v>
      </c>
      <c r="E237" s="174">
        <v>2575504813</v>
      </c>
      <c r="F237" s="35"/>
      <c r="G237" s="39"/>
      <c r="J237" s="39"/>
    </row>
    <row r="238" spans="1:12" s="40" customFormat="1" ht="46.5" customHeight="1">
      <c r="A238" s="165" t="s">
        <v>364</v>
      </c>
      <c r="B238" s="166"/>
      <c r="C238" s="44"/>
      <c r="D238" s="45">
        <f>D232</f>
        <v>42277</v>
      </c>
      <c r="E238" s="45">
        <f>E232</f>
        <v>42005</v>
      </c>
      <c r="F238" s="167"/>
      <c r="G238" s="167"/>
      <c r="J238" s="39"/>
    </row>
    <row r="239" spans="1:12" s="40" customFormat="1" ht="17.25">
      <c r="A239" s="27" t="s">
        <v>365</v>
      </c>
      <c r="B239" s="94"/>
      <c r="D239" s="26">
        <v>203512455</v>
      </c>
      <c r="E239" s="26">
        <v>88207833</v>
      </c>
      <c r="F239" s="26"/>
      <c r="G239" s="39"/>
      <c r="J239" s="39"/>
    </row>
    <row r="240" spans="1:12" s="40" customFormat="1" ht="17.25">
      <c r="A240" s="27" t="s">
        <v>366</v>
      </c>
      <c r="B240" s="94"/>
      <c r="D240" s="26">
        <v>216893822</v>
      </c>
      <c r="E240" s="26">
        <v>54436887</v>
      </c>
      <c r="F240" s="26"/>
      <c r="G240" s="39"/>
      <c r="J240" s="39"/>
    </row>
    <row r="241" spans="1:10" s="40" customFormat="1" ht="17.25">
      <c r="A241" s="27" t="s">
        <v>367</v>
      </c>
      <c r="B241" s="148"/>
      <c r="C241" s="108"/>
      <c r="D241" s="26">
        <v>24468295</v>
      </c>
      <c r="E241" s="26">
        <v>76143923</v>
      </c>
      <c r="F241" s="26"/>
      <c r="G241" s="39"/>
      <c r="J241" s="39"/>
    </row>
    <row r="242" spans="1:10" s="108" customFormat="1" ht="17.25">
      <c r="A242" s="27" t="s">
        <v>460</v>
      </c>
      <c r="B242" s="148"/>
      <c r="D242" s="26"/>
      <c r="E242" s="26"/>
      <c r="F242" s="26"/>
      <c r="G242" s="107"/>
      <c r="J242" s="107"/>
    </row>
    <row r="243" spans="1:10" s="108" customFormat="1" ht="17.25">
      <c r="A243" s="25" t="s">
        <v>461</v>
      </c>
      <c r="B243" s="95"/>
      <c r="C243" s="44"/>
      <c r="D243" s="29"/>
      <c r="E243" s="29"/>
      <c r="F243" s="26"/>
      <c r="G243" s="107"/>
      <c r="J243" s="107"/>
    </row>
    <row r="244" spans="1:10" s="40" customFormat="1" ht="18.75">
      <c r="A244" s="42" t="s">
        <v>334</v>
      </c>
      <c r="B244" s="95"/>
      <c r="C244" s="44"/>
      <c r="D244" s="160">
        <f>SUM(D239:D243)</f>
        <v>444874572</v>
      </c>
      <c r="E244" s="160">
        <f>SUM(E239:E243)</f>
        <v>218788643</v>
      </c>
      <c r="F244" s="35"/>
      <c r="G244" s="39"/>
      <c r="J244" s="39"/>
    </row>
    <row r="245" spans="1:10" ht="36" customHeight="1">
      <c r="A245" s="194" t="s">
        <v>536</v>
      </c>
      <c r="B245" s="195"/>
      <c r="C245" s="195"/>
      <c r="D245" s="195"/>
      <c r="E245" s="195"/>
    </row>
    <row r="246" spans="1:10">
      <c r="A246" s="173" t="s">
        <v>533</v>
      </c>
      <c r="D246" s="175">
        <f>D238</f>
        <v>42277</v>
      </c>
      <c r="E246" s="175">
        <f>E238</f>
        <v>42005</v>
      </c>
    </row>
    <row r="247" spans="1:10" s="108" customFormat="1" ht="17.25">
      <c r="A247" s="149" t="s">
        <v>462</v>
      </c>
      <c r="B247" s="138"/>
      <c r="D247" s="176">
        <v>21580</v>
      </c>
      <c r="E247" s="176"/>
      <c r="F247" s="26"/>
      <c r="G247" s="107"/>
      <c r="J247" s="107"/>
    </row>
    <row r="248" spans="1:10" s="108" customFormat="1" ht="17.25">
      <c r="A248" s="181" t="s">
        <v>463</v>
      </c>
      <c r="B248" s="87"/>
      <c r="C248" s="44"/>
      <c r="D248" s="172">
        <v>2919150</v>
      </c>
      <c r="E248" s="172">
        <v>3481000</v>
      </c>
      <c r="F248" s="26"/>
      <c r="G248" s="107"/>
      <c r="J248" s="107"/>
    </row>
    <row r="249" spans="1:10" s="40" customFormat="1" ht="18.75">
      <c r="A249" s="42" t="s">
        <v>334</v>
      </c>
      <c r="B249" s="95"/>
      <c r="C249" s="44"/>
      <c r="D249" s="160">
        <f>SUM(D247:D248)</f>
        <v>2940730</v>
      </c>
      <c r="E249" s="160">
        <f>SUM(E247:E248)</f>
        <v>3481000</v>
      </c>
      <c r="F249" s="35"/>
      <c r="G249" s="39"/>
      <c r="J249" s="39"/>
    </row>
    <row r="250" spans="1:10">
      <c r="A250" s="173" t="s">
        <v>537</v>
      </c>
    </row>
    <row r="251" spans="1:10" ht="18.75" customHeight="1">
      <c r="A251" s="186" t="s">
        <v>538</v>
      </c>
      <c r="B251" s="187"/>
      <c r="C251" s="187"/>
      <c r="D251" s="212">
        <f>D246</f>
        <v>42277</v>
      </c>
      <c r="E251" s="212">
        <f>E246</f>
        <v>42005</v>
      </c>
    </row>
    <row r="252" spans="1:10" s="40" customFormat="1" ht="29.25" customHeight="1">
      <c r="A252" s="40" t="s">
        <v>361</v>
      </c>
      <c r="D252" s="51">
        <v>0</v>
      </c>
      <c r="E252" s="51">
        <v>0</v>
      </c>
      <c r="F252" s="39"/>
      <c r="G252" s="39"/>
      <c r="J252" s="39"/>
    </row>
    <row r="253" spans="1:10" s="40" customFormat="1" ht="17.25">
      <c r="A253" s="44" t="s">
        <v>362</v>
      </c>
      <c r="B253" s="44"/>
      <c r="C253" s="44"/>
      <c r="D253" s="111">
        <v>573388315</v>
      </c>
      <c r="E253" s="241">
        <v>669513455</v>
      </c>
      <c r="F253" s="39"/>
      <c r="G253" s="39"/>
      <c r="J253" s="39"/>
    </row>
    <row r="254" spans="1:10" s="40" customFormat="1" ht="18.75">
      <c r="A254" s="31" t="s">
        <v>334</v>
      </c>
      <c r="B254" s="38"/>
      <c r="C254" s="38"/>
      <c r="D254" s="88">
        <f>SUM(D252:D253)</f>
        <v>573388315</v>
      </c>
      <c r="E254" s="88">
        <f>SUM(E252:E253)</f>
        <v>669513455</v>
      </c>
      <c r="F254" s="39"/>
      <c r="G254" s="39"/>
      <c r="J254" s="39"/>
    </row>
    <row r="255" spans="1:10" s="40" customFormat="1" ht="17.25">
      <c r="A255" s="258" t="s">
        <v>363</v>
      </c>
      <c r="F255" s="39"/>
      <c r="G255" s="39"/>
      <c r="J255" s="39"/>
    </row>
    <row r="256" spans="1:10" s="92" customFormat="1" ht="3.75" customHeight="1">
      <c r="A256" s="91"/>
      <c r="F256" s="93"/>
      <c r="G256" s="93"/>
      <c r="J256" s="93"/>
    </row>
    <row r="257" spans="1:10" s="40" customFormat="1" ht="17.25">
      <c r="A257" s="79" t="s">
        <v>369</v>
      </c>
      <c r="B257" s="44"/>
      <c r="C257" s="44"/>
      <c r="D257" s="98"/>
      <c r="E257" s="44"/>
      <c r="F257" s="39"/>
      <c r="G257" s="39"/>
      <c r="J257" s="39"/>
    </row>
    <row r="258" spans="1:10" s="40" customFormat="1" ht="17.25">
      <c r="A258" s="94" t="s">
        <v>370</v>
      </c>
      <c r="F258" s="39"/>
      <c r="G258" s="39"/>
      <c r="J258" s="39"/>
    </row>
    <row r="259" spans="1:10" s="102" customFormat="1" ht="56.25">
      <c r="A259" s="99" t="s">
        <v>371</v>
      </c>
      <c r="B259" s="100" t="s">
        <v>372</v>
      </c>
      <c r="C259" s="100" t="s">
        <v>373</v>
      </c>
      <c r="D259" s="100" t="s">
        <v>374</v>
      </c>
      <c r="E259" s="100" t="s">
        <v>375</v>
      </c>
      <c r="F259" s="101"/>
      <c r="G259" s="101"/>
      <c r="J259" s="101"/>
    </row>
    <row r="260" spans="1:10" s="105" customFormat="1" ht="18.75">
      <c r="A260" s="36" t="s">
        <v>560</v>
      </c>
      <c r="B260" s="103">
        <v>112410011</v>
      </c>
      <c r="C260" s="103">
        <v>1166165669</v>
      </c>
      <c r="D260" s="103">
        <v>309851091</v>
      </c>
      <c r="E260" s="103">
        <v>1075885094</v>
      </c>
      <c r="F260" s="104"/>
      <c r="G260" s="104"/>
      <c r="J260" s="104"/>
    </row>
    <row r="261" spans="1:10" s="108" customFormat="1" ht="17.25">
      <c r="A261" s="27" t="s">
        <v>376</v>
      </c>
      <c r="B261" s="106"/>
      <c r="C261" s="106">
        <v>30000000</v>
      </c>
      <c r="D261" s="106">
        <v>30000000</v>
      </c>
      <c r="E261" s="106">
        <v>1906950296.0291562</v>
      </c>
      <c r="F261" s="107"/>
      <c r="G261" s="107"/>
      <c r="J261" s="107"/>
    </row>
    <row r="262" spans="1:10" s="108" customFormat="1" ht="17.25">
      <c r="A262" s="27" t="s">
        <v>377</v>
      </c>
      <c r="B262" s="106"/>
      <c r="C262" s="106"/>
      <c r="D262" s="106"/>
      <c r="E262" s="106">
        <v>1900000000</v>
      </c>
      <c r="F262" s="107"/>
      <c r="G262" s="107"/>
      <c r="J262" s="107"/>
    </row>
    <row r="263" spans="1:10" s="105" customFormat="1" ht="18.75">
      <c r="A263" s="36" t="s">
        <v>561</v>
      </c>
      <c r="B263" s="103">
        <f>SUM(B260:B262)</f>
        <v>112410011</v>
      </c>
      <c r="C263" s="103">
        <f>SUM(C260:C262)</f>
        <v>1196165669</v>
      </c>
      <c r="D263" s="103">
        <f>SUM(D260:D262)</f>
        <v>339851091</v>
      </c>
      <c r="E263" s="103">
        <f>E260+E261-E262</f>
        <v>1082835390.0291562</v>
      </c>
      <c r="F263" s="104"/>
      <c r="G263" s="104"/>
      <c r="J263" s="104"/>
    </row>
    <row r="264" spans="1:10" s="40" customFormat="1" ht="18.75">
      <c r="A264" s="263" t="s">
        <v>558</v>
      </c>
      <c r="B264" s="413">
        <f>11000000000+B263+C263+D263+E263</f>
        <v>13731262161.029156</v>
      </c>
      <c r="C264" s="413"/>
      <c r="D264" s="88"/>
      <c r="E264" s="88"/>
      <c r="F264" s="39"/>
      <c r="G264" s="39"/>
      <c r="J264" s="39"/>
    </row>
    <row r="265" spans="1:10" s="105" customFormat="1" ht="18.75">
      <c r="A265" s="36" t="s">
        <v>562</v>
      </c>
      <c r="B265" s="103">
        <f>B263</f>
        <v>112410011</v>
      </c>
      <c r="C265" s="103">
        <f>C263</f>
        <v>1196165669</v>
      </c>
      <c r="D265" s="103">
        <f>D263</f>
        <v>339851091</v>
      </c>
      <c r="E265" s="103">
        <v>1082835390</v>
      </c>
      <c r="F265" s="104"/>
      <c r="G265" s="104"/>
      <c r="J265" s="104"/>
    </row>
    <row r="266" spans="1:10" s="108" customFormat="1" ht="17.25">
      <c r="A266" s="27" t="s">
        <v>376</v>
      </c>
      <c r="B266" s="106"/>
      <c r="C266" s="106"/>
      <c r="D266" s="106"/>
      <c r="E266" s="106">
        <f>1623734070-92835390</f>
        <v>1530898680</v>
      </c>
      <c r="F266" s="107"/>
      <c r="G266" s="107"/>
      <c r="J266" s="107"/>
    </row>
    <row r="267" spans="1:10" s="108" customFormat="1" ht="17.25">
      <c r="A267" s="27" t="s">
        <v>377</v>
      </c>
      <c r="B267" s="106"/>
      <c r="C267" s="106"/>
      <c r="D267" s="106"/>
      <c r="E267" s="106">
        <v>990000000</v>
      </c>
      <c r="F267" s="107"/>
      <c r="G267" s="107"/>
      <c r="J267" s="107"/>
    </row>
    <row r="268" spans="1:10" s="105" customFormat="1" ht="27" customHeight="1">
      <c r="A268" s="33" t="s">
        <v>563</v>
      </c>
      <c r="B268" s="109">
        <f>SUM(B265:B267)</f>
        <v>112410011</v>
      </c>
      <c r="C268" s="109">
        <f>SUM(C265:C267)</f>
        <v>1196165669</v>
      </c>
      <c r="D268" s="109">
        <f>SUM(D265:D267)</f>
        <v>339851091</v>
      </c>
      <c r="E268" s="109">
        <f>E265+E266-E267</f>
        <v>1623734070</v>
      </c>
      <c r="F268" s="104"/>
      <c r="G268" s="104"/>
      <c r="J268" s="104"/>
    </row>
    <row r="269" spans="1:10" s="40" customFormat="1" ht="18.75">
      <c r="A269" s="263" t="s">
        <v>559</v>
      </c>
      <c r="B269" s="413">
        <f>11000000000+B268+C268+D268+E268</f>
        <v>14272160841</v>
      </c>
      <c r="C269" s="413"/>
      <c r="D269" s="88"/>
      <c r="E269" s="88"/>
      <c r="F269" s="39"/>
      <c r="G269" s="39"/>
      <c r="J269" s="39"/>
    </row>
    <row r="270" spans="1:10" s="108" customFormat="1" ht="17.25">
      <c r="A270" s="27"/>
      <c r="C270" s="107"/>
      <c r="D270" s="107"/>
      <c r="F270" s="107"/>
      <c r="G270" s="107"/>
      <c r="J270" s="107"/>
    </row>
    <row r="271" spans="1:10" s="40" customFormat="1" ht="17.25">
      <c r="A271" s="89" t="s">
        <v>378</v>
      </c>
      <c r="B271" s="44"/>
      <c r="C271" s="44"/>
      <c r="D271" s="90">
        <f>D246</f>
        <v>42277</v>
      </c>
      <c r="E271" s="90">
        <f>E246</f>
        <v>42005</v>
      </c>
      <c r="F271" s="39"/>
      <c r="G271" s="39"/>
      <c r="J271" s="39"/>
    </row>
    <row r="272" spans="1:10" s="108" customFormat="1" ht="17.25">
      <c r="A272" s="27" t="s">
        <v>379</v>
      </c>
      <c r="B272" s="107"/>
      <c r="D272" s="106">
        <v>4400000000</v>
      </c>
      <c r="E272" s="110">
        <v>4400000000</v>
      </c>
      <c r="F272" s="107"/>
      <c r="G272" s="107"/>
      <c r="J272" s="107"/>
    </row>
    <row r="273" spans="1:10" s="108" customFormat="1" ht="17.25">
      <c r="A273" s="25" t="s">
        <v>380</v>
      </c>
      <c r="B273" s="97"/>
      <c r="C273" s="44"/>
      <c r="D273" s="111">
        <v>6600000000</v>
      </c>
      <c r="E273" s="112">
        <v>6600000000</v>
      </c>
      <c r="F273" s="107"/>
      <c r="G273" s="107"/>
      <c r="J273" s="107"/>
    </row>
    <row r="274" spans="1:10" s="40" customFormat="1" ht="18.75">
      <c r="A274" s="42" t="s">
        <v>334</v>
      </c>
      <c r="B274" s="95"/>
      <c r="C274" s="44"/>
      <c r="D274" s="177">
        <f>SUM(D272:D273)</f>
        <v>11000000000</v>
      </c>
      <c r="E274" s="113">
        <f>SUM(E272:E273)</f>
        <v>11000000000</v>
      </c>
      <c r="F274" s="35"/>
      <c r="G274" s="39"/>
      <c r="J274" s="39"/>
    </row>
    <row r="275" spans="1:10" ht="31.5" customHeight="1">
      <c r="A275" s="398" t="s">
        <v>539</v>
      </c>
      <c r="B275" s="398"/>
      <c r="C275" s="398"/>
      <c r="D275" s="398"/>
      <c r="E275" s="398"/>
    </row>
    <row r="276" spans="1:10" s="40" customFormat="1" ht="17.25">
      <c r="A276" s="150" t="s">
        <v>464</v>
      </c>
      <c r="B276" s="108"/>
      <c r="C276" s="108"/>
      <c r="D276" s="151">
        <f>D271</f>
        <v>42277</v>
      </c>
      <c r="E276" s="151">
        <f>E271</f>
        <v>42005</v>
      </c>
      <c r="F276" s="39"/>
      <c r="G276" s="39"/>
      <c r="J276" s="39"/>
    </row>
    <row r="277" spans="1:10" s="40" customFormat="1" ht="17.25">
      <c r="A277" s="152" t="s">
        <v>465</v>
      </c>
      <c r="B277" s="108"/>
      <c r="C277" s="108"/>
      <c r="D277" s="213">
        <v>11000000000</v>
      </c>
      <c r="E277" s="214">
        <f>D277</f>
        <v>11000000000</v>
      </c>
      <c r="F277" s="39"/>
      <c r="G277" s="39"/>
      <c r="J277" s="39"/>
    </row>
    <row r="278" spans="1:10" s="40" customFormat="1" ht="17.25">
      <c r="A278" s="152" t="s">
        <v>466</v>
      </c>
      <c r="B278" s="108"/>
      <c r="C278" s="108"/>
      <c r="D278" s="213">
        <v>0</v>
      </c>
      <c r="E278" s="213">
        <v>0</v>
      </c>
      <c r="F278" s="39"/>
      <c r="G278" s="39"/>
      <c r="J278" s="39"/>
    </row>
    <row r="279" spans="1:10" s="40" customFormat="1" ht="17.25">
      <c r="A279" s="152" t="s">
        <v>467</v>
      </c>
      <c r="B279" s="108"/>
      <c r="C279" s="108"/>
      <c r="D279" s="213">
        <v>0</v>
      </c>
      <c r="E279" s="213">
        <v>0</v>
      </c>
      <c r="F279" s="39"/>
      <c r="G279" s="39"/>
      <c r="J279" s="39"/>
    </row>
    <row r="280" spans="1:10" s="40" customFormat="1" ht="17.25">
      <c r="A280" s="152" t="s">
        <v>468</v>
      </c>
      <c r="B280" s="108"/>
      <c r="C280" s="108"/>
      <c r="D280" s="214">
        <f>D277+D278-D279</f>
        <v>11000000000</v>
      </c>
      <c r="E280" s="214">
        <f>E277+E278-E279</f>
        <v>11000000000</v>
      </c>
      <c r="F280" s="39"/>
      <c r="G280" s="39"/>
      <c r="J280" s="39"/>
    </row>
    <row r="281" spans="1:10" s="40" customFormat="1" ht="17.25">
      <c r="A281" s="89" t="s">
        <v>469</v>
      </c>
      <c r="B281" s="44"/>
      <c r="C281" s="44"/>
      <c r="D281" s="252">
        <v>990000000</v>
      </c>
      <c r="E281" s="252">
        <v>1540000000</v>
      </c>
      <c r="F281" s="39"/>
      <c r="G281" s="39"/>
      <c r="J281" s="39"/>
    </row>
    <row r="282" spans="1:10" s="40" customFormat="1" ht="48.75" customHeight="1">
      <c r="A282" s="89" t="s">
        <v>381</v>
      </c>
      <c r="B282" s="44"/>
      <c r="C282" s="44"/>
      <c r="D282" s="90">
        <f>D271</f>
        <v>42277</v>
      </c>
      <c r="E282" s="90">
        <f>E271</f>
        <v>42005</v>
      </c>
      <c r="F282" s="39"/>
      <c r="G282" s="39"/>
      <c r="J282" s="39"/>
    </row>
    <row r="283" spans="1:10" s="108" customFormat="1" ht="33" customHeight="1">
      <c r="A283" s="27" t="s">
        <v>382</v>
      </c>
      <c r="B283" s="107"/>
      <c r="D283" s="106">
        <v>1100000</v>
      </c>
      <c r="E283" s="106">
        <v>1100000</v>
      </c>
      <c r="F283" s="107"/>
      <c r="G283" s="107"/>
      <c r="J283" s="107"/>
    </row>
    <row r="284" spans="1:10" s="115" customFormat="1" ht="18.75">
      <c r="A284" s="83" t="s">
        <v>383</v>
      </c>
      <c r="B284" s="114"/>
      <c r="D284" s="116">
        <v>1100000</v>
      </c>
      <c r="E284" s="116">
        <v>1100000</v>
      </c>
      <c r="F284" s="114"/>
      <c r="G284" s="114"/>
      <c r="J284" s="114"/>
    </row>
    <row r="285" spans="1:10" s="115" customFormat="1" ht="18.75">
      <c r="A285" s="83" t="s">
        <v>384</v>
      </c>
      <c r="B285" s="114"/>
      <c r="D285" s="116">
        <v>0</v>
      </c>
      <c r="E285" s="116">
        <v>0</v>
      </c>
      <c r="F285" s="114"/>
      <c r="G285" s="114"/>
      <c r="J285" s="114"/>
    </row>
    <row r="286" spans="1:10" s="108" customFormat="1" ht="17.25">
      <c r="A286" s="27" t="s">
        <v>385</v>
      </c>
      <c r="B286" s="107"/>
      <c r="D286" s="106">
        <v>1100000</v>
      </c>
      <c r="E286" s="106">
        <v>1100000</v>
      </c>
      <c r="F286" s="107"/>
      <c r="G286" s="107"/>
      <c r="J286" s="107"/>
    </row>
    <row r="287" spans="1:10" s="115" customFormat="1" ht="18.75">
      <c r="A287" s="83" t="s">
        <v>383</v>
      </c>
      <c r="B287" s="114"/>
      <c r="D287" s="116">
        <v>1100000</v>
      </c>
      <c r="E287" s="116">
        <v>1100000</v>
      </c>
      <c r="F287" s="114"/>
      <c r="G287" s="114"/>
      <c r="J287" s="114"/>
    </row>
    <row r="288" spans="1:10" s="115" customFormat="1" ht="18.75">
      <c r="A288" s="83" t="s">
        <v>384</v>
      </c>
      <c r="B288" s="114"/>
      <c r="D288" s="116">
        <v>0</v>
      </c>
      <c r="E288" s="116">
        <v>0</v>
      </c>
      <c r="F288" s="114"/>
      <c r="G288" s="114"/>
      <c r="J288" s="114"/>
    </row>
    <row r="289" spans="1:10" s="108" customFormat="1" ht="17.25">
      <c r="A289" s="25" t="s">
        <v>386</v>
      </c>
      <c r="B289" s="97"/>
      <c r="C289" s="44"/>
      <c r="D289" s="111">
        <v>10000</v>
      </c>
      <c r="E289" s="111">
        <v>10000</v>
      </c>
      <c r="F289" s="107"/>
      <c r="G289" s="107"/>
      <c r="J289" s="107"/>
    </row>
    <row r="290" spans="1:10" s="108" customFormat="1" ht="7.5" customHeight="1">
      <c r="A290" s="27"/>
      <c r="B290" s="107"/>
      <c r="C290" s="107"/>
      <c r="D290" s="107"/>
      <c r="E290" s="107"/>
      <c r="F290" s="107"/>
      <c r="G290" s="107"/>
      <c r="J290" s="107"/>
    </row>
    <row r="291" spans="1:10" ht="15.75">
      <c r="A291" s="79" t="s">
        <v>587</v>
      </c>
      <c r="B291" s="187"/>
      <c r="C291" s="187"/>
      <c r="D291" s="187"/>
      <c r="E291" s="187"/>
    </row>
    <row r="292" spans="1:10" ht="69" customHeight="1">
      <c r="A292" s="408" t="s">
        <v>470</v>
      </c>
      <c r="B292" s="409"/>
      <c r="C292" s="409"/>
      <c r="D292" s="409"/>
      <c r="E292" s="409"/>
    </row>
    <row r="293" spans="1:10" ht="36.75" customHeight="1">
      <c r="A293" s="408" t="s">
        <v>471</v>
      </c>
      <c r="B293" s="408"/>
      <c r="C293" s="408"/>
      <c r="D293" s="408"/>
      <c r="E293" s="408"/>
    </row>
    <row r="294" spans="1:10" ht="50.25" customHeight="1">
      <c r="A294" s="408" t="s">
        <v>472</v>
      </c>
      <c r="B294" s="409"/>
      <c r="C294" s="409"/>
      <c r="D294" s="409"/>
      <c r="E294" s="409"/>
    </row>
    <row r="295" spans="1:10" s="40" customFormat="1" ht="24" customHeight="1">
      <c r="A295" s="89" t="s">
        <v>387</v>
      </c>
      <c r="B295" s="44"/>
      <c r="C295" s="44"/>
      <c r="D295" s="90">
        <f>D282</f>
        <v>42277</v>
      </c>
      <c r="E295" s="90">
        <f>E282</f>
        <v>42005</v>
      </c>
      <c r="F295" s="39"/>
      <c r="G295" s="39"/>
      <c r="J295" s="39"/>
    </row>
    <row r="296" spans="1:10" s="117" customFormat="1" ht="18.75">
      <c r="A296" s="94" t="s">
        <v>388</v>
      </c>
      <c r="D296" s="118">
        <f>E304</f>
        <v>1082835390.0291562</v>
      </c>
      <c r="E296" s="119">
        <v>1075885094</v>
      </c>
      <c r="F296" s="120"/>
      <c r="G296" s="120"/>
      <c r="J296" s="120"/>
    </row>
    <row r="297" spans="1:10" s="121" customFormat="1" ht="18.75">
      <c r="A297" s="94" t="s">
        <v>389</v>
      </c>
      <c r="D297" s="122">
        <v>1530898680</v>
      </c>
      <c r="E297" s="103">
        <v>1906950296.0291562</v>
      </c>
      <c r="F297" s="123"/>
      <c r="G297" s="123"/>
      <c r="J297" s="123"/>
    </row>
    <row r="298" spans="1:10" s="125" customFormat="1" ht="17.25">
      <c r="A298" s="124" t="s">
        <v>390</v>
      </c>
      <c r="D298" s="122">
        <f>SUM(D299:D303)</f>
        <v>990000000</v>
      </c>
      <c r="E298" s="122">
        <f>SUM(E299:E303)</f>
        <v>1900000000</v>
      </c>
      <c r="F298" s="126"/>
      <c r="G298" s="126"/>
      <c r="J298" s="126"/>
    </row>
    <row r="299" spans="1:10" s="125" customFormat="1" ht="18">
      <c r="A299" s="127" t="s">
        <v>565</v>
      </c>
      <c r="D299" s="215">
        <f>E299</f>
        <v>990000000</v>
      </c>
      <c r="E299" s="215">
        <v>990000000</v>
      </c>
      <c r="F299" s="126"/>
      <c r="G299" s="126"/>
      <c r="J299" s="126"/>
    </row>
    <row r="300" spans="1:10" s="125" customFormat="1" ht="18">
      <c r="A300" s="127" t="s">
        <v>391</v>
      </c>
      <c r="D300" s="215"/>
      <c r="E300" s="215">
        <v>30000000</v>
      </c>
      <c r="F300" s="128"/>
      <c r="G300" s="126"/>
      <c r="J300" s="126"/>
    </row>
    <row r="301" spans="1:10" s="125" customFormat="1" ht="18">
      <c r="A301" s="127" t="s">
        <v>392</v>
      </c>
      <c r="D301" s="215"/>
      <c r="E301" s="215">
        <v>30000000</v>
      </c>
      <c r="F301" s="128"/>
      <c r="G301" s="126"/>
      <c r="J301" s="126"/>
    </row>
    <row r="302" spans="1:10" s="125" customFormat="1" ht="18">
      <c r="A302" s="127" t="s">
        <v>564</v>
      </c>
      <c r="D302" s="215"/>
      <c r="E302" s="215">
        <v>300000000</v>
      </c>
      <c r="F302" s="128"/>
      <c r="G302" s="126"/>
      <c r="J302" s="126"/>
    </row>
    <row r="303" spans="1:10" s="125" customFormat="1" ht="18">
      <c r="A303" s="129" t="s">
        <v>566</v>
      </c>
      <c r="B303" s="130"/>
      <c r="C303" s="130"/>
      <c r="D303" s="216"/>
      <c r="E303" s="216">
        <v>550000000</v>
      </c>
      <c r="F303" s="126"/>
      <c r="G303" s="126"/>
      <c r="J303" s="126"/>
    </row>
    <row r="304" spans="1:10" s="125" customFormat="1" ht="17.25">
      <c r="A304" s="261" t="s">
        <v>393</v>
      </c>
      <c r="B304" s="131"/>
      <c r="C304" s="130"/>
      <c r="D304" s="178">
        <f>D297+D296-D298</f>
        <v>1623734070.0291562</v>
      </c>
      <c r="E304" s="178">
        <f>E297+E296-E298</f>
        <v>1082835390.0291562</v>
      </c>
      <c r="F304" s="126"/>
      <c r="G304" s="126"/>
      <c r="J304" s="126"/>
    </row>
    <row r="305" spans="1:15" s="125" customFormat="1" ht="43.5" customHeight="1">
      <c r="A305" s="410" t="s">
        <v>588</v>
      </c>
      <c r="B305" s="411"/>
      <c r="C305" s="411"/>
      <c r="D305" s="411"/>
      <c r="E305" s="411"/>
      <c r="F305" s="126"/>
      <c r="G305" s="126"/>
      <c r="J305" s="126"/>
    </row>
    <row r="306" spans="1:15" s="40" customFormat="1" ht="39.75" customHeight="1">
      <c r="A306" s="89" t="s">
        <v>394</v>
      </c>
      <c r="B306" s="44"/>
      <c r="C306" s="44"/>
      <c r="D306" s="90">
        <f>D295</f>
        <v>42277</v>
      </c>
      <c r="E306" s="90">
        <f>E282</f>
        <v>42005</v>
      </c>
      <c r="F306" s="39"/>
      <c r="G306" s="39"/>
      <c r="J306" s="39"/>
    </row>
    <row r="307" spans="1:15" s="40" customFormat="1" ht="24" customHeight="1">
      <c r="A307" s="94" t="s">
        <v>395</v>
      </c>
      <c r="D307" s="132">
        <f>SUM(D308:D312)</f>
        <v>39698088165</v>
      </c>
      <c r="E307" s="132">
        <f>SUM(E308:E312)</f>
        <v>47166229922</v>
      </c>
      <c r="F307" s="39"/>
      <c r="G307" s="39"/>
      <c r="J307" s="39"/>
    </row>
    <row r="308" spans="1:15" s="40" customFormat="1" ht="17.25">
      <c r="A308" s="258" t="s">
        <v>396</v>
      </c>
      <c r="D308" s="51">
        <v>22378570105</v>
      </c>
      <c r="E308" s="51">
        <v>24219945062</v>
      </c>
      <c r="F308" s="39"/>
      <c r="G308" s="39"/>
      <c r="J308" s="39"/>
      <c r="K308" s="39">
        <v>11034211886</v>
      </c>
      <c r="L308" s="39">
        <v>12365674</v>
      </c>
      <c r="M308" s="133">
        <f>K308-L308</f>
        <v>11021846212</v>
      </c>
      <c r="N308" s="133">
        <f>[1]q1!D271</f>
        <v>325070149</v>
      </c>
      <c r="O308" s="39">
        <f>M308+N308</f>
        <v>11346916361</v>
      </c>
    </row>
    <row r="309" spans="1:15" s="40" customFormat="1" ht="17.25">
      <c r="A309" s="258" t="s">
        <v>397</v>
      </c>
      <c r="D309" s="51">
        <v>1500078784</v>
      </c>
      <c r="E309" s="51">
        <v>2814378742</v>
      </c>
      <c r="F309" s="39"/>
      <c r="G309" s="39"/>
      <c r="J309" s="39"/>
      <c r="K309" s="39">
        <v>480186352</v>
      </c>
      <c r="L309" s="39">
        <f>26271747-768000</f>
        <v>25503747</v>
      </c>
      <c r="M309" s="133">
        <f>K309-L309</f>
        <v>454682605</v>
      </c>
      <c r="N309" s="133">
        <f>[1]q1!D272</f>
        <v>218436856</v>
      </c>
      <c r="O309" s="39">
        <f>M309+N309</f>
        <v>673119461</v>
      </c>
    </row>
    <row r="310" spans="1:15" s="40" customFormat="1" ht="17.25">
      <c r="A310" s="258" t="s">
        <v>398</v>
      </c>
      <c r="D310" s="51">
        <v>8439988936</v>
      </c>
      <c r="E310" s="51">
        <v>11386317739</v>
      </c>
      <c r="F310" s="39"/>
      <c r="G310" s="39"/>
      <c r="J310" s="39"/>
      <c r="K310" s="39">
        <v>2422892526</v>
      </c>
      <c r="L310" s="39">
        <v>26390800</v>
      </c>
      <c r="M310" s="133">
        <f>K310-L310</f>
        <v>2396501726</v>
      </c>
      <c r="N310" s="133">
        <f>[1]q1!D273</f>
        <v>1846691897</v>
      </c>
      <c r="O310" s="39">
        <f>M310+N310</f>
        <v>4243193623</v>
      </c>
    </row>
    <row r="311" spans="1:15" s="40" customFormat="1" ht="17.25">
      <c r="A311" s="258" t="s">
        <v>399</v>
      </c>
      <c r="D311" s="51">
        <v>7379450340</v>
      </c>
      <c r="E311" s="51">
        <v>8666999288</v>
      </c>
      <c r="F311" s="39"/>
      <c r="G311" s="39"/>
      <c r="J311" s="39"/>
      <c r="K311" s="39">
        <v>945035551</v>
      </c>
      <c r="L311" s="39"/>
      <c r="M311" s="133">
        <f>K311-L311</f>
        <v>945035551</v>
      </c>
      <c r="N311" s="133">
        <f>[1]q1!D274</f>
        <v>417166580</v>
      </c>
      <c r="O311" s="39">
        <f>M311+N311</f>
        <v>1362202131</v>
      </c>
    </row>
    <row r="312" spans="1:15" s="40" customFormat="1" ht="17.25">
      <c r="A312" s="258" t="s">
        <v>400</v>
      </c>
      <c r="D312" s="51"/>
      <c r="E312" s="51">
        <v>78589091</v>
      </c>
      <c r="F312" s="39"/>
      <c r="G312" s="39"/>
      <c r="J312" s="39"/>
      <c r="L312" s="39">
        <f>SUM(L308:L311)</f>
        <v>64260221</v>
      </c>
      <c r="N312" s="133">
        <f>[1]q1!D275</f>
        <v>8967273</v>
      </c>
      <c r="O312" s="97">
        <f>M312+N312</f>
        <v>8967273</v>
      </c>
    </row>
    <row r="313" spans="1:15" s="40" customFormat="1" ht="17.25">
      <c r="A313" s="94" t="s">
        <v>401</v>
      </c>
      <c r="D313" s="132">
        <f>SUM(D314:D316)</f>
        <v>177666658</v>
      </c>
      <c r="E313" s="132">
        <f>SUM(E314:E316)</f>
        <v>516196879</v>
      </c>
      <c r="F313" s="39"/>
      <c r="G313" s="39"/>
      <c r="J313" s="39"/>
      <c r="L313" s="39">
        <v>64260221</v>
      </c>
      <c r="O313" s="39">
        <f>SUM(O308:O312)</f>
        <v>17634398849</v>
      </c>
    </row>
    <row r="314" spans="1:15" s="40" customFormat="1" ht="17.25">
      <c r="A314" s="258" t="s">
        <v>402</v>
      </c>
      <c r="D314" s="51">
        <v>0</v>
      </c>
      <c r="E314" s="50"/>
      <c r="F314" s="39"/>
      <c r="G314" s="39"/>
      <c r="J314" s="39"/>
      <c r="K314" s="39"/>
      <c r="L314" s="39">
        <f>L312-L313</f>
        <v>0</v>
      </c>
      <c r="O314" s="39">
        <v>17616093404</v>
      </c>
    </row>
    <row r="315" spans="1:15" s="40" customFormat="1" ht="17.25">
      <c r="A315" s="258" t="s">
        <v>403</v>
      </c>
      <c r="D315" s="51">
        <v>0</v>
      </c>
      <c r="E315" s="50">
        <v>0</v>
      </c>
      <c r="F315" s="39"/>
      <c r="G315" s="39"/>
      <c r="J315" s="39"/>
      <c r="K315" s="39"/>
      <c r="L315" s="39"/>
      <c r="O315" s="39">
        <f>O313-O314</f>
        <v>18305445</v>
      </c>
    </row>
    <row r="316" spans="1:15" s="40" customFormat="1" ht="17.25">
      <c r="A316" s="87" t="s">
        <v>404</v>
      </c>
      <c r="B316" s="44"/>
      <c r="C316" s="44"/>
      <c r="D316" s="111">
        <v>177666658</v>
      </c>
      <c r="E316" s="111">
        <v>516196879</v>
      </c>
      <c r="F316" s="39"/>
      <c r="G316" s="39"/>
      <c r="J316" s="39"/>
    </row>
    <row r="317" spans="1:15" s="40" customFormat="1" ht="17.25">
      <c r="A317" s="87" t="s">
        <v>405</v>
      </c>
      <c r="B317" s="44"/>
      <c r="C317" s="44"/>
      <c r="D317" s="134">
        <f>D307-D313</f>
        <v>39520421507</v>
      </c>
      <c r="E317" s="134">
        <f>E307-E313</f>
        <v>46650033043</v>
      </c>
      <c r="F317" s="39"/>
      <c r="G317" s="39"/>
      <c r="J317" s="39"/>
    </row>
    <row r="318" spans="1:15" s="40" customFormat="1" ht="8.25" customHeight="1">
      <c r="A318" s="94"/>
      <c r="C318" s="133"/>
      <c r="F318" s="39"/>
      <c r="G318" s="39"/>
      <c r="J318" s="39"/>
    </row>
    <row r="319" spans="1:15" s="40" customFormat="1" ht="17.25">
      <c r="A319" s="89" t="s">
        <v>406</v>
      </c>
      <c r="B319" s="44"/>
      <c r="C319" s="44"/>
      <c r="D319" s="90">
        <f>D306</f>
        <v>42277</v>
      </c>
      <c r="E319" s="90">
        <f>E306</f>
        <v>42005</v>
      </c>
      <c r="F319" s="39"/>
      <c r="G319" s="39"/>
      <c r="J319" s="39"/>
    </row>
    <row r="320" spans="1:15" s="40" customFormat="1" ht="21.75" customHeight="1">
      <c r="A320" s="258" t="s">
        <v>407</v>
      </c>
      <c r="D320" s="50">
        <v>19587171069</v>
      </c>
      <c r="E320" s="50">
        <v>21135485999</v>
      </c>
      <c r="F320" s="39"/>
      <c r="G320" s="39"/>
      <c r="J320" s="39"/>
    </row>
    <row r="321" spans="1:10" s="40" customFormat="1" ht="17.25">
      <c r="A321" s="258" t="s">
        <v>408</v>
      </c>
      <c r="D321" s="50">
        <v>1026411450</v>
      </c>
      <c r="E321" s="50">
        <v>1931561641</v>
      </c>
      <c r="F321" s="39"/>
      <c r="G321" s="39"/>
      <c r="J321" s="39"/>
    </row>
    <row r="322" spans="1:10" s="40" customFormat="1" ht="17.25">
      <c r="A322" s="258" t="s">
        <v>409</v>
      </c>
      <c r="D322" s="50">
        <v>6478316277</v>
      </c>
      <c r="E322" s="50">
        <v>8512732852</v>
      </c>
      <c r="F322" s="39"/>
      <c r="G322" s="39"/>
      <c r="J322" s="39"/>
    </row>
    <row r="323" spans="1:10" s="40" customFormat="1" ht="17.25">
      <c r="A323" s="258" t="s">
        <v>410</v>
      </c>
      <c r="D323" s="50">
        <v>5802235823</v>
      </c>
      <c r="E323" s="50">
        <v>6516658343</v>
      </c>
      <c r="F323" s="39"/>
      <c r="G323" s="39"/>
      <c r="J323" s="39"/>
    </row>
    <row r="324" spans="1:10" s="40" customFormat="1" ht="17.25">
      <c r="A324" s="95" t="s">
        <v>411</v>
      </c>
      <c r="B324" s="135"/>
      <c r="C324" s="135"/>
      <c r="D324" s="136">
        <v>0</v>
      </c>
      <c r="E324" s="136">
        <v>0</v>
      </c>
      <c r="F324" s="39"/>
      <c r="G324" s="39"/>
      <c r="J324" s="39"/>
    </row>
    <row r="325" spans="1:10" s="40" customFormat="1" ht="17.25">
      <c r="A325" s="95" t="s">
        <v>412</v>
      </c>
      <c r="B325" s="44"/>
      <c r="C325" s="44"/>
      <c r="D325" s="134">
        <f>SUM(D320:D324)</f>
        <v>32894134619</v>
      </c>
      <c r="E325" s="134">
        <f>SUM(E320:E324)</f>
        <v>38096438835</v>
      </c>
      <c r="F325" s="39"/>
      <c r="G325" s="39"/>
      <c r="J325" s="39"/>
    </row>
    <row r="326" spans="1:10" s="40" customFormat="1" ht="17.25">
      <c r="A326" s="94"/>
      <c r="F326" s="39"/>
      <c r="G326" s="39"/>
      <c r="J326" s="39"/>
    </row>
    <row r="327" spans="1:10" s="40" customFormat="1" ht="17.25">
      <c r="A327" s="89" t="s">
        <v>413</v>
      </c>
      <c r="B327" s="44"/>
      <c r="C327" s="44"/>
      <c r="D327" s="90">
        <f>D319</f>
        <v>42277</v>
      </c>
      <c r="E327" s="90">
        <f>E319</f>
        <v>42005</v>
      </c>
      <c r="F327" s="39"/>
      <c r="G327" s="39"/>
      <c r="J327" s="39"/>
    </row>
    <row r="328" spans="1:10" s="40" customFormat="1" ht="17.25">
      <c r="A328" s="258" t="s">
        <v>414</v>
      </c>
      <c r="D328" s="51">
        <v>203526321</v>
      </c>
      <c r="E328" s="51">
        <v>374166486</v>
      </c>
      <c r="F328" s="39"/>
      <c r="G328" s="39"/>
      <c r="J328" s="39"/>
    </row>
    <row r="329" spans="1:10" s="40" customFormat="1" ht="17.25">
      <c r="A329" s="258" t="s">
        <v>415</v>
      </c>
      <c r="D329" s="51">
        <v>166498934</v>
      </c>
      <c r="E329" s="51">
        <v>178970921</v>
      </c>
      <c r="F329" s="39"/>
      <c r="G329" s="39"/>
      <c r="J329" s="39"/>
    </row>
    <row r="330" spans="1:10" s="40" customFormat="1" ht="17.25">
      <c r="A330" s="258" t="s">
        <v>416</v>
      </c>
      <c r="D330" s="51"/>
      <c r="E330" s="51">
        <v>0</v>
      </c>
      <c r="F330" s="39"/>
      <c r="G330" s="39"/>
      <c r="J330" s="39"/>
    </row>
    <row r="331" spans="1:10" s="40" customFormat="1" ht="17.25">
      <c r="A331" s="87" t="s">
        <v>567</v>
      </c>
      <c r="B331" s="44"/>
      <c r="C331" s="44"/>
      <c r="D331" s="111">
        <v>18000000</v>
      </c>
      <c r="E331" s="137"/>
      <c r="F331" s="39"/>
      <c r="G331" s="39"/>
      <c r="J331" s="39"/>
    </row>
    <row r="332" spans="1:10" s="40" customFormat="1" ht="17.25">
      <c r="A332" s="95" t="s">
        <v>412</v>
      </c>
      <c r="B332" s="44"/>
      <c r="C332" s="44"/>
      <c r="D332" s="134">
        <f>SUM(D328:D331)</f>
        <v>388025255</v>
      </c>
      <c r="E332" s="134">
        <f>SUM(E328:E331)</f>
        <v>553137407</v>
      </c>
      <c r="F332" s="39"/>
      <c r="G332" s="39"/>
      <c r="J332" s="39"/>
    </row>
    <row r="333" spans="1:10" s="40" customFormat="1" ht="17.25">
      <c r="A333" s="89" t="s">
        <v>417</v>
      </c>
      <c r="B333" s="44"/>
      <c r="C333" s="44"/>
      <c r="D333" s="90">
        <f>D327</f>
        <v>42277</v>
      </c>
      <c r="E333" s="90">
        <f>E327</f>
        <v>42005</v>
      </c>
      <c r="F333" s="39"/>
      <c r="G333" s="39"/>
      <c r="J333" s="39"/>
    </row>
    <row r="334" spans="1:10" s="40" customFormat="1" ht="21" customHeight="1">
      <c r="A334" s="258" t="s">
        <v>418</v>
      </c>
      <c r="D334" s="51"/>
      <c r="E334" s="51">
        <v>36266200</v>
      </c>
      <c r="F334" s="39"/>
      <c r="G334" s="39"/>
      <c r="J334" s="39"/>
    </row>
    <row r="335" spans="1:10" s="40" customFormat="1" ht="17.25">
      <c r="A335" s="138" t="s">
        <v>415</v>
      </c>
      <c r="D335" s="51">
        <f>520079905-255000</f>
        <v>519824905</v>
      </c>
      <c r="E335" s="51">
        <v>484283551</v>
      </c>
      <c r="F335" s="39"/>
      <c r="G335" s="39"/>
      <c r="J335" s="39"/>
    </row>
    <row r="336" spans="1:10" s="40" customFormat="1" ht="17.25">
      <c r="A336" s="138" t="s">
        <v>419</v>
      </c>
      <c r="B336" s="108"/>
      <c r="C336" s="108"/>
      <c r="D336" s="106">
        <v>63388289</v>
      </c>
      <c r="E336" s="106">
        <v>0</v>
      </c>
      <c r="F336" s="39"/>
      <c r="G336" s="39"/>
      <c r="J336" s="39"/>
    </row>
    <row r="337" spans="1:10" s="40" customFormat="1" ht="17.25">
      <c r="A337" s="87" t="s">
        <v>568</v>
      </c>
      <c r="B337" s="44"/>
      <c r="C337" s="44"/>
      <c r="D337" s="111"/>
      <c r="E337" s="111">
        <v>0</v>
      </c>
      <c r="F337" s="39"/>
      <c r="G337" s="39"/>
      <c r="J337" s="39"/>
    </row>
    <row r="338" spans="1:10" s="40" customFormat="1" ht="18.75">
      <c r="A338" s="96" t="s">
        <v>412</v>
      </c>
      <c r="B338" s="38"/>
      <c r="C338" s="224"/>
      <c r="D338" s="225">
        <f>SUM(D334:D337)</f>
        <v>583213194</v>
      </c>
      <c r="E338" s="225">
        <f>SUM(E334:E337)</f>
        <v>520549751</v>
      </c>
      <c r="F338" s="39"/>
      <c r="G338" s="39"/>
      <c r="J338" s="39"/>
    </row>
    <row r="339" spans="1:10" ht="25.5" customHeight="1">
      <c r="A339" s="79" t="s">
        <v>589</v>
      </c>
      <c r="B339" s="187"/>
      <c r="C339" s="187"/>
      <c r="D339" s="212">
        <f>D333</f>
        <v>42277</v>
      </c>
      <c r="E339" s="212">
        <f>E333</f>
        <v>42005</v>
      </c>
    </row>
    <row r="340" spans="1:10" s="108" customFormat="1" ht="17.25">
      <c r="A340" s="138" t="s">
        <v>473</v>
      </c>
      <c r="C340" s="153"/>
      <c r="D340" s="154">
        <v>5913058</v>
      </c>
      <c r="E340" s="154"/>
      <c r="F340" s="107"/>
      <c r="G340" s="107"/>
      <c r="J340" s="107"/>
    </row>
    <row r="341" spans="1:10" s="108" customFormat="1" ht="17.25">
      <c r="A341" s="87" t="s">
        <v>474</v>
      </c>
      <c r="B341" s="44"/>
      <c r="C341" s="98"/>
      <c r="D341" s="218">
        <v>2707</v>
      </c>
      <c r="E341" s="218"/>
      <c r="F341" s="107"/>
      <c r="G341" s="107"/>
      <c r="J341" s="107"/>
    </row>
    <row r="342" spans="1:10" s="40" customFormat="1" ht="18.75">
      <c r="A342" s="95" t="s">
        <v>412</v>
      </c>
      <c r="B342" s="44"/>
      <c r="C342" s="217"/>
      <c r="D342" s="134">
        <f>SUM(D340:D341)</f>
        <v>5915765</v>
      </c>
      <c r="E342" s="134">
        <f>SUM(E340:E341)</f>
        <v>0</v>
      </c>
      <c r="F342" s="39"/>
      <c r="G342" s="39"/>
      <c r="J342" s="39"/>
    </row>
    <row r="343" spans="1:10" ht="24.75" customHeight="1">
      <c r="A343" s="253" t="s">
        <v>590</v>
      </c>
      <c r="B343" s="195"/>
      <c r="C343" s="195"/>
      <c r="D343" s="219"/>
      <c r="E343" s="195"/>
    </row>
    <row r="344" spans="1:10" s="108" customFormat="1" ht="17.25">
      <c r="A344" s="138" t="s">
        <v>569</v>
      </c>
      <c r="C344" s="153"/>
      <c r="D344" s="154">
        <v>32200000</v>
      </c>
      <c r="E344" s="154">
        <v>106950100</v>
      </c>
      <c r="F344" s="107"/>
      <c r="G344" s="107"/>
      <c r="J344" s="107"/>
    </row>
    <row r="345" spans="1:10" s="108" customFormat="1" ht="17.25">
      <c r="A345" s="87" t="s">
        <v>474</v>
      </c>
      <c r="B345" s="44"/>
      <c r="C345" s="98"/>
      <c r="D345" s="218">
        <f>D346-D344</f>
        <v>11228962</v>
      </c>
      <c r="E345" s="218"/>
      <c r="F345" s="107"/>
      <c r="G345" s="107"/>
      <c r="J345" s="107"/>
    </row>
    <row r="346" spans="1:10" s="40" customFormat="1" ht="18.75">
      <c r="A346" s="95" t="s">
        <v>412</v>
      </c>
      <c r="B346" s="44"/>
      <c r="C346" s="217"/>
      <c r="D346" s="134">
        <v>43428962</v>
      </c>
      <c r="E346" s="134">
        <f>SUM(E344:E345)</f>
        <v>106950100</v>
      </c>
      <c r="F346" s="39"/>
      <c r="G346" s="39"/>
      <c r="J346" s="39"/>
    </row>
    <row r="347" spans="1:10" ht="30" customHeight="1">
      <c r="A347" s="399" t="s">
        <v>591</v>
      </c>
      <c r="B347" s="399"/>
      <c r="C347" s="399"/>
      <c r="D347" s="399"/>
      <c r="E347" s="399"/>
    </row>
    <row r="348" spans="1:10" s="200" customFormat="1">
      <c r="A348" s="220" t="s">
        <v>571</v>
      </c>
      <c r="B348" s="220"/>
      <c r="C348" s="220"/>
      <c r="D348" s="221">
        <f>D333</f>
        <v>42277</v>
      </c>
      <c r="E348" s="221">
        <f>E333</f>
        <v>42005</v>
      </c>
    </row>
    <row r="349" spans="1:10" s="40" customFormat="1" ht="17.25">
      <c r="A349" s="138" t="s">
        <v>475</v>
      </c>
      <c r="B349" s="108"/>
      <c r="C349" s="153"/>
      <c r="D349" s="154">
        <v>1884109113</v>
      </c>
      <c r="E349" s="154"/>
      <c r="F349" s="39"/>
      <c r="G349" s="39"/>
      <c r="J349" s="39"/>
    </row>
    <row r="350" spans="1:10" s="40" customFormat="1" ht="17.25">
      <c r="A350" s="87" t="s">
        <v>474</v>
      </c>
      <c r="B350" s="44"/>
      <c r="C350" s="98"/>
      <c r="D350" s="218">
        <f>D351-D349</f>
        <v>1329179076</v>
      </c>
      <c r="E350" s="218"/>
      <c r="F350" s="39"/>
      <c r="G350" s="39"/>
      <c r="J350" s="39"/>
    </row>
    <row r="351" spans="1:10" s="40" customFormat="1" ht="18.75">
      <c r="A351" s="95" t="s">
        <v>412</v>
      </c>
      <c r="B351" s="44"/>
      <c r="C351" s="217"/>
      <c r="D351" s="134">
        <v>3213288189</v>
      </c>
      <c r="E351" s="134">
        <f>SUM(E349:E350)</f>
        <v>0</v>
      </c>
      <c r="F351" s="39"/>
      <c r="G351" s="39"/>
      <c r="J351" s="39"/>
    </row>
    <row r="352" spans="1:10" ht="30.75" customHeight="1">
      <c r="A352" s="222" t="s">
        <v>570</v>
      </c>
      <c r="B352" s="222"/>
      <c r="C352" s="222"/>
      <c r="D352" s="223">
        <f>D348</f>
        <v>42277</v>
      </c>
      <c r="E352" s="223">
        <f>E348</f>
        <v>42005</v>
      </c>
    </row>
    <row r="353" spans="1:10" s="40" customFormat="1" ht="17.25">
      <c r="A353" s="138" t="s">
        <v>476</v>
      </c>
      <c r="B353" s="108"/>
      <c r="C353" s="153"/>
      <c r="D353" s="154">
        <v>516101128</v>
      </c>
      <c r="E353" s="154"/>
      <c r="F353" s="39"/>
      <c r="G353" s="39"/>
      <c r="J353" s="39"/>
    </row>
    <row r="354" spans="1:10" s="40" customFormat="1" ht="17.25" hidden="1">
      <c r="A354" s="138" t="s">
        <v>477</v>
      </c>
      <c r="B354" s="108"/>
      <c r="C354" s="153"/>
      <c r="D354" s="154"/>
      <c r="E354" s="154"/>
      <c r="F354" s="39"/>
      <c r="G354" s="39"/>
      <c r="J354" s="39"/>
    </row>
    <row r="355" spans="1:10" s="40" customFormat="1" ht="17.25">
      <c r="A355" s="138" t="s">
        <v>478</v>
      </c>
      <c r="B355" s="108"/>
      <c r="C355" s="153"/>
      <c r="D355" s="154">
        <v>172894000</v>
      </c>
      <c r="E355" s="154"/>
      <c r="F355" s="39"/>
      <c r="G355" s="39"/>
      <c r="J355" s="39"/>
    </row>
    <row r="356" spans="1:10" s="40" customFormat="1" ht="17.25">
      <c r="A356" s="87" t="s">
        <v>474</v>
      </c>
      <c r="B356" s="44"/>
      <c r="C356" s="98"/>
      <c r="D356" s="218">
        <f>D357-D353-D354-D355</f>
        <v>636219629</v>
      </c>
      <c r="E356" s="218"/>
      <c r="F356" s="39"/>
      <c r="G356" s="39"/>
      <c r="J356" s="39"/>
    </row>
    <row r="357" spans="1:10" s="40" customFormat="1" ht="18.75">
      <c r="A357" s="96" t="s">
        <v>412</v>
      </c>
      <c r="B357" s="38"/>
      <c r="C357" s="224"/>
      <c r="D357" s="225">
        <v>1325214757</v>
      </c>
      <c r="E357" s="225">
        <f>SUM(E353:E356)</f>
        <v>0</v>
      </c>
      <c r="F357" s="39"/>
      <c r="G357" s="39"/>
      <c r="J357" s="39"/>
    </row>
    <row r="358" spans="1:10" ht="30.75" customHeight="1">
      <c r="A358" s="400" t="s">
        <v>592</v>
      </c>
      <c r="B358" s="400"/>
      <c r="C358" s="400"/>
      <c r="D358" s="226">
        <f>D352</f>
        <v>42277</v>
      </c>
      <c r="E358" s="226">
        <f>E352</f>
        <v>42005</v>
      </c>
    </row>
    <row r="359" spans="1:10">
      <c r="A359" s="179" t="s">
        <v>479</v>
      </c>
      <c r="B359" s="179"/>
      <c r="C359" s="179"/>
      <c r="D359" s="199">
        <v>2000175199</v>
      </c>
      <c r="E359" s="199">
        <v>2492777605</v>
      </c>
    </row>
    <row r="360" spans="1:10">
      <c r="A360" s="179" t="s">
        <v>572</v>
      </c>
      <c r="B360" s="179"/>
      <c r="C360" s="179"/>
      <c r="D360" s="199">
        <f>73977477-32200000</f>
        <v>41777477</v>
      </c>
      <c r="E360" s="199">
        <f>170073795-E361</f>
        <v>63123695</v>
      </c>
    </row>
    <row r="361" spans="1:10">
      <c r="A361" s="228" t="s">
        <v>480</v>
      </c>
      <c r="B361" s="228"/>
      <c r="C361" s="228"/>
      <c r="D361" s="229">
        <v>32200000</v>
      </c>
      <c r="E361" s="229">
        <f>E344</f>
        <v>106950100</v>
      </c>
      <c r="F361" s="199"/>
    </row>
    <row r="362" spans="1:10" s="2" customFormat="1">
      <c r="A362" s="257" t="s">
        <v>481</v>
      </c>
      <c r="B362" s="257"/>
      <c r="C362" s="257"/>
      <c r="D362" s="227">
        <f>SUM(D359:D361)</f>
        <v>2074152676</v>
      </c>
      <c r="E362" s="227">
        <f>SUM(E359:E361)</f>
        <v>2662851400</v>
      </c>
    </row>
    <row r="363" spans="1:10">
      <c r="A363" s="228" t="s">
        <v>573</v>
      </c>
      <c r="B363" s="228"/>
      <c r="C363" s="228"/>
      <c r="D363" s="229">
        <v>12962930.279999971</v>
      </c>
      <c r="E363" s="229">
        <v>0</v>
      </c>
    </row>
    <row r="364" spans="1:10" s="2" customFormat="1">
      <c r="A364" s="260" t="s">
        <v>482</v>
      </c>
      <c r="B364" s="260"/>
      <c r="C364" s="260"/>
      <c r="D364" s="230">
        <f>(D362*22/100)+D363</f>
        <v>469276519</v>
      </c>
      <c r="E364" s="230">
        <f>(E362*22/100)+E363+1</f>
        <v>585827309</v>
      </c>
      <c r="F364" s="180"/>
    </row>
    <row r="365" spans="1:10" s="139" customFormat="1" ht="35.25" customHeight="1">
      <c r="A365" s="261" t="s">
        <v>576</v>
      </c>
      <c r="B365" s="254"/>
      <c r="C365" s="254"/>
      <c r="D365" s="254"/>
      <c r="E365" s="254"/>
      <c r="F365" s="46"/>
      <c r="G365" s="46"/>
      <c r="J365" s="46"/>
    </row>
    <row r="366" spans="1:10" s="139" customFormat="1" ht="18.75">
      <c r="A366" s="152" t="s">
        <v>574</v>
      </c>
      <c r="B366" s="233"/>
      <c r="C366" s="233"/>
      <c r="D366" s="255">
        <v>1530898680</v>
      </c>
      <c r="E366" s="50">
        <v>1902485591</v>
      </c>
      <c r="F366" s="46"/>
      <c r="G366" s="46"/>
      <c r="J366" s="46"/>
    </row>
    <row r="367" spans="1:10" s="139" customFormat="1" ht="18.75">
      <c r="A367" s="234" t="s">
        <v>575</v>
      </c>
      <c r="B367" s="235"/>
      <c r="C367" s="235"/>
      <c r="D367" s="137">
        <v>1100000</v>
      </c>
      <c r="E367" s="137">
        <f>D367</f>
        <v>1100000</v>
      </c>
      <c r="F367" s="46"/>
      <c r="G367" s="46"/>
      <c r="J367" s="46"/>
    </row>
    <row r="368" spans="1:10" s="231" customFormat="1" ht="20.25">
      <c r="A368" s="261" t="s">
        <v>576</v>
      </c>
      <c r="B368" s="236"/>
      <c r="C368" s="236"/>
      <c r="D368" s="109">
        <f>D366/D367</f>
        <v>1391.7260727272728</v>
      </c>
      <c r="E368" s="141">
        <f>E366/E367</f>
        <v>1729.5323554545455</v>
      </c>
      <c r="F368" s="232"/>
      <c r="G368" s="232"/>
      <c r="J368" s="232"/>
    </row>
    <row r="369" spans="1:10" s="139" customFormat="1" ht="18.75">
      <c r="A369" s="124" t="s">
        <v>593</v>
      </c>
      <c r="D369" s="51"/>
      <c r="E369" s="51">
        <f>11000000000*14/100</f>
        <v>1540000000</v>
      </c>
      <c r="F369" s="46"/>
      <c r="G369" s="46"/>
      <c r="J369" s="46"/>
    </row>
    <row r="370" spans="1:10" s="40" customFormat="1" ht="17.25">
      <c r="A370" s="124" t="s">
        <v>594</v>
      </c>
      <c r="F370" s="39"/>
      <c r="G370" s="39"/>
      <c r="J370" s="39"/>
    </row>
    <row r="371" spans="1:10" s="40" customFormat="1" ht="17.25">
      <c r="A371" s="258" t="s">
        <v>420</v>
      </c>
      <c r="B371" s="258"/>
      <c r="C371" s="258" t="s">
        <v>421</v>
      </c>
      <c r="F371" s="39"/>
      <c r="G371" s="39"/>
      <c r="J371" s="39"/>
    </row>
    <row r="372" spans="1:10" s="40" customFormat="1" ht="17.25">
      <c r="A372" s="258" t="s">
        <v>422</v>
      </c>
      <c r="B372" s="258"/>
      <c r="C372" s="258" t="s">
        <v>331</v>
      </c>
      <c r="F372" s="39"/>
      <c r="G372" s="39"/>
      <c r="J372" s="39"/>
    </row>
    <row r="373" spans="1:10" s="40" customFormat="1" ht="17.25">
      <c r="A373" s="258" t="s">
        <v>423</v>
      </c>
      <c r="B373" s="258"/>
      <c r="C373" s="258" t="s">
        <v>331</v>
      </c>
      <c r="F373" s="39"/>
      <c r="G373" s="39"/>
      <c r="J373" s="39"/>
    </row>
    <row r="374" spans="1:10" s="40" customFormat="1" ht="17.25">
      <c r="A374" s="258" t="s">
        <v>424</v>
      </c>
      <c r="B374" s="258"/>
      <c r="C374" s="258" t="s">
        <v>331</v>
      </c>
      <c r="F374" s="39"/>
      <c r="G374" s="39"/>
      <c r="J374" s="39"/>
    </row>
    <row r="375" spans="1:10" s="40" customFormat="1" ht="4.5" customHeight="1">
      <c r="A375" s="94"/>
      <c r="F375" s="39"/>
      <c r="G375" s="39"/>
      <c r="J375" s="39"/>
    </row>
    <row r="376" spans="1:10" s="40" customFormat="1" ht="18.75">
      <c r="A376" s="94" t="s">
        <v>583</v>
      </c>
      <c r="B376" s="44"/>
      <c r="C376" s="44"/>
      <c r="D376" s="237">
        <v>42277</v>
      </c>
      <c r="E376" s="237"/>
      <c r="F376" s="39"/>
      <c r="G376" s="39"/>
      <c r="J376" s="39"/>
    </row>
    <row r="377" spans="1:10" s="108" customFormat="1" ht="17.25">
      <c r="A377" s="96" t="s">
        <v>426</v>
      </c>
      <c r="B377" s="402" t="s">
        <v>582</v>
      </c>
      <c r="C377" s="402"/>
      <c r="D377" s="141">
        <f>SUM(D378:D381)</f>
        <v>23032786528</v>
      </c>
      <c r="E377" s="141">
        <f>SUM(E378:E381)</f>
        <v>0</v>
      </c>
      <c r="F377" s="107"/>
      <c r="G377" s="107"/>
      <c r="J377" s="107"/>
    </row>
    <row r="378" spans="1:10" s="40" customFormat="1" ht="17.25">
      <c r="A378" s="258" t="s">
        <v>578</v>
      </c>
      <c r="B378" s="258" t="s">
        <v>427</v>
      </c>
      <c r="D378" s="106">
        <v>12309653554</v>
      </c>
      <c r="E378" s="106"/>
      <c r="F378" s="39"/>
      <c r="G378" s="39"/>
      <c r="J378" s="39"/>
    </row>
    <row r="379" spans="1:10" s="40" customFormat="1" ht="17.25">
      <c r="A379" s="258" t="s">
        <v>579</v>
      </c>
      <c r="B379" s="258" t="s">
        <v>428</v>
      </c>
      <c r="D379" s="51">
        <v>391682385</v>
      </c>
      <c r="E379" s="51"/>
      <c r="F379" s="39"/>
      <c r="G379" s="39"/>
      <c r="J379" s="39"/>
    </row>
    <row r="380" spans="1:10" s="40" customFormat="1" ht="17.25">
      <c r="A380" s="258" t="s">
        <v>580</v>
      </c>
      <c r="B380" s="258" t="s">
        <v>429</v>
      </c>
      <c r="D380" s="51">
        <v>1592121141</v>
      </c>
      <c r="E380" s="51"/>
      <c r="F380" s="39"/>
      <c r="G380" s="39"/>
      <c r="J380" s="39"/>
    </row>
    <row r="381" spans="1:10" s="40" customFormat="1" ht="17.25">
      <c r="A381" s="258" t="s">
        <v>581</v>
      </c>
      <c r="B381" s="258" t="s">
        <v>430</v>
      </c>
      <c r="D381" s="51">
        <v>8739329448</v>
      </c>
      <c r="E381" s="51"/>
      <c r="F381" s="39"/>
      <c r="G381" s="39"/>
      <c r="J381" s="39"/>
    </row>
    <row r="382" spans="1:10">
      <c r="A382" s="401" t="s">
        <v>540</v>
      </c>
      <c r="B382" s="401"/>
      <c r="C382" s="401"/>
      <c r="D382" s="401"/>
      <c r="E382" s="401"/>
    </row>
    <row r="383" spans="1:10">
      <c r="A383" s="257"/>
      <c r="B383" s="257"/>
      <c r="C383" s="257"/>
      <c r="D383" s="257"/>
      <c r="E383" s="257"/>
    </row>
    <row r="384" spans="1:10" hidden="1">
      <c r="A384" s="257"/>
      <c r="B384" s="257"/>
      <c r="C384" s="257"/>
      <c r="D384" s="257"/>
      <c r="E384" s="257"/>
    </row>
    <row r="385" spans="1:10" hidden="1">
      <c r="A385" s="257"/>
      <c r="B385" s="257"/>
      <c r="C385" s="257"/>
      <c r="D385" s="257"/>
      <c r="E385" s="257"/>
    </row>
    <row r="386" spans="1:10" hidden="1">
      <c r="A386" s="257"/>
      <c r="B386" s="257"/>
      <c r="C386" s="257"/>
      <c r="D386" s="257"/>
      <c r="E386" s="257"/>
    </row>
    <row r="387" spans="1:10" hidden="1">
      <c r="A387" s="257"/>
      <c r="B387" s="257"/>
      <c r="C387" s="257"/>
      <c r="D387" s="257"/>
      <c r="E387" s="257"/>
    </row>
    <row r="388" spans="1:10" hidden="1">
      <c r="A388" s="257"/>
      <c r="B388" s="257"/>
      <c r="C388" s="257"/>
      <c r="D388" s="257"/>
      <c r="E388" s="257"/>
    </row>
    <row r="389" spans="1:10" hidden="1">
      <c r="A389" s="173"/>
    </row>
    <row r="390" spans="1:10" hidden="1">
      <c r="A390" s="173"/>
    </row>
    <row r="391" spans="1:10" s="40" customFormat="1" ht="17.25" hidden="1">
      <c r="A391" s="94" t="s">
        <v>431</v>
      </c>
      <c r="F391" s="39"/>
      <c r="G391" s="39"/>
      <c r="J391" s="39"/>
    </row>
    <row r="392" spans="1:10" s="40" customFormat="1" ht="17.25" hidden="1">
      <c r="A392" s="142" t="s">
        <v>425</v>
      </c>
      <c r="B392" s="142"/>
      <c r="C392" s="142"/>
      <c r="F392" s="39"/>
      <c r="G392" s="39"/>
      <c r="J392" s="39"/>
    </row>
    <row r="393" spans="1:10" s="40" customFormat="1" ht="18" hidden="1" thickBot="1">
      <c r="A393" s="143"/>
      <c r="B393" s="143"/>
      <c r="C393" s="143"/>
      <c r="F393" s="39"/>
      <c r="G393" s="39"/>
      <c r="J393" s="39"/>
    </row>
    <row r="394" spans="1:10" s="40" customFormat="1" ht="17.25" hidden="1">
      <c r="A394" s="258" t="s">
        <v>432</v>
      </c>
      <c r="B394" s="258"/>
      <c r="C394" s="258"/>
      <c r="F394" s="39"/>
      <c r="G394" s="39"/>
      <c r="J394" s="39"/>
    </row>
    <row r="395" spans="1:10" s="40" customFormat="1" ht="17.25" hidden="1">
      <c r="A395" s="258"/>
      <c r="B395" s="258"/>
      <c r="C395" s="258"/>
      <c r="F395" s="39"/>
      <c r="G395" s="39"/>
      <c r="J395" s="39"/>
    </row>
    <row r="396" spans="1:10" s="40" customFormat="1" ht="17.25" hidden="1">
      <c r="A396" s="258" t="s">
        <v>433</v>
      </c>
      <c r="B396" s="258"/>
      <c r="C396" s="258"/>
      <c r="F396" s="39"/>
      <c r="G396" s="39"/>
      <c r="J396" s="39"/>
    </row>
    <row r="397" spans="1:10" s="40" customFormat="1" ht="17.25" hidden="1">
      <c r="A397" s="258" t="s">
        <v>422</v>
      </c>
      <c r="B397" s="258"/>
      <c r="C397" s="258"/>
      <c r="F397" s="39"/>
      <c r="G397" s="39"/>
      <c r="J397" s="39"/>
    </row>
    <row r="398" spans="1:10" s="40" customFormat="1" ht="17.25" hidden="1">
      <c r="A398" s="144"/>
      <c r="B398" s="144"/>
      <c r="C398" s="144"/>
      <c r="F398" s="39"/>
      <c r="G398" s="39"/>
      <c r="J398" s="39"/>
    </row>
    <row r="399" spans="1:10" s="40" customFormat="1" ht="17.25" hidden="1">
      <c r="A399" s="258" t="s">
        <v>434</v>
      </c>
      <c r="B399" s="258"/>
      <c r="C399" s="258"/>
      <c r="F399" s="39"/>
      <c r="G399" s="39"/>
      <c r="J399" s="39"/>
    </row>
    <row r="400" spans="1:10" s="40" customFormat="1" ht="17.25" hidden="1">
      <c r="A400" s="258" t="s">
        <v>423</v>
      </c>
      <c r="B400" s="258"/>
      <c r="C400" s="258"/>
      <c r="F400" s="39"/>
      <c r="G400" s="39"/>
      <c r="J400" s="39"/>
    </row>
    <row r="401" spans="1:10" s="40" customFormat="1" ht="17.25" hidden="1">
      <c r="A401" s="258" t="s">
        <v>435</v>
      </c>
      <c r="B401" s="258"/>
      <c r="C401" s="258"/>
      <c r="F401" s="39"/>
      <c r="G401" s="39"/>
      <c r="J401" s="39"/>
    </row>
    <row r="402" spans="1:10" s="40" customFormat="1" ht="17.25" hidden="1">
      <c r="A402" s="258" t="s">
        <v>436</v>
      </c>
      <c r="B402" s="258"/>
      <c r="C402" s="258"/>
      <c r="F402" s="39"/>
      <c r="G402" s="39"/>
      <c r="J402" s="39"/>
    </row>
    <row r="403" spans="1:10" s="40" customFormat="1" ht="17.25" hidden="1">
      <c r="A403" s="258" t="s">
        <v>437</v>
      </c>
      <c r="B403" s="258"/>
      <c r="C403" s="258"/>
      <c r="F403" s="39"/>
      <c r="G403" s="39"/>
      <c r="J403" s="39"/>
    </row>
    <row r="404" spans="1:10" s="40" customFormat="1" ht="17.25" hidden="1">
      <c r="A404" s="94" t="s">
        <v>339</v>
      </c>
      <c r="B404" s="258"/>
      <c r="C404" s="258"/>
      <c r="F404" s="39"/>
      <c r="G404" s="39"/>
      <c r="J404" s="39"/>
    </row>
    <row r="405" spans="1:10" s="40" customFormat="1" ht="17.25" hidden="1">
      <c r="A405" s="94"/>
      <c r="F405" s="39"/>
      <c r="G405" s="39"/>
      <c r="J405" s="39"/>
    </row>
    <row r="406" spans="1:10" s="40" customFormat="1" ht="17.25" hidden="1">
      <c r="A406" s="94"/>
      <c r="F406" s="39"/>
      <c r="G406" s="39"/>
      <c r="J406" s="39"/>
    </row>
    <row r="407" spans="1:10" s="40" customFormat="1" ht="17.25" hidden="1">
      <c r="A407" s="94"/>
      <c r="F407" s="39"/>
      <c r="G407" s="39"/>
      <c r="J407" s="39"/>
    </row>
    <row r="408" spans="1:10" s="40" customFormat="1" ht="17.25" hidden="1">
      <c r="A408" s="94"/>
      <c r="F408" s="39"/>
      <c r="G408" s="39"/>
      <c r="J408" s="39"/>
    </row>
    <row r="409" spans="1:10" s="40" customFormat="1" ht="17.25" hidden="1">
      <c r="A409" s="94"/>
      <c r="F409" s="39"/>
      <c r="G409" s="39"/>
      <c r="J409" s="39"/>
    </row>
    <row r="410" spans="1:10" s="40" customFormat="1" ht="17.25" hidden="1">
      <c r="A410" s="94"/>
      <c r="F410" s="39"/>
      <c r="G410" s="39"/>
      <c r="J410" s="39"/>
    </row>
    <row r="411" spans="1:10" s="40" customFormat="1" ht="17.25" hidden="1">
      <c r="A411" s="94"/>
      <c r="F411" s="39"/>
      <c r="G411" s="39"/>
      <c r="J411" s="39"/>
    </row>
    <row r="412" spans="1:10" s="40" customFormat="1" ht="17.25" hidden="1">
      <c r="A412" s="94" t="s">
        <v>438</v>
      </c>
      <c r="F412" s="39"/>
      <c r="G412" s="39"/>
      <c r="J412" s="39"/>
    </row>
    <row r="413" spans="1:10" s="40" customFormat="1" ht="17.25" hidden="1">
      <c r="A413" s="258" t="s">
        <v>439</v>
      </c>
      <c r="F413" s="39"/>
      <c r="G413" s="39"/>
      <c r="J413" s="39"/>
    </row>
    <row r="414" spans="1:10" s="40" customFormat="1" ht="17.25" hidden="1">
      <c r="A414" s="258"/>
      <c r="F414" s="39"/>
      <c r="G414" s="39"/>
      <c r="J414" s="39"/>
    </row>
    <row r="415" spans="1:10" s="40" customFormat="1" ht="17.25" hidden="1">
      <c r="A415" s="94" t="s">
        <v>440</v>
      </c>
      <c r="F415" s="39"/>
      <c r="G415" s="39"/>
      <c r="J415" s="39"/>
    </row>
    <row r="416" spans="1:10" s="40" customFormat="1" ht="17.25" hidden="1">
      <c r="A416" s="258" t="s">
        <v>441</v>
      </c>
      <c r="F416" s="39"/>
      <c r="G416" s="39"/>
      <c r="J416" s="39"/>
    </row>
    <row r="417" spans="1:10" s="139" customFormat="1" ht="18.75">
      <c r="A417" s="140"/>
      <c r="C417" s="407" t="s">
        <v>577</v>
      </c>
      <c r="D417" s="407"/>
      <c r="E417" s="407"/>
      <c r="F417" s="46"/>
      <c r="G417" s="46"/>
      <c r="J417" s="46"/>
    </row>
    <row r="418" spans="1:10" s="139" customFormat="1" ht="18.75">
      <c r="A418" s="262" t="s">
        <v>80</v>
      </c>
      <c r="B418" s="145"/>
      <c r="C418" s="396" t="s">
        <v>140</v>
      </c>
      <c r="D418" s="396"/>
      <c r="E418" s="396"/>
      <c r="F418" s="46"/>
      <c r="G418" s="46"/>
      <c r="J418" s="46"/>
    </row>
    <row r="419" spans="1:10" s="139" customFormat="1" ht="18.75">
      <c r="C419" s="124"/>
      <c r="F419" s="46"/>
      <c r="G419" s="46"/>
      <c r="J419" s="46"/>
    </row>
    <row r="420" spans="1:10" s="139" customFormat="1" ht="18.75">
      <c r="C420" s="124"/>
      <c r="F420" s="46"/>
      <c r="G420" s="46"/>
      <c r="J420" s="46"/>
    </row>
    <row r="421" spans="1:10" s="139" customFormat="1" ht="18.75">
      <c r="C421" s="124"/>
      <c r="F421" s="46"/>
      <c r="G421" s="46"/>
      <c r="J421" s="46"/>
    </row>
    <row r="422" spans="1:10" s="139" customFormat="1" ht="18.75">
      <c r="A422" s="262" t="s">
        <v>442</v>
      </c>
      <c r="B422" s="145"/>
      <c r="C422" s="396" t="s">
        <v>443</v>
      </c>
      <c r="D422" s="396"/>
      <c r="E422" s="396"/>
      <c r="F422" s="46"/>
      <c r="G422" s="46"/>
      <c r="J422" s="46"/>
    </row>
    <row r="423" spans="1:10" s="40" customFormat="1" ht="17.25">
      <c r="A423" s="91"/>
      <c r="F423" s="39"/>
      <c r="G423" s="39"/>
      <c r="J423" s="39"/>
    </row>
  </sheetData>
  <mergeCells count="92">
    <mergeCell ref="A1:E1"/>
    <mergeCell ref="A2:E2"/>
    <mergeCell ref="C139:D139"/>
    <mergeCell ref="A149:C149"/>
    <mergeCell ref="A11:E11"/>
    <mergeCell ref="A36:E36"/>
    <mergeCell ref="A37:E37"/>
    <mergeCell ref="A39:E39"/>
    <mergeCell ref="A58:E58"/>
    <mergeCell ref="A41:E41"/>
    <mergeCell ref="A42:E42"/>
    <mergeCell ref="A44:E44"/>
    <mergeCell ref="A46:E46"/>
    <mergeCell ref="A48:E48"/>
    <mergeCell ref="A49:E49"/>
    <mergeCell ref="A50:E50"/>
    <mergeCell ref="A40:E40"/>
    <mergeCell ref="A12:E12"/>
    <mergeCell ref="A20:E20"/>
    <mergeCell ref="A22:E22"/>
    <mergeCell ref="A24:E24"/>
    <mergeCell ref="A27:E27"/>
    <mergeCell ref="A31:E31"/>
    <mergeCell ref="A32:E32"/>
    <mergeCell ref="A35:E35"/>
    <mergeCell ref="A3:E3"/>
    <mergeCell ref="A4:E4"/>
    <mergeCell ref="A5:E5"/>
    <mergeCell ref="A6:E6"/>
    <mergeCell ref="A8:E8"/>
    <mergeCell ref="A53:E53"/>
    <mergeCell ref="A54:E54"/>
    <mergeCell ref="A55:E55"/>
    <mergeCell ref="A56:E56"/>
    <mergeCell ref="A84:E84"/>
    <mergeCell ref="A59:E59"/>
    <mergeCell ref="A60:E60"/>
    <mergeCell ref="A64:E64"/>
    <mergeCell ref="A66:E66"/>
    <mergeCell ref="A74:E74"/>
    <mergeCell ref="A75:E75"/>
    <mergeCell ref="A77:E77"/>
    <mergeCell ref="A80:E80"/>
    <mergeCell ref="A81:E81"/>
    <mergeCell ref="A82:E82"/>
    <mergeCell ref="A83:E83"/>
    <mergeCell ref="A103:E103"/>
    <mergeCell ref="A86:E86"/>
    <mergeCell ref="A87:E87"/>
    <mergeCell ref="A89:E89"/>
    <mergeCell ref="A90:E90"/>
    <mergeCell ref="A91:E91"/>
    <mergeCell ref="A95:E95"/>
    <mergeCell ref="A96:E96"/>
    <mergeCell ref="A98:E98"/>
    <mergeCell ref="A99:E99"/>
    <mergeCell ref="A100:E100"/>
    <mergeCell ref="A101:E101"/>
    <mergeCell ref="A133:E133"/>
    <mergeCell ref="A104:E104"/>
    <mergeCell ref="A107:E107"/>
    <mergeCell ref="A110:E110"/>
    <mergeCell ref="A112:E112"/>
    <mergeCell ref="A114:E114"/>
    <mergeCell ref="A115:E115"/>
    <mergeCell ref="A118:E118"/>
    <mergeCell ref="A119:E119"/>
    <mergeCell ref="A121:E121"/>
    <mergeCell ref="A127:E127"/>
    <mergeCell ref="A129:E129"/>
    <mergeCell ref="A139:B139"/>
    <mergeCell ref="A144:B144"/>
    <mergeCell ref="C216:D216"/>
    <mergeCell ref="C417:E417"/>
    <mergeCell ref="A275:E275"/>
    <mergeCell ref="A292:E292"/>
    <mergeCell ref="A293:E293"/>
    <mergeCell ref="A294:E294"/>
    <mergeCell ref="A305:E305"/>
    <mergeCell ref="A215:E215"/>
    <mergeCell ref="A229:E229"/>
    <mergeCell ref="B264:C264"/>
    <mergeCell ref="B269:C269"/>
    <mergeCell ref="A199:B199"/>
    <mergeCell ref="C422:E422"/>
    <mergeCell ref="A140:B140"/>
    <mergeCell ref="A165:B165"/>
    <mergeCell ref="C418:E418"/>
    <mergeCell ref="A347:E347"/>
    <mergeCell ref="A358:C358"/>
    <mergeCell ref="A382:E382"/>
    <mergeCell ref="B377:C377"/>
  </mergeCells>
  <pageMargins left="0.65" right="0.18" top="0.75" bottom="0.55000000000000004"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
  <sheetViews>
    <sheetView workbookViewId="0">
      <selection activeCell="E14" sqref="E14"/>
    </sheetView>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KQKD</vt:lpstr>
      <vt:lpstr>BCDKT</vt:lpstr>
      <vt:lpstr>LCTT</vt:lpstr>
      <vt:lpstr>Thuyet minh BCTC</vt:lpstr>
      <vt:lpstr>Sheet1</vt:lpstr>
      <vt:lpstr>Sheet2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2015-10-12T02:31:53Z</cp:lastPrinted>
  <dcterms:created xsi:type="dcterms:W3CDTF">2015-04-24T03:56:35Z</dcterms:created>
  <dcterms:modified xsi:type="dcterms:W3CDTF">2015-10-19T03:55:37Z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db072ef7572f4026a6ec2ed00b654f8f.psdsxs" Id="Rf2e6e21cb96c44f0" /></Relationships>
</file>