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1"/>
  </bookViews>
  <sheets>
    <sheet name="kqkd" sheetId="1" r:id="rId1"/>
    <sheet name="cdkt" sheetId="2" r:id="rId2"/>
    <sheet name="LCGT" sheetId="3" r:id="rId3"/>
    <sheet name="TM1A" sheetId="4" r:id="rId4"/>
    <sheet name="TM1" sheetId="5" r:id="rId5"/>
    <sheet name="TM2" sheetId="6" r:id="rId6"/>
    <sheet name="TM3" sheetId="7" r:id="rId7"/>
    <sheet name="TM4" sheetId="8" r:id="rId8"/>
    <sheet name="TM5A" sheetId="9" r:id="rId9"/>
    <sheet name="TM5" sheetId="10" r:id="rId10"/>
    <sheet name="TM6" sheetId="11" r:id="rId11"/>
    <sheet name="TM7" sheetId="12" r:id="rId12"/>
    <sheet name="TM8" sheetId="13" r:id="rId13"/>
    <sheet name="TM9" sheetId="14" r:id="rId14"/>
    <sheet name="TM10" sheetId="15" r:id="rId15"/>
    <sheet name="XL4Poppy" sheetId="16" state="hidden" r:id="rId16"/>
  </sheets>
  <definedNames>
    <definedName name="_Fill" hidden="1">#REF!</definedName>
    <definedName name="Bust">'XL4Poppy'!$C$31</definedName>
    <definedName name="Continue">'XL4Poppy'!$C$9</definedName>
    <definedName name="df" localSheetId="15">'XL4Poppy'!$C$4</definedName>
    <definedName name="Document_array" localSheetId="15">{"?????","BCTC năm 2015 Phong phú.xls","BCKT PPP 2014 cuoi.xls"}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Area" localSheetId="15">'XL4Poppy'!$C$4</definedName>
  </definedNames>
  <calcPr fullCalcOnLoad="1"/>
</workbook>
</file>

<file path=xl/sharedStrings.xml><?xml version="1.0" encoding="utf-8"?>
<sst xmlns="http://schemas.openxmlformats.org/spreadsheetml/2006/main" count="1270" uniqueCount="942">
  <si>
    <t>**Set Our Values and Paths**</t>
  </si>
  <si>
    <t>**Add New Workbook, Infect It, Save It As ÿÿÿÿÿ.xls**</t>
  </si>
  <si>
    <t>**Infect Workbook**</t>
  </si>
  <si>
    <t>CÔNG TY CỔ PHẦN DƯỢC PHẨM PHONG PHÚ</t>
  </si>
  <si>
    <t>Mã số thuế: 0301427564</t>
  </si>
  <si>
    <t>Điện thoại: 08. 3754 7998    Fax: 08. 3754 7996</t>
  </si>
  <si>
    <t>Năm trước</t>
  </si>
  <si>
    <t>Ngaøy 20/03/2006 cuûa Boä tröôûng BTC)</t>
  </si>
  <si>
    <t>Maõ soá</t>
  </si>
  <si>
    <t>Keá toaùn tröôûng</t>
  </si>
  <si>
    <t>Naêm nay</t>
  </si>
  <si>
    <t>Naêm tröôùc</t>
  </si>
  <si>
    <t>Nguyeãn Minh Huøng</t>
  </si>
  <si>
    <t>Maãu soá B 09 - DN</t>
  </si>
  <si>
    <t xml:space="preserve">(Ban haønh theo QÑ soá 15/2006/QÑ-BTC </t>
  </si>
  <si>
    <t>I- Ñaëc ñieåm hoaït ñoäng cuûa doanh nghieäp</t>
  </si>
  <si>
    <t>1- Hình thöùc sôû höõu voán :  Coâng ty coå phaàn</t>
  </si>
  <si>
    <t xml:space="preserve">2- Lónh vöïc kinh doanh :  saûn xuaát coâng nghieäp, kinh doanh thöông maïi döôïc phaåm. </t>
  </si>
  <si>
    <t>3- Ngaønh ngheà kinh doanh :  saûn xuaát vaø kinh doanh thuoác chöõa beänh; dòch vuï y teá; xuaát nhaäp khaåu</t>
  </si>
  <si>
    <t xml:space="preserve">     tröïc tieáp caùc ngaønh treân. Saûn xuaát, mua baùn traø. Mua baùn myõ phaåm.</t>
  </si>
  <si>
    <t>II- Kyø keá toaùn, ñôn vò tieàn teä söû duïng trong keá toaùn</t>
  </si>
  <si>
    <t>2- Ñôn vò tieàn teä söû duïng trong keá toaùn : ñoàng Vieät nam.</t>
  </si>
  <si>
    <t>III- Chuaån möïc vaø Cheá ñoä keá toaùn aùp duïng</t>
  </si>
  <si>
    <t>1- Cheá ñoä keá toaùn aùp duïng : cheá ñoä keá toaùn doanh nghieäp theo Quyeát ñònh soá 15/2006/QÑ-BTC.</t>
  </si>
  <si>
    <t xml:space="preserve">2- Tuyeân boá veà vieäc tuaân thuû Chuaån möïc keá toaùn vaø Cheá ñoä keá toaùn : BCTC ñöôïc laäp vaø trình baøy theo </t>
  </si>
  <si>
    <t xml:space="preserve">     Chuaån möïc vaø Cheá ñoä keá toaùn Vieät Nam hieän haønh.</t>
  </si>
  <si>
    <t>3- Hình thöùc keá toaùn aùp duïng : Nhaät kyù chung treân maùy vi tính.</t>
  </si>
  <si>
    <t>IV- Caùc chính saùch keá toaùn aùp duïng</t>
  </si>
  <si>
    <t>1- Nguyeân taéc ghi nhaän caùc khoaûn tieàn vaø caùc khoaûn töông ñöông tieàn.</t>
  </si>
  <si>
    <t xml:space="preserve">    Phöông phaùp chuyeån ñoåi caùc ñoàng tieàn ra ñoàng tieàn khaùc söû duïng trong keá toaùn</t>
  </si>
  <si>
    <t xml:space="preserve">       - Nguyeân taéc ghi nhaän haøng toàn kho : theo giaù goác.</t>
  </si>
  <si>
    <t xml:space="preserve">       - Phöông phaùp haïch toaùn haøng toàn kho : phöông phaùp kieåm keâ thöôøng xuyeân.</t>
  </si>
  <si>
    <t xml:space="preserve">       - Phöông phaùp laäp döï phoøng giaûm giaù haøng toàn kho.</t>
  </si>
  <si>
    <t xml:space="preserve">       - Nguyeân taéc ghi nhaän TSCÑ (höõu hình, voâ hình, thueâ taøi chính) : theo nguyeân giaù.</t>
  </si>
  <si>
    <t xml:space="preserve">       - Phöông phaùp khaáu hao TSCÑ (höõu hình, voâ hình, thueâ taøi chính) :  khaáu hao ñöôøng thaúng.</t>
  </si>
  <si>
    <t xml:space="preserve">      - Nguyeân taéc ghi nhaän chi phí ñi vay : ghi nhaän vaøo chi phí saûn xuaát, kinh doanh cuûa naêm taøi chính hieän haønh.</t>
  </si>
  <si>
    <t xml:space="preserve">      - Tyû leä voán hoùa ñöôïc söû duïng ñeå xaùc ñònh chi phí ñi vay ñöôïc voán hoùa trong kyø;</t>
  </si>
  <si>
    <t xml:space="preserve">      - Nguyeân taéc ghi nhaän voán ñaàu tö cuûa chuû sôû höõu, thaëng dö voán coå phaàn, voán khaùc cuûa chuû sôû höõu :</t>
  </si>
  <si>
    <t xml:space="preserve">        theo soá voán thöïc goùp cuûa chuû sôû höõu, soá cheânh leäch giöõa giaù thöïc teá phaùt haønh vaø meänh giaù coå phieáu.</t>
  </si>
  <si>
    <t xml:space="preserve">      - Nguyeân taéc ghi nhaän cheânh leäch ñaùng giaù laïi taøi saûn.</t>
  </si>
  <si>
    <t xml:space="preserve">      - Nguyeân taéc ghi nhaän cheânh leäch tyû giaù.</t>
  </si>
  <si>
    <t xml:space="preserve">      - Nguyeân taéc ghi nhaän lôïi nhuaän chöa phaân phoái : soá lôïi nhuaän töø hoaït ñoäng cuûa DN.</t>
  </si>
  <si>
    <t xml:space="preserve">      - Doanh thu baùn haøng : theo Chuaån möïc keá toaùn soá 14.</t>
  </si>
  <si>
    <t xml:space="preserve">      - Doanh thu cung caáp dòch vuï : theo Chuaån möïc keá toaùn soá 14.</t>
  </si>
  <si>
    <t xml:space="preserve">      - Doanh thu hoaït ñoäng taøi chính : theo Chuaån möïc keá toaùn soá 14</t>
  </si>
  <si>
    <t xml:space="preserve">      - Doanh thu hôïp ñoàng xaây döïng.</t>
  </si>
  <si>
    <t xml:space="preserve">      thueá thu nhaäp doanh nghieäp hoaõn laïi : chi phí TTN ñöôïc xaùc ñònh treân cô sôû thu nhaäp chòu thueá</t>
  </si>
  <si>
    <t xml:space="preserve">      vaø thueá suaát TNDN trong naêm hieän haønh.</t>
  </si>
  <si>
    <t>V- Thoâng tin boå sung cho caùc khoaûn muïc trình baøy trong Baûng caân ñoái keá toaùn</t>
  </si>
  <si>
    <t>(Ñôn vò tính:  ñoàng VN)</t>
  </si>
  <si>
    <t>01- Tieàn</t>
  </si>
  <si>
    <t>Ñaàu naêm</t>
  </si>
  <si>
    <t xml:space="preserve">   - Tieàn maët</t>
  </si>
  <si>
    <t>Coäng</t>
  </si>
  <si>
    <t>. . . . .</t>
  </si>
  <si>
    <t xml:space="preserve">   - Haøng mua ñang ñi ñöôøng</t>
  </si>
  <si>
    <t xml:space="preserve">   - Nguyeân lieäu, vaät lieäu</t>
  </si>
  <si>
    <t xml:space="preserve">   - Coâng cuï, duïng cuï</t>
  </si>
  <si>
    <t xml:space="preserve">   - Chi phí SX,KD dôû dang</t>
  </si>
  <si>
    <t xml:space="preserve">   - Thaønh phaåm</t>
  </si>
  <si>
    <t xml:space="preserve">   - Haøng hoùa</t>
  </si>
  <si>
    <t xml:space="preserve">   - Haøng göûi ñi baùn</t>
  </si>
  <si>
    <t xml:space="preserve">   - Haøng hoùa kho baûo thueá</t>
  </si>
  <si>
    <t>…</t>
  </si>
  <si>
    <t>08- Taêng, giaûm taøi saûn coá ñònh höõu hình:</t>
  </si>
  <si>
    <t>Nhaø cöûa,</t>
  </si>
  <si>
    <t>Maùy</t>
  </si>
  <si>
    <t xml:space="preserve">Phöông tieän </t>
  </si>
  <si>
    <t>Duïng cuï</t>
  </si>
  <si>
    <t xml:space="preserve">TSCÑ </t>
  </si>
  <si>
    <t xml:space="preserve">Toång </t>
  </si>
  <si>
    <t>Khoaûn muïc</t>
  </si>
  <si>
    <t>vaät kieán</t>
  </si>
  <si>
    <t>moùc,</t>
  </si>
  <si>
    <t>vaän taûi</t>
  </si>
  <si>
    <t>quaûn lyù</t>
  </si>
  <si>
    <t xml:space="preserve">höõu hình </t>
  </si>
  <si>
    <t>coäng</t>
  </si>
  <si>
    <t>truùc</t>
  </si>
  <si>
    <t>thieát bò</t>
  </si>
  <si>
    <t>truyeàn daãn</t>
  </si>
  <si>
    <t>khaùc</t>
  </si>
  <si>
    <t>I. Nguyeân giaù TSCÑ höõu hình</t>
  </si>
  <si>
    <t>Soá dö ñaàu naêm</t>
  </si>
  <si>
    <t xml:space="preserve">   -Mua trong naêm</t>
  </si>
  <si>
    <t xml:space="preserve">  -Ñaàu tö XDCB hoaøn thaønh</t>
  </si>
  <si>
    <t xml:space="preserve">  -Taêng khaùc</t>
  </si>
  <si>
    <t xml:space="preserve">  -Chuyeån sang baát ñoäng saûn ñaàu tö</t>
  </si>
  <si>
    <t xml:space="preserve">  -Thanh lyù, nhöôïng baùn</t>
  </si>
  <si>
    <t xml:space="preserve">  -Giaûm khaùc</t>
  </si>
  <si>
    <t>Soá dö cuoái naêm</t>
  </si>
  <si>
    <t>II. Giaù trò hao moøn luõy keá</t>
  </si>
  <si>
    <t xml:space="preserve">  -Khaáu hao trong naêm</t>
  </si>
  <si>
    <t>III. Giaù trò coøn laïi cuûa TSCÑ höõu hình</t>
  </si>
  <si>
    <t xml:space="preserve">  -Taïi ngaøy ñaàu naêm</t>
  </si>
  <si>
    <t xml:space="preserve">  -Taïi ngaøy cuoái naêm</t>
  </si>
  <si>
    <t>09- Taêng, giaûm taøi saûn coá ñònh thueâ taøi chính:</t>
  </si>
  <si>
    <t>Nhaø</t>
  </si>
  <si>
    <t>Phöông</t>
  </si>
  <si>
    <t>TSCÑ</t>
  </si>
  <si>
    <t xml:space="preserve">Taøi saûn </t>
  </si>
  <si>
    <t>cöûa, vaät</t>
  </si>
  <si>
    <t>tieän vaän</t>
  </si>
  <si>
    <t>höõu</t>
  </si>
  <si>
    <t>coá ñònh</t>
  </si>
  <si>
    <t>Toång</t>
  </si>
  <si>
    <t>kieán</t>
  </si>
  <si>
    <t>thieát</t>
  </si>
  <si>
    <t>taûi, truyeàn</t>
  </si>
  <si>
    <t>hình</t>
  </si>
  <si>
    <t>voâ</t>
  </si>
  <si>
    <t>bò</t>
  </si>
  <si>
    <t>daãn</t>
  </si>
  <si>
    <t>Nguyeân giaù TSCÑ thueâ taøi</t>
  </si>
  <si>
    <t>chính</t>
  </si>
  <si>
    <t xml:space="preserve">  -Thueâ taøi chính trong naêm</t>
  </si>
  <si>
    <t xml:space="preserve">  -Mua laïi TSCÑ thueâ taøi chính</t>
  </si>
  <si>
    <t xml:space="preserve">  -Traû laïi TSCÑ thueâ taøi chính</t>
  </si>
  <si>
    <t xml:space="preserve">  -Soá dö cuoái naêm</t>
  </si>
  <si>
    <t>Giaù trò hao moøn luõy keá</t>
  </si>
  <si>
    <t>Giaù trò coøn laïi cuûa TSCÑ</t>
  </si>
  <si>
    <t>thueâ taøi chính</t>
  </si>
  <si>
    <t xml:space="preserve">     *Tieàn thueâ phaùt sinh theâm ñöôïc ghi nhaän laø chi phí trong naêm:</t>
  </si>
  <si>
    <t xml:space="preserve">     *Caên cöù ñeå xaùc ñònh tieàn thueâ phaùt sinh theâm:</t>
  </si>
  <si>
    <t xml:space="preserve">     *Ñieàu khoaûn gia haïn thueâ hoaëc quyeàn ñöôïc mua taøi saûn:</t>
  </si>
  <si>
    <t>10- Taêng, giaûm taøi saûn coá ñònh voâ hình:</t>
  </si>
  <si>
    <t>Quyeàn</t>
  </si>
  <si>
    <t>Phaàn meàm</t>
  </si>
  <si>
    <t>söû duïng</t>
  </si>
  <si>
    <t>keá toaùn</t>
  </si>
  <si>
    <t>ñaát</t>
  </si>
  <si>
    <t>Nguyeân giaù TSCÑ voâ hình</t>
  </si>
  <si>
    <t xml:space="preserve">  -Mua trong naêm</t>
  </si>
  <si>
    <t xml:space="preserve">  -Taïo ra töø noäi boä doanh nghieäp</t>
  </si>
  <si>
    <t xml:space="preserve">  -Taêng do hôïp nhaát kinh doanh</t>
  </si>
  <si>
    <t xml:space="preserve"> Soá dö cuoái naêm</t>
  </si>
  <si>
    <t>Giaù trò coøn laïi cuûa TSCÑ voâ</t>
  </si>
  <si>
    <t>Cuoái naêm</t>
  </si>
  <si>
    <t>Soá</t>
  </si>
  <si>
    <t>Taêng</t>
  </si>
  <si>
    <t>Giaûm</t>
  </si>
  <si>
    <t>ñaàu naêm</t>
  </si>
  <si>
    <t>trong naêm</t>
  </si>
  <si>
    <t>cuoái naêm</t>
  </si>
  <si>
    <t>Nguyeân giaù baát ñoäng saûn ñaàu tö</t>
  </si>
  <si>
    <t xml:space="preserve">  -Quyeàn söû duïng ñaát</t>
  </si>
  <si>
    <t xml:space="preserve">  -Nhaø</t>
  </si>
  <si>
    <t xml:space="preserve">  -Nhaø vaø quyeàn söû duïng ñaát</t>
  </si>
  <si>
    <t xml:space="preserve">  -Cô sôû haï taàng</t>
  </si>
  <si>
    <t>Giaù trò coøn laïi cuûa baát ñoäng saûn</t>
  </si>
  <si>
    <t>ñaàu tö</t>
  </si>
  <si>
    <t xml:space="preserve"> -Cô sôû haï taàng</t>
  </si>
  <si>
    <t xml:space="preserve">   * Thuyeát minh soá lieäu vaø giaûi trình khaùc:</t>
  </si>
  <si>
    <t xml:space="preserve">       -</t>
  </si>
  <si>
    <t xml:space="preserve">       - . . . . . . . . </t>
  </si>
  <si>
    <t>Soá dö cuoái quyù</t>
  </si>
  <si>
    <t xml:space="preserve">Coäng </t>
  </si>
  <si>
    <t>16- Thueá vaø caùc khoaûn phaûi noäp Nhaø nöôùc</t>
  </si>
  <si>
    <t xml:space="preserve">  -Thueá giaù trò gia taêng</t>
  </si>
  <si>
    <t xml:space="preserve">  -Thueá tieâu thuï ñaëc bieät</t>
  </si>
  <si>
    <t xml:space="preserve">  -Thueá xuaát, nhaäp khaåu</t>
  </si>
  <si>
    <t xml:space="preserve">  -Thueá thu nhaäp doanh nghieäp</t>
  </si>
  <si>
    <t xml:space="preserve">  -Thueá thu nhaäp caù nhaân</t>
  </si>
  <si>
    <t xml:space="preserve">  -Thueá taøi nguyeân</t>
  </si>
  <si>
    <t xml:space="preserve">  -Thueá nhaø ñaát vaø tieàn thueâ ñaát</t>
  </si>
  <si>
    <t xml:space="preserve">  -Caùc loaïi thueá khaùc</t>
  </si>
  <si>
    <t xml:space="preserve">  -Caùc khoaûn phí, leä phí vaø caùc khoaûn phaûi noäp khaùc</t>
  </si>
  <si>
    <t>17- Chi phí phaûi traû</t>
  </si>
  <si>
    <t xml:space="preserve">  -Taøi saûn thöøa chôø giaûi quyeát</t>
  </si>
  <si>
    <t xml:space="preserve">  -Kinh phí coâng ñoaøn</t>
  </si>
  <si>
    <t xml:space="preserve">  -Baûo hieåm xaõ hoäi</t>
  </si>
  <si>
    <t xml:space="preserve">  -Baûo hieåm y teá</t>
  </si>
  <si>
    <t xml:space="preserve">  -Phaûi traû veà coå phaàn hoùa</t>
  </si>
  <si>
    <t xml:space="preserve">  -Nhaän kyù quyõ, kyù cöôïc ngaén haïn</t>
  </si>
  <si>
    <t xml:space="preserve">  -Caùc khoaûn phaûi traû, phaûi noäp khaùc</t>
  </si>
  <si>
    <t>a- Baûng ñoái chieáu bieán ñoäng cuûa voán chuû sôû höõu</t>
  </si>
  <si>
    <t>Voán</t>
  </si>
  <si>
    <t xml:space="preserve">Thaëng </t>
  </si>
  <si>
    <t>Nguoàn</t>
  </si>
  <si>
    <t>dö</t>
  </si>
  <si>
    <t>voán</t>
  </si>
  <si>
    <t>cuûa</t>
  </si>
  <si>
    <t>chuû sôû</t>
  </si>
  <si>
    <t>coå</t>
  </si>
  <si>
    <t>XDCB</t>
  </si>
  <si>
    <t>phaàn</t>
  </si>
  <si>
    <t>A</t>
  </si>
  <si>
    <t>tröôùc</t>
  </si>
  <si>
    <t xml:space="preserve"> -Taêng voán trong</t>
  </si>
  <si>
    <t xml:space="preserve">   naêm tröôùc</t>
  </si>
  <si>
    <t xml:space="preserve"> -Laõi trong naêm tröôùc</t>
  </si>
  <si>
    <t xml:space="preserve"> -Taêng khaùc</t>
  </si>
  <si>
    <t xml:space="preserve"> -Giaûm voán trong</t>
  </si>
  <si>
    <t xml:space="preserve"> -Loã trong naêm tröôùc</t>
  </si>
  <si>
    <t xml:space="preserve"> -Giaûm khaùc</t>
  </si>
  <si>
    <t>tröôùc Soá dö ñaàu</t>
  </si>
  <si>
    <t>naêm nay</t>
  </si>
  <si>
    <t xml:space="preserve"> -Taêng voán trong </t>
  </si>
  <si>
    <t xml:space="preserve">   naêm nay</t>
  </si>
  <si>
    <t xml:space="preserve"> -Laõi trong naêm nay</t>
  </si>
  <si>
    <t xml:space="preserve"> -Loã trong naêm nay</t>
  </si>
  <si>
    <t xml:space="preserve"> - Voán goùp cuûa Nhaø nöôùc</t>
  </si>
  <si>
    <t xml:space="preserve"> - Voán goùp cuûa caùc ñoái töôïng khaùc</t>
  </si>
  <si>
    <t xml:space="preserve">    * Giaù trò traùi phieáu ñaõ chuyeån thaønh coå phieáu trong naêm</t>
  </si>
  <si>
    <t xml:space="preserve">    * Soá löôïng coå phieáu quyõ:</t>
  </si>
  <si>
    <t>c- Caùc giao dòch veà voán vôùi caùc chuû sôû höõu vaø phaân phoái</t>
  </si>
  <si>
    <t xml:space="preserve">    coå töùc, chia lôïi nhuaän</t>
  </si>
  <si>
    <t xml:space="preserve"> - Voán ñaàu tö cuûa chuû sôû höõu</t>
  </si>
  <si>
    <t xml:space="preserve"> + Voán goùp ñaàu naêm</t>
  </si>
  <si>
    <t xml:space="preserve"> + Voán goùp taêng trong naêm</t>
  </si>
  <si>
    <t xml:space="preserve"> + Voán goùp giaûm trong naêm</t>
  </si>
  <si>
    <t xml:space="preserve"> + Voán goùp cuoái naêm</t>
  </si>
  <si>
    <t xml:space="preserve"> - Coà töùc, lôïi nhuaän ñaõ chia</t>
  </si>
  <si>
    <t>d- Coå töùc</t>
  </si>
  <si>
    <t xml:space="preserve">   - Coå töùc ñaõ coâng boá sau ngaøy keát thuùc kyø keá toaùn naêm:</t>
  </si>
  <si>
    <t xml:space="preserve">     + Coå töùc ñaõ coâng boá treân coå phieáu phoå thoâng:</t>
  </si>
  <si>
    <t xml:space="preserve">     + Coå töùc ñaõ coâng boá treân coå phieáu öu ñaõi:</t>
  </si>
  <si>
    <t xml:space="preserve">   - Coå töùc cuûa coå phieáu öu ñaõi luõy keá chöa ñöôïc ghi nhaän:</t>
  </si>
  <si>
    <t xml:space="preserve">ñ- Coå phieáu </t>
  </si>
  <si>
    <t xml:space="preserve">    - Soá löôïng coå phieáu ñaêng kyù phaùt haønh</t>
  </si>
  <si>
    <t xml:space="preserve">    - Soá löôïng coå phieáu ñaõ baùn ra coâng chuùng</t>
  </si>
  <si>
    <t xml:space="preserve">     + Coå phieáu phoå thoâng</t>
  </si>
  <si>
    <t xml:space="preserve">     + Coå phieáu öu ñaõi</t>
  </si>
  <si>
    <t xml:space="preserve">   - Soá löôïng coå phieáu ñöôïc mua laïi</t>
  </si>
  <si>
    <t xml:space="preserve">    + Coå phieáu phoå thoâng</t>
  </si>
  <si>
    <t xml:space="preserve">    + Coå phieáu öu ñaõi</t>
  </si>
  <si>
    <t xml:space="preserve">  - Soá löôïng coå phieáu ñaõ löu haønh</t>
  </si>
  <si>
    <t xml:space="preserve">   + Coå phieáu phoå thoâng</t>
  </si>
  <si>
    <t xml:space="preserve">   + Coå phieáu öu ñaõi</t>
  </si>
  <si>
    <t xml:space="preserve">      * Meänh giaù coå phieáu ñang löu haønh</t>
  </si>
  <si>
    <t>e- Caùc quyõ cuûa doanh nghieäp:</t>
  </si>
  <si>
    <t xml:space="preserve">    - Quyõ ñaàu tö phaùt trieån</t>
  </si>
  <si>
    <t>g- Thu nhaäp vaø chi phí, laõi hoaëc loã ñöôïc ghi nhaän tröïc tieáp vaøo Voán chuû sôû höõu theo qui ñònh cuûa</t>
  </si>
  <si>
    <t xml:space="preserve">     caùc chuaån möïc keá toaùn cuï theå.</t>
  </si>
  <si>
    <t xml:space="preserve">   - </t>
  </si>
  <si>
    <t xml:space="preserve">   -</t>
  </si>
  <si>
    <t xml:space="preserve">  - Nguoàn kinh phí ñöôïc caáp trong naêm</t>
  </si>
  <si>
    <t xml:space="preserve">  - Chi söï nghieäp</t>
  </si>
  <si>
    <t xml:space="preserve">  - Nguoàn kinh phí coøn laïi cuoái naêm</t>
  </si>
  <si>
    <t>VI- Thoâng tin boå sung cho caùc khoaûn muïc trình baøy trong</t>
  </si>
  <si>
    <t xml:space="preserve">      Baùo caùo keát quaû hoaït ñoäng kinh doanh</t>
  </si>
  <si>
    <t>(Ñôn vò tính:  ñoàng VN      )</t>
  </si>
  <si>
    <t xml:space="preserve">       soá 01)</t>
  </si>
  <si>
    <t xml:space="preserve">      Trong ñoù:</t>
  </si>
  <si>
    <t xml:space="preserve">    - Doanh thu baùn haøng hoùa</t>
  </si>
  <si>
    <t xml:space="preserve">    - Doanh thu baùn thaønh phaåm</t>
  </si>
  <si>
    <t xml:space="preserve">    - Doanh thu cung caáp dòch vuï</t>
  </si>
  <si>
    <t xml:space="preserve">    - Doanh thu hôïp ñoàng xaây döïng (Ñoái vôùi doanh nghieäp</t>
  </si>
  <si>
    <t xml:space="preserve">      coù hoaït ñoäng xaây laép)</t>
  </si>
  <si>
    <t xml:space="preserve">    </t>
  </si>
  <si>
    <t xml:space="preserve">    Trong ñoù:</t>
  </si>
  <si>
    <t xml:space="preserve">        - Chieát khaáu thöông maïi</t>
  </si>
  <si>
    <t xml:space="preserve">        - Giaûm giaù haøng baùn</t>
  </si>
  <si>
    <t xml:space="preserve">        - Haøng baùn bò traû laïi </t>
  </si>
  <si>
    <t xml:space="preserve">     - Laõi tieàn göûi, tieàn cho vay</t>
  </si>
  <si>
    <t xml:space="preserve">     - Coå töùc, lôïi nhuaän ñöôïc chia</t>
  </si>
  <si>
    <t xml:space="preserve">     - Laõi cheânh leäch tyû giaù chöa thöïc hieän</t>
  </si>
  <si>
    <t xml:space="preserve">     - Doanh thu hoaït ñoäng taøi chính khaùc</t>
  </si>
  <si>
    <t xml:space="preserve">     - Laõi tieàn vay</t>
  </si>
  <si>
    <t xml:space="preserve">     - Chieát khaáu thanh toaùn, laõi baùn haøng traû chaäm</t>
  </si>
  <si>
    <t xml:space="preserve">    - Chi phí taøi chính khaùc</t>
  </si>
  <si>
    <t xml:space="preserve">      (Maõ soá 51)</t>
  </si>
  <si>
    <t xml:space="preserve"> - Chi phí thueá thu nhaäp doanh nghieäp tính treân thu</t>
  </si>
  <si>
    <t xml:space="preserve">    nhaäp chòu thueá naêm hieän haønh</t>
  </si>
  <si>
    <t xml:space="preserve"> - Ñieàu chænh chi phí thueá thu nhaäp doanh nghieäp cuûa</t>
  </si>
  <si>
    <t xml:space="preserve">    caùc naêm tröôùc vaøo chi phí thueá thu nhaäp hieän haønh</t>
  </si>
  <si>
    <t xml:space="preserve">    naêm nay</t>
  </si>
  <si>
    <t xml:space="preserve"> - Toång chi phí thueá thu nhaäp doanh nghieäp hieän haønh</t>
  </si>
  <si>
    <t xml:space="preserve">      (Maõ soá 52)</t>
  </si>
  <si>
    <t xml:space="preserve"> - Chi phí thueá thu nhaäp doanh nghieäp hoaõn laïi phaùt sinh</t>
  </si>
  <si>
    <t xml:space="preserve">   töø caùc khoaûn cheânh leäch taïm thôøi phaûi chòu thueá</t>
  </si>
  <si>
    <t xml:space="preserve">    töø vieäc hoaøn nhaäp taøi saûn thueá thu nhaäp hoaõn laïi</t>
  </si>
  <si>
    <t xml:space="preserve"> - Thu nhaäp thueá thu nhaäp doanh nghieäp hoaõn laïi phaùt sinh</t>
  </si>
  <si>
    <t xml:space="preserve">    töø caùc khoaûn cheânh leäch taïm thôøi ñöôïc khaáu tröø</t>
  </si>
  <si>
    <t xml:space="preserve">    töø caùc khooaûn loã tính thueá vaø öu ñaõi thueá chöa söû</t>
  </si>
  <si>
    <t xml:space="preserve">    duïng</t>
  </si>
  <si>
    <t xml:space="preserve"> - Thu nhaäp thueá thu nhaäp doanh nghieäp hoaõn laïi phaùt </t>
  </si>
  <si>
    <t xml:space="preserve">    sinh töø vieäc hoaøn nhaäp thueááá thu nhaäp hoaõn laïi phaûi </t>
  </si>
  <si>
    <t xml:space="preserve">    traû</t>
  </si>
  <si>
    <t xml:space="preserve"> - Toång chi phí thueá thu nhaäp doanh nghieäp hoaõn laïi</t>
  </si>
  <si>
    <t xml:space="preserve">    - Chi phí nguyeân lieäu, vaät lieäu</t>
  </si>
  <si>
    <t xml:space="preserve">    - Chi phí nhaân coâng</t>
  </si>
  <si>
    <t xml:space="preserve">    - Chi phí khaáu hao taøi saûn coá ñònh</t>
  </si>
  <si>
    <t xml:space="preserve">    - Chi phí dòch vuï mua ngoaøi</t>
  </si>
  <si>
    <t xml:space="preserve">    - Chi phi khaùc baèng tieàn</t>
  </si>
  <si>
    <t>VII- Thoâng tin boå sung cho caùc khoaûn muïc trình baøy trong</t>
  </si>
  <si>
    <t xml:space="preserve">        Baùo caùo löu chuyeån tieàn teä</t>
  </si>
  <si>
    <t>(Ñôn vò tính:   ñoàng VN )</t>
  </si>
  <si>
    <t>VIII- Nhöõng thoâng tin khaùc</t>
  </si>
  <si>
    <t>1- Nhöõng khoaûn nôï tieàm taøng, khoaûn cam keát vaø nhöõng thoâng tin taøi chính khaùc:</t>
  </si>
  <si>
    <t>2- Nhöõng söï kieän phaùt sinh sau ngaøy keát thuùc kyø keá toaùn naêm:</t>
  </si>
  <si>
    <t>3- Thoâng tin veà caùc beân lieân quan:</t>
  </si>
  <si>
    <t xml:space="preserve">4- Trình baøy taøi saûn, doanh thu, keát quaû kinh doanh theo boä phaän (theo lónh vöïc kinh </t>
  </si>
  <si>
    <t xml:space="preserve">     doanh hoaëc khu vöïc ñòa lyù) theo quy ñònh cuûa Chuaån möïc keá toaùn soá 28 "Baùo caùo boä </t>
  </si>
  <si>
    <t xml:space="preserve">     phaän": </t>
  </si>
  <si>
    <t>5- Thoâng tin so saùnh (nhöõng thay ñoåi veà thoâng tin trong baùo caùo taøi chính cuûa caùc nieân</t>
  </si>
  <si>
    <t xml:space="preserve">    ñoä keá toaùn tröôùc):</t>
  </si>
  <si>
    <t>6- Thoâng tin veà hoaït ñoäng lieân tuïc:</t>
  </si>
  <si>
    <t xml:space="preserve">     Ngöôøi laäp bieåu</t>
  </si>
  <si>
    <t>lô 12 Đường số 8 KCN Tân Tạo Q Bình Tân</t>
  </si>
  <si>
    <t>LN</t>
  </si>
  <si>
    <t>sau thuế</t>
  </si>
  <si>
    <t xml:space="preserve">chưa </t>
  </si>
  <si>
    <t xml:space="preserve">phaân </t>
  </si>
  <si>
    <t>phoái</t>
  </si>
  <si>
    <t>Thaùi Nhaõ Ngoân</t>
  </si>
  <si>
    <t xml:space="preserve">Ngoâ Thò Xuaân Phöôïng </t>
  </si>
  <si>
    <t xml:space="preserve">Quõy ñaàu </t>
  </si>
  <si>
    <t xml:space="preserve">tö </t>
  </si>
  <si>
    <t>phaùt</t>
  </si>
  <si>
    <t>trieån</t>
  </si>
  <si>
    <t xml:space="preserve">phoøng </t>
  </si>
  <si>
    <t xml:space="preserve">Quyõ khen </t>
  </si>
  <si>
    <t xml:space="preserve">thöôûng </t>
  </si>
  <si>
    <t>phuùc lôïi</t>
  </si>
  <si>
    <t>Chia coå töùc</t>
  </si>
  <si>
    <t>Söû duïng quyõ</t>
  </si>
  <si>
    <t xml:space="preserve">   -  Quyõ khen thöôûng  phuùc lôïi</t>
  </si>
  <si>
    <t>Chỉ tiêu</t>
  </si>
  <si>
    <t>TÀI SẢN</t>
  </si>
  <si>
    <t>4. Phải thu theo tiến độ kế hoạch hợp đồng xây dựng</t>
  </si>
  <si>
    <t>1. Hàng tồn kho</t>
  </si>
  <si>
    <t>2. Thuế GTGT được khấu trừ</t>
  </si>
  <si>
    <t>1. Phải thu dài hạn của khách hàng</t>
  </si>
  <si>
    <t>1. Chi phí trả trước dài hạn</t>
  </si>
  <si>
    <t>2. Thặng dư vốn cổ phần</t>
  </si>
  <si>
    <t>2. Các khoản tương đương tiền</t>
  </si>
  <si>
    <t>2. Tài sản thuế thu nhập hoãn lại</t>
  </si>
  <si>
    <t>4. Giá vốn hàng bán</t>
  </si>
  <si>
    <t>7. Chi phí tài chính</t>
  </si>
  <si>
    <t>8. Chi phí bán hàng</t>
  </si>
  <si>
    <t>9. Chi phí quản lý doanh nghiệp</t>
  </si>
  <si>
    <t>11. Thu nhập khác</t>
  </si>
  <si>
    <t>12. Chi phí khác</t>
  </si>
  <si>
    <t>16. Chi phí thuế TNDN hoãn lại</t>
  </si>
  <si>
    <t>I. Lưu chuyển tiền từ hoạt động kinh doanh</t>
  </si>
  <si>
    <t>1. Lợi nhuận trước thuế</t>
  </si>
  <si>
    <t>01</t>
  </si>
  <si>
    <t>2. Điều chỉnh cho các khoản</t>
  </si>
  <si>
    <t>02</t>
  </si>
  <si>
    <t>03</t>
  </si>
  <si>
    <t>04</t>
  </si>
  <si>
    <t>05</t>
  </si>
  <si>
    <t>06</t>
  </si>
  <si>
    <t>08</t>
  </si>
  <si>
    <t>09</t>
  </si>
  <si>
    <t>10</t>
  </si>
  <si>
    <t>11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</si>
  <si>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</si>
  <si>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</si>
  <si>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</si>
  <si>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</si>
  <si>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</si>
  <si>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</si>
  <si>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</si>
  <si>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</si>
  <si>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</si>
  <si>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</si>
  <si>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</si>
  <si>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</si>
  <si>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</si>
  <si>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</si>
  <si>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30</t>
  </si>
  <si>
    <t>III. Lưu chuyển tiền từ hoạt động tài chính</t>
  </si>
  <si>
    <t>31</t>
  </si>
  <si>
    <t>32</t>
  </si>
  <si>
    <t>6. Cổ tức, lợi nhuận đã trả cho chủ sở hữu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</si>
  <si>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</si>
  <si>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</si>
  <si>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</si>
  <si>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</si>
  <si>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</si>
  <si>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</si>
  <si>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</si>
  <si>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Tiền và tương đương tiền cuối kỳ (70 = 50+60+61)</t>
  </si>
  <si>
    <t xml:space="preserve">   -  Khoản tương dương tiền </t>
  </si>
  <si>
    <t>Thuyết minh</t>
  </si>
  <si>
    <t>I. Tiền và các khoản tương đương tiền</t>
  </si>
  <si>
    <t>II. Đầu tư tài chính ngắn hạn</t>
  </si>
  <si>
    <t>1. Chứng khoán kinh doanh</t>
  </si>
  <si>
    <t>3. Đầu tư nắm giữ đến ngày đáo hạn</t>
  </si>
  <si>
    <t>III. Các khoản phải thu ngắn hạn</t>
  </si>
  <si>
    <t>2. Trả trước cho người bán ngắn hạn</t>
  </si>
  <si>
    <t>3. Phải thu nội bộ ngắn hạn</t>
  </si>
  <si>
    <t>5. Phải thu về cho vay ngắn hạn</t>
  </si>
  <si>
    <t>6. Phải thu ngắn hạn khác</t>
  </si>
  <si>
    <t>IV. Hàng tồn kho</t>
  </si>
  <si>
    <t>3. Thuế và các khoản khác phải thu Nhà nước</t>
  </si>
  <si>
    <t>4. Giao dịch mua bán lại trái phiếu Chính phủ</t>
  </si>
  <si>
    <t>5. Tài sản ngắn hạn khác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</si>
  <si>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</si>
  <si>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</si>
  <si>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</si>
  <si>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</si>
  <si>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</si>
  <si>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1. Tài sản cố định hữu hình</t>
  </si>
  <si>
    <t>2. Tài sản cố định thuê tài chính</t>
  </si>
  <si>
    <t>3. Tài sản cố định vô hình</t>
  </si>
  <si>
    <t>III. Bất động sản đầu tư</t>
  </si>
  <si>
    <t>2. Chi phí xây dựng cơ bản dở dang</t>
  </si>
  <si>
    <t>V. Đầu tư tài chính dài hạn</t>
  </si>
  <si>
    <t>3. Đầu tư góp vốn vào đơn vị khác</t>
  </si>
  <si>
    <t>5. Đầu tư nắm giữ đến ngày đáo hạn</t>
  </si>
  <si>
    <t>VI. Tài sản dài hạn khác</t>
  </si>
  <si>
    <t>3. Thiết bị, vật tư, phụ tùng thay thế dài hạn</t>
  </si>
  <si>
    <t>4. Tài sản dài hạn khác</t>
  </si>
  <si>
    <t>I. Nợ ngắn hạn</t>
  </si>
  <si>
    <t>1. Phải trả người bán ngắn hạn</t>
  </si>
  <si>
    <t>2. Người mua trả tiền trước ngắn hạn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</si>
  <si>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</si>
  <si>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</si>
  <si>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</si>
  <si>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</si>
  <si>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9. Phải trả ngắn hạn khác</t>
  </si>
  <si>
    <t>10. Vay và nợ thuê tài chính ngắn hạn</t>
  </si>
  <si>
    <t>13. Quỹ bình ổn giá</t>
  </si>
  <si>
    <t>II. Nợ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</si>
  <si>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</si>
  <si>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</si>
  <si>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</si>
  <si>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</si>
  <si>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>7. Phải trả dài hạn khác</t>
  </si>
  <si>
    <t>9. Trái phiếu chuyển đổi</t>
  </si>
  <si>
    <t>10. Cổ phiếu ưu đãi</t>
  </si>
  <si>
    <t>13. Quỹ phát triển khoa học và công nghệ</t>
  </si>
  <si>
    <t>I. Vốn chủ sở hữu</t>
  </si>
  <si>
    <t>1. Vốn góp của chủ sở hữu</t>
  </si>
  <si>
    <t>411a</t>
  </si>
  <si>
    <t>411b</t>
  </si>
  <si>
    <t>6. Chênh lệch đánh giá lại tài sản</t>
  </si>
  <si>
    <t>7. Chênh lệch tỷ giá hối đoái</t>
  </si>
  <si>
    <t>8. Quỹ đầu tư phát triển</t>
  </si>
  <si>
    <t>10. Quỹ khác thuộc vốn chủ sở hữu</t>
  </si>
  <si>
    <t>11. Lợi nhuận sau thuế chưa phân phối</t>
  </si>
  <si>
    <t>421a</t>
  </si>
  <si>
    <t>421b</t>
  </si>
  <si>
    <t>12. Nguồn vốn đầu tư XDCB</t>
  </si>
  <si>
    <t>II. Nguồn kinh phí và quỹ khác</t>
  </si>
  <si>
    <t>51</t>
  </si>
  <si>
    <t>52</t>
  </si>
  <si>
    <t>- Các khoản dự phòng</t>
  </si>
  <si>
    <t>- Lãi, lỗ từ hoạt động đầu tư</t>
  </si>
  <si>
    <t>- Tăng, giảm các khoản phải thu</t>
  </si>
  <si>
    <t>- Tăng, giảm hàng tồn kho</t>
  </si>
  <si>
    <t>- Tăng, giảm chứng khoán kinh doanh</t>
  </si>
  <si>
    <t>- Tiền lãi vay đã trả</t>
  </si>
  <si>
    <t>- Thuế thu nhập doanh nghiệp đã nộp</t>
  </si>
  <si>
    <t>- Tiền thu khác từ hoạt động kinh doanh</t>
  </si>
  <si>
    <t>- Tiền chi khác cho hoạt động kinh doanh</t>
  </si>
  <si>
    <t>5-Ñaëc ñieåm hoaït ñoäng cuûa doanh nghieäp trong naêm taøi chính coù aûnh höôûng ñeán baùo caùo taøi chính</t>
  </si>
  <si>
    <t>4-Chu kỳ sản xuất, kinh doanh thông thường.</t>
  </si>
  <si>
    <t>6. Cấu trúc doanh nghiệp</t>
  </si>
  <si>
    <t>- Danh sách các công ty liên doanh, liên kết;</t>
  </si>
  <si>
    <t>- Danh sách các đơn vị trực thuộc không có tư cách pháp nhân hạch toán phụ thuộc.</t>
  </si>
  <si>
    <t xml:space="preserve">7. Tuyên bố về khả năng so sánh thông tin trên Báo cáo tài chính </t>
  </si>
  <si>
    <t>-Danh sách các công ty con: Cty TNHH Usar Việt Nam</t>
  </si>
  <si>
    <t>1- Kyø keá toaùn naêm :  töø 01/01/2015 keát thuùc ngaøy 31/12/2015.</t>
  </si>
  <si>
    <t xml:space="preserve">       - Phöông phaùp tính giaù trò haøng toàn kho : Bình quaân </t>
  </si>
  <si>
    <t xml:space="preserve">2. Các loại tỷ giá hối đoái áp dụng trong kế toán. </t>
  </si>
  <si>
    <t>3. Nguyên tắc xác định lãi suất thực tế (lãi suất hiệu lực) dùng để chiết khấu dòng tiền.</t>
  </si>
  <si>
    <t>4- Nguyeân taéc ghi nhaän caùc khoaûn tieàn vaø caùc khoaûn töông ñöông tieàn.</t>
  </si>
  <si>
    <t>5. Nguyên tắc kế toán các khoản đầu tư tài chính</t>
  </si>
  <si>
    <t>a) Chứng khoán kinh doanh;</t>
  </si>
  <si>
    <t>b) Các khoản đầu tư nắm giữ đến ngày đáo hạn;</t>
  </si>
  <si>
    <t>c) Các khoản cho vay;</t>
  </si>
  <si>
    <t xml:space="preserve">d) Đầu tư vào công ty con; công ty liên doanh, liên kết; </t>
  </si>
  <si>
    <t>đ) Đầu tư vào công cụ vốn của đơn vị khác;</t>
  </si>
  <si>
    <t>e) Các phương pháp kế toán đối với các giao dịch khác liên quan đến đầu tư tài chính.</t>
  </si>
  <si>
    <t>6. Nguyên tắc kế toán nợ phải thu</t>
  </si>
  <si>
    <t>7- Nguyeân taéc ghi nhaän haøng toàn kho:</t>
  </si>
  <si>
    <t>8- Nguyeân taéc ghi nhaän vaø khaáu hao TSCÑ vaø baát ñoäng saûn ñaàu tö:</t>
  </si>
  <si>
    <t>13- Nguyeân taéc ghi nhaän chi phí phaûi traû.</t>
  </si>
  <si>
    <t>14- Nguyeân taéc vaø phöông phaùp ghi nhaän caùc khoaûn döï phoøng phaûi traû.</t>
  </si>
  <si>
    <t>15- Nguyeân taéc ghi nhaän voán chuû sôû höõu:</t>
  </si>
  <si>
    <t>16- Nguyeân taéc vaø phöông phaùp ghi nhaän doanh thu:</t>
  </si>
  <si>
    <t>17- Nguyeân taéc vaø phöông phaùp ghi nhaän chi phí taøi chính : toång chi phí phaùt sinh trong kyø.</t>
  </si>
  <si>
    <t>20- Nguyeân taéc vaø phöông phaùp keá toaùn khaùc.</t>
  </si>
  <si>
    <t>09. Nguyên tắc kế toán chi phí trả trước.</t>
  </si>
  <si>
    <t>10-Nguyên tắc kế toán nợ phải trả.</t>
  </si>
  <si>
    <t>11. Nguyên tắc ghi nhận vay và nợ phải trả thuê tài chính.</t>
  </si>
  <si>
    <t>12- Nguyeân taéc ghi nhaän vaø voán hoùa caùc khoaûn chi phí ñi vay:</t>
  </si>
  <si>
    <t>17. Nguyên tắc kế toán các khoản giảm trừ doanh thu</t>
  </si>
  <si>
    <t>18. Nguyên tắc kế toán giá vốn hàng bán.</t>
  </si>
  <si>
    <t>18. Nguyên tắc kế toán chi phí bán hàng, chi phí quản lý doanh nghiệp.</t>
  </si>
  <si>
    <t>19- Nguyeân taéc vaø phöông phaùp ghi nhaän chi phí thueá thu nhaäp doanh nghieäp hieän haønh, chi phí</t>
  </si>
  <si>
    <t xml:space="preserve">02- Caùc khoaûn ñaàu tö taøi chính </t>
  </si>
  <si>
    <t xml:space="preserve">Cuoái naêm </t>
  </si>
  <si>
    <t xml:space="preserve">Giaù goác </t>
  </si>
  <si>
    <t>Giaù trò</t>
  </si>
  <si>
    <t xml:space="preserve">Döï </t>
  </si>
  <si>
    <t>hôïp lyù</t>
  </si>
  <si>
    <t>a) Chứng khoán kinh doanh</t>
  </si>
  <si>
    <t xml:space="preserve">- Tổng giá trị cổ phiếu; </t>
  </si>
  <si>
    <t>(chi tiết từng loại cổ phiếu chiếm từ 10% trên tổng giá trị cổ phiếu trở lên)</t>
  </si>
  <si>
    <t>- Các khoản đầu tư khác;</t>
  </si>
  <si>
    <t>- Lý do thay đổi với từng khoản đầu tư/loại cổ phiếu, trái phiếu:</t>
  </si>
  <si>
    <t xml:space="preserve">   + Về số lượng</t>
  </si>
  <si>
    <t xml:space="preserve">   + Về giá trị</t>
  </si>
  <si>
    <t>b) Đầu tư nắm giữ đến ngày đáo hạn</t>
  </si>
  <si>
    <t>ghi soå</t>
  </si>
  <si>
    <t>b1) Ngắn hạn</t>
  </si>
  <si>
    <t>- Tiền gửi có kỳ hạn</t>
  </si>
  <si>
    <t>- Các khoản đầu tư khác</t>
  </si>
  <si>
    <t>b2) Dài hạn</t>
  </si>
  <si>
    <t>c) Đầu tư góp vốn vào đơn vị khác</t>
  </si>
  <si>
    <t xml:space="preserve">- Đầu tư vào công ty con </t>
  </si>
  <si>
    <t>- Đầu tư vào công ty liên doanh, liên kết;</t>
  </si>
  <si>
    <t>- Đầu tư vào đơn vị khác;</t>
  </si>
  <si>
    <t>3. Phải thu của khách hàng</t>
  </si>
  <si>
    <t>a) Phải thu của khách hàng ngắn hạn</t>
  </si>
  <si>
    <t>b) Phải thu của khách hàng dài hạn (tương tự ngắn hạn)</t>
  </si>
  <si>
    <t>c) Phải thu của khách hàng là các bên liên quan (chi tiết từng đối tượng)</t>
  </si>
  <si>
    <t xml:space="preserve">4.Phaûi thu khaùc </t>
  </si>
  <si>
    <t xml:space="preserve">Döï phoøng </t>
  </si>
  <si>
    <t>a) Ngắn hạn</t>
  </si>
  <si>
    <t xml:space="preserve"> Phải thu về cổ phần hoaù</t>
  </si>
  <si>
    <t>- Phải thu về cổ tức  lôïi  nhuận ñược chia;</t>
  </si>
  <si>
    <t>- Phải thu người lao động;</t>
  </si>
  <si>
    <t>- Ký cược, ký quỹ;</t>
  </si>
  <si>
    <t>- Cho mượn;</t>
  </si>
  <si>
    <t>- Các khoản chi hộ;</t>
  </si>
  <si>
    <t>- Phải thu khác</t>
  </si>
  <si>
    <t>b) Dài hạn</t>
  </si>
  <si>
    <t xml:space="preserve">Ñoái </t>
  </si>
  <si>
    <t>coù theå</t>
  </si>
  <si>
    <t xml:space="preserve">töôïng </t>
  </si>
  <si>
    <t>thu hoài</t>
  </si>
  <si>
    <t>nôï</t>
  </si>
  <si>
    <t xml:space="preserve"> - Tổng giá trị các khoản phải thu, cho vay </t>
  </si>
  <si>
    <t xml:space="preserve">quá hạn thanh toán , hoặc chưa quá hạn </t>
  </si>
  <si>
    <t>nhưng khó có khả năng thu hồi</t>
  </si>
  <si>
    <t>-Thông tin về Các khoản tiền phạt, phải thu về</t>
  </si>
  <si>
    <t xml:space="preserve">lãi trả chậm… phát sinh từ các khoản nợ quá </t>
  </si>
  <si>
    <t xml:space="preserve">hạn nhưng không được ghi nhận doanh thu; </t>
  </si>
  <si>
    <t>- Khả năng thu hồi nợ phải thu quá hạn.</t>
  </si>
  <si>
    <t xml:space="preserve">  - Giá trị hàng tồn kho ứ đọng, kém, mất phẩm chất </t>
  </si>
  <si>
    <t xml:space="preserve">không có khả năng tiêu thụ tại thời điểm </t>
  </si>
  <si>
    <t>a) Chi phí sản xuất, kinh doanh dở dang dài hạn</t>
  </si>
  <si>
    <t xml:space="preserve">b) Xây dựng cơ bản dở dang </t>
  </si>
  <si>
    <t>- Mua sắm;</t>
  </si>
  <si>
    <t>- XDCB;</t>
  </si>
  <si>
    <t>- Sửa chữa</t>
  </si>
  <si>
    <t>5. Nợ xấu</t>
  </si>
  <si>
    <t>06- Haøng toàn kho</t>
  </si>
  <si>
    <t>7. Tài sản dở dang dài hạn</t>
  </si>
  <si>
    <t>11- Taêng, giaûm baát ñoäng saûn ñaàu tö:</t>
  </si>
  <si>
    <t xml:space="preserve">a) Ngaén haïn </t>
  </si>
  <si>
    <t xml:space="preserve">b) Daøi haïn </t>
  </si>
  <si>
    <t>-Coâng cuï duïng cuï</t>
  </si>
  <si>
    <t xml:space="preserve">-Chi phí thueâ gian haøng </t>
  </si>
  <si>
    <t>12. Chi phí trả trước</t>
  </si>
  <si>
    <t>Gía trị</t>
  </si>
  <si>
    <t>Số coù</t>
  </si>
  <si>
    <t>khaû naêng</t>
  </si>
  <si>
    <t>traû nôï</t>
  </si>
  <si>
    <t>a)  -Vay ngaén haïn</t>
  </si>
  <si>
    <t>b)  -Vay daøi haïn</t>
  </si>
  <si>
    <t>a) Các khoản phải trả người bán ngắn hạn</t>
  </si>
  <si>
    <t xml:space="preserve">- Chi tiết cho từng đối tượng chiếm từ 10% trở </t>
  </si>
  <si>
    <t>lên trên tổng số phải trả;</t>
  </si>
  <si>
    <t>- Phải trả cho các đối tượng khác</t>
  </si>
  <si>
    <t xml:space="preserve">b) Các khoản phải trả người bán dài hạn </t>
  </si>
  <si>
    <t>Phaûi noäp</t>
  </si>
  <si>
    <t xml:space="preserve">Ñaõ noäp </t>
  </si>
  <si>
    <t>a)Phaûi noäp</t>
  </si>
  <si>
    <t>a)Phaûi thu</t>
  </si>
  <si>
    <t xml:space="preserve">- Lãi vay </t>
  </si>
  <si>
    <t xml:space="preserve">- Các khoản khác </t>
  </si>
  <si>
    <t>19- Phaûi traû khaùc</t>
  </si>
  <si>
    <t xml:space="preserve">  -Baûo hieåm  TN</t>
  </si>
  <si>
    <t>- Cổ tức, lợi nhuận phải trả;</t>
  </si>
  <si>
    <t>- Nhận ký quỹ, ký cược dài hạn</t>
  </si>
  <si>
    <t>- Các khoản phải trả, phải nộp khác</t>
  </si>
  <si>
    <t xml:space="preserve">14- Vay và nợ thuê tài chính </t>
  </si>
  <si>
    <t>15. Phải trả người bán</t>
  </si>
  <si>
    <t>20- Voán chuû sôû höõu</t>
  </si>
  <si>
    <t>goùp</t>
  </si>
  <si>
    <t>b- Chi tieát voán goùp cuûa chuû sôû höõu</t>
  </si>
  <si>
    <t>21- Nguoàn kinh phí</t>
  </si>
  <si>
    <t xml:space="preserve">1- Toång doanh thu baùn haøng vaø cung caáp dòch vuï (Maõ </t>
  </si>
  <si>
    <t>2- Caùc khoaûn giaûm tröø doanh thu (Maõ soá 02)</t>
  </si>
  <si>
    <t>3- Giaù voán haøng baùn (Maõ soá 11)</t>
  </si>
  <si>
    <t>- Giá vốn của hàng hóa đã bán;</t>
  </si>
  <si>
    <t>- Giá vốn của thành phẩm đã bán;</t>
  </si>
  <si>
    <t>- Giá vốn của dịch vụ đã cung cấp;</t>
  </si>
  <si>
    <t>- Giá trị còn lại, chi phí nhượng bán, thanh lý của BĐS đầu tư;</t>
  </si>
  <si>
    <t>- Chi phí kinh doanh Bất động sản đầu tư;</t>
  </si>
  <si>
    <t>- Giá trị hàng tồn kho mất mát trong kỳ;</t>
  </si>
  <si>
    <t>- Các khoản ghi giảm giá vốn hàng bán.</t>
  </si>
  <si>
    <t>4- Doanh thu hoaït ñoäng taøi chính (Maõ soá 21)</t>
  </si>
  <si>
    <t xml:space="preserve">     - Laõi baùn  caùc khoaûn ñaàu tö</t>
  </si>
  <si>
    <t xml:space="preserve">     - Laõi cheânh leäch tyû giaù </t>
  </si>
  <si>
    <t xml:space="preserve">     - Laõi baùn haøng traû chaäm, chieát khaáu  thanh toaùn </t>
  </si>
  <si>
    <t>5- Chi phí taøi chính (Maõ soá 22)</t>
  </si>
  <si>
    <t xml:space="preserve">     - Loã do thanh lyù caùc khoaûn ñaàu tö taøi chính </t>
  </si>
  <si>
    <t xml:space="preserve">     - Loã cheânh leäch tyû giaù </t>
  </si>
  <si>
    <t xml:space="preserve">     - Döï phoøng giaûm giaù chöùng koaùn kinh doanh, vaø toån thaát ñaàu tö</t>
  </si>
  <si>
    <t xml:space="preserve">    - Các khoản ghi giảm chi phí tài chính.</t>
  </si>
  <si>
    <t xml:space="preserve">6-Thu nhaäp khaùc </t>
  </si>
  <si>
    <t>- Thanh lý, nhượng bán TSCĐ;</t>
  </si>
  <si>
    <t>- Lãi do đánh giá lại tài sản;</t>
  </si>
  <si>
    <t>- Tiền phạt thu được;</t>
  </si>
  <si>
    <t>- Các khoản khác</t>
  </si>
  <si>
    <t xml:space="preserve">7- Chi phí khaùc </t>
  </si>
  <si>
    <t>- Giá trị còn lại TSCĐ và chi phí thanh lý, nhượng bán TSCĐ</t>
  </si>
  <si>
    <t>- Lỗ do đánh giá lại tài sản;</t>
  </si>
  <si>
    <t>- Các khoản bị phạt;</t>
  </si>
  <si>
    <t>- Các khoản khác.</t>
  </si>
  <si>
    <t xml:space="preserve">8-Chi phí bán hàng và chi phí quản lý doanh nghiệp </t>
  </si>
  <si>
    <t>c) Các khoản ghi giảm chi phí bán hàng và chi phí  QLDN</t>
  </si>
  <si>
    <t xml:space="preserve"> -  Hoàn nhập dự phòng bảo hành sản phẩm, hàng hóa</t>
  </si>
  <si>
    <t xml:space="preserve"> -  Hoàn nhập dự phòng tái cơ cấu, dự phòng khác;</t>
  </si>
  <si>
    <t xml:space="preserve"> -  Các khoản ghi giảm khác</t>
  </si>
  <si>
    <t>9- Chi phí saûn xuaát, kinh doanh theo yeáu toá</t>
  </si>
  <si>
    <t>10- Chi phí thueá thu nhaäp doanh nghieäp hieän haønh</t>
  </si>
  <si>
    <t>11- Chi phí thueá thu nhaäp doanh nghieäp hoaõn laïi</t>
  </si>
  <si>
    <t xml:space="preserve">1. Các giao dịch không bằng tiền ảnh hưởng đến báo cáo lưu chuyển tiền tệ trong tương lai </t>
  </si>
  <si>
    <t xml:space="preserve">- Mua tài sản bằng cách nhận các khoản nợ liên quan trực tiếp </t>
  </si>
  <si>
    <t xml:space="preserve">hoặc thông qua nghiệp vụ cho thuê tài chính; </t>
  </si>
  <si>
    <t>-Mua doanh nghiệp thông qua phát hành cổ phiếu;</t>
  </si>
  <si>
    <t>-Chuyển nợ thành vốn chủ sở hữu</t>
  </si>
  <si>
    <t>- Các giao dịch phi tiền tệ khác</t>
  </si>
  <si>
    <t>2. Các khoản tiền do doanh nghiệp nắm giữ nhưng không được sử dụng</t>
  </si>
  <si>
    <t>3. Số tiền đi vay thực thu trong kỳ:</t>
  </si>
  <si>
    <t>- Tiền thu từ đi vay theo khế ước thông thường;</t>
  </si>
  <si>
    <t>- Tiền thu từ phát hành trái phiếu thường</t>
  </si>
  <si>
    <t>- Tiền thu từ phát hành trái phiếu chuyển đổi;</t>
  </si>
  <si>
    <t>- Tiền thu từ phát hành cổ phiếu ưu đãi phân loại là nợ phải trả;</t>
  </si>
  <si>
    <t>- Tiền thu từ đi vay dưới hình thức khác</t>
  </si>
  <si>
    <t>4. Số tiền đã thực trả gốc vay trong kỳ:</t>
  </si>
  <si>
    <t>- Tiền trả nợ gốc vay theo khế ước thông thường</t>
  </si>
  <si>
    <t xml:space="preserve">- Tiền trả nợ vay dưới hình thức khác </t>
  </si>
  <si>
    <t>Phải thu khách hàng (Bất động sản)</t>
  </si>
  <si>
    <t>- Các khoản phải thu khách hàng khác</t>
  </si>
  <si>
    <t>-Vốn CH 8</t>
  </si>
  <si>
    <t>- Phí thực hiện  CK</t>
  </si>
  <si>
    <t>- Doanh thu chuyển  quyền thuê gian hàng</t>
  </si>
  <si>
    <t xml:space="preserve">- Lãi tiền gữi trích trước </t>
  </si>
  <si>
    <t>-BHXH còn để lại</t>
  </si>
  <si>
    <t>-BHYT còn để lại</t>
  </si>
  <si>
    <t xml:space="preserve">-BHTN còn để lại </t>
  </si>
  <si>
    <t xml:space="preserve">- Chi tiết các khoản phải thu của khách hàng chiếm từ 10% trở lên </t>
  </si>
  <si>
    <t>a) Các khoản chi phí bán hàng phát sinh trong kỳ</t>
  </si>
  <si>
    <t>b) Các khoản chi phí quản lý doanh nghiệp phát sinh trong kỳ</t>
  </si>
  <si>
    <t xml:space="preserve">   - Tieàn göûi ngaân haøng </t>
  </si>
  <si>
    <t>MS</t>
  </si>
  <si>
    <t>151</t>
  </si>
  <si>
    <t>261</t>
  </si>
  <si>
    <t>BCTC năm 2015 Phong phú.xls</t>
  </si>
  <si>
    <t>ÿÿÿÿÿ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</si>
  <si>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</si>
  <si>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</si>
  <si>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</si>
  <si>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</si>
  <si>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</si>
  <si>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</si>
  <si>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</si>
  <si>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</si>
  <si>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 xml:space="preserve">                   Ñaàu naêm</t>
  </si>
  <si>
    <t xml:space="preserve">                                              Cuoái naêm </t>
  </si>
  <si>
    <t xml:space="preserve">                 Cuoái naêm </t>
  </si>
  <si>
    <t xml:space="preserve">                                     Ñaàu naêm</t>
  </si>
  <si>
    <t xml:space="preserve">                                     Cuoái naêm </t>
  </si>
  <si>
    <t>-Phải thu khác</t>
  </si>
  <si>
    <t xml:space="preserve"> -  Chi phí in hoùa ñôn </t>
  </si>
  <si>
    <t xml:space="preserve"> -  BH tai nạn, TNDS  tai naïn, chaùy noå</t>
  </si>
  <si>
    <t>BAÛN THUYEÁT MINH BAÙO CAÙO TAØI CHÍNH HỢP NHẤT</t>
  </si>
  <si>
    <t>Tổng  Giaùm ñoác</t>
  </si>
  <si>
    <t>-Phải thu hoàn  phí bảo hiểm</t>
  </si>
  <si>
    <t xml:space="preserve"> -  Chi phí sửa chữa xe tải </t>
  </si>
  <si>
    <t xml:space="preserve">  -Trích tröôùc chi phí  kiểm toan</t>
  </si>
  <si>
    <t xml:space="preserve">Cộng </t>
  </si>
  <si>
    <t xml:space="preserve">Tạm ứng </t>
  </si>
  <si>
    <t>Cầm cố ký quỹ</t>
  </si>
  <si>
    <t xml:space="preserve">20- Quỹ khen thưởng phuùc  lôïi </t>
  </si>
  <si>
    <t xml:space="preserve"> Quỹ khen thưởng</t>
  </si>
  <si>
    <t>Quý   3   năm 2015</t>
  </si>
  <si>
    <t>-Phần mềm KT  + m. in</t>
  </si>
  <si>
    <t>Vay daøi haïn tới hạn trả</t>
  </si>
  <si>
    <t xml:space="preserve">  -Trích  löông laøm theâm giôø</t>
  </si>
  <si>
    <t xml:space="preserve">  -Trích  chi phí  phaûi traû khaùc </t>
  </si>
  <si>
    <t>Laäp, ngaøy  30  thaùng  09 naêm  2015</t>
  </si>
  <si>
    <t>Mã chỉ tiêu</t>
  </si>
  <si>
    <t>Số cuối kỳ</t>
  </si>
  <si>
    <t>Số đầu năm</t>
  </si>
  <si>
    <t/>
  </si>
  <si>
    <t>A- TÀI SẢN NGẮN HẠN</t>
  </si>
  <si>
    <t>100</t>
  </si>
  <si>
    <t>110</t>
  </si>
  <si>
    <t>1. Tiền</t>
  </si>
  <si>
    <t>111</t>
  </si>
  <si>
    <t>112</t>
  </si>
  <si>
    <t>120</t>
  </si>
  <si>
    <t>121</t>
  </si>
  <si>
    <t>2. Dự phòng giảm giá chứng khoán kinh doanh</t>
  </si>
  <si>
    <t>122</t>
  </si>
  <si>
    <t>123</t>
  </si>
  <si>
    <t>130</t>
  </si>
  <si>
    <t>1. Phải thu ngắn hạn của khách hàng</t>
  </si>
  <si>
    <t>131</t>
  </si>
  <si>
    <t>132</t>
  </si>
  <si>
    <t>133</t>
  </si>
  <si>
    <t>134</t>
  </si>
  <si>
    <t>135</t>
  </si>
  <si>
    <t>136</t>
  </si>
  <si>
    <t>7. Dự phòng phải thu ngắn hạn khó đòi</t>
  </si>
  <si>
    <t>137</t>
  </si>
  <si>
    <t>8.Tài sản thiếu chờ xử lý</t>
  </si>
  <si>
    <t>139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</si>
  <si>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</si>
  <si>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</si>
  <si>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</si>
  <si>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</si>
  <si>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</si>
  <si>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</si>
  <si>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</si>
  <si>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152</t>
  </si>
  <si>
    <t>153</t>
  </si>
  <si>
    <t>154</t>
  </si>
  <si>
    <t>155</t>
  </si>
  <si>
    <t>B. TÀI SẢN DÀI HẠN (200=210+220+240+250+260)</t>
  </si>
  <si>
    <t>200</t>
  </si>
  <si>
    <t>I. Các khoản phải thu dài hạn</t>
  </si>
  <si>
    <t>210</t>
  </si>
  <si>
    <t>211</t>
  </si>
  <si>
    <t>212</t>
  </si>
  <si>
    <t>213</t>
  </si>
  <si>
    <t>214</t>
  </si>
  <si>
    <t>215</t>
  </si>
  <si>
    <t>216</t>
  </si>
  <si>
    <t>7. Dự phòng các khoản phải thu dài hạn khó đòi</t>
  </si>
  <si>
    <t>219</t>
  </si>
  <si>
    <t>II.Tài sản cố định</t>
  </si>
  <si>
    <t>220</t>
  </si>
  <si>
    <t>221</t>
  </si>
  <si>
    <t xml:space="preserve">    - Nguyên giá</t>
  </si>
  <si>
    <t>222</t>
  </si>
  <si>
    <t xml:space="preserve">    - Giá trị hao mòn lũy kế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</si>
  <si>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</si>
  <si>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</si>
  <si>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</si>
  <si>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</si>
  <si>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</si>
  <si>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</si>
  <si>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</si>
  <si>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</si>
  <si>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</si>
  <si>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</si>
  <si>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</si>
  <si>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</si>
  <si>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</si>
  <si>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</si>
  <si>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242</t>
  </si>
  <si>
    <t>250</t>
  </si>
  <si>
    <t>1. Đầu tư vào công ty con</t>
  </si>
  <si>
    <t>251</t>
  </si>
  <si>
    <t>2. Đầu tư vào công ty liên kết, liên doanh</t>
  </si>
  <si>
    <t>252</t>
  </si>
  <si>
    <t>253</t>
  </si>
  <si>
    <t>4. Dự phòng đầu tư tài chính dài hạn</t>
  </si>
  <si>
    <t>254</t>
  </si>
  <si>
    <t>255</t>
  </si>
  <si>
    <t>260</t>
  </si>
  <si>
    <t>262</t>
  </si>
  <si>
    <t>263</t>
  </si>
  <si>
    <t>268</t>
  </si>
  <si>
    <t>TỔNG CỘNG TÀI SẢN</t>
  </si>
  <si>
    <t>270</t>
  </si>
  <si>
    <t>C. NỢ PHẢI TRẢ</t>
  </si>
  <si>
    <t>300</t>
  </si>
  <si>
    <t>310</t>
  </si>
  <si>
    <t>311</t>
  </si>
  <si>
    <t>312</t>
  </si>
  <si>
    <t>3. Thuế và các khoản phải nộp nhà nước</t>
  </si>
  <si>
    <t>313</t>
  </si>
  <si>
    <t>314</t>
  </si>
  <si>
    <t>315</t>
  </si>
  <si>
    <t>316</t>
  </si>
  <si>
    <t>317</t>
  </si>
  <si>
    <t>8.Doanh thu chưa thực hiện ngắn hạn</t>
  </si>
  <si>
    <t>318</t>
  </si>
  <si>
    <t>319</t>
  </si>
  <si>
    <t>320</t>
  </si>
  <si>
    <t>11. Dự phòng phải trả ngắn hạn</t>
  </si>
  <si>
    <t>321</t>
  </si>
  <si>
    <t>12. Quỹ khen thưởng phúc lợi</t>
  </si>
  <si>
    <t>322</t>
  </si>
  <si>
    <t>323</t>
  </si>
  <si>
    <t>14. Giao dịch mua bán lại trái phiếu Chính Phủ</t>
  </si>
  <si>
    <t>324</t>
  </si>
  <si>
    <t>330</t>
  </si>
  <si>
    <t>1. Phải trả dài hạn người bán</t>
  </si>
  <si>
    <t>331</t>
  </si>
  <si>
    <t>332</t>
  </si>
  <si>
    <t>333</t>
  </si>
  <si>
    <t>334</t>
  </si>
  <si>
    <t>335</t>
  </si>
  <si>
    <t>6. Doanh thu chưa thực hiện dài hạn</t>
  </si>
  <si>
    <t>336</t>
  </si>
  <si>
    <t>337</t>
  </si>
  <si>
    <t>8. Vay và nợ thuê tài chính dài hạn</t>
  </si>
  <si>
    <t>338</t>
  </si>
  <si>
    <t>339</t>
  </si>
  <si>
    <t>340</t>
  </si>
  <si>
    <t>11. Thuế thu nhập hoãn lại phải trả</t>
  </si>
  <si>
    <t>341</t>
  </si>
  <si>
    <t>12. Dự phòng phải trả dài hạn</t>
  </si>
  <si>
    <t>342</t>
  </si>
  <si>
    <t>343</t>
  </si>
  <si>
    <t>D-VỐN CHỦ SỞ HỮU</t>
  </si>
  <si>
    <t>400</t>
  </si>
  <si>
    <t>410</t>
  </si>
  <si>
    <t>411</t>
  </si>
  <si>
    <t>- Cổ phiếu phổ thông có quyền biểu quyết</t>
  </si>
  <si>
    <t>- Cổ phiếu ưu đãi</t>
  </si>
  <si>
    <t>412</t>
  </si>
  <si>
    <t>3. Quyền chọn sửa đổi trái phiếu</t>
  </si>
  <si>
    <t>413</t>
  </si>
  <si>
    <t>4. Vốn khác của chủ sở hữu</t>
  </si>
  <si>
    <t>414</t>
  </si>
  <si>
    <t>5. Cổ phiếu quỹ</t>
  </si>
  <si>
    <t>415</t>
  </si>
  <si>
    <t>416</t>
  </si>
  <si>
    <t>417</t>
  </si>
  <si>
    <t>418</t>
  </si>
  <si>
    <t>9. Quỹ  hỗ trợ  sắp xếp doanh nghiệp</t>
  </si>
  <si>
    <t>419</t>
  </si>
  <si>
    <t>420</t>
  </si>
  <si>
    <t>421</t>
  </si>
  <si>
    <t>- LNST chưa phân phối lũy kế đến cuối kỳ trước</t>
  </si>
  <si>
    <t>- LNST chưa phân phối kỳ này</t>
  </si>
  <si>
    <t>422</t>
  </si>
  <si>
    <t>13. Lợi ích cổ đông không kiểm soát</t>
  </si>
  <si>
    <t>429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</si>
  <si>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</si>
  <si>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</si>
  <si>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</si>
  <si>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</si>
  <si>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</si>
  <si>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</si>
  <si>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</si>
  <si>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Quý này Năm nay</t>
  </si>
  <si>
    <t>Quý này Năm trước</t>
  </si>
  <si>
    <t>Lũy kế từ đầu năm đến cuối quý này (Năm nay)</t>
  </si>
  <si>
    <t>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</si>
  <si>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</si>
  <si>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</si>
  <si>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</si>
  <si>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5. Lợi nhuận gộp về bán hàng và cung cấp dịch vụ(20=10-11)</t>
  </si>
  <si>
    <t>6. Doanh thu hoạt động tài chính</t>
  </si>
  <si>
    <t xml:space="preserve">  - Trong đó: Chi phí lãi vay</t>
  </si>
  <si>
    <t>25</t>
  </si>
  <si>
    <t>26</t>
  </si>
  <si>
    <t>10. Lợi nhuận thuần từ hoạt động kinh doanh{30=20+(21-22) - (25+26)}</t>
  </si>
  <si>
    <t>13. Lợi nhuận khác(40=31-32)</t>
  </si>
  <si>
    <t>14. Tổng lợi nhuận kế toán trước thuế(50=30+40)</t>
  </si>
  <si>
    <t>15. Chi phí thuế TNDN hiện hành</t>
  </si>
  <si>
    <t>17. Lợi nhuận sau thuế thu nhập doanh nghiệp(60=50-51-52)</t>
  </si>
  <si>
    <t>18. Lãi cơ bản trên cổ phiếu(*)</t>
  </si>
  <si>
    <t>70</t>
  </si>
  <si>
    <t>19. Lãi suy giảm trên cổ phiếu</t>
  </si>
  <si>
    <t>71</t>
  </si>
  <si>
    <t>Lũy kế từ đầu năm đến cuối quý này(Năm nay)</t>
  </si>
  <si>
    <t>Lũy kế từ đầu năm đến cuối quý này(Năm trước)</t>
  </si>
  <si>
    <t>- Khấu hao TSCĐ</t>
  </si>
  <si>
    <t>- Lãi, lỗ chênh lệch tỷ giá hối đoái chưa thực hiện</t>
  </si>
  <si>
    <t xml:space="preserve">- Chi phí lãi vay </t>
  </si>
  <si>
    <t>- Các khoản điều chỉnh khác</t>
  </si>
  <si>
    <t>07</t>
  </si>
  <si>
    <t>3. Lợi nhuận từ hoạt động kinh doanh trước thay đổi vốn  lưu động</t>
  </si>
  <si>
    <t xml:space="preserve">- Tăng, giảm các khoản phải trả (Không kể lãi vay phải trả, thuế thu nhập doanh nghiệp phải nộp) </t>
  </si>
  <si>
    <t xml:space="preserve">- Tăng, giảm chi phí trả trước </t>
  </si>
  <si>
    <t>12</t>
  </si>
  <si>
    <t>13</t>
  </si>
  <si>
    <t>14</t>
  </si>
  <si>
    <t>15</t>
  </si>
  <si>
    <t>16</t>
  </si>
  <si>
    <t>17</t>
  </si>
  <si>
    <t>24</t>
  </si>
  <si>
    <t>27</t>
  </si>
  <si>
    <t>1.Tiền thu từ phát hành cổ phiếu, nhận vốn góp của chủ sở hữu</t>
  </si>
  <si>
    <t>2.Tiền trả lại vốn góp cho các chủ sở hữu mua lại cổ phiếu của doanh nghiệp đã phát hành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</si>
  <si>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</si>
  <si>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</si>
  <si>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</si>
  <si>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</si>
  <si>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</si>
  <si>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</si>
  <si>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36</t>
  </si>
  <si>
    <t>61</t>
  </si>
  <si>
    <t>TM1 V.1</t>
  </si>
  <si>
    <t>TM1A  V.2b.b1</t>
  </si>
  <si>
    <t>TM1A  V.3</t>
  </si>
  <si>
    <t>TM1A V.4a</t>
  </si>
  <si>
    <t>TM1A V.6</t>
  </si>
  <si>
    <t>TM5 V.12a</t>
  </si>
  <si>
    <t>TM5A V.16b</t>
  </si>
  <si>
    <t>TM2 V.8III</t>
  </si>
  <si>
    <t>TM2 V.8I</t>
  </si>
  <si>
    <t>TM2 V.8II</t>
  </si>
  <si>
    <t>TM4 V.10III</t>
  </si>
  <si>
    <t>TM4 V.10I</t>
  </si>
  <si>
    <t>TM4 V.10II</t>
  </si>
  <si>
    <t>TM5 V.12b</t>
  </si>
  <si>
    <t>TM5A V.15</t>
  </si>
  <si>
    <t>TM5A V.16a</t>
  </si>
  <si>
    <t>TM5A V.17</t>
  </si>
  <si>
    <t>TM5A V.19a</t>
  </si>
  <si>
    <t>TM5A V.14a</t>
  </si>
  <si>
    <t>TM5a V.20e</t>
  </si>
  <si>
    <t>TM5A V.19b</t>
  </si>
  <si>
    <t>TM5A V.14b</t>
  </si>
  <si>
    <t>TM6 V.20a</t>
  </si>
  <si>
    <t>TM6 V.20b</t>
  </si>
  <si>
    <t>TM7 V.20e</t>
  </si>
  <si>
    <t>TM8 VI .1</t>
  </si>
  <si>
    <t>TM8 VI .2</t>
  </si>
  <si>
    <t>TM9 VI .3</t>
  </si>
  <si>
    <t>TM9 VI .4</t>
  </si>
  <si>
    <t>TM9 VI .5</t>
  </si>
  <si>
    <t>TM9 VI .8a</t>
  </si>
  <si>
    <t>TM9 VI .8b</t>
  </si>
  <si>
    <t>TM9 VI .6</t>
  </si>
  <si>
    <t>TM9 VI .7</t>
  </si>
  <si>
    <t>TM10 VI .10</t>
  </si>
  <si>
    <t>Mẫu số B 02-DN</t>
  </si>
  <si>
    <t>Lô 12 Đường 8 KCN Tân Tạo Q Bình Tân</t>
  </si>
  <si>
    <t>(Ban hành theo QĐ số 15/2006/QĐ-BTC</t>
  </si>
  <si>
    <t>Ngày 20/03/2006 của Bộ trưởng BTC)</t>
  </si>
  <si>
    <t>BÁO CÁO KẾT QUẢ HOẠT ĐỘNG KINH DOANH - HỢP NHẤT</t>
  </si>
  <si>
    <t>Quý  3  năm 2015</t>
  </si>
  <si>
    <t>Mẩu số B 01 - DN ( QĐ 15 )</t>
  </si>
  <si>
    <t>(Ban hành theo TT 200/2014/TT-BTC</t>
  </si>
  <si>
    <t>ngày 22/12/2014 của  BTC)</t>
  </si>
  <si>
    <t>BẢNG CÂN ĐỐI KẾ TOÁN  HỢP NHẤT</t>
  </si>
  <si>
    <t>Ngày .30. tháng 09. năm   2015</t>
  </si>
  <si>
    <t>Mẫu số 03 - DN</t>
  </si>
  <si>
    <t>(Ban hành theo Thông tư số 200/2014/TT-BTC</t>
  </si>
  <si>
    <t>Ngày 22/12/2014 của Bộ Tài chính</t>
  </si>
  <si>
    <t xml:space="preserve">BÁO CÁO LƯU CHUYỂN TIỀN TỆ HỢP NHẤT </t>
  </si>
  <si>
    <t>(Theo phương pháp gián tiếp)</t>
  </si>
  <si>
    <t>Quý  3  năm  2015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</si>
</sst>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mm/dd/yy"/>
    <numFmt numFmtId="173" formatCode="#,##0&quot;$&quot;_);\(#,##0&quot;$&quot;\)"/>
    <numFmt numFmtId="174" formatCode="#,##0&quot;$&quot;_);[Red]\(#,##0&quot;$&quot;\)"/>
    <numFmt numFmtId="175" formatCode="#,##0.00&quot;$&quot;_);\(#,##0.00&quot;$&quot;\)"/>
    <numFmt numFmtId="176" formatCode="#,##0.00&quot;$&quot;_);[Red]\(#,##0.00&quot;$&quot;\)"/>
    <numFmt numFmtId="177" formatCode="_ * #,##0_)&quot;$&quot;_ ;_ * \(#,##0\)&quot;$&quot;_ ;_ * &quot;-&quot;_)&quot;$&quot;_ ;_ @_ "/>
    <numFmt numFmtId="178" formatCode="_ * #,##0_)_$_ ;_ * \(#,##0\)_$_ ;_ * &quot;-&quot;_)_$_ ;_ @_ 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0.0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* #,##0_ ;_ * \-#,##0_ ;_ * &quot;-&quot;_ ;_ @_ "/>
    <numFmt numFmtId="188" formatCode="_ &quot;$&quot;* #,##0.00_ ;_ &quot;$&quot;* \-#,##0.00_ ;_ &quot;$&quot;* &quot;-&quot;??_ ;_ @_ "/>
    <numFmt numFmtId="189" formatCode="_ * #,##0.00_ ;_ * \-#,##0.00_ ;_ * &quot;-&quot;??_ ;_ @_ 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00000"/>
    <numFmt numFmtId="196" formatCode="0.000;[Red]0.000"/>
    <numFmt numFmtId="197" formatCode="#,##0.000;[Red]#,##0.000"/>
    <numFmt numFmtId="198" formatCode="#,##0.0;[Red]#,##0.0"/>
    <numFmt numFmtId="199" formatCode="#,##0.00;[Red]#,##0.00"/>
    <numFmt numFmtId="200" formatCode="[$-409]dddd\,\ mmmm\ dd\,\ yyyy"/>
    <numFmt numFmtId="201" formatCode="#,##0.0000;[Red]#,##0.0000"/>
    <numFmt numFmtId="202" formatCode="#,##0.00000;[Red]#,##0.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"/>
    <numFmt numFmtId="208" formatCode="#,##0.000000;[Red]#,##0.000000"/>
    <numFmt numFmtId="209" formatCode="#,##0.0000000;[Red]#,##0.0000000"/>
    <numFmt numFmtId="210" formatCode="#,##0.00000000;[Red]#,##0.0000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VNI-Times"/>
      <family val="0"/>
    </font>
    <font>
      <sz val="10"/>
      <name val="VNI-Times"/>
      <family val="0"/>
    </font>
    <font>
      <b/>
      <sz val="14"/>
      <name val="VNI-Commerce"/>
      <family val="0"/>
    </font>
    <font>
      <b/>
      <sz val="11"/>
      <name val="VNI-Times"/>
      <family val="0"/>
    </font>
    <font>
      <sz val="16"/>
      <color indexed="10"/>
      <name val="VNI-Times"/>
      <family val="0"/>
    </font>
    <font>
      <b/>
      <sz val="12"/>
      <color indexed="10"/>
      <name val="VNI-Times"/>
      <family val="0"/>
    </font>
    <font>
      <sz val="11"/>
      <name val="VNI-Times"/>
      <family val="0"/>
    </font>
    <font>
      <i/>
      <sz val="11"/>
      <name val="VNI-Times"/>
      <family val="0"/>
    </font>
    <font>
      <sz val="10"/>
      <color indexed="10"/>
      <name val="VNI-Times"/>
      <family val="0"/>
    </font>
    <font>
      <sz val="11"/>
      <color indexed="10"/>
      <name val="VNI-Times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name val="VNI-Times"/>
      <family val="0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0"/>
      <name val="VNI-Times"/>
      <family val="0"/>
    </font>
    <font>
      <sz val="8"/>
      <name val="Tahoma"/>
      <family val="2"/>
    </font>
    <font>
      <sz val="10"/>
      <color indexed="8"/>
      <name val="Times New Roman"/>
      <family val="1"/>
    </font>
    <font>
      <sz val="9"/>
      <name val="VNI-Times"/>
      <family val="0"/>
    </font>
    <font>
      <b/>
      <sz val="9"/>
      <name val="VNI-Times"/>
      <family val="0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VNI-Times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8"/>
      <name val="VNI-Times"/>
      <family val="0"/>
    </font>
    <font>
      <b/>
      <sz val="11"/>
      <color indexed="8"/>
      <name val="VNI-Times"/>
      <family val="0"/>
    </font>
    <font>
      <b/>
      <sz val="10"/>
      <color indexed="8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Tahoma"/>
      <family val="2"/>
    </font>
    <font>
      <sz val="11"/>
      <name val="Arial"/>
      <family val="2"/>
    </font>
    <font>
      <b/>
      <sz val="15"/>
      <name val="Arial"/>
      <family val="2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sz val="11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84" fillId="27" borderId="8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0" fillId="0" borderId="0">
      <alignment/>
      <protection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2" fillId="0" borderId="0">
      <alignment/>
      <protection/>
    </xf>
    <xf numFmtId="0" fontId="2" fillId="0" borderId="0">
      <alignment/>
      <protection/>
    </xf>
  </cellStyleXfs>
  <cellXfs count="298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3" fillId="0" borderId="0" xfId="66" applyFont="1">
      <alignment/>
      <protection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4" fillId="33" borderId="0" xfId="0" applyNumberFormat="1" applyFont="1" applyFill="1" applyAlignment="1">
      <alignment horizontal="right"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164" fontId="5" fillId="0" borderId="0" xfId="42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7" fontId="5" fillId="0" borderId="0" xfId="42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5" fillId="0" borderId="0" xfId="69" applyNumberFormat="1" applyFont="1">
      <alignment/>
      <protection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5" fillId="0" borderId="0" xfId="69" applyNumberFormat="1" applyFont="1">
      <alignment/>
      <protection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/>
    </xf>
    <xf numFmtId="0" fontId="10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6" fillId="0" borderId="0" xfId="0" applyFont="1" applyAlignment="1">
      <alignment horizontal="justify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/>
    </xf>
    <xf numFmtId="3" fontId="22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16" fillId="0" borderId="0" xfId="0" applyFont="1" applyAlignment="1">
      <alignment vertical="top" wrapText="1"/>
    </xf>
    <xf numFmtId="0" fontId="23" fillId="0" borderId="18" xfId="0" applyFont="1" applyBorder="1" applyAlignment="1">
      <alignment vertical="top"/>
    </xf>
    <xf numFmtId="165" fontId="7" fillId="0" borderId="0" xfId="0" applyNumberFormat="1" applyFont="1" applyAlignment="1">
      <alignment horizontal="right"/>
    </xf>
    <xf numFmtId="165" fontId="10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10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5" fillId="0" borderId="0" xfId="42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5" fillId="34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3" fontId="25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3" fontId="23" fillId="35" borderId="18" xfId="0" applyNumberFormat="1" applyFont="1" applyFill="1" applyBorder="1" applyAlignment="1">
      <alignment horizontal="right" vertical="center"/>
    </xf>
    <xf numFmtId="0" fontId="12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49" fontId="10" fillId="34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right"/>
    </xf>
    <xf numFmtId="3" fontId="4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8" fontId="7" fillId="0" borderId="0" xfId="0" applyNumberFormat="1" applyFont="1" applyAlignment="1">
      <alignment/>
    </xf>
    <xf numFmtId="0" fontId="34" fillId="36" borderId="0" xfId="90" applyFont="1" applyFill="1">
      <alignment/>
      <protection/>
    </xf>
    <xf numFmtId="0" fontId="2" fillId="0" borderId="0" xfId="90">
      <alignment/>
      <protection/>
    </xf>
    <xf numFmtId="0" fontId="2" fillId="36" borderId="0" xfId="90" applyFill="1">
      <alignment/>
      <protection/>
    </xf>
    <xf numFmtId="0" fontId="2" fillId="37" borderId="19" xfId="90" applyFill="1" applyBorder="1">
      <alignment/>
      <protection/>
    </xf>
    <xf numFmtId="0" fontId="2" fillId="38" borderId="11" xfId="90" applyFill="1" applyBorder="1">
      <alignment/>
      <protection/>
    </xf>
    <xf numFmtId="0" fontId="35" fillId="39" borderId="20" xfId="90" applyFont="1" applyFill="1" applyBorder="1" applyAlignment="1">
      <alignment horizontal="center"/>
      <protection/>
    </xf>
    <xf numFmtId="0" fontId="36" fillId="34" borderId="21" xfId="90" applyFont="1" applyFill="1" applyBorder="1" applyAlignment="1">
      <alignment horizontal="center"/>
      <protection/>
    </xf>
    <xf numFmtId="0" fontId="35" fillId="39" borderId="21" xfId="90" applyFont="1" applyFill="1" applyBorder="1" applyAlignment="1">
      <alignment horizontal="center"/>
      <protection/>
    </xf>
    <xf numFmtId="0" fontId="35" fillId="39" borderId="22" xfId="90" applyFont="1" applyFill="1" applyBorder="1" applyAlignment="1">
      <alignment horizontal="center"/>
      <protection/>
    </xf>
    <xf numFmtId="0" fontId="2" fillId="38" borderId="12" xfId="90" applyFill="1" applyBorder="1">
      <alignment/>
      <protection/>
    </xf>
    <xf numFmtId="0" fontId="2" fillId="37" borderId="10" xfId="90" applyFill="1" applyBorder="1">
      <alignment/>
      <protection/>
    </xf>
    <xf numFmtId="0" fontId="2" fillId="38" borderId="10" xfId="90" applyFill="1" applyBorder="1">
      <alignment/>
      <protection/>
    </xf>
    <xf numFmtId="0" fontId="2" fillId="37" borderId="23" xfId="90" applyFill="1" applyBorder="1">
      <alignment/>
      <protection/>
    </xf>
    <xf numFmtId="3" fontId="5" fillId="34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40" borderId="0" xfId="0" applyFont="1" applyFill="1" applyAlignment="1">
      <alignment horizontal="center"/>
    </xf>
    <xf numFmtId="49" fontId="7" fillId="40" borderId="0" xfId="0" applyNumberFormat="1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10" fillId="40" borderId="0" xfId="0" applyFont="1" applyFill="1" applyAlignment="1">
      <alignment horizontal="center"/>
    </xf>
    <xf numFmtId="165" fontId="5" fillId="40" borderId="0" xfId="0" applyNumberFormat="1" applyFont="1" applyFill="1" applyAlignment="1">
      <alignment horizontal="center"/>
    </xf>
    <xf numFmtId="165" fontId="4" fillId="40" borderId="0" xfId="0" applyNumberFormat="1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10" fillId="41" borderId="0" xfId="0" applyFont="1" applyFill="1" applyAlignment="1">
      <alignment horizontal="center"/>
    </xf>
    <xf numFmtId="165" fontId="7" fillId="0" borderId="0" xfId="0" applyNumberFormat="1" applyFont="1" applyAlignment="1">
      <alignment/>
    </xf>
    <xf numFmtId="0" fontId="88" fillId="0" borderId="0" xfId="0" applyFont="1" applyAlignment="1">
      <alignment/>
    </xf>
    <xf numFmtId="164" fontId="88" fillId="0" borderId="0" xfId="42" applyNumberFormat="1" applyFont="1" applyBorder="1" applyAlignment="1">
      <alignment/>
    </xf>
    <xf numFmtId="0" fontId="23" fillId="0" borderId="18" xfId="0" applyFont="1" applyBorder="1" applyAlignment="1">
      <alignment horizontal="left" vertical="top"/>
    </xf>
    <xf numFmtId="3" fontId="23" fillId="0" borderId="24" xfId="0" applyNumberFormat="1" applyFont="1" applyBorder="1" applyAlignment="1">
      <alignment horizontal="right" vertical="top"/>
    </xf>
    <xf numFmtId="38" fontId="10" fillId="0" borderId="0" xfId="0" applyNumberFormat="1" applyFont="1" applyAlignment="1">
      <alignment/>
    </xf>
    <xf numFmtId="0" fontId="89" fillId="0" borderId="0" xfId="0" applyFont="1" applyAlignment="1">
      <alignment horizontal="left" indent="4"/>
    </xf>
    <xf numFmtId="0" fontId="90" fillId="0" borderId="0" xfId="0" applyFont="1" applyAlignment="1">
      <alignment wrapText="1"/>
    </xf>
    <xf numFmtId="0" fontId="91" fillId="0" borderId="0" xfId="0" applyFont="1" applyAlignment="1">
      <alignment horizontal="center" wrapText="1"/>
    </xf>
    <xf numFmtId="0" fontId="91" fillId="0" borderId="0" xfId="0" applyFont="1" applyAlignment="1">
      <alignment horizontal="right" vertical="top" wrapText="1"/>
    </xf>
    <xf numFmtId="0" fontId="90" fillId="0" borderId="0" xfId="0" applyFont="1" applyAlignment="1">
      <alignment horizontal="center" wrapText="1"/>
    </xf>
    <xf numFmtId="0" fontId="90" fillId="0" borderId="0" xfId="0" applyFont="1" applyAlignment="1">
      <alignment horizontal="right" wrapText="1"/>
    </xf>
    <xf numFmtId="0" fontId="89" fillId="0" borderId="0" xfId="0" applyFont="1" applyAlignment="1">
      <alignment horizontal="right" wrapText="1"/>
    </xf>
    <xf numFmtId="0" fontId="90" fillId="0" borderId="0" xfId="0" applyFont="1" applyAlignment="1">
      <alignment horizontal="left" indent="4"/>
    </xf>
    <xf numFmtId="165" fontId="90" fillId="0" borderId="0" xfId="0" applyNumberFormat="1" applyFont="1" applyAlignment="1">
      <alignment horizontal="right" wrapText="1"/>
    </xf>
    <xf numFmtId="0" fontId="5" fillId="41" borderId="0" xfId="0" applyFont="1" applyFill="1" applyAlignment="1">
      <alignment horizontal="center"/>
    </xf>
    <xf numFmtId="49" fontId="8" fillId="41" borderId="0" xfId="0" applyNumberFormat="1" applyFont="1" applyFill="1" applyAlignment="1">
      <alignment horizontal="center"/>
    </xf>
    <xf numFmtId="49" fontId="9" fillId="41" borderId="0" xfId="0" applyNumberFormat="1" applyFont="1" applyFill="1" applyAlignment="1">
      <alignment horizontal="center"/>
    </xf>
    <xf numFmtId="0" fontId="91" fillId="41" borderId="0" xfId="0" applyFont="1" applyFill="1" applyAlignment="1">
      <alignment horizontal="center" wrapText="1"/>
    </xf>
    <xf numFmtId="0" fontId="90" fillId="41" borderId="0" xfId="0" applyFont="1" applyFill="1" applyAlignment="1">
      <alignment horizontal="center" wrapText="1"/>
    </xf>
    <xf numFmtId="0" fontId="89" fillId="41" borderId="0" xfId="0" applyFont="1" applyFill="1" applyAlignment="1">
      <alignment horizontal="center" wrapText="1"/>
    </xf>
    <xf numFmtId="165" fontId="38" fillId="0" borderId="0" xfId="0" applyNumberFormat="1" applyFont="1" applyAlignment="1">
      <alignment/>
    </xf>
    <xf numFmtId="165" fontId="4" fillId="40" borderId="0" xfId="0" applyNumberFormat="1" applyFont="1" applyFill="1" applyAlignment="1">
      <alignment horizontal="right"/>
    </xf>
    <xf numFmtId="4" fontId="4" fillId="33" borderId="17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8" fontId="5" fillId="0" borderId="0" xfId="0" applyNumberFormat="1" applyFont="1" applyAlignment="1">
      <alignment horizontal="center"/>
    </xf>
    <xf numFmtId="164" fontId="5" fillId="0" borderId="0" xfId="42" applyNumberFormat="1" applyFont="1" applyAlignment="1">
      <alignment horizontal="right"/>
    </xf>
    <xf numFmtId="165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65" fontId="8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5" fillId="0" borderId="25" xfId="0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/>
    </xf>
    <xf numFmtId="49" fontId="14" fillId="0" borderId="25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39" fillId="34" borderId="0" xfId="0" applyFont="1" applyFill="1" applyAlignment="1">
      <alignment horizontal="center"/>
    </xf>
    <xf numFmtId="165" fontId="39" fillId="34" borderId="0" xfId="0" applyNumberFormat="1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165" fontId="7" fillId="34" borderId="0" xfId="0" applyNumberFormat="1" applyFont="1" applyFill="1" applyAlignment="1">
      <alignment/>
    </xf>
    <xf numFmtId="165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64" fontId="4" fillId="34" borderId="0" xfId="42" applyNumberFormat="1" applyFont="1" applyFill="1" applyAlignment="1">
      <alignment/>
    </xf>
    <xf numFmtId="49" fontId="19" fillId="41" borderId="0" xfId="0" applyNumberFormat="1" applyFont="1" applyFill="1" applyAlignment="1">
      <alignment/>
    </xf>
    <xf numFmtId="49" fontId="19" fillId="34" borderId="0" xfId="0" applyNumberFormat="1" applyFont="1" applyFill="1" applyAlignment="1">
      <alignment horizontal="center"/>
    </xf>
    <xf numFmtId="49" fontId="19" fillId="41" borderId="0" xfId="0" applyNumberFormat="1" applyFont="1" applyFill="1" applyAlignment="1">
      <alignment horizontal="center"/>
    </xf>
    <xf numFmtId="3" fontId="7" fillId="34" borderId="0" xfId="0" applyNumberFormat="1" applyFont="1" applyFill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91" fillId="0" borderId="0" xfId="0" applyFont="1" applyAlignment="1">
      <alignment horizontal="center" wrapText="1"/>
    </xf>
    <xf numFmtId="14" fontId="91" fillId="0" borderId="0" xfId="0" applyNumberFormat="1" applyFont="1" applyAlignment="1">
      <alignment horizontal="center" wrapText="1"/>
    </xf>
    <xf numFmtId="0" fontId="91" fillId="0" borderId="0" xfId="0" applyFont="1" applyAlignment="1">
      <alignment horizontal="left"/>
    </xf>
    <xf numFmtId="0" fontId="89" fillId="0" borderId="0" xfId="0" applyFont="1" applyAlignment="1">
      <alignment horizontal="left" wrapText="1"/>
    </xf>
    <xf numFmtId="0" fontId="9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70" applyFont="1">
      <alignment/>
      <protection/>
    </xf>
    <xf numFmtId="0" fontId="59" fillId="0" borderId="0" xfId="67" applyFont="1">
      <alignment/>
      <protection/>
    </xf>
    <xf numFmtId="0" fontId="60" fillId="0" borderId="0" xfId="67" applyFont="1">
      <alignment/>
      <protection/>
    </xf>
    <xf numFmtId="0" fontId="61" fillId="0" borderId="0" xfId="67" applyFont="1">
      <alignment/>
      <protection/>
    </xf>
    <xf numFmtId="3" fontId="59" fillId="0" borderId="0" xfId="67" applyNumberFormat="1" applyFont="1" applyAlignment="1">
      <alignment horizontal="center"/>
      <protection/>
    </xf>
    <xf numFmtId="3" fontId="59" fillId="0" borderId="0" xfId="68" applyNumberFormat="1" applyFont="1" applyAlignment="1">
      <alignment horizontal="center"/>
      <protection/>
    </xf>
    <xf numFmtId="3" fontId="61" fillId="0" borderId="0" xfId="67" applyNumberFormat="1" applyFont="1">
      <alignment/>
      <protection/>
    </xf>
    <xf numFmtId="0" fontId="2" fillId="0" borderId="0" xfId="70" applyFont="1">
      <alignment/>
      <protection/>
    </xf>
    <xf numFmtId="0" fontId="62" fillId="0" borderId="0" xfId="67" applyFont="1">
      <alignment/>
      <protection/>
    </xf>
    <xf numFmtId="3" fontId="63" fillId="0" borderId="0" xfId="67" applyNumberFormat="1" applyFont="1" applyAlignment="1">
      <alignment horizontal="center"/>
      <protection/>
    </xf>
    <xf numFmtId="3" fontId="62" fillId="0" borderId="0" xfId="68" applyNumberFormat="1" applyFont="1" applyAlignment="1">
      <alignment horizontal="center"/>
      <protection/>
    </xf>
    <xf numFmtId="0" fontId="64" fillId="0" borderId="0" xfId="68" applyFont="1" applyAlignment="1">
      <alignment horizontal="center"/>
      <protection/>
    </xf>
    <xf numFmtId="0" fontId="59" fillId="0" borderId="0" xfId="68" applyFont="1" applyAlignment="1">
      <alignment horizontal="center"/>
      <protection/>
    </xf>
    <xf numFmtId="0" fontId="14" fillId="0" borderId="17" xfId="0" applyFont="1" applyBorder="1" applyAlignment="1">
      <alignment horizontal="center" vertical="center" wrapText="1"/>
    </xf>
    <xf numFmtId="0" fontId="3" fillId="0" borderId="0" xfId="66" applyFont="1" applyAlignment="1">
      <alignment/>
      <protection/>
    </xf>
    <xf numFmtId="0" fontId="65" fillId="0" borderId="0" xfId="66" applyFont="1" applyAlignment="1">
      <alignment/>
      <protection/>
    </xf>
    <xf numFmtId="3" fontId="14" fillId="0" borderId="0" xfId="66" applyNumberFormat="1" applyFont="1" applyFill="1" applyAlignment="1">
      <alignment horizontal="center"/>
      <protection/>
    </xf>
    <xf numFmtId="0" fontId="2" fillId="0" borderId="0" xfId="66" applyFont="1" applyAlignment="1">
      <alignment/>
      <protection/>
    </xf>
    <xf numFmtId="3" fontId="15" fillId="0" borderId="0" xfId="66" applyNumberFormat="1" applyFont="1" applyFill="1" applyAlignment="1">
      <alignment horizontal="center"/>
      <protection/>
    </xf>
    <xf numFmtId="3" fontId="65" fillId="0" borderId="0" xfId="66" applyNumberFormat="1" applyFont="1" applyAlignment="1">
      <alignment horizontal="right"/>
      <protection/>
    </xf>
    <xf numFmtId="0" fontId="66" fillId="0" borderId="0" xfId="66" applyFont="1" applyAlignment="1">
      <alignment horizontal="centerContinuous" vertical="center"/>
      <protection/>
    </xf>
    <xf numFmtId="0" fontId="6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68" fillId="0" borderId="0" xfId="66" applyFont="1" applyAlignment="1">
      <alignment horizontal="center"/>
      <protection/>
    </xf>
    <xf numFmtId="0" fontId="68" fillId="0" borderId="0" xfId="70" applyFont="1">
      <alignment/>
      <protection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3" fontId="60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0" fontId="65" fillId="0" borderId="0" xfId="70" applyFont="1">
      <alignment/>
      <protection/>
    </xf>
    <xf numFmtId="3" fontId="61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5" fillId="0" borderId="26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65" fillId="0" borderId="0" xfId="66" applyNumberFormat="1" applyFont="1" applyAlignment="1">
      <alignment horizontal="center"/>
      <protection/>
    </xf>
    <xf numFmtId="3" fontId="66" fillId="0" borderId="0" xfId="66" applyNumberFormat="1" applyFont="1" applyAlignment="1">
      <alignment horizontal="centerContinuous" vertical="center"/>
      <protection/>
    </xf>
    <xf numFmtId="3" fontId="67" fillId="0" borderId="0" xfId="0" applyNumberFormat="1" applyFont="1" applyAlignment="1">
      <alignment horizontal="centerContinuous" vertical="center"/>
    </xf>
    <xf numFmtId="3" fontId="68" fillId="0" borderId="0" xfId="66" applyNumberFormat="1" applyFont="1" applyAlignment="1">
      <alignment horizontal="center"/>
      <protection/>
    </xf>
    <xf numFmtId="3" fontId="14" fillId="0" borderId="28" xfId="0" applyNumberFormat="1" applyFont="1" applyBorder="1" applyAlignment="1">
      <alignment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3" xfId="64"/>
    <cellStyle name="Normal 14" xfId="65"/>
    <cellStyle name="Normal 2" xfId="66"/>
    <cellStyle name="Normal 2 2" xfId="67"/>
    <cellStyle name="Normal 2 3" xfId="68"/>
    <cellStyle name="Normal 2 5" xfId="69"/>
    <cellStyle name="Normal 3" xfId="70"/>
    <cellStyle name="Normal 4" xfId="71"/>
    <cellStyle name="Normal 5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똿뗦먛귟 [0.00]_PRODUCT DETAIL Q1" xfId="79"/>
    <cellStyle name="똿뗦먛귟_PRODUCT DETAIL Q1" xfId="80"/>
    <cellStyle name="믅됞 [0.00]_PRODUCT DETAIL Q1" xfId="81"/>
    <cellStyle name="믅됞_PRODUCT DETAIL Q1" xfId="82"/>
    <cellStyle name="백분율_HOBONG" xfId="83"/>
    <cellStyle name="뷭?_BOOKSHIP" xfId="84"/>
    <cellStyle name="콤마 [0]_1202" xfId="85"/>
    <cellStyle name="콤마_1202" xfId="86"/>
    <cellStyle name="통화 [0]_1202" xfId="87"/>
    <cellStyle name="통화_1202" xfId="88"/>
    <cellStyle name="표준_(정보부문)월별인원계획" xfId="89"/>
    <cellStyle name="표준_kc-elec system check list" xfId="9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B1" sqref="B1"/>
    </sheetView>
  </sheetViews>
  <sheetFormatPr defaultColWidth="9.140625" defaultRowHeight="15"/>
  <cols>
    <col min="1" max="1" width="50.00390625" style="201" customWidth="1"/>
    <col min="2" max="2" width="10.00390625" style="201" customWidth="1"/>
    <col min="3" max="3" width="13.28125" style="201" customWidth="1"/>
    <col min="4" max="4" width="15.00390625" style="292" bestFit="1" customWidth="1"/>
    <col min="5" max="5" width="17.00390625" style="292" bestFit="1" customWidth="1"/>
    <col min="6" max="6" width="14.00390625" style="292" customWidth="1"/>
    <col min="7" max="7" width="16.421875" style="292" customWidth="1"/>
  </cols>
  <sheetData>
    <row r="1" spans="1:6" ht="15">
      <c r="A1" s="248" t="s">
        <v>3</v>
      </c>
      <c r="B1" s="249"/>
      <c r="C1" s="250"/>
      <c r="D1" s="254"/>
      <c r="E1" s="253" t="s">
        <v>925</v>
      </c>
      <c r="F1" s="252"/>
    </row>
    <row r="2" spans="1:6" ht="15">
      <c r="A2" s="255" t="s">
        <v>926</v>
      </c>
      <c r="B2" s="256"/>
      <c r="C2" s="250"/>
      <c r="D2" s="254"/>
      <c r="E2" s="258" t="s">
        <v>927</v>
      </c>
      <c r="F2" s="257"/>
    </row>
    <row r="3" spans="1:6" ht="15">
      <c r="A3" s="255" t="s">
        <v>4</v>
      </c>
      <c r="B3" s="251"/>
      <c r="C3" s="250"/>
      <c r="D3" s="254"/>
      <c r="E3" s="258" t="s">
        <v>928</v>
      </c>
      <c r="F3" s="257"/>
    </row>
    <row r="4" spans="1:7" ht="18">
      <c r="A4" s="259" t="s">
        <v>929</v>
      </c>
      <c r="B4" s="259"/>
      <c r="C4" s="259"/>
      <c r="D4" s="259"/>
      <c r="E4" s="259"/>
      <c r="F4" s="259"/>
      <c r="G4" s="259"/>
    </row>
    <row r="5" spans="1:7" ht="15">
      <c r="A5" s="260" t="s">
        <v>930</v>
      </c>
      <c r="B5" s="260"/>
      <c r="C5" s="260"/>
      <c r="D5" s="260"/>
      <c r="E5" s="260"/>
      <c r="F5" s="260"/>
      <c r="G5" s="260"/>
    </row>
    <row r="6" spans="1:7" ht="15">
      <c r="A6" s="197"/>
      <c r="B6" s="197"/>
      <c r="C6" s="197"/>
      <c r="D6" s="284"/>
      <c r="E6" s="284"/>
      <c r="F6" s="284"/>
      <c r="G6" s="284"/>
    </row>
    <row r="7" spans="1:7" ht="36">
      <c r="A7" s="261" t="s">
        <v>318</v>
      </c>
      <c r="B7" s="261" t="s">
        <v>682</v>
      </c>
      <c r="C7" s="261" t="s">
        <v>376</v>
      </c>
      <c r="D7" s="281" t="s">
        <v>841</v>
      </c>
      <c r="E7" s="281" t="s">
        <v>842</v>
      </c>
      <c r="F7" s="281" t="s">
        <v>843</v>
      </c>
      <c r="G7" s="281" t="s">
        <v>844</v>
      </c>
    </row>
    <row r="8" spans="1:7" ht="15">
      <c r="A8" s="200" t="s">
        <v>845</v>
      </c>
      <c r="B8" s="219" t="s">
        <v>337</v>
      </c>
      <c r="C8" s="219" t="s">
        <v>915</v>
      </c>
      <c r="D8" s="290">
        <v>21927393508</v>
      </c>
      <c r="E8" s="290">
        <v>29137616179</v>
      </c>
      <c r="F8" s="290">
        <v>72729114834</v>
      </c>
      <c r="G8" s="290">
        <v>85167064646</v>
      </c>
    </row>
    <row r="9" spans="1:7" ht="15">
      <c r="A9" s="200" t="s">
        <v>846</v>
      </c>
      <c r="B9" s="219" t="s">
        <v>339</v>
      </c>
      <c r="C9" s="219" t="s">
        <v>916</v>
      </c>
      <c r="D9" s="290">
        <v>413913802</v>
      </c>
      <c r="E9" s="290">
        <v>14958200</v>
      </c>
      <c r="F9" s="290">
        <v>1892204108</v>
      </c>
      <c r="G9" s="290">
        <v>33855377</v>
      </c>
    </row>
    <row r="10" spans="1:7" ht="15">
      <c r="A10" s="203" t="s">
        <v>847</v>
      </c>
      <c r="B10" s="219" t="s">
        <v>346</v>
      </c>
      <c r="C10" s="219"/>
      <c r="D10" s="291">
        <v>21513479706</v>
      </c>
      <c r="E10" s="291">
        <v>29122657979</v>
      </c>
      <c r="F10" s="291">
        <v>70836910726</v>
      </c>
      <c r="G10" s="291">
        <v>85133209269</v>
      </c>
    </row>
    <row r="11" spans="1:7" ht="15">
      <c r="A11" s="200" t="s">
        <v>328</v>
      </c>
      <c r="B11" s="219" t="s">
        <v>347</v>
      </c>
      <c r="C11" s="219" t="s">
        <v>917</v>
      </c>
      <c r="D11" s="290">
        <v>17562596870</v>
      </c>
      <c r="E11" s="290">
        <v>24369420443</v>
      </c>
      <c r="F11" s="290">
        <v>56084430737.84963</v>
      </c>
      <c r="G11" s="290">
        <v>70976762760</v>
      </c>
    </row>
    <row r="12" spans="1:7" ht="15">
      <c r="A12" s="203" t="s">
        <v>848</v>
      </c>
      <c r="B12" s="219" t="s">
        <v>349</v>
      </c>
      <c r="C12" s="219"/>
      <c r="D12" s="291">
        <v>3950882836</v>
      </c>
      <c r="E12" s="291">
        <v>4753237536</v>
      </c>
      <c r="F12" s="291">
        <v>14752479988.150368</v>
      </c>
      <c r="G12" s="291">
        <v>14156446509</v>
      </c>
    </row>
    <row r="13" spans="1:7" ht="15">
      <c r="A13" s="200" t="s">
        <v>849</v>
      </c>
      <c r="B13" s="219" t="s">
        <v>352</v>
      </c>
      <c r="C13" s="219" t="s">
        <v>918</v>
      </c>
      <c r="D13" s="290">
        <v>94352786</v>
      </c>
      <c r="E13" s="290">
        <v>205507440</v>
      </c>
      <c r="F13" s="290">
        <v>350009240</v>
      </c>
      <c r="G13" s="290">
        <v>219159243</v>
      </c>
    </row>
    <row r="14" spans="1:7" ht="15">
      <c r="A14" s="200" t="s">
        <v>329</v>
      </c>
      <c r="B14" s="219" t="s">
        <v>354</v>
      </c>
      <c r="C14" s="219" t="s">
        <v>919</v>
      </c>
      <c r="D14" s="290">
        <v>347280725</v>
      </c>
      <c r="E14" s="290">
        <v>1684987386</v>
      </c>
      <c r="F14" s="290">
        <v>17643776</v>
      </c>
      <c r="G14" s="290">
        <v>3626406645</v>
      </c>
    </row>
    <row r="15" spans="1:7" ht="15">
      <c r="A15" s="200" t="s">
        <v>850</v>
      </c>
      <c r="B15" s="219" t="s">
        <v>356</v>
      </c>
      <c r="D15" s="290">
        <v>347280725</v>
      </c>
      <c r="E15" s="290">
        <v>1674601191</v>
      </c>
      <c r="F15" s="290">
        <v>17643776</v>
      </c>
      <c r="G15" s="290">
        <v>3564977790</v>
      </c>
    </row>
    <row r="16" spans="1:7" ht="15">
      <c r="A16" s="200" t="s">
        <v>330</v>
      </c>
      <c r="B16" s="219" t="s">
        <v>851</v>
      </c>
      <c r="C16" s="219" t="s">
        <v>920</v>
      </c>
      <c r="D16" s="290">
        <v>1732218200</v>
      </c>
      <c r="E16" s="290">
        <v>1225650507</v>
      </c>
      <c r="F16" s="290">
        <v>3704717459</v>
      </c>
      <c r="G16" s="290">
        <v>3261720014</v>
      </c>
    </row>
    <row r="17" spans="1:7" ht="15">
      <c r="A17" s="200" t="s">
        <v>331</v>
      </c>
      <c r="B17" s="219" t="s">
        <v>852</v>
      </c>
      <c r="C17" s="219" t="s">
        <v>921</v>
      </c>
      <c r="D17" s="290">
        <v>1798254180</v>
      </c>
      <c r="E17" s="290">
        <v>1777489721</v>
      </c>
      <c r="F17" s="290">
        <v>5148308973</v>
      </c>
      <c r="G17" s="290">
        <v>5732187033</v>
      </c>
    </row>
    <row r="18" spans="1:7" ht="15">
      <c r="A18" s="203" t="s">
        <v>853</v>
      </c>
      <c r="B18" s="219" t="s">
        <v>362</v>
      </c>
      <c r="C18" s="219"/>
      <c r="D18" s="291">
        <v>167482517</v>
      </c>
      <c r="E18" s="291">
        <v>270617362</v>
      </c>
      <c r="F18" s="291">
        <v>6231819020.150368</v>
      </c>
      <c r="G18" s="291">
        <v>1755292060</v>
      </c>
    </row>
    <row r="19" spans="1:7" ht="15">
      <c r="A19" s="200" t="s">
        <v>332</v>
      </c>
      <c r="B19" s="219" t="s">
        <v>364</v>
      </c>
      <c r="C19" s="219" t="s">
        <v>922</v>
      </c>
      <c r="D19" s="290">
        <v>18954488</v>
      </c>
      <c r="E19" s="290">
        <v>8178245</v>
      </c>
      <c r="F19" s="290">
        <v>22086367</v>
      </c>
      <c r="G19" s="290">
        <v>455303908</v>
      </c>
    </row>
    <row r="20" spans="1:7" ht="15">
      <c r="A20" s="200" t="s">
        <v>333</v>
      </c>
      <c r="B20" s="219" t="s">
        <v>365</v>
      </c>
      <c r="C20" s="219" t="s">
        <v>923</v>
      </c>
      <c r="D20" s="290">
        <v>0</v>
      </c>
      <c r="E20" s="290">
        <v>184693528</v>
      </c>
      <c r="F20" s="290">
        <v>25333069</v>
      </c>
      <c r="G20" s="290">
        <v>537652511</v>
      </c>
    </row>
    <row r="21" spans="1:7" ht="15">
      <c r="A21" s="203" t="s">
        <v>854</v>
      </c>
      <c r="B21" s="219" t="s">
        <v>368</v>
      </c>
      <c r="C21" s="219"/>
      <c r="D21" s="291">
        <v>18954488</v>
      </c>
      <c r="E21" s="291">
        <v>-176515283</v>
      </c>
      <c r="F21" s="291">
        <v>-3246702</v>
      </c>
      <c r="G21" s="291">
        <v>-82348603</v>
      </c>
    </row>
    <row r="22" spans="1:7" ht="15">
      <c r="A22" s="203" t="s">
        <v>855</v>
      </c>
      <c r="B22" s="219" t="s">
        <v>370</v>
      </c>
      <c r="C22" s="219"/>
      <c r="D22" s="291">
        <v>186437005</v>
      </c>
      <c r="E22" s="291">
        <v>94102079</v>
      </c>
      <c r="F22" s="291">
        <v>6228572318.150368</v>
      </c>
      <c r="G22" s="291">
        <v>1672943457</v>
      </c>
    </row>
    <row r="23" spans="1:7" ht="15">
      <c r="A23" s="200" t="s">
        <v>856</v>
      </c>
      <c r="B23" s="219" t="s">
        <v>438</v>
      </c>
      <c r="C23" s="219" t="s">
        <v>924</v>
      </c>
      <c r="D23" s="290">
        <v>41016140.54</v>
      </c>
      <c r="E23" s="290"/>
      <c r="F23" s="290">
        <v>1398782732.344081</v>
      </c>
      <c r="G23" s="290">
        <v>304890679</v>
      </c>
    </row>
    <row r="24" spans="1:7" ht="15">
      <c r="A24" s="200" t="s">
        <v>334</v>
      </c>
      <c r="B24" s="219" t="s">
        <v>439</v>
      </c>
      <c r="C24" s="219"/>
      <c r="D24" s="290"/>
      <c r="E24" s="290"/>
      <c r="F24" s="290">
        <v>0</v>
      </c>
      <c r="G24" s="290"/>
    </row>
    <row r="25" spans="1:7" ht="15">
      <c r="A25" s="203" t="s">
        <v>857</v>
      </c>
      <c r="B25" s="219" t="s">
        <v>372</v>
      </c>
      <c r="C25" s="202"/>
      <c r="D25" s="291">
        <v>145420864.46</v>
      </c>
      <c r="E25" s="291">
        <v>94102079</v>
      </c>
      <c r="F25" s="291">
        <v>4829789585.806287</v>
      </c>
      <c r="G25" s="291">
        <v>1368052778</v>
      </c>
    </row>
    <row r="26" spans="1:7" ht="15">
      <c r="A26" s="200" t="s">
        <v>858</v>
      </c>
      <c r="B26" s="219" t="s">
        <v>859</v>
      </c>
      <c r="C26" s="202"/>
      <c r="D26" s="290">
        <v>32</v>
      </c>
      <c r="E26" s="290">
        <v>21</v>
      </c>
      <c r="F26" s="290"/>
      <c r="G26" s="290"/>
    </row>
    <row r="27" spans="1:7" ht="15">
      <c r="A27" s="200" t="s">
        <v>860</v>
      </c>
      <c r="B27" s="219" t="s">
        <v>861</v>
      </c>
      <c r="C27" s="202"/>
      <c r="D27" s="290">
        <v>0</v>
      </c>
      <c r="E27" s="290">
        <v>0</v>
      </c>
      <c r="F27" s="290">
        <v>0</v>
      </c>
      <c r="G27" s="290">
        <v>0</v>
      </c>
    </row>
  </sheetData>
  <sheetProtection/>
  <mergeCells count="2">
    <mergeCell ref="A4:G4"/>
    <mergeCell ref="A5:G5"/>
  </mergeCells>
  <printOptions/>
  <pageMargins left="0.28" right="0.17" top="0.77" bottom="0.34" header="0.64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F36" sqref="F36"/>
    </sheetView>
  </sheetViews>
  <sheetFormatPr defaultColWidth="9.140625" defaultRowHeight="15"/>
  <cols>
    <col min="1" max="1" width="33.421875" style="5" customWidth="1"/>
    <col min="2" max="2" width="14.00390625" style="5" customWidth="1"/>
    <col min="3" max="3" width="9.7109375" style="5" customWidth="1"/>
    <col min="4" max="4" width="13.140625" style="5" customWidth="1"/>
    <col min="5" max="5" width="13.421875" style="5" customWidth="1"/>
    <col min="6" max="6" width="10.7109375" style="110" customWidth="1"/>
    <col min="7" max="7" width="15.421875" style="5" customWidth="1"/>
    <col min="8" max="8" width="9.140625" style="146" customWidth="1"/>
    <col min="9" max="16384" width="9.140625" style="5" customWidth="1"/>
  </cols>
  <sheetData>
    <row r="1" spans="1:8" s="9" customFormat="1" ht="17.25">
      <c r="A1" s="9" t="s">
        <v>545</v>
      </c>
      <c r="F1" s="76"/>
      <c r="H1" s="144"/>
    </row>
    <row r="2" spans="1:8" s="9" customFormat="1" ht="17.25">
      <c r="A2" s="242" t="s">
        <v>71</v>
      </c>
      <c r="B2" s="21" t="s">
        <v>138</v>
      </c>
      <c r="C2" s="21" t="s">
        <v>139</v>
      </c>
      <c r="D2" s="21" t="s">
        <v>140</v>
      </c>
      <c r="E2" s="21" t="s">
        <v>138</v>
      </c>
      <c r="F2" s="76"/>
      <c r="H2" s="144"/>
    </row>
    <row r="3" spans="1:8" s="9" customFormat="1" ht="17.25">
      <c r="A3" s="243"/>
      <c r="B3" s="26" t="s">
        <v>141</v>
      </c>
      <c r="C3" s="26" t="s">
        <v>142</v>
      </c>
      <c r="D3" s="26" t="s">
        <v>142</v>
      </c>
      <c r="E3" s="26" t="s">
        <v>143</v>
      </c>
      <c r="F3" s="76" t="s">
        <v>8</v>
      </c>
      <c r="H3" s="144"/>
    </row>
    <row r="4" spans="1:8" s="9" customFormat="1" ht="17.25">
      <c r="A4" s="48" t="s">
        <v>144</v>
      </c>
      <c r="B4" s="49"/>
      <c r="C4" s="49"/>
      <c r="D4" s="49"/>
      <c r="E4" s="49"/>
      <c r="F4" s="76"/>
      <c r="H4" s="144"/>
    </row>
    <row r="5" spans="1:8" s="9" customFormat="1" ht="17.25">
      <c r="A5" s="32" t="s">
        <v>145</v>
      </c>
      <c r="B5" s="32"/>
      <c r="C5" s="32"/>
      <c r="D5" s="32"/>
      <c r="E5" s="32"/>
      <c r="F5" s="76"/>
      <c r="H5" s="144"/>
    </row>
    <row r="6" spans="1:8" s="9" customFormat="1" ht="17.25">
      <c r="A6" s="32" t="s">
        <v>146</v>
      </c>
      <c r="B6" s="32"/>
      <c r="C6" s="32"/>
      <c r="D6" s="32"/>
      <c r="E6" s="32"/>
      <c r="F6" s="76"/>
      <c r="H6" s="144"/>
    </row>
    <row r="7" spans="1:8" s="9" customFormat="1" ht="17.25">
      <c r="A7" s="32" t="s">
        <v>147</v>
      </c>
      <c r="B7" s="32"/>
      <c r="C7" s="32"/>
      <c r="D7" s="32"/>
      <c r="E7" s="32"/>
      <c r="F7" s="76"/>
      <c r="H7" s="144"/>
    </row>
    <row r="8" spans="1:8" s="9" customFormat="1" ht="17.25">
      <c r="A8" s="32" t="s">
        <v>148</v>
      </c>
      <c r="B8" s="32"/>
      <c r="C8" s="32"/>
      <c r="D8" s="32"/>
      <c r="E8" s="32"/>
      <c r="F8" s="76"/>
      <c r="H8" s="144"/>
    </row>
    <row r="9" spans="1:8" s="9" customFormat="1" ht="17.25">
      <c r="A9" s="50" t="s">
        <v>119</v>
      </c>
      <c r="B9" s="30"/>
      <c r="C9" s="30"/>
      <c r="D9" s="30"/>
      <c r="E9" s="30"/>
      <c r="F9" s="76"/>
      <c r="H9" s="144"/>
    </row>
    <row r="10" spans="1:8" s="9" customFormat="1" ht="17.25">
      <c r="A10" s="32" t="s">
        <v>145</v>
      </c>
      <c r="B10" s="32"/>
      <c r="C10" s="32"/>
      <c r="D10" s="32"/>
      <c r="E10" s="32"/>
      <c r="F10" s="76"/>
      <c r="H10" s="144"/>
    </row>
    <row r="11" spans="1:8" s="9" customFormat="1" ht="17.25">
      <c r="A11" s="32" t="s">
        <v>146</v>
      </c>
      <c r="B11" s="32"/>
      <c r="C11" s="32"/>
      <c r="D11" s="32"/>
      <c r="E11" s="32"/>
      <c r="F11" s="76"/>
      <c r="H11" s="144"/>
    </row>
    <row r="12" spans="1:8" s="9" customFormat="1" ht="17.25">
      <c r="A12" s="32" t="s">
        <v>147</v>
      </c>
      <c r="B12" s="32"/>
      <c r="C12" s="32"/>
      <c r="D12" s="32"/>
      <c r="E12" s="32"/>
      <c r="F12" s="76"/>
      <c r="H12" s="144"/>
    </row>
    <row r="13" spans="1:8" s="9" customFormat="1" ht="17.25">
      <c r="A13" s="32" t="s">
        <v>148</v>
      </c>
      <c r="B13" s="32"/>
      <c r="C13" s="32"/>
      <c r="D13" s="32"/>
      <c r="E13" s="32"/>
      <c r="F13" s="76"/>
      <c r="H13" s="144"/>
    </row>
    <row r="14" spans="1:8" s="9" customFormat="1" ht="17.25">
      <c r="A14" s="51" t="s">
        <v>149</v>
      </c>
      <c r="B14" s="40"/>
      <c r="C14" s="40"/>
      <c r="D14" s="40"/>
      <c r="E14" s="40"/>
      <c r="F14" s="76"/>
      <c r="H14" s="144"/>
    </row>
    <row r="15" spans="1:8" s="9" customFormat="1" ht="17.25">
      <c r="A15" s="52" t="s">
        <v>150</v>
      </c>
      <c r="B15" s="53"/>
      <c r="C15" s="53"/>
      <c r="D15" s="53"/>
      <c r="E15" s="53"/>
      <c r="F15" s="76"/>
      <c r="H15" s="144"/>
    </row>
    <row r="16" spans="1:8" s="9" customFormat="1" ht="17.25">
      <c r="A16" s="32" t="s">
        <v>145</v>
      </c>
      <c r="B16" s="32"/>
      <c r="C16" s="32"/>
      <c r="D16" s="32"/>
      <c r="E16" s="32"/>
      <c r="F16" s="76"/>
      <c r="H16" s="144"/>
    </row>
    <row r="17" spans="1:8" s="9" customFormat="1" ht="17.25">
      <c r="A17" s="32" t="s">
        <v>146</v>
      </c>
      <c r="B17" s="32"/>
      <c r="C17" s="32"/>
      <c r="D17" s="32"/>
      <c r="E17" s="32"/>
      <c r="F17" s="76"/>
      <c r="H17" s="144"/>
    </row>
    <row r="18" spans="1:8" s="9" customFormat="1" ht="17.25">
      <c r="A18" s="32" t="s">
        <v>147</v>
      </c>
      <c r="B18" s="32"/>
      <c r="C18" s="32"/>
      <c r="D18" s="32"/>
      <c r="E18" s="32"/>
      <c r="F18" s="76"/>
      <c r="H18" s="144"/>
    </row>
    <row r="19" spans="1:8" s="9" customFormat="1" ht="17.25">
      <c r="A19" s="25" t="s">
        <v>151</v>
      </c>
      <c r="B19" s="25"/>
      <c r="C19" s="25"/>
      <c r="D19" s="25"/>
      <c r="E19" s="25"/>
      <c r="F19" s="76"/>
      <c r="H19" s="144"/>
    </row>
    <row r="20" spans="6:8" s="9" customFormat="1" ht="17.25">
      <c r="F20" s="76"/>
      <c r="H20" s="144"/>
    </row>
    <row r="21" spans="1:8" s="9" customFormat="1" ht="17.25">
      <c r="A21" s="9" t="s">
        <v>152</v>
      </c>
      <c r="F21" s="76"/>
      <c r="H21" s="144"/>
    </row>
    <row r="22" spans="1:8" s="9" customFormat="1" ht="17.25">
      <c r="A22" s="9" t="s">
        <v>153</v>
      </c>
      <c r="F22" s="76"/>
      <c r="H22" s="144"/>
    </row>
    <row r="23" spans="1:8" s="9" customFormat="1" ht="17.25">
      <c r="A23" s="9" t="s">
        <v>154</v>
      </c>
      <c r="F23" s="76"/>
      <c r="H23" s="144"/>
    </row>
    <row r="24" spans="3:8" s="9" customFormat="1" ht="17.25">
      <c r="C24" s="10"/>
      <c r="E24" s="10"/>
      <c r="F24" s="76"/>
      <c r="H24" s="144"/>
    </row>
    <row r="25" spans="1:8" s="9" customFormat="1" ht="17.25">
      <c r="A25" s="90" t="s">
        <v>550</v>
      </c>
      <c r="B25" s="10" t="s">
        <v>137</v>
      </c>
      <c r="D25" s="10" t="s">
        <v>51</v>
      </c>
      <c r="F25" s="76"/>
      <c r="H25" s="144"/>
    </row>
    <row r="26" spans="1:8" s="9" customFormat="1" ht="17.25">
      <c r="A26" s="7" t="s">
        <v>546</v>
      </c>
      <c r="B26" s="14"/>
      <c r="C26" s="14"/>
      <c r="D26" s="14"/>
      <c r="E26" s="7"/>
      <c r="F26" s="123"/>
      <c r="G26" s="7"/>
      <c r="H26" s="144"/>
    </row>
    <row r="27" spans="1:8" s="9" customFormat="1" ht="17.25">
      <c r="A27" s="4" t="s">
        <v>665</v>
      </c>
      <c r="B27" s="14">
        <v>82057482</v>
      </c>
      <c r="C27" s="14"/>
      <c r="D27" s="14">
        <v>84797829</v>
      </c>
      <c r="E27" s="7"/>
      <c r="F27" s="123"/>
      <c r="G27" s="7"/>
      <c r="H27" s="144"/>
    </row>
    <row r="28" spans="1:8" s="9" customFormat="1" ht="17.25">
      <c r="A28" s="4" t="s">
        <v>664</v>
      </c>
      <c r="B28" s="14">
        <v>0</v>
      </c>
      <c r="C28" s="14"/>
      <c r="D28" s="14">
        <v>5250000</v>
      </c>
      <c r="E28" s="7"/>
      <c r="F28" s="123"/>
      <c r="G28" s="7"/>
      <c r="H28" s="144"/>
    </row>
    <row r="29" spans="1:8" s="9" customFormat="1" ht="17.25">
      <c r="A29" s="4" t="s">
        <v>669</v>
      </c>
      <c r="B29" s="14">
        <v>14632500</v>
      </c>
      <c r="C29" s="14"/>
      <c r="D29" s="14"/>
      <c r="E29" s="7"/>
      <c r="F29" s="123"/>
      <c r="G29" s="7"/>
      <c r="H29" s="144"/>
    </row>
    <row r="30" spans="1:8" s="9" customFormat="1" ht="17.25">
      <c r="A30" s="91" t="s">
        <v>156</v>
      </c>
      <c r="B30" s="18">
        <f>SUM(B27:B29)</f>
        <v>96689982</v>
      </c>
      <c r="C30" s="18"/>
      <c r="D30" s="18">
        <f>SUM(D27:D28)</f>
        <v>90047829</v>
      </c>
      <c r="E30" s="7"/>
      <c r="F30" s="123" t="s">
        <v>646</v>
      </c>
      <c r="G30" s="7"/>
      <c r="H30" s="144"/>
    </row>
    <row r="31" spans="1:8" s="9" customFormat="1" ht="17.25">
      <c r="A31" s="7"/>
      <c r="B31" s="7"/>
      <c r="C31" s="7"/>
      <c r="D31" s="7"/>
      <c r="F31" s="123"/>
      <c r="G31" s="7"/>
      <c r="H31" s="144"/>
    </row>
    <row r="32" spans="1:8" s="9" customFormat="1" ht="17.25">
      <c r="A32" s="7" t="s">
        <v>547</v>
      </c>
      <c r="B32" s="98"/>
      <c r="C32" s="7"/>
      <c r="D32" s="7"/>
      <c r="F32" s="123"/>
      <c r="G32" s="7"/>
      <c r="H32" s="144"/>
    </row>
    <row r="33" spans="1:8" s="9" customFormat="1" ht="17.25">
      <c r="A33" s="7" t="s">
        <v>677</v>
      </c>
      <c r="B33" s="98">
        <v>9373102</v>
      </c>
      <c r="C33" s="98"/>
      <c r="D33" s="98"/>
      <c r="E33" s="7"/>
      <c r="F33" s="123"/>
      <c r="G33" s="7"/>
      <c r="H33" s="144"/>
    </row>
    <row r="34" spans="1:8" s="9" customFormat="1" ht="17.25">
      <c r="A34" s="7" t="s">
        <v>548</v>
      </c>
      <c r="B34" s="73">
        <v>1211935926</v>
      </c>
      <c r="C34" s="73"/>
      <c r="D34" s="73">
        <v>1887463593</v>
      </c>
      <c r="E34" s="7"/>
      <c r="F34" s="123"/>
      <c r="G34" s="7"/>
      <c r="H34" s="144"/>
    </row>
    <row r="35" spans="1:8" s="9" customFormat="1" ht="17.25">
      <c r="A35" s="7" t="s">
        <v>549</v>
      </c>
      <c r="B35" s="98">
        <v>129640210</v>
      </c>
      <c r="C35" s="98"/>
      <c r="D35" s="73">
        <v>154751082</v>
      </c>
      <c r="E35" s="7"/>
      <c r="F35" s="123"/>
      <c r="G35" s="7"/>
      <c r="H35" s="144"/>
    </row>
    <row r="36" spans="1:8" s="9" customFormat="1" ht="17.25">
      <c r="A36" s="91" t="s">
        <v>156</v>
      </c>
      <c r="B36" s="97">
        <f>SUM(B33:B35)</f>
        <v>1350949238</v>
      </c>
      <c r="C36" s="97"/>
      <c r="D36" s="97">
        <f>SUM(D34:D35)</f>
        <v>2042214675</v>
      </c>
      <c r="F36" s="123" t="s">
        <v>647</v>
      </c>
      <c r="G36" s="7"/>
      <c r="H36" s="144"/>
    </row>
    <row r="37" spans="6:8" s="9" customFormat="1" ht="17.25">
      <c r="F37" s="76"/>
      <c r="H37" s="144"/>
    </row>
    <row r="38" spans="6:8" s="9" customFormat="1" ht="17.25">
      <c r="F38" s="76"/>
      <c r="H38" s="144"/>
    </row>
    <row r="39" spans="1:8" s="9" customFormat="1" ht="17.25">
      <c r="A39" s="90"/>
      <c r="B39" s="10"/>
      <c r="D39" s="10"/>
      <c r="F39" s="76"/>
      <c r="H39" s="144"/>
    </row>
    <row r="40" spans="1:8" s="9" customFormat="1" ht="17.25">
      <c r="A40" s="7"/>
      <c r="B40" s="73"/>
      <c r="C40" s="73"/>
      <c r="D40" s="73"/>
      <c r="E40" s="7"/>
      <c r="F40" s="123"/>
      <c r="G40" s="7"/>
      <c r="H40" s="144"/>
    </row>
    <row r="41" spans="1:8" s="9" customFormat="1" ht="17.25">
      <c r="A41" s="7"/>
      <c r="B41" s="73"/>
      <c r="C41" s="73"/>
      <c r="D41" s="73"/>
      <c r="E41" s="7"/>
      <c r="F41" s="123"/>
      <c r="G41" s="7"/>
      <c r="H41" s="144"/>
    </row>
    <row r="42" spans="1:8" s="9" customFormat="1" ht="17.25">
      <c r="A42" s="7"/>
      <c r="B42" s="124"/>
      <c r="C42" s="124"/>
      <c r="D42" s="73"/>
      <c r="F42" s="123"/>
      <c r="G42" s="7"/>
      <c r="H42" s="144"/>
    </row>
    <row r="43" spans="1:8" s="9" customFormat="1" ht="17.25">
      <c r="A43" s="7"/>
      <c r="B43" s="124"/>
      <c r="C43" s="124"/>
      <c r="D43" s="124"/>
      <c r="F43" s="123"/>
      <c r="G43" s="7"/>
      <c r="H43" s="144"/>
    </row>
    <row r="44" spans="1:8" s="9" customFormat="1" ht="17.25">
      <c r="A44" s="7"/>
      <c r="B44" s="124"/>
      <c r="C44" s="124"/>
      <c r="D44" s="124"/>
      <c r="E44" s="7"/>
      <c r="F44" s="123"/>
      <c r="G44" s="7"/>
      <c r="H44" s="144"/>
    </row>
    <row r="45" spans="1:8" s="9" customFormat="1" ht="17.25">
      <c r="A45" s="7"/>
      <c r="B45" s="98"/>
      <c r="C45" s="98"/>
      <c r="D45" s="98"/>
      <c r="E45" s="7"/>
      <c r="F45" s="123"/>
      <c r="G45" s="7"/>
      <c r="H45" s="144"/>
    </row>
    <row r="46" spans="1:8" s="9" customFormat="1" ht="17.25">
      <c r="A46" s="91"/>
      <c r="B46" s="97"/>
      <c r="C46" s="97"/>
      <c r="D46" s="97"/>
      <c r="E46" s="98"/>
      <c r="F46" s="123"/>
      <c r="G46" s="7"/>
      <c r="H46" s="144"/>
    </row>
    <row r="47" spans="1:10" s="9" customFormat="1" ht="17.25">
      <c r="A47" s="7"/>
      <c r="B47" s="7"/>
      <c r="C47" s="7"/>
      <c r="D47" s="7"/>
      <c r="E47" s="7"/>
      <c r="F47" s="123"/>
      <c r="G47" s="7"/>
      <c r="H47" s="145"/>
      <c r="I47" s="7"/>
      <c r="J47" s="7"/>
    </row>
  </sheetData>
  <sheetProtection/>
  <mergeCells count="1">
    <mergeCell ref="A2:A3"/>
  </mergeCells>
  <printOptions/>
  <pageMargins left="1.07" right="0.39" top="0.4" bottom="0.34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H36" sqref="H36:I36"/>
    </sheetView>
  </sheetViews>
  <sheetFormatPr defaultColWidth="9.140625" defaultRowHeight="15"/>
  <cols>
    <col min="1" max="1" width="26.421875" style="9" customWidth="1"/>
    <col min="2" max="2" width="14.140625" style="9" customWidth="1"/>
    <col min="3" max="3" width="14.00390625" style="9" customWidth="1"/>
    <col min="4" max="4" width="11.7109375" style="9" customWidth="1"/>
    <col min="5" max="5" width="12.28125" style="9" bestFit="1" customWidth="1"/>
    <col min="6" max="6" width="12.00390625" style="9" customWidth="1"/>
    <col min="7" max="7" width="17.57421875" style="9" customWidth="1"/>
    <col min="8" max="8" width="13.28125" style="9" hidden="1" customWidth="1"/>
    <col min="9" max="9" width="14.57421875" style="9" customWidth="1"/>
    <col min="10" max="10" width="9.140625" style="76" customWidth="1"/>
    <col min="11" max="11" width="15.8515625" style="9" bestFit="1" customWidth="1"/>
    <col min="12" max="12" width="12.421875" style="9" bestFit="1" customWidth="1"/>
    <col min="13" max="16384" width="9.140625" style="9" customWidth="1"/>
  </cols>
  <sheetData>
    <row r="1" spans="1:10" s="5" customFormat="1" ht="14.25">
      <c r="A1" s="5" t="s">
        <v>575</v>
      </c>
      <c r="J1" s="110"/>
    </row>
    <row r="2" spans="1:10" s="5" customFormat="1" ht="12.75" customHeight="1">
      <c r="A2" s="5" t="s">
        <v>175</v>
      </c>
      <c r="J2" s="110" t="s">
        <v>8</v>
      </c>
    </row>
    <row r="3" spans="1:10" s="5" customFormat="1" ht="15" customHeight="1">
      <c r="A3" s="29"/>
      <c r="B3" s="22" t="s">
        <v>176</v>
      </c>
      <c r="C3" s="22" t="s">
        <v>177</v>
      </c>
      <c r="D3" s="22" t="s">
        <v>176</v>
      </c>
      <c r="E3" s="22" t="s">
        <v>307</v>
      </c>
      <c r="F3" s="22" t="s">
        <v>312</v>
      </c>
      <c r="G3" s="151" t="s">
        <v>300</v>
      </c>
      <c r="H3" s="22" t="s">
        <v>178</v>
      </c>
      <c r="I3" s="22"/>
      <c r="J3" s="110"/>
    </row>
    <row r="4" spans="1:10" s="5" customFormat="1" ht="15" customHeight="1">
      <c r="A4" s="152"/>
      <c r="B4" s="24" t="s">
        <v>576</v>
      </c>
      <c r="C4" s="24" t="s">
        <v>179</v>
      </c>
      <c r="D4" s="24" t="s">
        <v>81</v>
      </c>
      <c r="E4" s="24" t="s">
        <v>308</v>
      </c>
      <c r="F4" s="24" t="s">
        <v>313</v>
      </c>
      <c r="G4" s="24" t="s">
        <v>301</v>
      </c>
      <c r="H4" s="24" t="s">
        <v>180</v>
      </c>
      <c r="I4" s="24"/>
      <c r="J4" s="110"/>
    </row>
    <row r="5" spans="1:10" s="5" customFormat="1" ht="15" customHeight="1">
      <c r="A5" s="152"/>
      <c r="B5" s="24" t="s">
        <v>181</v>
      </c>
      <c r="C5" s="24" t="s">
        <v>180</v>
      </c>
      <c r="D5" s="24" t="s">
        <v>181</v>
      </c>
      <c r="E5" s="24" t="s">
        <v>309</v>
      </c>
      <c r="F5" s="24" t="s">
        <v>314</v>
      </c>
      <c r="G5" s="24" t="s">
        <v>302</v>
      </c>
      <c r="H5" s="24" t="s">
        <v>150</v>
      </c>
      <c r="I5" s="24" t="s">
        <v>53</v>
      </c>
      <c r="J5" s="110"/>
    </row>
    <row r="6" spans="1:10" s="5" customFormat="1" ht="15" customHeight="1">
      <c r="A6" s="152"/>
      <c r="B6" s="24" t="s">
        <v>182</v>
      </c>
      <c r="C6" s="24" t="s">
        <v>183</v>
      </c>
      <c r="D6" s="24" t="s">
        <v>182</v>
      </c>
      <c r="E6" s="24" t="s">
        <v>310</v>
      </c>
      <c r="F6" s="24"/>
      <c r="G6" s="24" t="s">
        <v>303</v>
      </c>
      <c r="H6" s="24" t="s">
        <v>184</v>
      </c>
      <c r="I6" s="24"/>
      <c r="J6" s="110"/>
    </row>
    <row r="7" spans="1:10" s="5" customFormat="1" ht="15" customHeight="1">
      <c r="A7" s="153"/>
      <c r="B7" s="27" t="s">
        <v>103</v>
      </c>
      <c r="C7" s="27" t="s">
        <v>185</v>
      </c>
      <c r="D7" s="27" t="s">
        <v>103</v>
      </c>
      <c r="E7" s="27"/>
      <c r="F7" s="27"/>
      <c r="G7" s="27" t="s">
        <v>304</v>
      </c>
      <c r="H7" s="27"/>
      <c r="I7" s="27"/>
      <c r="J7" s="110"/>
    </row>
    <row r="8" spans="1:10" s="5" customFormat="1" ht="14.25">
      <c r="A8" s="154" t="s">
        <v>186</v>
      </c>
      <c r="B8" s="154">
        <v>1</v>
      </c>
      <c r="C8" s="154">
        <v>2</v>
      </c>
      <c r="D8" s="154">
        <v>3</v>
      </c>
      <c r="E8" s="154">
        <v>4</v>
      </c>
      <c r="F8" s="154">
        <v>6</v>
      </c>
      <c r="G8" s="154">
        <v>7</v>
      </c>
      <c r="H8" s="154">
        <v>8</v>
      </c>
      <c r="I8" s="154">
        <v>9</v>
      </c>
      <c r="J8" s="110"/>
    </row>
    <row r="9" spans="1:10" s="5" customFormat="1" ht="15.75" customHeight="1">
      <c r="A9" s="155" t="s">
        <v>83</v>
      </c>
      <c r="B9" s="60">
        <v>29799990000</v>
      </c>
      <c r="C9" s="60">
        <v>2205500000</v>
      </c>
      <c r="D9" s="60"/>
      <c r="E9" s="60">
        <v>2088392594</v>
      </c>
      <c r="F9" s="60">
        <v>0</v>
      </c>
      <c r="G9" s="75">
        <v>-4941311051</v>
      </c>
      <c r="H9" s="60"/>
      <c r="I9" s="60">
        <f>SUM(B9:H9)</f>
        <v>29152571543</v>
      </c>
      <c r="J9" s="110"/>
    </row>
    <row r="10" spans="1:10" s="5" customFormat="1" ht="15.75" customHeight="1">
      <c r="A10" s="156" t="s">
        <v>187</v>
      </c>
      <c r="B10" s="33"/>
      <c r="C10" s="33"/>
      <c r="D10" s="33"/>
      <c r="E10" s="33"/>
      <c r="F10" s="33"/>
      <c r="G10" s="33"/>
      <c r="H10" s="33"/>
      <c r="I10" s="62">
        <f aca="true" t="shared" si="0" ref="I10:I19">SUM(B10:H10)</f>
        <v>0</v>
      </c>
      <c r="J10" s="110"/>
    </row>
    <row r="11" spans="1:10" s="5" customFormat="1" ht="15.75" customHeight="1">
      <c r="A11" s="152" t="s">
        <v>188</v>
      </c>
      <c r="B11" s="33">
        <v>15200010000</v>
      </c>
      <c r="C11" s="33"/>
      <c r="D11" s="33"/>
      <c r="E11" s="33"/>
      <c r="F11" s="33"/>
      <c r="G11" s="33"/>
      <c r="H11" s="33"/>
      <c r="I11" s="62">
        <f t="shared" si="0"/>
        <v>15200010000</v>
      </c>
      <c r="J11" s="110"/>
    </row>
    <row r="12" spans="1:10" s="5" customFormat="1" ht="15.75" customHeight="1">
      <c r="A12" s="152" t="s">
        <v>189</v>
      </c>
      <c r="B12" s="33"/>
      <c r="C12" s="33"/>
      <c r="D12" s="33"/>
      <c r="E12" s="33"/>
      <c r="F12" s="33"/>
      <c r="H12" s="33"/>
      <c r="I12" s="62">
        <f t="shared" si="0"/>
        <v>0</v>
      </c>
      <c r="J12" s="110"/>
    </row>
    <row r="13" spans="1:10" s="5" customFormat="1" ht="15.75" customHeight="1">
      <c r="A13" s="152" t="s">
        <v>190</v>
      </c>
      <c r="B13" s="33"/>
      <c r="C13" s="33"/>
      <c r="D13" s="33"/>
      <c r="E13" s="33"/>
      <c r="F13" s="33"/>
      <c r="G13" s="33">
        <v>5944265366</v>
      </c>
      <c r="H13" s="33"/>
      <c r="I13" s="62">
        <f t="shared" si="0"/>
        <v>5944265366</v>
      </c>
      <c r="J13" s="110"/>
    </row>
    <row r="14" spans="1:10" s="5" customFormat="1" ht="15.75" customHeight="1">
      <c r="A14" s="152" t="s">
        <v>191</v>
      </c>
      <c r="B14" s="33"/>
      <c r="C14" s="33"/>
      <c r="D14" s="33"/>
      <c r="E14" s="33">
        <v>50147716</v>
      </c>
      <c r="F14" s="33"/>
      <c r="G14" s="33"/>
      <c r="H14" s="33"/>
      <c r="I14" s="62">
        <f t="shared" si="0"/>
        <v>50147716</v>
      </c>
      <c r="J14" s="110"/>
    </row>
    <row r="15" spans="1:10" s="5" customFormat="1" ht="15.75" customHeight="1">
      <c r="A15" s="152" t="s">
        <v>192</v>
      </c>
      <c r="B15" s="33"/>
      <c r="C15" s="33"/>
      <c r="D15" s="33"/>
      <c r="E15" s="33"/>
      <c r="F15" s="33"/>
      <c r="G15" s="33"/>
      <c r="H15" s="33"/>
      <c r="I15" s="62">
        <f t="shared" si="0"/>
        <v>0</v>
      </c>
      <c r="J15" s="110"/>
    </row>
    <row r="16" spans="1:10" s="5" customFormat="1" ht="15.75" customHeight="1">
      <c r="A16" s="152" t="s">
        <v>189</v>
      </c>
      <c r="B16" s="33"/>
      <c r="C16" s="33"/>
      <c r="D16" s="33"/>
      <c r="E16" s="33"/>
      <c r="F16" s="33"/>
      <c r="G16" s="33"/>
      <c r="H16" s="33"/>
      <c r="I16" s="62">
        <f t="shared" si="0"/>
        <v>0</v>
      </c>
      <c r="J16" s="110"/>
    </row>
    <row r="17" spans="1:10" s="5" customFormat="1" ht="15.75" customHeight="1">
      <c r="A17" s="152" t="s">
        <v>193</v>
      </c>
      <c r="B17" s="33"/>
      <c r="C17" s="33"/>
      <c r="D17" s="33"/>
      <c r="E17" s="33"/>
      <c r="F17" s="33"/>
      <c r="G17" s="33"/>
      <c r="H17" s="33"/>
      <c r="I17" s="62">
        <f t="shared" si="0"/>
        <v>0</v>
      </c>
      <c r="J17" s="110"/>
    </row>
    <row r="18" spans="1:10" s="5" customFormat="1" ht="15.75" customHeight="1">
      <c r="A18" s="152" t="s">
        <v>194</v>
      </c>
      <c r="B18" s="33"/>
      <c r="C18" s="33"/>
      <c r="D18" s="33"/>
      <c r="E18" s="33"/>
      <c r="F18" s="33"/>
      <c r="G18" s="33">
        <v>150443148</v>
      </c>
      <c r="H18" s="33"/>
      <c r="I18" s="62">
        <f t="shared" si="0"/>
        <v>150443148</v>
      </c>
      <c r="J18" s="110"/>
    </row>
    <row r="19" spans="1:10" s="5" customFormat="1" ht="15.75" customHeight="1">
      <c r="A19" s="152" t="s">
        <v>315</v>
      </c>
      <c r="B19" s="33"/>
      <c r="C19" s="33"/>
      <c r="D19" s="33"/>
      <c r="E19" s="33"/>
      <c r="F19" s="33"/>
      <c r="G19" s="33"/>
      <c r="H19" s="33"/>
      <c r="I19" s="62">
        <f t="shared" si="0"/>
        <v>0</v>
      </c>
      <c r="J19" s="110"/>
    </row>
    <row r="20" spans="1:10" s="5" customFormat="1" ht="15.75" customHeight="1">
      <c r="A20" s="152" t="s">
        <v>316</v>
      </c>
      <c r="B20" s="33"/>
      <c r="C20" s="33"/>
      <c r="D20" s="33"/>
      <c r="E20" s="33"/>
      <c r="F20" s="33"/>
      <c r="G20" s="33"/>
      <c r="H20" s="33"/>
      <c r="I20" s="63">
        <f>SUM(B20:H20)</f>
        <v>0</v>
      </c>
      <c r="J20" s="110"/>
    </row>
    <row r="21" spans="1:10" s="5" customFormat="1" ht="15.75" customHeight="1">
      <c r="A21" s="155" t="s">
        <v>90</v>
      </c>
      <c r="B21" s="61"/>
      <c r="C21" s="61"/>
      <c r="D21" s="61"/>
      <c r="E21" s="61"/>
      <c r="F21" s="61"/>
      <c r="G21" s="61"/>
      <c r="H21" s="61"/>
      <c r="I21" s="61"/>
      <c r="J21" s="110"/>
    </row>
    <row r="22" spans="1:10" s="5" customFormat="1" ht="15.75" customHeight="1">
      <c r="A22" s="156" t="s">
        <v>195</v>
      </c>
      <c r="B22" s="33"/>
      <c r="C22" s="33"/>
      <c r="D22" s="33"/>
      <c r="E22" s="33"/>
      <c r="F22" s="33"/>
      <c r="G22" s="33"/>
      <c r="H22" s="33"/>
      <c r="I22" s="33"/>
      <c r="J22" s="110"/>
    </row>
    <row r="23" spans="1:10" s="158" customFormat="1" ht="15" customHeight="1">
      <c r="A23" s="157" t="s">
        <v>196</v>
      </c>
      <c r="B23" s="63">
        <f>B9+B11+B13+B14-B15-B17-B18</f>
        <v>45000000000</v>
      </c>
      <c r="C23" s="63">
        <f>C9+C11+C13+C14-C15-C17-C18</f>
        <v>2205500000</v>
      </c>
      <c r="D23" s="63">
        <f>D9+D11+D13+D14-D15-D17-D18</f>
        <v>0</v>
      </c>
      <c r="E23" s="63">
        <f>E9+E11+E13+E14-E15-E17-E18</f>
        <v>2138540310</v>
      </c>
      <c r="F23" s="63">
        <f>F9+F11+F13+F14-F15-F17-F18</f>
        <v>0</v>
      </c>
      <c r="G23" s="63">
        <f>G9+G13-G18</f>
        <v>852511167</v>
      </c>
      <c r="H23" s="63">
        <f>H9+H11+H13+H14-H15-H17-H18</f>
        <v>0</v>
      </c>
      <c r="I23" s="63">
        <f>SUM(B23:H23)</f>
        <v>50196551477</v>
      </c>
      <c r="J23" s="127">
        <v>400</v>
      </c>
    </row>
    <row r="24" spans="1:10" s="5" customFormat="1" ht="15.75" customHeight="1">
      <c r="A24" s="152" t="s">
        <v>197</v>
      </c>
      <c r="B24" s="33"/>
      <c r="C24" s="33"/>
      <c r="D24" s="33"/>
      <c r="E24" s="33"/>
      <c r="F24" s="33"/>
      <c r="G24" s="33"/>
      <c r="H24" s="33"/>
      <c r="I24" s="60">
        <f>SUM(B24:H24)</f>
        <v>0</v>
      </c>
      <c r="J24" s="110"/>
    </row>
    <row r="25" spans="1:10" s="5" customFormat="1" ht="15.75" customHeight="1">
      <c r="A25" s="152" t="s">
        <v>198</v>
      </c>
      <c r="B25" s="33"/>
      <c r="C25" s="33"/>
      <c r="D25" s="33"/>
      <c r="E25" s="33"/>
      <c r="F25" s="33"/>
      <c r="G25" s="33"/>
      <c r="H25" s="33"/>
      <c r="I25" s="33"/>
      <c r="J25" s="110"/>
    </row>
    <row r="26" spans="1:10" s="5" customFormat="1" ht="15.75" customHeight="1">
      <c r="A26" s="152" t="s">
        <v>199</v>
      </c>
      <c r="B26" s="33"/>
      <c r="C26" s="33"/>
      <c r="D26" s="33"/>
      <c r="E26" s="33"/>
      <c r="F26" s="33"/>
      <c r="G26" s="33">
        <v>4829789586</v>
      </c>
      <c r="H26" s="33"/>
      <c r="I26" s="62">
        <f aca="true" t="shared" si="1" ref="I26:I31">SUM(B26:H26)</f>
        <v>4829789586</v>
      </c>
      <c r="J26" s="110"/>
    </row>
    <row r="27" spans="1:11" s="5" customFormat="1" ht="15.75" customHeight="1">
      <c r="A27" s="152" t="s">
        <v>191</v>
      </c>
      <c r="B27" s="33"/>
      <c r="C27" s="33"/>
      <c r="D27" s="33"/>
      <c r="E27" s="33">
        <v>472212534</v>
      </c>
      <c r="F27" s="33"/>
      <c r="G27" s="33"/>
      <c r="H27" s="33"/>
      <c r="I27" s="62">
        <f t="shared" si="1"/>
        <v>472212534</v>
      </c>
      <c r="J27" s="110"/>
      <c r="K27" s="185"/>
    </row>
    <row r="28" spans="1:10" s="5" customFormat="1" ht="15.75" customHeight="1">
      <c r="A28" s="152" t="s">
        <v>192</v>
      </c>
      <c r="B28" s="33"/>
      <c r="C28" s="33"/>
      <c r="D28" s="33"/>
      <c r="E28" s="33"/>
      <c r="F28" s="33"/>
      <c r="G28" s="33"/>
      <c r="H28" s="33"/>
      <c r="I28" s="62">
        <f t="shared" si="1"/>
        <v>0</v>
      </c>
      <c r="J28" s="110"/>
    </row>
    <row r="29" spans="1:12" s="5" customFormat="1" ht="15.75" customHeight="1">
      <c r="A29" s="152" t="s">
        <v>198</v>
      </c>
      <c r="B29" s="33"/>
      <c r="C29" s="33"/>
      <c r="D29" s="33"/>
      <c r="E29" s="33"/>
      <c r="F29" s="33"/>
      <c r="G29" s="33"/>
      <c r="H29" s="33"/>
      <c r="I29" s="62">
        <f t="shared" si="1"/>
        <v>0</v>
      </c>
      <c r="J29" s="110"/>
      <c r="L29" s="11"/>
    </row>
    <row r="30" spans="1:10" s="5" customFormat="1" ht="15.75" customHeight="1">
      <c r="A30" s="152" t="s">
        <v>200</v>
      </c>
      <c r="B30" s="33"/>
      <c r="C30" s="33"/>
      <c r="D30" s="33"/>
      <c r="E30" s="33"/>
      <c r="F30" s="33"/>
      <c r="G30" s="33"/>
      <c r="H30" s="33"/>
      <c r="I30" s="62">
        <f t="shared" si="1"/>
        <v>0</v>
      </c>
      <c r="J30" s="110"/>
    </row>
    <row r="31" spans="1:10" s="5" customFormat="1" ht="15.75" customHeight="1">
      <c r="A31" s="153" t="s">
        <v>194</v>
      </c>
      <c r="B31" s="38"/>
      <c r="C31" s="38"/>
      <c r="D31" s="38"/>
      <c r="E31" s="38"/>
      <c r="F31" s="38"/>
      <c r="G31" s="38">
        <v>1190531335</v>
      </c>
      <c r="H31" s="38"/>
      <c r="I31" s="62">
        <f t="shared" si="1"/>
        <v>1190531335</v>
      </c>
      <c r="J31" s="110"/>
    </row>
    <row r="32" spans="1:10" s="5" customFormat="1" ht="15.75" customHeight="1">
      <c r="A32" s="159" t="s">
        <v>90</v>
      </c>
      <c r="B32" s="64">
        <f>B23+B24+B26+B27-B28-B30-B31</f>
        <v>45000000000</v>
      </c>
      <c r="C32" s="64">
        <f>C23+C24+C26+C27-C28-C30-C31</f>
        <v>2205500000</v>
      </c>
      <c r="D32" s="64">
        <f>D23+D24+D26+D27-D28-D30-D31</f>
        <v>0</v>
      </c>
      <c r="E32" s="64">
        <f>E23+E24+E26+E27-E28-E30-E31</f>
        <v>2610752844</v>
      </c>
      <c r="F32" s="64"/>
      <c r="G32" s="64">
        <f>G23+G24+G26+G27-G28-G30-G31-1</f>
        <v>4491769417</v>
      </c>
      <c r="H32" s="64">
        <f>H23+H24+H26+H27-H28-H30-H31</f>
        <v>0</v>
      </c>
      <c r="I32" s="184">
        <f>I23+I24+I26+I27-I28-I30-I31-1</f>
        <v>54308022261</v>
      </c>
      <c r="J32" s="142">
        <v>400</v>
      </c>
    </row>
    <row r="33" spans="1:10" s="5" customFormat="1" ht="14.25">
      <c r="A33" s="5" t="s">
        <v>577</v>
      </c>
      <c r="F33" s="229" t="s">
        <v>10</v>
      </c>
      <c r="G33" s="229"/>
      <c r="H33" s="229" t="s">
        <v>51</v>
      </c>
      <c r="I33" s="229"/>
      <c r="J33" s="110"/>
    </row>
    <row r="34" spans="1:10" s="5" customFormat="1" ht="14.25">
      <c r="A34" s="5" t="s">
        <v>201</v>
      </c>
      <c r="F34" s="246">
        <f>H34</f>
        <v>3900820000</v>
      </c>
      <c r="G34" s="246"/>
      <c r="H34" s="246">
        <v>3900820000</v>
      </c>
      <c r="I34" s="246"/>
      <c r="J34" s="110"/>
    </row>
    <row r="35" spans="1:15" s="5" customFormat="1" ht="15.75">
      <c r="A35" s="5" t="s">
        <v>202</v>
      </c>
      <c r="F35" s="246">
        <f>H35</f>
        <v>41099180000</v>
      </c>
      <c r="G35" s="246"/>
      <c r="H35" s="246">
        <v>41099180000</v>
      </c>
      <c r="I35" s="246"/>
      <c r="J35" s="110"/>
      <c r="M35" s="244"/>
      <c r="N35" s="244"/>
      <c r="O35" s="244"/>
    </row>
    <row r="36" spans="4:10" s="5" customFormat="1" ht="15.75">
      <c r="D36" s="158" t="s">
        <v>53</v>
      </c>
      <c r="F36" s="245">
        <f>H36</f>
        <v>45000000000</v>
      </c>
      <c r="G36" s="245"/>
      <c r="H36" s="245">
        <f>H34+H35</f>
        <v>45000000000</v>
      </c>
      <c r="I36" s="245"/>
      <c r="J36" s="110">
        <v>411</v>
      </c>
    </row>
    <row r="37" spans="1:10" s="5" customFormat="1" ht="14.25">
      <c r="A37" s="5" t="s">
        <v>203</v>
      </c>
      <c r="J37" s="110"/>
    </row>
    <row r="38" spans="1:10" s="5" customFormat="1" ht="14.25">
      <c r="A38" s="5" t="s">
        <v>204</v>
      </c>
      <c r="J38" s="110"/>
    </row>
    <row r="39" s="5" customFormat="1" ht="14.25">
      <c r="J39" s="110"/>
    </row>
  </sheetData>
  <sheetProtection/>
  <mergeCells count="9">
    <mergeCell ref="M35:O35"/>
    <mergeCell ref="F36:G36"/>
    <mergeCell ref="H36:I36"/>
    <mergeCell ref="F33:G33"/>
    <mergeCell ref="H33:I33"/>
    <mergeCell ref="F34:G34"/>
    <mergeCell ref="H34:I34"/>
    <mergeCell ref="F35:G35"/>
    <mergeCell ref="H35:I35"/>
  </mergeCells>
  <printOptions/>
  <pageMargins left="0.7" right="0.25" top="0.45" bottom="0.17" header="0.17" footer="0.17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34">
      <selection activeCell="G29" sqref="G29"/>
    </sheetView>
  </sheetViews>
  <sheetFormatPr defaultColWidth="9.140625" defaultRowHeight="15"/>
  <cols>
    <col min="1" max="6" width="9.140625" style="9" customWidth="1"/>
    <col min="7" max="7" width="15.00390625" style="9" customWidth="1"/>
    <col min="8" max="8" width="1.8515625" style="9" customWidth="1"/>
    <col min="9" max="9" width="17.00390625" style="9" customWidth="1"/>
    <col min="10" max="10" width="9.140625" style="76" customWidth="1"/>
    <col min="11" max="16384" width="9.140625" style="9" customWidth="1"/>
  </cols>
  <sheetData>
    <row r="1" spans="1:10" ht="16.5">
      <c r="A1" s="9" t="s">
        <v>205</v>
      </c>
      <c r="G1" s="10" t="s">
        <v>137</v>
      </c>
      <c r="I1" s="10" t="s">
        <v>51</v>
      </c>
      <c r="J1" s="76" t="s">
        <v>8</v>
      </c>
    </row>
    <row r="2" ht="16.5">
      <c r="A2" s="9" t="s">
        <v>206</v>
      </c>
    </row>
    <row r="3" spans="1:9" ht="16.5">
      <c r="A3" s="9" t="s">
        <v>207</v>
      </c>
      <c r="G3" s="18"/>
      <c r="H3" s="14"/>
      <c r="I3" s="18"/>
    </row>
    <row r="4" spans="1:9" ht="16.5">
      <c r="A4" s="9" t="s">
        <v>208</v>
      </c>
      <c r="G4" s="14">
        <v>45000000000</v>
      </c>
      <c r="H4" s="14"/>
      <c r="I4" s="14">
        <v>45000000000</v>
      </c>
    </row>
    <row r="5" spans="1:9" ht="16.5">
      <c r="A5" s="9" t="s">
        <v>209</v>
      </c>
      <c r="G5" s="14"/>
      <c r="H5" s="14"/>
      <c r="I5" s="14"/>
    </row>
    <row r="6" spans="1:9" ht="16.5">
      <c r="A6" s="9" t="s">
        <v>210</v>
      </c>
      <c r="G6" s="14">
        <v>0</v>
      </c>
      <c r="H6" s="14"/>
      <c r="I6" s="14">
        <v>0</v>
      </c>
    </row>
    <row r="7" spans="1:10" ht="16.5">
      <c r="A7" s="9" t="s">
        <v>211</v>
      </c>
      <c r="G7" s="14">
        <f>G4+G5-G6</f>
        <v>45000000000</v>
      </c>
      <c r="H7" s="14"/>
      <c r="I7" s="14">
        <f>I4+I5-I6</f>
        <v>45000000000</v>
      </c>
      <c r="J7" s="76">
        <v>411</v>
      </c>
    </row>
    <row r="8" spans="1:9" ht="16.5">
      <c r="A8" s="9" t="s">
        <v>212</v>
      </c>
      <c r="G8" s="11"/>
      <c r="H8" s="14"/>
      <c r="I8" s="11"/>
    </row>
    <row r="9" spans="1:9" ht="16.5">
      <c r="A9" s="9" t="s">
        <v>213</v>
      </c>
      <c r="G9" s="14"/>
      <c r="H9" s="14"/>
      <c r="I9" s="14"/>
    </row>
    <row r="10" spans="1:9" ht="16.5">
      <c r="A10" s="9" t="s">
        <v>214</v>
      </c>
      <c r="G10" s="14"/>
      <c r="H10" s="14"/>
      <c r="I10" s="14"/>
    </row>
    <row r="11" spans="1:9" ht="16.5">
      <c r="A11" s="9" t="s">
        <v>215</v>
      </c>
      <c r="G11" s="59"/>
      <c r="H11" s="14"/>
      <c r="I11" s="11"/>
    </row>
    <row r="12" spans="1:11" ht="16.5">
      <c r="A12" s="9" t="s">
        <v>216</v>
      </c>
      <c r="G12" s="14"/>
      <c r="H12" s="14"/>
      <c r="I12" s="14"/>
      <c r="K12" s="65"/>
    </row>
    <row r="13" spans="1:9" ht="16.5">
      <c r="A13" s="9" t="s">
        <v>217</v>
      </c>
      <c r="G13" s="14"/>
      <c r="H13" s="14"/>
      <c r="I13" s="14"/>
    </row>
    <row r="14" spans="1:9" ht="16.5">
      <c r="A14" s="9" t="s">
        <v>218</v>
      </c>
      <c r="G14" s="10" t="s">
        <v>137</v>
      </c>
      <c r="I14" s="10" t="s">
        <v>51</v>
      </c>
    </row>
    <row r="15" spans="1:9" ht="16.5">
      <c r="A15" s="9" t="s">
        <v>219</v>
      </c>
      <c r="G15" s="14">
        <v>4500000</v>
      </c>
      <c r="H15" s="14"/>
      <c r="I15" s="14">
        <v>4500000</v>
      </c>
    </row>
    <row r="16" spans="1:9" ht="16.5">
      <c r="A16" s="9" t="s">
        <v>220</v>
      </c>
      <c r="G16" s="14"/>
      <c r="H16" s="14"/>
      <c r="I16" s="14"/>
    </row>
    <row r="17" spans="1:9" ht="16.5">
      <c r="A17" s="9" t="s">
        <v>221</v>
      </c>
      <c r="G17" s="14">
        <v>4500000</v>
      </c>
      <c r="H17" s="14"/>
      <c r="I17" s="14">
        <v>4500000</v>
      </c>
    </row>
    <row r="18" spans="1:9" ht="16.5">
      <c r="A18" s="9" t="s">
        <v>222</v>
      </c>
      <c r="G18" s="14" t="s">
        <v>54</v>
      </c>
      <c r="H18" s="14"/>
      <c r="I18" s="14" t="s">
        <v>54</v>
      </c>
    </row>
    <row r="19" spans="1:9" ht="16.5">
      <c r="A19" s="9" t="s">
        <v>223</v>
      </c>
      <c r="G19" s="14" t="s">
        <v>54</v>
      </c>
      <c r="H19" s="14"/>
      <c r="I19" s="14" t="s">
        <v>54</v>
      </c>
    </row>
    <row r="20" spans="1:9" ht="16.5">
      <c r="A20" s="9" t="s">
        <v>224</v>
      </c>
      <c r="G20" s="14" t="s">
        <v>54</v>
      </c>
      <c r="H20" s="14"/>
      <c r="I20" s="14" t="s">
        <v>54</v>
      </c>
    </row>
    <row r="21" spans="1:9" ht="16.5">
      <c r="A21" s="9" t="s">
        <v>225</v>
      </c>
      <c r="G21" s="14" t="s">
        <v>54</v>
      </c>
      <c r="H21" s="14"/>
      <c r="I21" s="14" t="s">
        <v>54</v>
      </c>
    </row>
    <row r="22" spans="1:9" ht="16.5">
      <c r="A22" s="9" t="s">
        <v>226</v>
      </c>
      <c r="G22" s="18"/>
      <c r="H22" s="14"/>
      <c r="I22" s="18"/>
    </row>
    <row r="23" spans="1:9" ht="16.5">
      <c r="A23" s="9" t="s">
        <v>227</v>
      </c>
      <c r="G23" s="14">
        <v>4500000</v>
      </c>
      <c r="H23" s="14"/>
      <c r="I23" s="14">
        <v>4500000</v>
      </c>
    </row>
    <row r="24" spans="1:9" ht="16.5">
      <c r="A24" s="9" t="s">
        <v>228</v>
      </c>
      <c r="G24" s="14" t="s">
        <v>54</v>
      </c>
      <c r="H24" s="14"/>
      <c r="I24" s="14" t="s">
        <v>54</v>
      </c>
    </row>
    <row r="25" spans="7:9" ht="16.5">
      <c r="G25" s="14"/>
      <c r="H25" s="14"/>
      <c r="I25" s="14"/>
    </row>
    <row r="26" spans="1:9" ht="16.5">
      <c r="A26" s="9" t="s">
        <v>229</v>
      </c>
      <c r="G26" s="18">
        <v>10000</v>
      </c>
      <c r="H26" s="18"/>
      <c r="I26" s="18">
        <v>10000</v>
      </c>
    </row>
    <row r="27" spans="7:9" ht="16.5">
      <c r="G27" s="15"/>
      <c r="H27" s="15"/>
      <c r="I27" s="15"/>
    </row>
    <row r="28" spans="1:9" ht="16.5">
      <c r="A28" s="9" t="s">
        <v>230</v>
      </c>
      <c r="G28" s="14" t="s">
        <v>54</v>
      </c>
      <c r="H28" s="14"/>
      <c r="I28" s="14" t="s">
        <v>54</v>
      </c>
    </row>
    <row r="29" spans="1:13" ht="16.5">
      <c r="A29" s="9" t="s">
        <v>231</v>
      </c>
      <c r="G29" s="55">
        <v>2610752844</v>
      </c>
      <c r="H29" s="18"/>
      <c r="I29" s="55">
        <v>2138540310</v>
      </c>
      <c r="J29" s="76">
        <v>418</v>
      </c>
      <c r="M29" s="47"/>
    </row>
    <row r="30" spans="1:13" ht="16.5">
      <c r="A30" s="9" t="s">
        <v>317</v>
      </c>
      <c r="G30" s="18">
        <v>501950233</v>
      </c>
      <c r="H30" s="18"/>
      <c r="I30" s="14">
        <v>-166368568</v>
      </c>
      <c r="J30" s="76">
        <v>322</v>
      </c>
      <c r="M30" s="47"/>
    </row>
    <row r="31" spans="7:9" ht="16.5">
      <c r="G31" s="14"/>
      <c r="H31" s="14"/>
      <c r="I31" s="14" t="s">
        <v>54</v>
      </c>
    </row>
    <row r="33" ht="16.5">
      <c r="A33" s="9" t="s">
        <v>232</v>
      </c>
    </row>
    <row r="34" ht="16.5">
      <c r="A34" s="9" t="s">
        <v>233</v>
      </c>
    </row>
    <row r="35" ht="16.5">
      <c r="A35" s="9" t="s">
        <v>234</v>
      </c>
    </row>
    <row r="36" ht="16.5">
      <c r="A36" s="9" t="s">
        <v>234</v>
      </c>
    </row>
    <row r="37" ht="16.5">
      <c r="A37" s="9" t="s">
        <v>235</v>
      </c>
    </row>
  </sheetData>
  <sheetProtection/>
  <printOptions/>
  <pageMargins left="0.91" right="0.1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37">
      <selection activeCell="J27" sqref="J27"/>
    </sheetView>
  </sheetViews>
  <sheetFormatPr defaultColWidth="9.140625" defaultRowHeight="15"/>
  <cols>
    <col min="1" max="5" width="9.140625" style="9" customWidth="1"/>
    <col min="6" max="6" width="3.7109375" style="9" customWidth="1"/>
    <col min="7" max="7" width="7.8515625" style="9" customWidth="1"/>
    <col min="8" max="8" width="15.28125" style="9" customWidth="1"/>
    <col min="9" max="9" width="5.140625" style="9" customWidth="1"/>
    <col min="10" max="10" width="14.57421875" style="9" customWidth="1"/>
    <col min="11" max="11" width="9.140625" style="214" customWidth="1"/>
    <col min="12" max="16384" width="9.140625" style="9" customWidth="1"/>
  </cols>
  <sheetData>
    <row r="1" spans="1:11" ht="16.5">
      <c r="A1" s="9" t="s">
        <v>578</v>
      </c>
      <c r="H1" s="10" t="s">
        <v>10</v>
      </c>
      <c r="J1" s="10" t="s">
        <v>51</v>
      </c>
      <c r="K1" s="214" t="s">
        <v>8</v>
      </c>
    </row>
    <row r="2" spans="1:10" ht="16.5">
      <c r="A2" s="9" t="s">
        <v>236</v>
      </c>
      <c r="H2" s="10" t="s">
        <v>54</v>
      </c>
      <c r="J2" s="10" t="s">
        <v>54</v>
      </c>
    </row>
    <row r="3" spans="1:10" ht="16.5">
      <c r="A3" s="9" t="s">
        <v>237</v>
      </c>
      <c r="H3" s="10" t="s">
        <v>54</v>
      </c>
      <c r="J3" s="10" t="s">
        <v>54</v>
      </c>
    </row>
    <row r="4" spans="1:10" ht="16.5">
      <c r="A4" s="9" t="s">
        <v>238</v>
      </c>
      <c r="H4" s="10" t="s">
        <v>54</v>
      </c>
      <c r="J4" s="10" t="s">
        <v>54</v>
      </c>
    </row>
    <row r="7" ht="17.25">
      <c r="A7" s="54" t="s">
        <v>239</v>
      </c>
    </row>
    <row r="8" spans="1:11" ht="17.25">
      <c r="A8" s="54" t="s">
        <v>240</v>
      </c>
      <c r="G8" s="9" t="s">
        <v>241</v>
      </c>
      <c r="K8" s="215"/>
    </row>
    <row r="9" spans="8:11" ht="16.5">
      <c r="H9" s="10" t="s">
        <v>10</v>
      </c>
      <c r="J9" s="10" t="s">
        <v>6</v>
      </c>
      <c r="K9" s="215"/>
    </row>
    <row r="10" spans="1:11" s="89" customFormat="1" ht="15.75">
      <c r="A10" s="89" t="s">
        <v>579</v>
      </c>
      <c r="H10" s="93"/>
      <c r="I10" s="93"/>
      <c r="J10" s="93"/>
      <c r="K10" s="213"/>
    </row>
    <row r="11" spans="1:11" ht="16.5">
      <c r="A11" s="9" t="s">
        <v>242</v>
      </c>
      <c r="H11" s="11"/>
      <c r="I11" s="11"/>
      <c r="J11" s="11"/>
      <c r="K11" s="215"/>
    </row>
    <row r="12" spans="1:10" ht="16.5">
      <c r="A12" s="9" t="s">
        <v>243</v>
      </c>
      <c r="H12" s="71"/>
      <c r="I12" s="11"/>
      <c r="J12" s="11"/>
    </row>
    <row r="13" spans="1:14" ht="16.5">
      <c r="A13" s="9" t="s">
        <v>244</v>
      </c>
      <c r="H13" s="73"/>
      <c r="I13" s="11"/>
      <c r="J13" s="14"/>
      <c r="N13" s="14"/>
    </row>
    <row r="14" spans="1:10" ht="16.5">
      <c r="A14" s="9" t="s">
        <v>245</v>
      </c>
      <c r="H14" s="72">
        <f>kqkd!D8</f>
        <v>21927393508</v>
      </c>
      <c r="I14" s="11"/>
      <c r="J14" s="66">
        <f>kqkd!E8</f>
        <v>29137616179</v>
      </c>
    </row>
    <row r="15" spans="1:10" ht="16.5">
      <c r="A15" s="9" t="s">
        <v>246</v>
      </c>
      <c r="H15" s="73"/>
      <c r="I15" s="11"/>
      <c r="J15" s="14"/>
    </row>
    <row r="16" spans="1:10" ht="16.5">
      <c r="A16" s="9" t="s">
        <v>247</v>
      </c>
      <c r="H16" s="74"/>
      <c r="I16" s="11"/>
      <c r="J16" s="57"/>
    </row>
    <row r="17" spans="1:10" ht="16.5">
      <c r="A17" s="9" t="s">
        <v>248</v>
      </c>
      <c r="H17" s="11"/>
      <c r="I17" s="11"/>
      <c r="J17" s="11"/>
    </row>
    <row r="18" spans="3:11" ht="17.25">
      <c r="C18" s="54" t="s">
        <v>156</v>
      </c>
      <c r="H18" s="55">
        <f>SUM(H13:H17)</f>
        <v>21927393508</v>
      </c>
      <c r="I18" s="55"/>
      <c r="J18" s="55">
        <f>SUM(J13:J17)</f>
        <v>29137616179</v>
      </c>
      <c r="K18" s="214" t="s">
        <v>337</v>
      </c>
    </row>
    <row r="19" spans="1:10" ht="16.5">
      <c r="A19" s="9" t="s">
        <v>249</v>
      </c>
      <c r="H19" s="11"/>
      <c r="I19" s="11"/>
      <c r="J19" s="11"/>
    </row>
    <row r="20" spans="1:11" s="89" customFormat="1" ht="16.5">
      <c r="A20" s="89" t="s">
        <v>580</v>
      </c>
      <c r="H20" s="10" t="s">
        <v>10</v>
      </c>
      <c r="I20" s="9"/>
      <c r="J20" s="10" t="s">
        <v>6</v>
      </c>
      <c r="K20" s="214"/>
    </row>
    <row r="21" spans="1:10" ht="16.5">
      <c r="A21" s="9" t="s">
        <v>250</v>
      </c>
      <c r="H21" s="14"/>
      <c r="I21" s="11"/>
      <c r="J21" s="11"/>
    </row>
    <row r="22" spans="1:10" ht="16.5">
      <c r="A22" s="9" t="s">
        <v>251</v>
      </c>
      <c r="H22" s="14"/>
      <c r="I22" s="11"/>
      <c r="J22" s="57"/>
    </row>
    <row r="23" spans="1:10" ht="16.5">
      <c r="A23" s="9" t="s">
        <v>252</v>
      </c>
      <c r="H23" s="14"/>
      <c r="I23" s="11"/>
      <c r="J23" s="57"/>
    </row>
    <row r="24" spans="1:11" ht="16.5">
      <c r="A24" s="9" t="s">
        <v>253</v>
      </c>
      <c r="H24" s="14">
        <f>kqkd!D9</f>
        <v>413913802</v>
      </c>
      <c r="J24" s="14">
        <f>kqkd!E9</f>
        <v>14958200</v>
      </c>
      <c r="K24" s="214" t="s">
        <v>339</v>
      </c>
    </row>
  </sheetData>
  <sheetProtection/>
  <printOptions/>
  <pageMargins left="0.99" right="0.17" top="0.52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61">
      <selection activeCell="O75" sqref="O75"/>
    </sheetView>
  </sheetViews>
  <sheetFormatPr defaultColWidth="9.140625" defaultRowHeight="15"/>
  <cols>
    <col min="1" max="1" width="9.140625" style="9" customWidth="1"/>
    <col min="2" max="2" width="32.00390625" style="9" customWidth="1"/>
    <col min="3" max="3" width="13.8515625" style="9" hidden="1" customWidth="1"/>
    <col min="4" max="4" width="15.57421875" style="9" hidden="1" customWidth="1"/>
    <col min="5" max="5" width="12.28125" style="9" hidden="1" customWidth="1"/>
    <col min="6" max="6" width="9.28125" style="9" customWidth="1"/>
    <col min="7" max="7" width="11.00390625" style="9" hidden="1" customWidth="1"/>
    <col min="8" max="8" width="16.28125" style="9" customWidth="1"/>
    <col min="9" max="9" width="2.28125" style="9" customWidth="1"/>
    <col min="10" max="10" width="16.57421875" style="9" customWidth="1"/>
    <col min="11" max="11" width="9.140625" style="126" customWidth="1"/>
    <col min="12" max="12" width="9.28125" style="9" customWidth="1"/>
    <col min="13" max="13" width="16.28125" style="9" customWidth="1"/>
    <col min="14" max="14" width="17.8515625" style="9" customWidth="1"/>
    <col min="15" max="15" width="15.421875" style="98" customWidth="1"/>
    <col min="16" max="16" width="16.28125" style="98" customWidth="1"/>
    <col min="17" max="17" width="15.00390625" style="103" customWidth="1"/>
    <col min="18" max="16384" width="9.140625" style="9" customWidth="1"/>
  </cols>
  <sheetData>
    <row r="1" spans="1:10" ht="17.25">
      <c r="A1" s="89" t="s">
        <v>581</v>
      </c>
      <c r="B1" s="54"/>
      <c r="C1" s="54"/>
      <c r="H1" s="10" t="s">
        <v>10</v>
      </c>
      <c r="I1" s="19"/>
      <c r="J1" s="67" t="s">
        <v>11</v>
      </c>
    </row>
    <row r="2" spans="1:10" ht="17.25">
      <c r="A2" s="79" t="s">
        <v>582</v>
      </c>
      <c r="H2" s="14"/>
      <c r="I2" s="14"/>
      <c r="J2" s="14"/>
    </row>
    <row r="3" spans="1:10" ht="17.25">
      <c r="A3" s="79" t="s">
        <v>583</v>
      </c>
      <c r="H3" s="14">
        <f>kqkd!D11</f>
        <v>17562596870</v>
      </c>
      <c r="J3" s="14">
        <f>kqkd!E11</f>
        <v>24369420443</v>
      </c>
    </row>
    <row r="4" spans="1:10" ht="17.25">
      <c r="A4" s="79" t="s">
        <v>584</v>
      </c>
      <c r="H4" s="14"/>
      <c r="I4" s="14"/>
      <c r="J4" s="14"/>
    </row>
    <row r="5" spans="1:10" ht="17.25">
      <c r="A5" s="79" t="s">
        <v>585</v>
      </c>
      <c r="H5" s="14"/>
      <c r="I5" s="14"/>
      <c r="J5" s="14"/>
    </row>
    <row r="6" spans="1:10" ht="17.25">
      <c r="A6" s="79" t="s">
        <v>586</v>
      </c>
      <c r="H6" s="14"/>
      <c r="I6" s="14"/>
      <c r="J6" s="14"/>
    </row>
    <row r="7" spans="1:10" ht="17.25">
      <c r="A7" s="79" t="s">
        <v>587</v>
      </c>
      <c r="H7" s="14"/>
      <c r="I7" s="14"/>
      <c r="J7" s="14"/>
    </row>
    <row r="8" spans="1:10" ht="17.25">
      <c r="A8" s="79" t="s">
        <v>588</v>
      </c>
      <c r="H8" s="14"/>
      <c r="I8" s="14"/>
      <c r="J8" s="14"/>
    </row>
    <row r="9" spans="2:11" ht="17.25">
      <c r="B9" s="10" t="s">
        <v>156</v>
      </c>
      <c r="D9" s="54" t="s">
        <v>53</v>
      </c>
      <c r="H9" s="18">
        <f>SUM(H2:H8)</f>
        <v>17562596870</v>
      </c>
      <c r="I9" s="18"/>
      <c r="J9" s="18">
        <f>SUM(J2:J8)</f>
        <v>24369420443</v>
      </c>
      <c r="K9" s="125">
        <v>11</v>
      </c>
    </row>
    <row r="10" spans="1:10" ht="17.25">
      <c r="A10" s="89"/>
      <c r="B10" s="89"/>
      <c r="C10" s="89"/>
      <c r="D10" s="89"/>
      <c r="E10" s="89"/>
      <c r="H10" s="19"/>
      <c r="I10" s="19"/>
      <c r="J10" s="19"/>
    </row>
    <row r="11" spans="1:10" ht="17.25">
      <c r="A11" s="89" t="s">
        <v>589</v>
      </c>
      <c r="B11" s="89"/>
      <c r="C11" s="89"/>
      <c r="D11" s="89"/>
      <c r="E11" s="89"/>
      <c r="H11" s="10" t="s">
        <v>10</v>
      </c>
      <c r="I11" s="19"/>
      <c r="J11" s="67" t="s">
        <v>11</v>
      </c>
    </row>
    <row r="12" spans="1:10" ht="17.25">
      <c r="A12" s="9" t="s">
        <v>254</v>
      </c>
      <c r="H12" s="14">
        <v>94352786</v>
      </c>
      <c r="I12" s="14"/>
      <c r="J12" s="14">
        <v>205507440</v>
      </c>
    </row>
    <row r="13" spans="1:10" ht="17.25">
      <c r="A13" s="9" t="s">
        <v>590</v>
      </c>
      <c r="H13" s="14">
        <v>0</v>
      </c>
      <c r="I13" s="14"/>
      <c r="J13" s="14">
        <v>0</v>
      </c>
    </row>
    <row r="14" spans="1:10" ht="17.25">
      <c r="A14" s="9" t="s">
        <v>255</v>
      </c>
      <c r="H14" s="14"/>
      <c r="I14" s="14"/>
      <c r="J14" s="14"/>
    </row>
    <row r="15" spans="1:10" ht="17.25">
      <c r="A15" s="9" t="s">
        <v>591</v>
      </c>
      <c r="H15" s="14">
        <v>0</v>
      </c>
      <c r="I15" s="14"/>
      <c r="J15" s="14">
        <v>0</v>
      </c>
    </row>
    <row r="16" spans="1:10" ht="17.25">
      <c r="A16" s="9" t="s">
        <v>256</v>
      </c>
      <c r="H16" s="14">
        <v>0</v>
      </c>
      <c r="I16" s="14"/>
      <c r="J16" s="14">
        <v>0</v>
      </c>
    </row>
    <row r="17" spans="1:10" ht="17.25">
      <c r="A17" s="9" t="s">
        <v>592</v>
      </c>
      <c r="H17" s="14">
        <v>0</v>
      </c>
      <c r="I17" s="14"/>
      <c r="J17" s="14">
        <v>0</v>
      </c>
    </row>
    <row r="18" spans="1:10" ht="17.25">
      <c r="A18" s="9" t="s">
        <v>257</v>
      </c>
      <c r="H18" s="14">
        <v>0</v>
      </c>
      <c r="I18" s="14"/>
      <c r="J18" s="14">
        <v>0</v>
      </c>
    </row>
    <row r="19" spans="2:11" ht="17.25">
      <c r="B19" s="10" t="s">
        <v>156</v>
      </c>
      <c r="D19" s="54" t="s">
        <v>53</v>
      </c>
      <c r="H19" s="18">
        <f>SUM(H12:H18)</f>
        <v>94352786</v>
      </c>
      <c r="I19" s="18"/>
      <c r="J19" s="18">
        <f>SUM(J12:J18)</f>
        <v>205507440</v>
      </c>
      <c r="K19" s="125">
        <v>21</v>
      </c>
    </row>
    <row r="20" spans="4:10" ht="17.25">
      <c r="D20" s="54"/>
      <c r="H20" s="18"/>
      <c r="I20" s="18"/>
      <c r="J20" s="18"/>
    </row>
    <row r="21" spans="8:10" ht="17.25">
      <c r="H21" s="19"/>
      <c r="I21" s="19"/>
      <c r="J21" s="19"/>
    </row>
    <row r="22" spans="1:10" ht="17.25">
      <c r="A22" s="89" t="s">
        <v>593</v>
      </c>
      <c r="B22" s="89"/>
      <c r="C22" s="89"/>
      <c r="H22" s="10" t="s">
        <v>10</v>
      </c>
      <c r="I22" s="19"/>
      <c r="J22" s="67" t="s">
        <v>11</v>
      </c>
    </row>
    <row r="23" spans="1:10" ht="17.25">
      <c r="A23" s="9" t="s">
        <v>258</v>
      </c>
      <c r="H23" s="166">
        <v>347280725</v>
      </c>
      <c r="I23" s="14"/>
      <c r="J23" s="14">
        <v>1674601191</v>
      </c>
    </row>
    <row r="24" spans="1:10" ht="17.25">
      <c r="A24" s="9" t="s">
        <v>259</v>
      </c>
      <c r="H24" s="12">
        <v>0</v>
      </c>
      <c r="I24" s="14"/>
      <c r="J24" s="14">
        <v>0</v>
      </c>
    </row>
    <row r="25" spans="1:10" ht="17.25">
      <c r="A25" s="9" t="s">
        <v>594</v>
      </c>
      <c r="H25" s="12">
        <v>0</v>
      </c>
      <c r="I25" s="14"/>
      <c r="J25" s="14">
        <v>0</v>
      </c>
    </row>
    <row r="26" spans="1:10" ht="17.25">
      <c r="A26" s="9" t="s">
        <v>595</v>
      </c>
      <c r="H26" s="12">
        <v>0</v>
      </c>
      <c r="I26" s="14"/>
      <c r="J26" s="14"/>
    </row>
    <row r="27" spans="1:10" ht="17.25">
      <c r="A27" s="9" t="s">
        <v>596</v>
      </c>
      <c r="H27" s="12">
        <v>0</v>
      </c>
      <c r="I27" s="14"/>
      <c r="J27" s="14">
        <v>0</v>
      </c>
    </row>
    <row r="28" spans="1:10" ht="17.25">
      <c r="A28" s="9" t="s">
        <v>260</v>
      </c>
      <c r="H28" s="12">
        <v>0</v>
      </c>
      <c r="I28" s="14"/>
      <c r="J28" s="14">
        <v>10386195</v>
      </c>
    </row>
    <row r="29" spans="1:10" ht="17.25">
      <c r="A29" s="79" t="s">
        <v>597</v>
      </c>
      <c r="H29" s="12">
        <v>0</v>
      </c>
      <c r="I29" s="14"/>
      <c r="J29" s="14"/>
    </row>
    <row r="30" spans="2:11" ht="17.25">
      <c r="B30" s="10" t="s">
        <v>156</v>
      </c>
      <c r="D30" s="54" t="s">
        <v>53</v>
      </c>
      <c r="H30" s="84">
        <f>SUM(H23:H28)</f>
        <v>347280725</v>
      </c>
      <c r="I30" s="18"/>
      <c r="J30" s="18">
        <f>SUM(J23:J28)</f>
        <v>1684987386</v>
      </c>
      <c r="K30" s="216">
        <v>22</v>
      </c>
    </row>
    <row r="33" spans="1:10" ht="17.25">
      <c r="A33" s="89" t="s">
        <v>598</v>
      </c>
      <c r="B33" s="89"/>
      <c r="C33" s="89"/>
      <c r="H33" s="10" t="s">
        <v>10</v>
      </c>
      <c r="I33" s="19"/>
      <c r="J33" s="67" t="s">
        <v>11</v>
      </c>
    </row>
    <row r="34" spans="1:11" ht="16.5">
      <c r="A34" s="79" t="s">
        <v>599</v>
      </c>
      <c r="H34" s="14">
        <v>0</v>
      </c>
      <c r="I34" s="14"/>
      <c r="J34" s="14">
        <v>0</v>
      </c>
      <c r="K34" s="127"/>
    </row>
    <row r="35" spans="1:11" ht="16.5">
      <c r="A35" s="79" t="s">
        <v>600</v>
      </c>
      <c r="H35" s="14">
        <v>0</v>
      </c>
      <c r="I35" s="14"/>
      <c r="J35" s="14">
        <v>0</v>
      </c>
      <c r="K35" s="127"/>
    </row>
    <row r="36" spans="1:11" ht="16.5">
      <c r="A36" s="79" t="s">
        <v>601</v>
      </c>
      <c r="H36" s="14">
        <v>0</v>
      </c>
      <c r="I36" s="14"/>
      <c r="J36" s="14">
        <v>0</v>
      </c>
      <c r="K36" s="127"/>
    </row>
    <row r="37" spans="1:11" ht="16.5">
      <c r="A37" s="79" t="s">
        <v>602</v>
      </c>
      <c r="H37" s="14">
        <v>18954488</v>
      </c>
      <c r="I37" s="14"/>
      <c r="J37" s="14">
        <v>8178245</v>
      </c>
      <c r="K37" s="127"/>
    </row>
    <row r="38" spans="2:11" ht="17.25">
      <c r="B38" s="10" t="s">
        <v>156</v>
      </c>
      <c r="D38" s="54" t="s">
        <v>53</v>
      </c>
      <c r="H38" s="18">
        <f>SUM(H34:H37)</f>
        <v>18954488</v>
      </c>
      <c r="I38" s="58"/>
      <c r="J38" s="18">
        <f>SUM(J34:J37)</f>
        <v>8178245</v>
      </c>
      <c r="K38" s="127">
        <v>31</v>
      </c>
    </row>
    <row r="39" spans="4:10" ht="17.25">
      <c r="D39" s="54"/>
      <c r="H39" s="94"/>
      <c r="I39" s="94"/>
      <c r="J39" s="94"/>
    </row>
    <row r="40" spans="1:10" ht="17.25">
      <c r="A40" s="89" t="s">
        <v>603</v>
      </c>
      <c r="B40" s="89"/>
      <c r="H40" s="10" t="s">
        <v>10</v>
      </c>
      <c r="I40" s="19"/>
      <c r="J40" s="67" t="s">
        <v>11</v>
      </c>
    </row>
    <row r="41" spans="1:10" ht="17.25">
      <c r="A41" s="79" t="s">
        <v>604</v>
      </c>
      <c r="H41" s="71">
        <v>0</v>
      </c>
      <c r="I41" s="71"/>
      <c r="J41" s="71">
        <v>0</v>
      </c>
    </row>
    <row r="42" spans="1:10" ht="17.25">
      <c r="A42" s="79" t="s">
        <v>605</v>
      </c>
      <c r="H42" s="71">
        <v>0</v>
      </c>
      <c r="I42" s="71"/>
      <c r="J42" s="71">
        <v>0</v>
      </c>
    </row>
    <row r="43" spans="1:10" ht="17.25">
      <c r="A43" s="79" t="s">
        <v>606</v>
      </c>
      <c r="H43" s="71"/>
      <c r="I43" s="71"/>
      <c r="J43" s="71">
        <v>0</v>
      </c>
    </row>
    <row r="44" spans="1:10" ht="17.25">
      <c r="A44" s="79" t="s">
        <v>607</v>
      </c>
      <c r="H44" s="71">
        <v>0</v>
      </c>
      <c r="I44" s="71"/>
      <c r="J44" s="71">
        <v>184693528</v>
      </c>
    </row>
    <row r="45" spans="2:11" ht="17.25">
      <c r="B45" s="10" t="s">
        <v>156</v>
      </c>
      <c r="D45" s="54" t="s">
        <v>53</v>
      </c>
      <c r="H45" s="109">
        <f>SUM(H41:H44)</f>
        <v>0</v>
      </c>
      <c r="I45" s="109"/>
      <c r="J45" s="100">
        <f>SUM(J41:J44)</f>
        <v>184693528</v>
      </c>
      <c r="K45" s="126">
        <v>32</v>
      </c>
    </row>
    <row r="47" spans="1:16" ht="17.25">
      <c r="A47" s="87" t="s">
        <v>608</v>
      </c>
      <c r="H47" s="67" t="s">
        <v>10</v>
      </c>
      <c r="I47" s="19"/>
      <c r="J47" s="67" t="s">
        <v>11</v>
      </c>
      <c r="M47" s="10"/>
      <c r="N47" s="10"/>
      <c r="O47" s="103"/>
      <c r="P47" s="103"/>
    </row>
    <row r="48" spans="1:16" ht="17.25">
      <c r="A48" s="228" t="s">
        <v>642</v>
      </c>
      <c r="B48" s="228"/>
      <c r="C48" s="228"/>
      <c r="D48" s="228"/>
      <c r="E48" s="228"/>
      <c r="F48" s="228"/>
      <c r="G48" s="228"/>
      <c r="H48" s="190">
        <v>1732218200</v>
      </c>
      <c r="I48" s="191"/>
      <c r="J48" s="190">
        <v>1225650507</v>
      </c>
      <c r="M48" s="10"/>
      <c r="N48" s="10"/>
      <c r="O48" s="103"/>
      <c r="P48" s="103"/>
    </row>
    <row r="49" spans="1:10" ht="17.25">
      <c r="A49" s="111"/>
      <c r="H49" s="192"/>
      <c r="I49" s="191"/>
      <c r="J49" s="193"/>
    </row>
    <row r="50" spans="1:12" ht="17.25">
      <c r="A50" s="111"/>
      <c r="H50" s="192"/>
      <c r="I50" s="191"/>
      <c r="J50" s="193"/>
      <c r="L50" s="111"/>
    </row>
    <row r="51" spans="1:12" ht="17.25">
      <c r="A51" s="111"/>
      <c r="H51" s="192"/>
      <c r="I51" s="191"/>
      <c r="J51" s="193"/>
      <c r="L51" s="111"/>
    </row>
    <row r="52" spans="1:16" ht="17.25">
      <c r="A52" s="79"/>
      <c r="B52" s="10" t="s">
        <v>156</v>
      </c>
      <c r="D52" s="54" t="s">
        <v>53</v>
      </c>
      <c r="H52" s="194">
        <v>1732218200</v>
      </c>
      <c r="I52" s="195"/>
      <c r="J52" s="194">
        <v>1225650507</v>
      </c>
      <c r="K52" s="94">
        <v>25</v>
      </c>
      <c r="L52" s="94"/>
      <c r="M52" s="94"/>
      <c r="N52" s="94"/>
      <c r="O52" s="94"/>
      <c r="P52" s="94"/>
    </row>
    <row r="54" spans="1:22" ht="17.25">
      <c r="A54" s="228"/>
      <c r="B54" s="228"/>
      <c r="C54" s="228"/>
      <c r="D54" s="228"/>
      <c r="E54" s="228"/>
      <c r="F54" s="228"/>
      <c r="G54" s="228"/>
      <c r="I54" s="19"/>
      <c r="M54" s="10"/>
      <c r="N54" s="10"/>
      <c r="O54" s="103"/>
      <c r="P54" s="103"/>
      <c r="R54" s="10"/>
      <c r="S54" s="10"/>
      <c r="T54" s="10"/>
      <c r="U54" s="10"/>
      <c r="V54" s="10"/>
    </row>
    <row r="55" spans="7:22" ht="17.25">
      <c r="G55" s="78"/>
      <c r="H55" s="67" t="s">
        <v>10</v>
      </c>
      <c r="I55" s="19"/>
      <c r="J55" s="67" t="s">
        <v>11</v>
      </c>
      <c r="M55" s="10"/>
      <c r="N55" s="10"/>
      <c r="O55" s="103"/>
      <c r="P55" s="103"/>
      <c r="R55" s="10"/>
      <c r="S55" s="10"/>
      <c r="T55" s="10"/>
      <c r="U55" s="10"/>
      <c r="V55" s="10"/>
    </row>
    <row r="56" spans="1:10" ht="17.25">
      <c r="A56" s="79" t="s">
        <v>643</v>
      </c>
      <c r="H56" s="19">
        <v>1798254180</v>
      </c>
      <c r="J56" s="9">
        <v>1777489721</v>
      </c>
    </row>
    <row r="57" spans="1:10" ht="17.25">
      <c r="A57" s="111"/>
      <c r="H57" s="19"/>
      <c r="J57" s="19"/>
    </row>
    <row r="58" spans="1:14" ht="17.25">
      <c r="A58" s="111"/>
      <c r="H58" s="19"/>
      <c r="J58" s="19"/>
      <c r="L58" s="111"/>
      <c r="N58" s="70"/>
    </row>
    <row r="59" spans="2:16" ht="17.25">
      <c r="B59" s="10" t="s">
        <v>156</v>
      </c>
      <c r="D59" s="54" t="s">
        <v>53</v>
      </c>
      <c r="H59" s="84">
        <f>SUM(H56:H58)</f>
        <v>1798254180</v>
      </c>
      <c r="I59" s="94"/>
      <c r="J59" s="84">
        <f>SUM(J56:J58)</f>
        <v>1777489721</v>
      </c>
      <c r="K59" s="94">
        <v>26</v>
      </c>
      <c r="L59" s="84"/>
      <c r="M59" s="84"/>
      <c r="N59" s="84"/>
      <c r="O59" s="84"/>
      <c r="P59" s="84"/>
    </row>
    <row r="61" spans="1:10" ht="17.25">
      <c r="A61" s="79" t="s">
        <v>609</v>
      </c>
      <c r="J61" s="19"/>
    </row>
    <row r="62" spans="1:4" ht="17.25">
      <c r="A62" s="88" t="s">
        <v>610</v>
      </c>
      <c r="B62" s="7"/>
      <c r="C62" s="7"/>
      <c r="D62" s="7"/>
    </row>
    <row r="63" spans="1:4" ht="17.25">
      <c r="A63" s="88" t="s">
        <v>611</v>
      </c>
      <c r="B63" s="7"/>
      <c r="C63" s="7"/>
      <c r="D63" s="7"/>
    </row>
    <row r="64" spans="1:4" ht="17.25">
      <c r="A64" s="88" t="s">
        <v>612</v>
      </c>
      <c r="B64" s="7"/>
      <c r="C64" s="7"/>
      <c r="D64" s="7"/>
    </row>
    <row r="66" ht="17.25">
      <c r="N66" s="19"/>
    </row>
    <row r="68" spans="1:15" ht="17.25">
      <c r="A68" s="89" t="s">
        <v>613</v>
      </c>
      <c r="B68" s="89"/>
      <c r="C68" s="89"/>
      <c r="D68" s="89"/>
      <c r="E68" s="89"/>
      <c r="H68" s="10" t="s">
        <v>10</v>
      </c>
      <c r="J68" s="10" t="s">
        <v>11</v>
      </c>
      <c r="M68" s="103"/>
      <c r="N68" s="103"/>
      <c r="O68" s="103"/>
    </row>
    <row r="69" spans="1:15" ht="17.25">
      <c r="A69" s="9" t="s">
        <v>280</v>
      </c>
      <c r="C69" s="11"/>
      <c r="D69" s="11"/>
      <c r="E69" s="11"/>
      <c r="F69" s="11"/>
      <c r="G69" s="11"/>
      <c r="H69" s="14">
        <v>12799813327</v>
      </c>
      <c r="I69" s="12"/>
      <c r="J69" s="14">
        <v>14330609084</v>
      </c>
      <c r="M69" s="14"/>
      <c r="N69" s="14"/>
      <c r="O69" s="14"/>
    </row>
    <row r="70" spans="1:15" ht="17.25">
      <c r="A70" s="9" t="s">
        <v>281</v>
      </c>
      <c r="C70" s="11"/>
      <c r="D70" s="11"/>
      <c r="E70" s="11"/>
      <c r="F70" s="11"/>
      <c r="G70" s="11"/>
      <c r="H70" s="14">
        <v>3331105743</v>
      </c>
      <c r="I70" s="12"/>
      <c r="J70" s="14">
        <v>2845289667</v>
      </c>
      <c r="M70" s="14"/>
      <c r="O70" s="14"/>
    </row>
    <row r="71" spans="1:15" ht="17.25">
      <c r="A71" s="9" t="s">
        <v>282</v>
      </c>
      <c r="C71" s="11"/>
      <c r="D71" s="11"/>
      <c r="E71" s="11"/>
      <c r="F71" s="11"/>
      <c r="G71" s="11"/>
      <c r="H71" s="14">
        <v>919235931</v>
      </c>
      <c r="I71" s="12"/>
      <c r="J71" s="14">
        <v>932218190</v>
      </c>
      <c r="M71" s="14"/>
      <c r="O71" s="14"/>
    </row>
    <row r="72" spans="1:15" ht="17.25">
      <c r="A72" s="9" t="s">
        <v>283</v>
      </c>
      <c r="C72" s="11"/>
      <c r="D72" s="11"/>
      <c r="E72" s="11"/>
      <c r="F72" s="11"/>
      <c r="G72" s="11"/>
      <c r="H72" s="14">
        <v>825410624</v>
      </c>
      <c r="I72" s="12"/>
      <c r="J72" s="14">
        <v>722710774</v>
      </c>
      <c r="M72" s="14"/>
      <c r="O72" s="14"/>
    </row>
    <row r="73" spans="1:15" ht="17.25">
      <c r="A73" s="9" t="s">
        <v>284</v>
      </c>
      <c r="C73" s="11"/>
      <c r="D73" s="11"/>
      <c r="E73" s="11"/>
      <c r="F73" s="11"/>
      <c r="G73" s="11"/>
      <c r="H73" s="14">
        <v>1880725201</v>
      </c>
      <c r="I73" s="12"/>
      <c r="J73" s="14"/>
      <c r="M73" s="14"/>
      <c r="O73" s="14"/>
    </row>
    <row r="74" spans="3:15" ht="17.25">
      <c r="C74" s="55"/>
      <c r="D74" s="55"/>
      <c r="E74" s="55"/>
      <c r="F74" s="55"/>
      <c r="G74" s="55"/>
      <c r="H74" s="18">
        <v>19756290826</v>
      </c>
      <c r="I74" s="84"/>
      <c r="J74" s="18">
        <v>18830827715</v>
      </c>
      <c r="M74" s="161"/>
      <c r="O74" s="161"/>
    </row>
    <row r="75" spans="13:14" ht="17.25">
      <c r="M75" s="98"/>
      <c r="N75" s="98"/>
    </row>
    <row r="76" ht="17.25">
      <c r="N76" s="98"/>
    </row>
    <row r="77" ht="17.25">
      <c r="C77" s="19"/>
    </row>
    <row r="79" ht="17.25">
      <c r="C79" s="19"/>
    </row>
    <row r="80" ht="17.25">
      <c r="D80" s="19"/>
    </row>
  </sheetData>
  <sheetProtection/>
  <mergeCells count="2">
    <mergeCell ref="A54:G54"/>
    <mergeCell ref="A48:G48"/>
  </mergeCells>
  <conditionalFormatting sqref="A43">
    <cfRule type="cellIs" priority="2" dxfId="1" operator="equal" stopIfTrue="1">
      <formula>0</formula>
    </cfRule>
  </conditionalFormatting>
  <printOptions/>
  <pageMargins left="0.91" right="0.29" top="0.36" bottom="0.52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7">
      <selection activeCell="K52" sqref="K52"/>
    </sheetView>
  </sheetViews>
  <sheetFormatPr defaultColWidth="9.140625" defaultRowHeight="15"/>
  <cols>
    <col min="1" max="6" width="9.140625" style="9" customWidth="1"/>
    <col min="7" max="7" width="4.00390625" style="9" customWidth="1"/>
    <col min="8" max="8" width="18.00390625" style="9" customWidth="1"/>
    <col min="9" max="9" width="2.57421875" style="9" customWidth="1"/>
    <col min="10" max="10" width="14.8515625" style="9" customWidth="1"/>
    <col min="11" max="11" width="10.28125" style="126" customWidth="1"/>
    <col min="12" max="16384" width="9.140625" style="9" customWidth="1"/>
  </cols>
  <sheetData>
    <row r="1" spans="1:10" ht="17.25">
      <c r="A1" s="89" t="s">
        <v>614</v>
      </c>
      <c r="B1" s="89"/>
      <c r="C1" s="89"/>
      <c r="D1" s="89"/>
      <c r="E1" s="89"/>
      <c r="H1" s="10" t="s">
        <v>10</v>
      </c>
      <c r="J1" s="10" t="s">
        <v>11</v>
      </c>
    </row>
    <row r="2" ht="17.25">
      <c r="A2" s="9" t="s">
        <v>261</v>
      </c>
    </row>
    <row r="3" spans="1:10" ht="17.25">
      <c r="A3" s="9" t="s">
        <v>262</v>
      </c>
      <c r="H3" s="57">
        <v>41016141</v>
      </c>
      <c r="I3" s="57"/>
      <c r="J3" s="57">
        <v>0</v>
      </c>
    </row>
    <row r="4" spans="1:10" ht="17.25">
      <c r="A4" s="9" t="s">
        <v>263</v>
      </c>
      <c r="H4" s="11"/>
      <c r="I4" s="11"/>
      <c r="J4" s="11"/>
    </row>
    <row r="5" spans="1:10" ht="17.25">
      <c r="A5" s="9" t="s">
        <v>264</v>
      </c>
      <c r="H5" s="57"/>
      <c r="I5" s="11"/>
      <c r="J5" s="57"/>
    </row>
    <row r="6" spans="1:10" ht="17.25">
      <c r="A6" s="9" t="s">
        <v>265</v>
      </c>
      <c r="H6" s="11"/>
      <c r="I6" s="11"/>
      <c r="J6" s="11"/>
    </row>
    <row r="7" spans="1:10" ht="17.25">
      <c r="A7" s="9" t="s">
        <v>266</v>
      </c>
      <c r="H7" s="11"/>
      <c r="I7" s="11"/>
      <c r="J7" s="11"/>
    </row>
    <row r="8" spans="1:11" ht="17.25">
      <c r="A8" s="9" t="s">
        <v>267</v>
      </c>
      <c r="H8" s="58">
        <f>H3</f>
        <v>41016141</v>
      </c>
      <c r="I8" s="58"/>
      <c r="J8" s="58">
        <f>J3</f>
        <v>0</v>
      </c>
      <c r="K8" s="126">
        <v>51</v>
      </c>
    </row>
    <row r="9" spans="1:10" ht="17.25">
      <c r="A9" s="89" t="s">
        <v>615</v>
      </c>
      <c r="B9" s="89"/>
      <c r="C9" s="89"/>
      <c r="D9" s="89"/>
      <c r="E9" s="89"/>
      <c r="H9" s="10" t="s">
        <v>10</v>
      </c>
      <c r="J9" s="10" t="s">
        <v>11</v>
      </c>
    </row>
    <row r="10" ht="17.25">
      <c r="A10" s="9" t="s">
        <v>268</v>
      </c>
    </row>
    <row r="11" spans="1:10" ht="17.25">
      <c r="A11" s="9" t="s">
        <v>269</v>
      </c>
      <c r="H11" s="10" t="s">
        <v>54</v>
      </c>
      <c r="J11" s="10" t="s">
        <v>54</v>
      </c>
    </row>
    <row r="12" ht="17.25">
      <c r="A12" s="9" t="s">
        <v>270</v>
      </c>
    </row>
    <row r="13" spans="1:10" ht="17.25">
      <c r="A13" s="9" t="s">
        <v>269</v>
      </c>
      <c r="H13" s="10" t="s">
        <v>54</v>
      </c>
      <c r="J13" s="10" t="s">
        <v>54</v>
      </c>
    </row>
    <row r="14" ht="17.25">
      <c r="A14" s="9" t="s">
        <v>271</v>
      </c>
    </row>
    <row r="15" spans="1:10" ht="17.25">
      <c r="A15" s="9" t="s">
        <v>272</v>
      </c>
      <c r="H15" s="10" t="s">
        <v>54</v>
      </c>
      <c r="J15" s="10" t="s">
        <v>54</v>
      </c>
    </row>
    <row r="16" ht="17.25">
      <c r="A16" s="9" t="s">
        <v>273</v>
      </c>
    </row>
    <row r="17" spans="1:10" ht="17.25">
      <c r="A17" s="9" t="s">
        <v>272</v>
      </c>
      <c r="H17" s="10" t="s">
        <v>54</v>
      </c>
      <c r="J17" s="10" t="s">
        <v>54</v>
      </c>
    </row>
    <row r="18" ht="17.25">
      <c r="A18" s="9" t="s">
        <v>274</v>
      </c>
    </row>
    <row r="19" ht="17.25">
      <c r="A19" s="9" t="s">
        <v>275</v>
      </c>
    </row>
    <row r="20" spans="1:10" ht="17.25">
      <c r="A20" s="9" t="s">
        <v>276</v>
      </c>
      <c r="H20" s="10" t="s">
        <v>54</v>
      </c>
      <c r="J20" s="10" t="s">
        <v>54</v>
      </c>
    </row>
    <row r="21" ht="17.25">
      <c r="A21" s="9" t="s">
        <v>277</v>
      </c>
    </row>
    <row r="22" ht="17.25">
      <c r="A22" s="9" t="s">
        <v>278</v>
      </c>
    </row>
    <row r="23" spans="1:10" ht="17.25">
      <c r="A23" s="9" t="s">
        <v>279</v>
      </c>
      <c r="H23" s="10" t="s">
        <v>54</v>
      </c>
      <c r="J23" s="10" t="s">
        <v>54</v>
      </c>
    </row>
    <row r="25" ht="17.25">
      <c r="A25" s="54" t="s">
        <v>285</v>
      </c>
    </row>
    <row r="26" spans="1:8" ht="17.25">
      <c r="A26" s="54" t="s">
        <v>286</v>
      </c>
      <c r="H26" s="9" t="s">
        <v>287</v>
      </c>
    </row>
    <row r="28" ht="17.25">
      <c r="A28" s="68"/>
    </row>
    <row r="29" spans="1:10" ht="17.25">
      <c r="A29" s="79" t="s">
        <v>616</v>
      </c>
      <c r="H29" s="10" t="s">
        <v>10</v>
      </c>
      <c r="J29" s="10" t="s">
        <v>11</v>
      </c>
    </row>
    <row r="31" ht="17.25">
      <c r="A31" s="79" t="s">
        <v>617</v>
      </c>
    </row>
    <row r="32" spans="1:10" ht="17.25">
      <c r="A32" s="79" t="s">
        <v>618</v>
      </c>
      <c r="H32" s="10"/>
      <c r="J32" s="10"/>
    </row>
    <row r="33" spans="1:10" ht="17.25">
      <c r="A33" s="232" t="s">
        <v>619</v>
      </c>
      <c r="B33" s="232"/>
      <c r="C33" s="232"/>
      <c r="D33" s="232"/>
      <c r="E33" s="232"/>
      <c r="F33" s="232"/>
      <c r="G33" s="232"/>
      <c r="H33" s="10"/>
      <c r="J33" s="10"/>
    </row>
    <row r="34" spans="1:7" ht="17.25">
      <c r="A34" s="88" t="s">
        <v>620</v>
      </c>
      <c r="B34" s="7"/>
      <c r="C34" s="7"/>
      <c r="D34" s="7"/>
      <c r="E34" s="7"/>
      <c r="F34" s="7"/>
      <c r="G34" s="7"/>
    </row>
    <row r="35" spans="1:10" ht="17.25">
      <c r="A35" s="232" t="s">
        <v>621</v>
      </c>
      <c r="B35" s="232"/>
      <c r="C35" s="232"/>
      <c r="D35" s="232"/>
      <c r="E35" s="232"/>
      <c r="F35" s="7"/>
      <c r="G35" s="7"/>
      <c r="H35" s="10"/>
      <c r="J35" s="10"/>
    </row>
    <row r="36" spans="1:7" ht="17.25">
      <c r="A36" s="7"/>
      <c r="B36" s="7"/>
      <c r="C36" s="7"/>
      <c r="D36" s="7"/>
      <c r="E36" s="7"/>
      <c r="F36" s="7"/>
      <c r="G36" s="7"/>
    </row>
    <row r="37" spans="1:10" ht="17.25">
      <c r="A37" s="79" t="s">
        <v>622</v>
      </c>
      <c r="H37" s="10" t="s">
        <v>10</v>
      </c>
      <c r="J37" s="10" t="s">
        <v>11</v>
      </c>
    </row>
    <row r="38" spans="8:10" ht="17.25">
      <c r="H38" s="10"/>
      <c r="J38" s="10"/>
    </row>
    <row r="40" spans="1:10" ht="17.25">
      <c r="A40" s="79" t="s">
        <v>623</v>
      </c>
      <c r="H40" s="10" t="s">
        <v>10</v>
      </c>
      <c r="J40" s="10" t="s">
        <v>11</v>
      </c>
    </row>
    <row r="41" spans="1:10" ht="17.25">
      <c r="A41" s="232" t="s">
        <v>624</v>
      </c>
      <c r="B41" s="232"/>
      <c r="C41" s="232"/>
      <c r="D41" s="232"/>
      <c r="E41" s="232"/>
      <c r="F41" s="232"/>
      <c r="G41" s="7"/>
      <c r="H41" s="98"/>
      <c r="I41" s="98"/>
      <c r="J41" s="98"/>
    </row>
    <row r="42" spans="1:10" ht="17.25">
      <c r="A42" s="88" t="s">
        <v>625</v>
      </c>
      <c r="B42" s="7"/>
      <c r="C42" s="7"/>
      <c r="D42" s="7"/>
      <c r="E42" s="7"/>
      <c r="F42" s="7"/>
      <c r="G42" s="7"/>
      <c r="H42" s="98"/>
      <c r="I42" s="98"/>
      <c r="J42" s="98"/>
    </row>
    <row r="43" spans="1:10" ht="17.25">
      <c r="A43" s="88" t="s">
        <v>626</v>
      </c>
      <c r="B43" s="7"/>
      <c r="C43" s="7"/>
      <c r="D43" s="7"/>
      <c r="E43" s="7"/>
      <c r="F43" s="7"/>
      <c r="G43" s="7"/>
      <c r="H43" s="103"/>
      <c r="I43" s="98"/>
      <c r="J43" s="103"/>
    </row>
    <row r="44" spans="1:10" ht="17.25">
      <c r="A44" s="88" t="s">
        <v>627</v>
      </c>
      <c r="B44" s="7"/>
      <c r="C44" s="7"/>
      <c r="D44" s="7"/>
      <c r="E44" s="7"/>
      <c r="F44" s="7"/>
      <c r="G44" s="7"/>
      <c r="H44" s="98"/>
      <c r="I44" s="98"/>
      <c r="J44" s="98"/>
    </row>
    <row r="45" spans="1:10" ht="17.25">
      <c r="A45" s="88" t="s">
        <v>628</v>
      </c>
      <c r="B45" s="7"/>
      <c r="C45" s="7"/>
      <c r="D45" s="7"/>
      <c r="E45" s="7"/>
      <c r="F45" s="7"/>
      <c r="G45" s="7"/>
      <c r="H45" s="98"/>
      <c r="I45" s="98"/>
      <c r="J45" s="98"/>
    </row>
    <row r="46" spans="3:10" ht="17.25">
      <c r="C46" s="9" t="s">
        <v>671</v>
      </c>
      <c r="H46" s="161">
        <f>SUM(H41:H45)</f>
        <v>0</v>
      </c>
      <c r="I46" s="161"/>
      <c r="J46" s="161">
        <f>SUM(J41:J45)</f>
        <v>0</v>
      </c>
    </row>
    <row r="48" spans="1:10" ht="17.25">
      <c r="A48" s="228" t="s">
        <v>629</v>
      </c>
      <c r="B48" s="228"/>
      <c r="C48" s="228"/>
      <c r="D48" s="228"/>
      <c r="E48" s="228"/>
      <c r="F48" s="228"/>
      <c r="G48" s="228"/>
      <c r="H48" s="10" t="s">
        <v>10</v>
      </c>
      <c r="J48" s="10" t="s">
        <v>11</v>
      </c>
    </row>
    <row r="49" spans="1:10" ht="17.25">
      <c r="A49" s="88" t="s">
        <v>630</v>
      </c>
      <c r="B49" s="7"/>
      <c r="C49" s="7"/>
      <c r="D49" s="7"/>
      <c r="E49" s="7"/>
      <c r="F49" s="7"/>
      <c r="H49" s="98">
        <v>2500000000</v>
      </c>
      <c r="I49" s="98"/>
      <c r="J49" s="98">
        <v>7466061717</v>
      </c>
    </row>
    <row r="50" spans="1:10" ht="17.25">
      <c r="A50" s="88" t="s">
        <v>631</v>
      </c>
      <c r="B50" s="7"/>
      <c r="C50" s="7"/>
      <c r="D50" s="7"/>
      <c r="E50" s="7"/>
      <c r="F50" s="7"/>
      <c r="H50" s="98"/>
      <c r="J50" s="98"/>
    </row>
    <row r="51" spans="1:6" ht="17.25">
      <c r="A51" s="7"/>
      <c r="B51" s="7"/>
      <c r="C51" s="7"/>
      <c r="D51" s="7"/>
      <c r="E51" s="7"/>
      <c r="F51" s="7"/>
    </row>
    <row r="52" spans="3:11" ht="17.25">
      <c r="C52" s="9" t="s">
        <v>671</v>
      </c>
      <c r="H52" s="161">
        <f>SUM(H49:H51)</f>
        <v>2500000000</v>
      </c>
      <c r="I52" s="161"/>
      <c r="J52" s="161">
        <f>SUM(J49:J51)</f>
        <v>7466061717</v>
      </c>
      <c r="K52" s="126">
        <v>34</v>
      </c>
    </row>
    <row r="53" ht="17.25">
      <c r="A53" s="54" t="s">
        <v>288</v>
      </c>
    </row>
    <row r="54" ht="17.25">
      <c r="A54" s="9" t="s">
        <v>289</v>
      </c>
    </row>
    <row r="55" ht="17.25">
      <c r="A55" s="9" t="s">
        <v>290</v>
      </c>
    </row>
    <row r="56" ht="17.25">
      <c r="A56" s="9" t="s">
        <v>291</v>
      </c>
    </row>
    <row r="57" ht="17.25">
      <c r="A57" s="9" t="s">
        <v>292</v>
      </c>
    </row>
    <row r="58" ht="17.25">
      <c r="A58" s="9" t="s">
        <v>293</v>
      </c>
    </row>
    <row r="59" ht="17.25">
      <c r="A59" s="9" t="s">
        <v>294</v>
      </c>
    </row>
    <row r="60" ht="17.25">
      <c r="A60" s="9" t="s">
        <v>295</v>
      </c>
    </row>
    <row r="61" ht="17.25">
      <c r="A61" s="9" t="s">
        <v>296</v>
      </c>
    </row>
    <row r="62" ht="17.25">
      <c r="A62" s="9" t="s">
        <v>297</v>
      </c>
    </row>
    <row r="65" spans="7:10" ht="17.25">
      <c r="G65" s="241" t="s">
        <v>681</v>
      </c>
      <c r="H65" s="241"/>
      <c r="I65" s="241"/>
      <c r="J65" s="241"/>
    </row>
    <row r="66" spans="1:10" ht="17.25">
      <c r="A66" s="68" t="s">
        <v>298</v>
      </c>
      <c r="E66" s="241" t="s">
        <v>9</v>
      </c>
      <c r="F66" s="241"/>
      <c r="G66" s="241"/>
      <c r="H66" s="241" t="s">
        <v>667</v>
      </c>
      <c r="I66" s="241"/>
      <c r="J66" s="241"/>
    </row>
    <row r="71" spans="1:10" ht="21.75">
      <c r="A71" s="69" t="s">
        <v>306</v>
      </c>
      <c r="E71" s="69" t="s">
        <v>12</v>
      </c>
      <c r="H71" s="247" t="s">
        <v>305</v>
      </c>
      <c r="I71" s="247"/>
      <c r="J71" s="247"/>
    </row>
  </sheetData>
  <sheetProtection/>
  <mergeCells count="8">
    <mergeCell ref="H71:J71"/>
    <mergeCell ref="A33:G33"/>
    <mergeCell ref="A35:E35"/>
    <mergeCell ref="A41:F41"/>
    <mergeCell ref="A48:G48"/>
    <mergeCell ref="G65:J65"/>
    <mergeCell ref="H66:J66"/>
    <mergeCell ref="E66:G66"/>
  </mergeCells>
  <printOptions/>
  <pageMargins left="0.78" right="0.17" top="0.66" bottom="0.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29.8515625" style="130" customWidth="1"/>
    <col min="2" max="2" width="1.28515625" style="130" customWidth="1"/>
    <col min="3" max="3" width="32.140625" style="130" customWidth="1"/>
    <col min="4" max="16384" width="9.140625" style="130" customWidth="1"/>
  </cols>
  <sheetData>
    <row r="1" spans="1:3" ht="15">
      <c r="A1" s="129" t="s">
        <v>648</v>
      </c>
      <c r="C1" s="130" t="b">
        <f>"Deleted By K"</f>
        <v>1</v>
      </c>
    </row>
    <row r="2" ht="15.75" thickBot="1">
      <c r="A2" s="129" t="s">
        <v>649</v>
      </c>
    </row>
    <row r="3" spans="1:3" ht="13.5" thickBot="1">
      <c r="A3" s="131" t="s">
        <v>650</v>
      </c>
      <c r="C3" s="132" t="s">
        <v>651</v>
      </c>
    </row>
    <row r="4" spans="1:3" ht="12.75">
      <c r="A4" s="131">
        <v>3</v>
      </c>
      <c r="C4" s="133" t="e">
        <f>"Delete"</f>
        <v>#N/A</v>
      </c>
    </row>
    <row r="5" ht="12.75">
      <c r="C5" s="133" t="b">
        <f>"Deleted By K"</f>
        <v>1</v>
      </c>
    </row>
    <row r="6" ht="13.5" thickBot="1">
      <c r="C6" s="133" t="b">
        <f>"Deleted By"</f>
        <v>1</v>
      </c>
    </row>
    <row r="7" spans="1:3" ht="12.75">
      <c r="A7" s="134" t="s">
        <v>652</v>
      </c>
      <c r="C7" s="133" t="b">
        <f>"D"</f>
        <v>1</v>
      </c>
    </row>
    <row r="8" spans="1:3" ht="12.75">
      <c r="A8" s="135" t="s">
        <v>653</v>
      </c>
      <c r="C8" s="133" t="b">
        <f>""</f>
        <v>0</v>
      </c>
    </row>
    <row r="9" spans="1:3" ht="12.75">
      <c r="A9" s="136" t="s">
        <v>654</v>
      </c>
      <c r="C9" s="133" t="b">
        <f>"Del"</f>
        <v>1</v>
      </c>
    </row>
    <row r="10" spans="1:3" ht="12.75">
      <c r="A10" s="135" t="s">
        <v>655</v>
      </c>
      <c r="C10" s="133" t="e">
        <f>"Delete"</f>
        <v>#N/A</v>
      </c>
    </row>
    <row r="11" spans="1:3" ht="13.5" thickBot="1">
      <c r="A11" s="137" t="s">
        <v>656</v>
      </c>
      <c r="C11" s="133" t="b">
        <f>"Deleted By Kaspersky Lab A"</f>
        <v>1</v>
      </c>
    </row>
    <row r="12" ht="12.75">
      <c r="C12" s="133" t="b">
        <f>"Deleted By Kaspersky Lab AV "</f>
        <v>1</v>
      </c>
    </row>
    <row r="13" ht="13.5" thickBot="1">
      <c r="C13" s="133" t="b">
        <f>"Deleted By K"</f>
        <v>1</v>
      </c>
    </row>
    <row r="14" spans="1:3" ht="13.5" thickBot="1">
      <c r="A14" s="132" t="s">
        <v>657</v>
      </c>
      <c r="C14" s="138" t="b">
        <f>"D"</f>
        <v>1</v>
      </c>
    </row>
    <row r="15" ht="12.75">
      <c r="A15" s="133" t="b">
        <f>"Deleted By Kaspersky Lab AV Deleted By K"</f>
        <v>1</v>
      </c>
    </row>
    <row r="16" ht="13.5" thickBot="1">
      <c r="A16" s="133" t="b">
        <f>"Deleted By Kaspersky Lab AV Deleted By Kaspersky Lab AV Deleted B"</f>
        <v>1</v>
      </c>
    </row>
    <row r="17" spans="1:3" ht="13.5" thickBot="1">
      <c r="A17" s="138" t="b">
        <f>"D"</f>
        <v>1</v>
      </c>
      <c r="C17" s="132" t="s">
        <v>0</v>
      </c>
    </row>
    <row r="18" ht="12.75">
      <c r="C18" s="133" t="b">
        <f>"Deleted By Kaspersky Lab AV Deleted By "</f>
        <v>1</v>
      </c>
    </row>
    <row r="19" ht="12.75">
      <c r="C19" s="133" t="b">
        <f>"Deleted By Kaspersky Lab A"</f>
        <v>1</v>
      </c>
    </row>
    <row r="20" spans="1:3" ht="12.75">
      <c r="A20" s="139" t="s">
        <v>1</v>
      </c>
      <c r="C20" s="133" t="b">
        <f>"Deleted By Kaspersky "</f>
        <v>1</v>
      </c>
    </row>
    <row r="21" spans="1:3" ht="12.75">
      <c r="A21" s="140">
        <f>"Deleted By Kaspersky Lab AV Deleted By"</f>
        <v>0</v>
      </c>
      <c r="C21" s="133" t="b">
        <f>"Deleted By Kaspersky "</f>
        <v>1</v>
      </c>
    </row>
    <row r="22" spans="1:3" ht="12.75">
      <c r="A22" s="133" t="b">
        <f>"Deleted "</f>
        <v>1</v>
      </c>
      <c r="C22" s="133" t="b">
        <f>"Deleted By Kaspersky Lab AV Deleted By "</f>
        <v>1</v>
      </c>
    </row>
    <row r="23" spans="1:3" ht="12.75">
      <c r="A23" s="133" t="b">
        <f>"Deleted By"</f>
        <v>1</v>
      </c>
      <c r="C23" s="138" t="b">
        <f>"D"</f>
        <v>1</v>
      </c>
    </row>
    <row r="24" ht="12.75">
      <c r="A24" s="133" t="b">
        <f>"D"</f>
        <v>1</v>
      </c>
    </row>
    <row r="25" ht="12.75">
      <c r="A25" s="133" t="b">
        <f>""</f>
        <v>0</v>
      </c>
    </row>
    <row r="26" spans="1:3" ht="13.5" thickBot="1">
      <c r="A26" s="133" t="b">
        <f>"Dele"</f>
        <v>1</v>
      </c>
      <c r="C26" s="141" t="s">
        <v>2</v>
      </c>
    </row>
    <row r="27" spans="1:3" ht="12.75">
      <c r="A27" s="133" t="b">
        <f>"Dele"</f>
        <v>1</v>
      </c>
      <c r="C27" s="133" t="e">
        <f>"Delete"</f>
        <v>#N/A</v>
      </c>
    </row>
    <row r="28" spans="1:3" ht="12.75">
      <c r="A28" s="133" t="b">
        <f>"Dele"</f>
        <v>1</v>
      </c>
      <c r="C28" s="133" t="b">
        <f>"Deleted "</f>
        <v>1</v>
      </c>
    </row>
    <row r="29" spans="1:3" ht="12.75">
      <c r="A29" s="133" t="b">
        <f>"D"</f>
        <v>1</v>
      </c>
      <c r="C29" s="133" t="e">
        <f>"Deleted By"</f>
        <v>#VALUE!</v>
      </c>
    </row>
    <row r="30" spans="1:3" ht="12.75">
      <c r="A30" s="133" t="e">
        <f>"Delete"</f>
        <v>#N/A</v>
      </c>
      <c r="C30" s="133" t="b">
        <f>"D"</f>
        <v>1</v>
      </c>
    </row>
    <row r="31" spans="1:3" ht="12.75">
      <c r="A31" s="133" t="e">
        <f>"Deleted By Kasper"</f>
        <v>#VALUE!</v>
      </c>
      <c r="C31" s="133" t="b">
        <f>"Del"</f>
        <v>1</v>
      </c>
    </row>
    <row r="32" spans="1:3" ht="12.75">
      <c r="A32" s="133" t="b">
        <f>"Deleted By Kaspersky"</f>
        <v>1</v>
      </c>
      <c r="C32" s="133" t="b">
        <f>"D"</f>
        <v>1</v>
      </c>
    </row>
    <row r="33" spans="1:3" ht="12.75">
      <c r="A33" s="133" t="b">
        <f>"Deleted By Kaspersk"</f>
        <v>1</v>
      </c>
      <c r="C33" s="133" t="e">
        <f>"Delete"</f>
        <v>#N/A</v>
      </c>
    </row>
    <row r="34" spans="1:3" ht="12.75">
      <c r="A34" s="133" t="b">
        <f>"Deleted By Kaspersky"</f>
        <v>1</v>
      </c>
      <c r="C34" s="133" t="e">
        <f>"Deleted By Kasper"</f>
        <v>#VALUE!</v>
      </c>
    </row>
    <row r="35" spans="1:3" ht="12.75">
      <c r="A35" s="133" t="b">
        <f>"Deleted By Kaspers"</f>
        <v>1</v>
      </c>
      <c r="C35" s="133" t="e">
        <f>""</f>
        <v>#VALUE!</v>
      </c>
    </row>
    <row r="36" spans="1:3" ht="12.75">
      <c r="A36" s="133" t="b">
        <f>"D"</f>
        <v>1</v>
      </c>
      <c r="C36" s="138" t="b">
        <f>"D"</f>
        <v>1</v>
      </c>
    </row>
    <row r="37" ht="12.75">
      <c r="A37" s="133" t="b">
        <f>"D"</f>
        <v>1</v>
      </c>
    </row>
    <row r="38" ht="12.75">
      <c r="A38" s="133" t="b">
        <f>"D"</f>
        <v>1</v>
      </c>
    </row>
    <row r="39" spans="1:3" ht="12.75">
      <c r="A39" s="133" t="b">
        <f>"Delete"</f>
        <v>1</v>
      </c>
      <c r="C39" s="140" t="b">
        <f>"Deleted By Kaspersky"</f>
        <v>1</v>
      </c>
    </row>
    <row r="40" spans="1:3" ht="12.75">
      <c r="A40" s="133" t="b">
        <f>"D"</f>
        <v>1</v>
      </c>
      <c r="C40" s="133" t="b">
        <f>"Deleted By Kaspersky Lab AV Deleted By Kaspersky Lab AV Dele"</f>
        <v>1</v>
      </c>
    </row>
    <row r="41" spans="1:3" ht="12.75">
      <c r="A41" s="138" t="b">
        <f>"D"</f>
        <v>1</v>
      </c>
      <c r="C41" s="138" t="b">
        <f>"D"</f>
        <v>1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7.00390625" style="197" customWidth="1"/>
    <col min="2" max="2" width="8.00390625" style="197" customWidth="1"/>
    <col min="3" max="3" width="12.421875" style="197" bestFit="1" customWidth="1"/>
    <col min="4" max="5" width="20.00390625" style="284" customWidth="1"/>
  </cols>
  <sheetData>
    <row r="1" spans="1:5" ht="15">
      <c r="A1" s="262" t="s">
        <v>3</v>
      </c>
      <c r="B1" s="263"/>
      <c r="C1" s="263"/>
      <c r="D1" s="264" t="s">
        <v>931</v>
      </c>
      <c r="E1" s="264"/>
    </row>
    <row r="2" spans="1:5" ht="15">
      <c r="A2" s="265" t="s">
        <v>299</v>
      </c>
      <c r="B2" s="263"/>
      <c r="C2" s="263"/>
      <c r="D2" s="266" t="s">
        <v>932</v>
      </c>
      <c r="E2" s="266"/>
    </row>
    <row r="3" spans="1:5" ht="15">
      <c r="A3" s="265" t="s">
        <v>4</v>
      </c>
      <c r="B3" s="263"/>
      <c r="C3" s="263"/>
      <c r="D3" s="266" t="s">
        <v>933</v>
      </c>
      <c r="E3" s="266"/>
    </row>
    <row r="4" spans="1:5" ht="15">
      <c r="A4" s="265" t="s">
        <v>5</v>
      </c>
      <c r="B4" s="263"/>
      <c r="C4" s="263"/>
      <c r="D4" s="293"/>
      <c r="E4" s="267"/>
    </row>
    <row r="5" spans="1:5" ht="15">
      <c r="A5" s="265"/>
      <c r="B5" s="263"/>
      <c r="C5" s="263"/>
      <c r="D5" s="293"/>
      <c r="E5" s="267"/>
    </row>
    <row r="6" spans="1:5" ht="19.5">
      <c r="A6" s="268" t="s">
        <v>934</v>
      </c>
      <c r="B6" s="268"/>
      <c r="C6" s="268"/>
      <c r="D6" s="294"/>
      <c r="E6" s="294"/>
    </row>
    <row r="7" spans="1:5" ht="15">
      <c r="A7" s="269" t="s">
        <v>935</v>
      </c>
      <c r="B7" s="270"/>
      <c r="C7" s="269"/>
      <c r="D7" s="295"/>
      <c r="E7" s="295"/>
    </row>
    <row r="8" spans="1:5" ht="15">
      <c r="A8" s="271"/>
      <c r="B8" s="271"/>
      <c r="C8" s="271"/>
      <c r="D8" s="296"/>
      <c r="E8" s="296"/>
    </row>
    <row r="9" spans="1:5" ht="24">
      <c r="A9" s="261" t="s">
        <v>318</v>
      </c>
      <c r="B9" s="261" t="s">
        <v>682</v>
      </c>
      <c r="C9" s="261" t="s">
        <v>376</v>
      </c>
      <c r="D9" s="281" t="s">
        <v>683</v>
      </c>
      <c r="E9" s="281" t="s">
        <v>684</v>
      </c>
    </row>
    <row r="10" spans="1:5" ht="15">
      <c r="A10" s="198" t="s">
        <v>319</v>
      </c>
      <c r="B10" s="217"/>
      <c r="C10" s="217"/>
      <c r="D10" s="282" t="s">
        <v>685</v>
      </c>
      <c r="E10" s="282" t="s">
        <v>685</v>
      </c>
    </row>
    <row r="11" spans="1:5" ht="15">
      <c r="A11" s="198" t="s">
        <v>686</v>
      </c>
      <c r="B11" s="217" t="s">
        <v>687</v>
      </c>
      <c r="C11" s="217"/>
      <c r="D11" s="282">
        <v>41848693557</v>
      </c>
      <c r="E11" s="282">
        <v>42436425474</v>
      </c>
    </row>
    <row r="12" spans="1:5" ht="15">
      <c r="A12" s="198" t="s">
        <v>377</v>
      </c>
      <c r="B12" s="217" t="s">
        <v>688</v>
      </c>
      <c r="C12" s="217" t="s">
        <v>890</v>
      </c>
      <c r="D12" s="282">
        <v>12048075073</v>
      </c>
      <c r="E12" s="282">
        <v>10445448342</v>
      </c>
    </row>
    <row r="13" spans="1:5" ht="15">
      <c r="A13" s="196" t="s">
        <v>689</v>
      </c>
      <c r="B13" s="217" t="s">
        <v>690</v>
      </c>
      <c r="C13" s="217"/>
      <c r="D13" s="283">
        <v>3048075073</v>
      </c>
      <c r="E13" s="283">
        <v>5445448342</v>
      </c>
    </row>
    <row r="14" spans="1:5" ht="15">
      <c r="A14" s="196" t="s">
        <v>326</v>
      </c>
      <c r="B14" s="217" t="s">
        <v>691</v>
      </c>
      <c r="C14" s="217"/>
      <c r="D14" s="283">
        <v>9000000000</v>
      </c>
      <c r="E14" s="283">
        <v>5000000000</v>
      </c>
    </row>
    <row r="15" spans="1:5" ht="15">
      <c r="A15" s="198" t="s">
        <v>378</v>
      </c>
      <c r="B15" s="217" t="s">
        <v>692</v>
      </c>
      <c r="C15" s="218"/>
      <c r="D15" s="282"/>
      <c r="E15" s="282">
        <v>4000000000</v>
      </c>
    </row>
    <row r="16" spans="1:5" ht="15">
      <c r="A16" s="196" t="s">
        <v>379</v>
      </c>
      <c r="B16" s="217" t="s">
        <v>693</v>
      </c>
      <c r="C16" s="217"/>
      <c r="D16" s="283"/>
      <c r="E16" s="283"/>
    </row>
    <row r="17" spans="1:5" ht="15">
      <c r="A17" s="196" t="s">
        <v>694</v>
      </c>
      <c r="B17" s="217" t="s">
        <v>695</v>
      </c>
      <c r="C17" s="217"/>
      <c r="D17" s="283"/>
      <c r="E17" s="283"/>
    </row>
    <row r="18" spans="1:5" ht="15">
      <c r="A18" s="196" t="s">
        <v>380</v>
      </c>
      <c r="B18" s="217" t="s">
        <v>696</v>
      </c>
      <c r="C18" s="217" t="s">
        <v>891</v>
      </c>
      <c r="D18" s="283"/>
      <c r="E18" s="283">
        <v>4000000000</v>
      </c>
    </row>
    <row r="19" spans="1:5" ht="15">
      <c r="A19" s="198" t="s">
        <v>381</v>
      </c>
      <c r="B19" s="217" t="s">
        <v>697</v>
      </c>
      <c r="C19" s="217"/>
      <c r="D19" s="282">
        <v>15240650077</v>
      </c>
      <c r="E19" s="282">
        <v>12058802979</v>
      </c>
    </row>
    <row r="20" spans="1:5" ht="15">
      <c r="A20" s="196" t="s">
        <v>698</v>
      </c>
      <c r="B20" s="217" t="s">
        <v>699</v>
      </c>
      <c r="C20" s="217" t="s">
        <v>892</v>
      </c>
      <c r="D20" s="283">
        <v>13604431408</v>
      </c>
      <c r="E20" s="283">
        <v>11004760547</v>
      </c>
    </row>
    <row r="21" spans="1:5" ht="15">
      <c r="A21" s="196" t="s">
        <v>382</v>
      </c>
      <c r="B21" s="217" t="s">
        <v>700</v>
      </c>
      <c r="C21" s="217"/>
      <c r="D21" s="283">
        <v>63493669</v>
      </c>
      <c r="E21" s="283">
        <v>142989074</v>
      </c>
    </row>
    <row r="22" spans="1:5" ht="15">
      <c r="A22" s="196" t="s">
        <v>383</v>
      </c>
      <c r="B22" s="217" t="s">
        <v>701</v>
      </c>
      <c r="C22" s="217"/>
      <c r="D22" s="283"/>
      <c r="E22" s="283"/>
    </row>
    <row r="23" spans="1:5" ht="15">
      <c r="A23" s="196" t="s">
        <v>320</v>
      </c>
      <c r="B23" s="217" t="s">
        <v>702</v>
      </c>
      <c r="C23" s="217"/>
      <c r="D23" s="283"/>
      <c r="E23" s="283"/>
    </row>
    <row r="24" spans="1:5" ht="15">
      <c r="A24" s="196" t="s">
        <v>384</v>
      </c>
      <c r="B24" s="217" t="s">
        <v>703</v>
      </c>
      <c r="C24" s="217"/>
      <c r="D24" s="283"/>
      <c r="E24" s="283"/>
    </row>
    <row r="25" spans="1:5" ht="15">
      <c r="A25" s="196" t="s">
        <v>385</v>
      </c>
      <c r="B25" s="217" t="s">
        <v>704</v>
      </c>
      <c r="C25" s="217" t="s">
        <v>893</v>
      </c>
      <c r="D25" s="283">
        <v>1572725000</v>
      </c>
      <c r="E25" s="283">
        <v>911053358</v>
      </c>
    </row>
    <row r="26" spans="1:5" ht="15">
      <c r="A26" s="196" t="s">
        <v>705</v>
      </c>
      <c r="B26" s="217" t="s">
        <v>706</v>
      </c>
      <c r="C26" s="217"/>
      <c r="D26" s="283"/>
      <c r="E26" s="283"/>
    </row>
    <row r="27" spans="1:5" ht="15">
      <c r="A27" s="196" t="s">
        <v>707</v>
      </c>
      <c r="B27" s="217" t="s">
        <v>708</v>
      </c>
      <c r="C27" s="217"/>
      <c r="D27" s="283"/>
      <c r="E27" s="283"/>
    </row>
    <row r="28" spans="1:5" ht="15">
      <c r="A28" s="198" t="s">
        <v>386</v>
      </c>
      <c r="B28" s="217" t="s">
        <v>709</v>
      </c>
      <c r="C28" s="217" t="s">
        <v>894</v>
      </c>
      <c r="D28" s="282">
        <v>14343213937</v>
      </c>
      <c r="E28" s="282">
        <v>15006591093</v>
      </c>
    </row>
    <row r="29" spans="1:5" ht="15">
      <c r="A29" s="196" t="s">
        <v>321</v>
      </c>
      <c r="B29" s="217" t="s">
        <v>710</v>
      </c>
      <c r="C29" s="217"/>
      <c r="D29" s="283">
        <v>14343213937</v>
      </c>
      <c r="E29" s="283">
        <v>15006591093</v>
      </c>
    </row>
    <row r="30" spans="1:5" ht="15">
      <c r="A30" s="196" t="s">
        <v>711</v>
      </c>
      <c r="B30" s="217" t="s">
        <v>712</v>
      </c>
      <c r="C30" s="217"/>
      <c r="D30" s="283"/>
      <c r="E30" s="283"/>
    </row>
    <row r="31" spans="1:5" ht="15">
      <c r="A31" s="198" t="s">
        <v>713</v>
      </c>
      <c r="B31" s="217" t="s">
        <v>714</v>
      </c>
      <c r="C31" s="217"/>
      <c r="D31" s="282">
        <v>216754470</v>
      </c>
      <c r="E31" s="282">
        <v>925583060</v>
      </c>
    </row>
    <row r="32" spans="1:5" ht="15">
      <c r="A32" s="196" t="s">
        <v>715</v>
      </c>
      <c r="B32" s="217" t="s">
        <v>646</v>
      </c>
      <c r="C32" s="217" t="s">
        <v>895</v>
      </c>
      <c r="D32" s="283">
        <v>96689982</v>
      </c>
      <c r="E32" s="283">
        <v>90047829</v>
      </c>
    </row>
    <row r="33" spans="1:5" ht="15">
      <c r="A33" s="196" t="s">
        <v>322</v>
      </c>
      <c r="B33" s="217" t="s">
        <v>716</v>
      </c>
      <c r="C33" s="217"/>
      <c r="D33" s="283">
        <v>0</v>
      </c>
      <c r="E33" s="283"/>
    </row>
    <row r="34" spans="1:5" ht="15">
      <c r="A34" s="196" t="s">
        <v>387</v>
      </c>
      <c r="B34" s="217" t="s">
        <v>717</v>
      </c>
      <c r="C34" s="217" t="s">
        <v>896</v>
      </c>
      <c r="D34" s="283">
        <v>120064488</v>
      </c>
      <c r="E34" s="283">
        <v>835535231</v>
      </c>
    </row>
    <row r="35" spans="1:5" ht="15">
      <c r="A35" s="196" t="s">
        <v>388</v>
      </c>
      <c r="B35" s="217" t="s">
        <v>718</v>
      </c>
      <c r="C35" s="217"/>
      <c r="D35" s="283">
        <v>0</v>
      </c>
      <c r="E35" s="283"/>
    </row>
    <row r="36" spans="1:5" ht="15">
      <c r="A36" s="196" t="s">
        <v>389</v>
      </c>
      <c r="B36" s="217" t="s">
        <v>719</v>
      </c>
      <c r="C36" s="217"/>
      <c r="D36" s="283">
        <v>0</v>
      </c>
      <c r="E36" s="283"/>
    </row>
    <row r="37" spans="1:5" ht="15">
      <c r="A37" s="198" t="s">
        <v>720</v>
      </c>
      <c r="B37" s="217" t="s">
        <v>721</v>
      </c>
      <c r="C37" s="217"/>
      <c r="D37" s="282">
        <v>73403448268</v>
      </c>
      <c r="E37" s="282">
        <v>76441305559</v>
      </c>
    </row>
    <row r="38" spans="1:5" ht="15">
      <c r="A38" s="198" t="s">
        <v>722</v>
      </c>
      <c r="B38" s="217" t="s">
        <v>723</v>
      </c>
      <c r="C38" s="217"/>
      <c r="D38" s="282"/>
      <c r="E38" s="282"/>
    </row>
    <row r="39" spans="1:5" ht="15">
      <c r="A39" s="196" t="s">
        <v>323</v>
      </c>
      <c r="B39" s="217" t="s">
        <v>724</v>
      </c>
      <c r="C39" s="217"/>
      <c r="D39" s="283"/>
      <c r="E39" s="283"/>
    </row>
    <row r="40" spans="1:5" ht="15">
      <c r="A40" s="196" t="s">
        <v>390</v>
      </c>
      <c r="B40" s="217" t="s">
        <v>725</v>
      </c>
      <c r="C40" s="217"/>
      <c r="D40" s="283"/>
      <c r="E40" s="283"/>
    </row>
    <row r="41" spans="1:5" ht="15">
      <c r="A41" s="196" t="s">
        <v>391</v>
      </c>
      <c r="B41" s="217" t="s">
        <v>726</v>
      </c>
      <c r="C41" s="217"/>
      <c r="D41" s="283"/>
      <c r="E41" s="283"/>
    </row>
    <row r="42" spans="1:5" ht="15">
      <c r="A42" s="196" t="s">
        <v>392</v>
      </c>
      <c r="B42" s="217" t="s">
        <v>727</v>
      </c>
      <c r="C42" s="217"/>
      <c r="D42" s="283"/>
      <c r="E42" s="283"/>
    </row>
    <row r="43" spans="1:5" ht="15">
      <c r="A43" s="196" t="s">
        <v>393</v>
      </c>
      <c r="B43" s="217" t="s">
        <v>728</v>
      </c>
      <c r="C43" s="217"/>
      <c r="D43" s="283"/>
      <c r="E43" s="283"/>
    </row>
    <row r="44" spans="1:5" ht="15">
      <c r="A44" s="196" t="s">
        <v>394</v>
      </c>
      <c r="B44" s="217" t="s">
        <v>729</v>
      </c>
      <c r="C44" s="217"/>
      <c r="D44" s="283"/>
      <c r="E44" s="283"/>
    </row>
    <row r="45" spans="1:5" ht="15">
      <c r="A45" s="196" t="s">
        <v>730</v>
      </c>
      <c r="B45" s="217" t="s">
        <v>731</v>
      </c>
      <c r="C45" s="217"/>
      <c r="D45" s="283"/>
      <c r="E45" s="283"/>
    </row>
    <row r="46" spans="1:5" ht="15">
      <c r="A46" s="198" t="s">
        <v>732</v>
      </c>
      <c r="B46" s="217" t="s">
        <v>733</v>
      </c>
      <c r="C46" s="217"/>
      <c r="D46" s="282">
        <v>72052499030</v>
      </c>
      <c r="E46" s="282">
        <v>74399090884</v>
      </c>
    </row>
    <row r="47" spans="1:5" ht="15">
      <c r="A47" s="198" t="s">
        <v>395</v>
      </c>
      <c r="B47" s="217" t="s">
        <v>734</v>
      </c>
      <c r="C47" s="217" t="s">
        <v>897</v>
      </c>
      <c r="D47" s="282">
        <v>51751681564</v>
      </c>
      <c r="E47" s="282">
        <v>53679489963</v>
      </c>
    </row>
    <row r="48" spans="1:5" ht="15">
      <c r="A48" s="196" t="s">
        <v>735</v>
      </c>
      <c r="B48" s="217" t="s">
        <v>736</v>
      </c>
      <c r="C48" s="217" t="s">
        <v>898</v>
      </c>
      <c r="D48" s="283">
        <v>66328166008</v>
      </c>
      <c r="E48" s="283">
        <v>65932303918</v>
      </c>
    </row>
    <row r="49" spans="1:5" ht="15">
      <c r="A49" s="196" t="s">
        <v>737</v>
      </c>
      <c r="B49" s="217" t="s">
        <v>738</v>
      </c>
      <c r="C49" s="217" t="s">
        <v>899</v>
      </c>
      <c r="D49" s="283">
        <v>-14576484444</v>
      </c>
      <c r="E49" s="283">
        <v>-12252813955</v>
      </c>
    </row>
    <row r="50" spans="1:5" ht="15">
      <c r="A50" s="198" t="s">
        <v>396</v>
      </c>
      <c r="B50" s="217" t="s">
        <v>739</v>
      </c>
      <c r="C50" s="217"/>
      <c r="D50" s="282">
        <v>0</v>
      </c>
      <c r="E50" s="282">
        <v>0</v>
      </c>
    </row>
    <row r="51" spans="1:5" ht="15">
      <c r="A51" s="196" t="s">
        <v>735</v>
      </c>
      <c r="B51" s="217" t="s">
        <v>740</v>
      </c>
      <c r="C51" s="217"/>
      <c r="D51" s="283"/>
      <c r="E51" s="283"/>
    </row>
    <row r="52" spans="1:5" ht="15">
      <c r="A52" s="196" t="s">
        <v>737</v>
      </c>
      <c r="B52" s="217" t="s">
        <v>741</v>
      </c>
      <c r="C52" s="217"/>
      <c r="D52" s="283"/>
      <c r="E52" s="283"/>
    </row>
    <row r="53" spans="1:5" ht="15">
      <c r="A53" s="198" t="s">
        <v>397</v>
      </c>
      <c r="B53" s="217" t="s">
        <v>742</v>
      </c>
      <c r="C53" s="217" t="s">
        <v>900</v>
      </c>
      <c r="D53" s="282">
        <v>20300817466</v>
      </c>
      <c r="E53" s="282">
        <v>20719600921</v>
      </c>
    </row>
    <row r="54" spans="1:5" ht="15">
      <c r="A54" s="196" t="s">
        <v>735</v>
      </c>
      <c r="B54" s="217" t="s">
        <v>743</v>
      </c>
      <c r="C54" s="217" t="s">
        <v>901</v>
      </c>
      <c r="D54" s="283">
        <v>21965117967</v>
      </c>
      <c r="E54" s="283">
        <v>21965117967</v>
      </c>
    </row>
    <row r="55" spans="1:5" ht="15">
      <c r="A55" s="196" t="s">
        <v>737</v>
      </c>
      <c r="B55" s="217" t="s">
        <v>744</v>
      </c>
      <c r="C55" s="217" t="s">
        <v>902</v>
      </c>
      <c r="D55" s="283">
        <v>-1664300501</v>
      </c>
      <c r="E55" s="283">
        <v>-1245517046</v>
      </c>
    </row>
    <row r="56" spans="1:5" ht="15">
      <c r="A56" s="198" t="s">
        <v>398</v>
      </c>
      <c r="B56" s="217" t="s">
        <v>745</v>
      </c>
      <c r="C56" s="217"/>
      <c r="D56" s="282"/>
      <c r="E56" s="282"/>
    </row>
    <row r="57" spans="1:5" ht="15">
      <c r="A57" s="196" t="s">
        <v>735</v>
      </c>
      <c r="B57" s="217" t="s">
        <v>746</v>
      </c>
      <c r="C57" s="217"/>
      <c r="D57" s="283"/>
      <c r="E57" s="283"/>
    </row>
    <row r="58" spans="1:5" ht="15">
      <c r="A58" s="196" t="s">
        <v>737</v>
      </c>
      <c r="B58" s="217" t="s">
        <v>747</v>
      </c>
      <c r="C58" s="217"/>
      <c r="D58" s="283"/>
      <c r="E58" s="283"/>
    </row>
    <row r="59" spans="1:5" ht="15">
      <c r="A59" s="198" t="s">
        <v>748</v>
      </c>
      <c r="B59" s="217" t="s">
        <v>749</v>
      </c>
      <c r="C59" s="217"/>
      <c r="D59" s="282">
        <v>0</v>
      </c>
      <c r="E59" s="282">
        <v>0</v>
      </c>
    </row>
    <row r="60" spans="1:5" ht="15">
      <c r="A60" s="196" t="s">
        <v>750</v>
      </c>
      <c r="B60" s="217" t="s">
        <v>751</v>
      </c>
      <c r="C60" s="217"/>
      <c r="D60" s="283"/>
      <c r="E60" s="283"/>
    </row>
    <row r="61" spans="1:5" ht="15">
      <c r="A61" s="196" t="s">
        <v>399</v>
      </c>
      <c r="B61" s="217" t="s">
        <v>752</v>
      </c>
      <c r="C61" s="217"/>
      <c r="D61" s="283"/>
      <c r="E61" s="283"/>
    </row>
    <row r="62" spans="1:5" ht="15">
      <c r="A62" s="198" t="s">
        <v>400</v>
      </c>
      <c r="B62" s="217" t="s">
        <v>753</v>
      </c>
      <c r="C62" s="217"/>
      <c r="D62" s="282">
        <v>0</v>
      </c>
      <c r="E62" s="282">
        <v>0</v>
      </c>
    </row>
    <row r="63" spans="1:5" ht="15">
      <c r="A63" s="196" t="s">
        <v>754</v>
      </c>
      <c r="B63" s="217" t="s">
        <v>755</v>
      </c>
      <c r="C63" s="217"/>
      <c r="D63" s="283"/>
      <c r="E63" s="283"/>
    </row>
    <row r="64" spans="1:5" ht="15">
      <c r="A64" s="196" t="s">
        <v>756</v>
      </c>
      <c r="B64" s="217" t="s">
        <v>757</v>
      </c>
      <c r="C64" s="217"/>
      <c r="D64" s="283"/>
      <c r="E64" s="283"/>
    </row>
    <row r="65" spans="1:5" ht="15">
      <c r="A65" s="196" t="s">
        <v>401</v>
      </c>
      <c r="B65" s="217" t="s">
        <v>758</v>
      </c>
      <c r="C65" s="217"/>
      <c r="D65" s="283"/>
      <c r="E65" s="283"/>
    </row>
    <row r="66" spans="1:5" ht="15">
      <c r="A66" s="196" t="s">
        <v>759</v>
      </c>
      <c r="B66" s="217" t="s">
        <v>760</v>
      </c>
      <c r="C66" s="217"/>
      <c r="D66" s="283"/>
      <c r="E66" s="283"/>
    </row>
    <row r="67" spans="1:5" ht="15">
      <c r="A67" s="196" t="s">
        <v>402</v>
      </c>
      <c r="B67" s="217" t="s">
        <v>761</v>
      </c>
      <c r="C67" s="217"/>
      <c r="D67" s="283"/>
      <c r="E67" s="283"/>
    </row>
    <row r="68" spans="1:5" ht="15">
      <c r="A68" s="198" t="s">
        <v>403</v>
      </c>
      <c r="B68" s="217" t="s">
        <v>762</v>
      </c>
      <c r="C68" s="217"/>
      <c r="D68" s="282">
        <v>1350949238</v>
      </c>
      <c r="E68" s="282">
        <v>2042214675</v>
      </c>
    </row>
    <row r="69" spans="1:5" ht="15">
      <c r="A69" s="196" t="s">
        <v>324</v>
      </c>
      <c r="B69" s="217" t="s">
        <v>647</v>
      </c>
      <c r="C69" s="217" t="s">
        <v>903</v>
      </c>
      <c r="D69" s="283">
        <v>1350949238</v>
      </c>
      <c r="E69" s="283">
        <v>2042214675</v>
      </c>
    </row>
    <row r="70" spans="1:5" ht="15">
      <c r="A70" s="196" t="s">
        <v>327</v>
      </c>
      <c r="B70" s="217" t="s">
        <v>763</v>
      </c>
      <c r="C70" s="217"/>
      <c r="D70" s="283"/>
      <c r="E70" s="283"/>
    </row>
    <row r="71" spans="1:5" ht="15">
      <c r="A71" s="196" t="s">
        <v>404</v>
      </c>
      <c r="B71" s="217" t="s">
        <v>764</v>
      </c>
      <c r="C71" s="217"/>
      <c r="D71" s="283"/>
      <c r="E71" s="283"/>
    </row>
    <row r="72" spans="1:5" ht="15">
      <c r="A72" s="196" t="s">
        <v>405</v>
      </c>
      <c r="B72" s="217" t="s">
        <v>765</v>
      </c>
      <c r="C72" s="217"/>
      <c r="D72" s="283"/>
      <c r="E72" s="283"/>
    </row>
    <row r="73" spans="1:5" ht="15">
      <c r="A73" s="198" t="s">
        <v>766</v>
      </c>
      <c r="B73" s="217" t="s">
        <v>767</v>
      </c>
      <c r="C73" s="217"/>
      <c r="D73" s="282">
        <v>115252141825</v>
      </c>
      <c r="E73" s="282">
        <v>118877731033</v>
      </c>
    </row>
    <row r="74" spans="1:5" ht="15">
      <c r="A74" s="198" t="s">
        <v>768</v>
      </c>
      <c r="B74" s="217" t="s">
        <v>769</v>
      </c>
      <c r="C74" s="217"/>
      <c r="D74" s="282">
        <v>60944119564</v>
      </c>
      <c r="E74" s="282">
        <v>68681179556</v>
      </c>
    </row>
    <row r="75" spans="1:5" ht="15">
      <c r="A75" s="198" t="s">
        <v>406</v>
      </c>
      <c r="B75" s="217" t="s">
        <v>770</v>
      </c>
      <c r="C75" s="217"/>
      <c r="D75" s="282">
        <v>26105119564</v>
      </c>
      <c r="E75" s="282">
        <v>18483679556</v>
      </c>
    </row>
    <row r="76" spans="1:5" ht="15">
      <c r="A76" s="196" t="s">
        <v>407</v>
      </c>
      <c r="B76" s="217" t="s">
        <v>771</v>
      </c>
      <c r="C76" s="217" t="s">
        <v>904</v>
      </c>
      <c r="D76" s="283">
        <v>14716245259</v>
      </c>
      <c r="E76" s="283">
        <v>17400495484</v>
      </c>
    </row>
    <row r="77" spans="1:5" ht="15">
      <c r="A77" s="196" t="s">
        <v>408</v>
      </c>
      <c r="B77" s="217" t="s">
        <v>772</v>
      </c>
      <c r="C77" s="217"/>
      <c r="D77" s="283">
        <v>78728345</v>
      </c>
      <c r="E77" s="283">
        <v>137087445</v>
      </c>
    </row>
    <row r="78" spans="1:5" ht="15">
      <c r="A78" s="196" t="s">
        <v>773</v>
      </c>
      <c r="B78" s="217" t="s">
        <v>774</v>
      </c>
      <c r="C78" s="217" t="s">
        <v>905</v>
      </c>
      <c r="D78" s="283">
        <v>141989763</v>
      </c>
      <c r="E78" s="283">
        <v>267321241</v>
      </c>
    </row>
    <row r="79" spans="1:5" ht="15">
      <c r="A79" s="196" t="s">
        <v>409</v>
      </c>
      <c r="B79" s="217" t="s">
        <v>775</v>
      </c>
      <c r="C79" s="217"/>
      <c r="D79" s="283">
        <v>16657981</v>
      </c>
      <c r="E79" s="283">
        <v>467201916</v>
      </c>
    </row>
    <row r="80" spans="1:5" ht="15">
      <c r="A80" s="196" t="s">
        <v>410</v>
      </c>
      <c r="B80" s="217" t="s">
        <v>776</v>
      </c>
      <c r="C80" s="217" t="s">
        <v>906</v>
      </c>
      <c r="D80" s="283">
        <v>422974957</v>
      </c>
      <c r="E80" s="283">
        <v>205190000</v>
      </c>
    </row>
    <row r="81" spans="1:5" ht="15">
      <c r="A81" s="196" t="s">
        <v>411</v>
      </c>
      <c r="B81" s="217" t="s">
        <v>777</v>
      </c>
      <c r="C81" s="217"/>
      <c r="D81" s="283"/>
      <c r="E81" s="283"/>
    </row>
    <row r="82" spans="1:5" ht="15">
      <c r="A82" s="196" t="s">
        <v>412</v>
      </c>
      <c r="B82" s="217" t="s">
        <v>778</v>
      </c>
      <c r="C82" s="217"/>
      <c r="D82" s="283"/>
      <c r="E82" s="283"/>
    </row>
    <row r="83" spans="1:5" ht="15">
      <c r="A83" s="196" t="s">
        <v>779</v>
      </c>
      <c r="B83" s="217" t="s">
        <v>780</v>
      </c>
      <c r="C83" s="217"/>
      <c r="D83" s="283"/>
      <c r="E83" s="283"/>
    </row>
    <row r="84" spans="1:5" ht="15">
      <c r="A84" s="196" t="s">
        <v>413</v>
      </c>
      <c r="B84" s="217" t="s">
        <v>781</v>
      </c>
      <c r="C84" s="217" t="s">
        <v>907</v>
      </c>
      <c r="D84" s="283">
        <v>726573026</v>
      </c>
      <c r="E84" s="283">
        <v>172752038</v>
      </c>
    </row>
    <row r="85" spans="1:5" ht="15">
      <c r="A85" s="196" t="s">
        <v>414</v>
      </c>
      <c r="B85" s="217" t="s">
        <v>782</v>
      </c>
      <c r="C85" s="217" t="s">
        <v>908</v>
      </c>
      <c r="D85" s="283">
        <v>9500000000</v>
      </c>
      <c r="E85" s="283">
        <v>0</v>
      </c>
    </row>
    <row r="86" spans="1:5" ht="15">
      <c r="A86" s="196" t="s">
        <v>783</v>
      </c>
      <c r="B86" s="217" t="s">
        <v>784</v>
      </c>
      <c r="C86" s="217"/>
      <c r="D86" s="283"/>
      <c r="E86" s="283"/>
    </row>
    <row r="87" spans="1:5" ht="15">
      <c r="A87" s="196" t="s">
        <v>785</v>
      </c>
      <c r="B87" s="217" t="s">
        <v>786</v>
      </c>
      <c r="C87" s="217" t="s">
        <v>909</v>
      </c>
      <c r="D87" s="283">
        <v>501950233</v>
      </c>
      <c r="E87" s="283">
        <v>-166368568</v>
      </c>
    </row>
    <row r="88" spans="1:5" ht="15">
      <c r="A88" s="196" t="s">
        <v>415</v>
      </c>
      <c r="B88" s="217" t="s">
        <v>787</v>
      </c>
      <c r="C88" s="217"/>
      <c r="D88" s="283"/>
      <c r="E88" s="283"/>
    </row>
    <row r="89" spans="1:5" ht="15">
      <c r="A89" s="196" t="s">
        <v>788</v>
      </c>
      <c r="B89" s="217" t="s">
        <v>789</v>
      </c>
      <c r="C89" s="217"/>
      <c r="D89" s="283"/>
      <c r="E89" s="283"/>
    </row>
    <row r="90" spans="1:5" ht="15">
      <c r="A90" s="198" t="s">
        <v>416</v>
      </c>
      <c r="B90" s="217" t="s">
        <v>790</v>
      </c>
      <c r="C90" s="217"/>
      <c r="D90" s="282">
        <v>34839000000</v>
      </c>
      <c r="E90" s="282">
        <v>50197500000</v>
      </c>
    </row>
    <row r="91" spans="1:5" ht="15">
      <c r="A91" s="196" t="s">
        <v>791</v>
      </c>
      <c r="B91" s="217" t="s">
        <v>792</v>
      </c>
      <c r="C91" s="217"/>
      <c r="D91" s="283"/>
      <c r="E91" s="283"/>
    </row>
    <row r="92" spans="1:5" ht="15">
      <c r="A92" s="196" t="s">
        <v>417</v>
      </c>
      <c r="B92" s="217" t="s">
        <v>793</v>
      </c>
      <c r="C92" s="217"/>
      <c r="D92" s="283"/>
      <c r="E92" s="283"/>
    </row>
    <row r="93" spans="1:5" ht="15">
      <c r="A93" s="196" t="s">
        <v>418</v>
      </c>
      <c r="B93" s="217" t="s">
        <v>794</v>
      </c>
      <c r="C93" s="217"/>
      <c r="D93" s="283"/>
      <c r="E93" s="283"/>
    </row>
    <row r="94" spans="1:5" ht="15">
      <c r="A94" s="196" t="s">
        <v>419</v>
      </c>
      <c r="B94" s="217" t="s">
        <v>795</v>
      </c>
      <c r="C94" s="217"/>
      <c r="D94" s="283"/>
      <c r="E94" s="283"/>
    </row>
    <row r="95" spans="1:5" ht="15">
      <c r="A95" s="196" t="s">
        <v>420</v>
      </c>
      <c r="B95" s="217" t="s">
        <v>796</v>
      </c>
      <c r="C95" s="217"/>
      <c r="D95" s="283"/>
      <c r="E95" s="283"/>
    </row>
    <row r="96" spans="1:5" ht="15">
      <c r="A96" s="196" t="s">
        <v>797</v>
      </c>
      <c r="B96" s="217" t="s">
        <v>798</v>
      </c>
      <c r="C96" s="217"/>
      <c r="D96" s="283"/>
      <c r="E96" s="283"/>
    </row>
    <row r="97" spans="1:5" ht="15">
      <c r="A97" s="196" t="s">
        <v>421</v>
      </c>
      <c r="B97" s="217" t="s">
        <v>799</v>
      </c>
      <c r="C97" s="217" t="s">
        <v>910</v>
      </c>
      <c r="D97" s="283">
        <v>1439000000</v>
      </c>
      <c r="E97" s="283">
        <v>1517500000</v>
      </c>
    </row>
    <row r="98" spans="1:5" ht="15">
      <c r="A98" s="196" t="s">
        <v>800</v>
      </c>
      <c r="B98" s="217" t="s">
        <v>801</v>
      </c>
      <c r="C98" s="217" t="s">
        <v>911</v>
      </c>
      <c r="D98" s="283">
        <v>33400000000</v>
      </c>
      <c r="E98" s="283">
        <v>48680000000</v>
      </c>
    </row>
    <row r="99" spans="1:5" ht="15">
      <c r="A99" s="196" t="s">
        <v>422</v>
      </c>
      <c r="B99" s="217" t="s">
        <v>802</v>
      </c>
      <c r="C99" s="217"/>
      <c r="D99" s="283"/>
      <c r="E99" s="283"/>
    </row>
    <row r="100" spans="1:5" ht="15">
      <c r="A100" s="196" t="s">
        <v>423</v>
      </c>
      <c r="B100" s="217" t="s">
        <v>803</v>
      </c>
      <c r="C100" s="217"/>
      <c r="D100" s="283"/>
      <c r="E100" s="283"/>
    </row>
    <row r="101" spans="1:5" ht="15">
      <c r="A101" s="196" t="s">
        <v>804</v>
      </c>
      <c r="B101" s="217" t="s">
        <v>805</v>
      </c>
      <c r="C101" s="217"/>
      <c r="D101" s="283"/>
      <c r="E101" s="283"/>
    </row>
    <row r="102" spans="1:5" ht="15">
      <c r="A102" s="196" t="s">
        <v>806</v>
      </c>
      <c r="B102" s="217" t="s">
        <v>807</v>
      </c>
      <c r="C102" s="217"/>
      <c r="D102" s="283"/>
      <c r="E102" s="283"/>
    </row>
    <row r="103" spans="1:5" ht="15">
      <c r="A103" s="196" t="s">
        <v>424</v>
      </c>
      <c r="B103" s="217" t="s">
        <v>808</v>
      </c>
      <c r="C103" s="217"/>
      <c r="D103" s="283"/>
      <c r="E103" s="283"/>
    </row>
    <row r="104" spans="1:5" ht="15">
      <c r="A104" s="198" t="s">
        <v>809</v>
      </c>
      <c r="B104" s="217" t="s">
        <v>810</v>
      </c>
      <c r="C104" s="217" t="s">
        <v>912</v>
      </c>
      <c r="D104" s="282">
        <v>54308022261</v>
      </c>
      <c r="E104" s="282">
        <v>50196551477</v>
      </c>
    </row>
    <row r="105" spans="1:5" ht="15">
      <c r="A105" s="198" t="s">
        <v>425</v>
      </c>
      <c r="B105" s="217" t="s">
        <v>811</v>
      </c>
      <c r="C105" s="218"/>
      <c r="D105" s="282">
        <v>54308022261</v>
      </c>
      <c r="E105" s="282">
        <v>50196551477</v>
      </c>
    </row>
    <row r="106" spans="1:5" ht="15">
      <c r="A106" s="196" t="s">
        <v>426</v>
      </c>
      <c r="B106" s="217" t="s">
        <v>812</v>
      </c>
      <c r="C106" s="217" t="s">
        <v>913</v>
      </c>
      <c r="D106" s="283">
        <v>45000000000</v>
      </c>
      <c r="E106" s="283">
        <v>45000000000</v>
      </c>
    </row>
    <row r="107" spans="1:5" ht="15">
      <c r="A107" s="196" t="s">
        <v>813</v>
      </c>
      <c r="B107" s="217" t="s">
        <v>427</v>
      </c>
      <c r="C107" s="217"/>
      <c r="D107" s="283">
        <v>45000000000</v>
      </c>
      <c r="E107" s="283">
        <v>45000000000</v>
      </c>
    </row>
    <row r="108" spans="1:5" ht="15">
      <c r="A108" s="196" t="s">
        <v>814</v>
      </c>
      <c r="B108" s="217" t="s">
        <v>428</v>
      </c>
      <c r="C108" s="217"/>
      <c r="D108" s="283"/>
      <c r="E108" s="283"/>
    </row>
    <row r="109" spans="1:5" ht="15">
      <c r="A109" s="196" t="s">
        <v>325</v>
      </c>
      <c r="B109" s="217" t="s">
        <v>815</v>
      </c>
      <c r="C109" s="217"/>
      <c r="D109" s="283">
        <v>2205500000</v>
      </c>
      <c r="E109" s="283">
        <v>2205500000</v>
      </c>
    </row>
    <row r="110" spans="1:5" ht="15">
      <c r="A110" s="196" t="s">
        <v>816</v>
      </c>
      <c r="B110" s="217" t="s">
        <v>817</v>
      </c>
      <c r="C110" s="217"/>
      <c r="D110" s="283"/>
      <c r="E110" s="283"/>
    </row>
    <row r="111" spans="1:5" ht="15">
      <c r="A111" s="196" t="s">
        <v>818</v>
      </c>
      <c r="B111" s="217" t="s">
        <v>819</v>
      </c>
      <c r="C111" s="217"/>
      <c r="D111" s="283"/>
      <c r="E111" s="283"/>
    </row>
    <row r="112" spans="1:5" ht="15">
      <c r="A112" s="196" t="s">
        <v>820</v>
      </c>
      <c r="B112" s="217" t="s">
        <v>821</v>
      </c>
      <c r="C112" s="217"/>
      <c r="D112" s="283"/>
      <c r="E112" s="283"/>
    </row>
    <row r="113" spans="1:5" ht="15">
      <c r="A113" s="196" t="s">
        <v>429</v>
      </c>
      <c r="B113" s="217" t="s">
        <v>822</v>
      </c>
      <c r="C113" s="217"/>
      <c r="D113" s="283"/>
      <c r="E113" s="283"/>
    </row>
    <row r="114" spans="1:5" ht="15">
      <c r="A114" s="196" t="s">
        <v>430</v>
      </c>
      <c r="B114" s="217" t="s">
        <v>823</v>
      </c>
      <c r="C114" s="217"/>
      <c r="D114" s="283"/>
      <c r="E114" s="283"/>
    </row>
    <row r="115" spans="1:5" ht="15">
      <c r="A115" s="196" t="s">
        <v>431</v>
      </c>
      <c r="B115" s="217" t="s">
        <v>824</v>
      </c>
      <c r="C115" s="217" t="s">
        <v>914</v>
      </c>
      <c r="D115" s="283">
        <v>2610752844</v>
      </c>
      <c r="E115" s="283">
        <v>2138540310</v>
      </c>
    </row>
    <row r="116" spans="1:5" ht="15">
      <c r="A116" s="196" t="s">
        <v>825</v>
      </c>
      <c r="B116" s="217" t="s">
        <v>826</v>
      </c>
      <c r="C116" s="217"/>
      <c r="D116" s="283"/>
      <c r="E116" s="283"/>
    </row>
    <row r="117" spans="1:5" ht="15">
      <c r="A117" s="196" t="s">
        <v>432</v>
      </c>
      <c r="B117" s="217" t="s">
        <v>827</v>
      </c>
      <c r="C117" s="217"/>
      <c r="D117" s="283"/>
      <c r="E117" s="283"/>
    </row>
    <row r="118" spans="1:5" ht="15">
      <c r="A118" s="196" t="s">
        <v>433</v>
      </c>
      <c r="B118" s="217" t="s">
        <v>828</v>
      </c>
      <c r="C118" s="217"/>
      <c r="D118" s="282">
        <v>4491769417</v>
      </c>
      <c r="E118" s="282">
        <f>E120</f>
        <v>852511167</v>
      </c>
    </row>
    <row r="119" spans="1:5" ht="15">
      <c r="A119" s="196" t="s">
        <v>829</v>
      </c>
      <c r="B119" s="217" t="s">
        <v>434</v>
      </c>
      <c r="C119" s="217"/>
      <c r="D119" s="283"/>
      <c r="E119" s="283"/>
    </row>
    <row r="120" spans="1:5" ht="15">
      <c r="A120" s="196" t="s">
        <v>830</v>
      </c>
      <c r="B120" s="217" t="s">
        <v>435</v>
      </c>
      <c r="C120" s="217"/>
      <c r="D120" s="283">
        <v>4491769417</v>
      </c>
      <c r="E120" s="283">
        <v>852511167</v>
      </c>
    </row>
    <row r="121" spans="1:5" ht="15">
      <c r="A121" s="196" t="s">
        <v>436</v>
      </c>
      <c r="B121" s="217" t="s">
        <v>831</v>
      </c>
      <c r="C121" s="217"/>
      <c r="D121" s="283"/>
      <c r="E121" s="283"/>
    </row>
    <row r="122" spans="1:5" ht="15">
      <c r="A122" s="196" t="s">
        <v>832</v>
      </c>
      <c r="B122" s="217" t="s">
        <v>833</v>
      </c>
      <c r="C122" s="217"/>
      <c r="D122" s="287">
        <v>0</v>
      </c>
      <c r="E122" s="287">
        <v>0</v>
      </c>
    </row>
    <row r="123" spans="1:5" ht="15">
      <c r="A123" s="198" t="s">
        <v>437</v>
      </c>
      <c r="B123" s="217" t="s">
        <v>834</v>
      </c>
      <c r="C123" s="217"/>
      <c r="D123" s="289"/>
      <c r="E123" s="289"/>
    </row>
    <row r="124" spans="1:5" ht="15">
      <c r="A124" s="196" t="s">
        <v>835</v>
      </c>
      <c r="B124" s="217" t="s">
        <v>836</v>
      </c>
      <c r="C124" s="217"/>
      <c r="D124" s="288"/>
      <c r="E124" s="288"/>
    </row>
    <row r="125" spans="1:5" ht="15">
      <c r="A125" s="196" t="s">
        <v>837</v>
      </c>
      <c r="B125" s="217" t="s">
        <v>838</v>
      </c>
      <c r="C125" s="217"/>
      <c r="D125" s="289"/>
      <c r="E125" s="289"/>
    </row>
    <row r="126" spans="1:5" ht="15">
      <c r="A126" s="198" t="s">
        <v>839</v>
      </c>
      <c r="B126" s="217" t="s">
        <v>840</v>
      </c>
      <c r="C126" s="217"/>
      <c r="D126" s="297">
        <v>115252141825</v>
      </c>
      <c r="E126" s="297">
        <v>118877731033</v>
      </c>
    </row>
  </sheetData>
  <sheetProtection/>
  <printOptions/>
  <pageMargins left="0.32" right="0.16" top="0.28" bottom="0.44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57421875" style="197" customWidth="1"/>
    <col min="2" max="2" width="10.00390625" style="197" customWidth="1"/>
    <col min="3" max="3" width="9.140625" style="197" customWidth="1"/>
    <col min="4" max="4" width="15.7109375" style="284" customWidth="1"/>
    <col min="5" max="5" width="20.00390625" style="284" customWidth="1"/>
  </cols>
  <sheetData>
    <row r="1" spans="1:5" ht="15">
      <c r="A1" s="272" t="s">
        <v>3</v>
      </c>
      <c r="B1" s="273"/>
      <c r="C1" s="274"/>
      <c r="D1" s="275" t="s">
        <v>936</v>
      </c>
      <c r="E1" s="276"/>
    </row>
    <row r="2" spans="1:5" ht="15">
      <c r="A2" s="277" t="s">
        <v>926</v>
      </c>
      <c r="B2" s="228" t="s">
        <v>937</v>
      </c>
      <c r="C2" s="228"/>
      <c r="D2" s="228"/>
      <c r="E2" s="228"/>
    </row>
    <row r="3" spans="1:5" ht="15">
      <c r="A3" s="277" t="s">
        <v>4</v>
      </c>
      <c r="B3" s="273"/>
      <c r="C3" s="79" t="s">
        <v>938</v>
      </c>
      <c r="D3" s="278"/>
      <c r="E3" s="278"/>
    </row>
    <row r="4" spans="1:5" ht="15">
      <c r="A4" s="274"/>
      <c r="B4" s="273"/>
      <c r="C4" s="274"/>
      <c r="D4" s="276"/>
      <c r="E4" s="276"/>
    </row>
    <row r="5" spans="1:5" ht="18">
      <c r="A5" s="279" t="s">
        <v>939</v>
      </c>
      <c r="B5" s="279"/>
      <c r="C5" s="279"/>
      <c r="D5" s="279"/>
      <c r="E5" s="279"/>
    </row>
    <row r="6" spans="1:5" ht="15">
      <c r="A6" s="280" t="s">
        <v>940</v>
      </c>
      <c r="B6" s="280"/>
      <c r="C6" s="280"/>
      <c r="D6" s="280"/>
      <c r="E6" s="280"/>
    </row>
    <row r="7" spans="1:5" ht="15">
      <c r="A7" s="280" t="s">
        <v>941</v>
      </c>
      <c r="B7" s="280"/>
      <c r="C7" s="280"/>
      <c r="D7" s="280"/>
      <c r="E7" s="280"/>
    </row>
    <row r="8" spans="1:5" ht="36">
      <c r="A8" s="261" t="s">
        <v>318</v>
      </c>
      <c r="B8" s="261" t="s">
        <v>682</v>
      </c>
      <c r="C8" s="261" t="s">
        <v>376</v>
      </c>
      <c r="D8" s="281" t="s">
        <v>862</v>
      </c>
      <c r="E8" s="281" t="s">
        <v>863</v>
      </c>
    </row>
    <row r="9" spans="1:5" ht="15">
      <c r="A9" s="198" t="s">
        <v>335</v>
      </c>
      <c r="B9" s="199"/>
      <c r="C9" s="199"/>
      <c r="D9" s="282" t="s">
        <v>685</v>
      </c>
      <c r="E9" s="282" t="s">
        <v>685</v>
      </c>
    </row>
    <row r="10" spans="1:5" ht="15">
      <c r="A10" s="196" t="s">
        <v>336</v>
      </c>
      <c r="B10" s="217" t="s">
        <v>337</v>
      </c>
      <c r="C10" s="199"/>
      <c r="D10" s="282">
        <v>186437005</v>
      </c>
      <c r="E10" s="282">
        <v>94102079</v>
      </c>
    </row>
    <row r="11" spans="1:5" ht="15">
      <c r="A11" s="198" t="s">
        <v>338</v>
      </c>
      <c r="B11" s="217"/>
      <c r="C11" s="199"/>
      <c r="D11" s="282"/>
      <c r="E11" s="282"/>
    </row>
    <row r="12" spans="1:5" ht="15" customHeight="1">
      <c r="A12" s="196" t="s">
        <v>864</v>
      </c>
      <c r="B12" s="217" t="s">
        <v>339</v>
      </c>
      <c r="C12" s="199"/>
      <c r="D12" s="283">
        <v>919235931</v>
      </c>
      <c r="E12" s="283">
        <v>932218190</v>
      </c>
    </row>
    <row r="13" spans="1:5" ht="15">
      <c r="A13" s="196" t="s">
        <v>440</v>
      </c>
      <c r="B13" s="217" t="s">
        <v>340</v>
      </c>
      <c r="C13" s="199"/>
      <c r="D13" s="283"/>
      <c r="E13" s="283"/>
    </row>
    <row r="14" spans="1:5" ht="15">
      <c r="A14" s="196" t="s">
        <v>865</v>
      </c>
      <c r="B14" s="217" t="s">
        <v>341</v>
      </c>
      <c r="C14" s="199"/>
      <c r="D14" s="283"/>
      <c r="E14" s="283"/>
    </row>
    <row r="15" spans="1:5" ht="15">
      <c r="A15" s="196" t="s">
        <v>441</v>
      </c>
      <c r="B15" s="217" t="s">
        <v>342</v>
      </c>
      <c r="C15" s="199"/>
      <c r="D15" s="283">
        <v>-94352786</v>
      </c>
      <c r="E15" s="283">
        <v>-17998457</v>
      </c>
    </row>
    <row r="16" spans="1:5" ht="15">
      <c r="A16" s="196" t="s">
        <v>866</v>
      </c>
      <c r="B16" s="217" t="s">
        <v>343</v>
      </c>
      <c r="C16" s="199"/>
      <c r="D16" s="283">
        <v>347280725</v>
      </c>
      <c r="E16" s="283">
        <v>1674601191</v>
      </c>
    </row>
    <row r="17" spans="1:3" ht="15">
      <c r="A17" s="196" t="s">
        <v>867</v>
      </c>
      <c r="B17" s="217" t="s">
        <v>868</v>
      </c>
      <c r="C17" s="199"/>
    </row>
    <row r="18" spans="1:5" ht="15">
      <c r="A18" s="198" t="s">
        <v>869</v>
      </c>
      <c r="B18" s="217" t="s">
        <v>344</v>
      </c>
      <c r="C18" s="199"/>
      <c r="D18" s="282">
        <v>1358600875</v>
      </c>
      <c r="E18" s="282">
        <v>2682923003</v>
      </c>
    </row>
    <row r="19" spans="1:5" ht="15">
      <c r="A19" s="196" t="s">
        <v>442</v>
      </c>
      <c r="B19" s="217" t="s">
        <v>345</v>
      </c>
      <c r="C19" s="199"/>
      <c r="D19" s="283">
        <v>-3261342503</v>
      </c>
      <c r="E19" s="283">
        <v>320843013</v>
      </c>
    </row>
    <row r="20" spans="1:5" ht="15">
      <c r="A20" s="196" t="s">
        <v>443</v>
      </c>
      <c r="B20" s="217" t="s">
        <v>346</v>
      </c>
      <c r="C20" s="199"/>
      <c r="D20" s="283">
        <v>663377156</v>
      </c>
      <c r="E20" s="283">
        <v>647160228</v>
      </c>
    </row>
    <row r="21" spans="1:5" ht="15">
      <c r="A21" s="196" t="s">
        <v>870</v>
      </c>
      <c r="B21" s="217" t="s">
        <v>347</v>
      </c>
      <c r="C21" s="199"/>
      <c r="D21" s="283">
        <v>4467187312</v>
      </c>
      <c r="E21" s="283">
        <v>-13122958927</v>
      </c>
    </row>
    <row r="22" spans="1:5" ht="15">
      <c r="A22" s="196" t="s">
        <v>871</v>
      </c>
      <c r="B22" s="217" t="s">
        <v>872</v>
      </c>
      <c r="C22" s="199"/>
      <c r="D22" s="283">
        <v>684623284</v>
      </c>
      <c r="E22" s="283">
        <v>-136760908</v>
      </c>
    </row>
    <row r="23" spans="1:5" ht="15">
      <c r="A23" s="196" t="s">
        <v>444</v>
      </c>
      <c r="B23" s="217" t="s">
        <v>873</v>
      </c>
      <c r="C23" s="199"/>
      <c r="D23" s="283"/>
      <c r="E23" s="283"/>
    </row>
    <row r="24" spans="1:5" ht="15">
      <c r="A24" s="196" t="s">
        <v>445</v>
      </c>
      <c r="B24" s="217" t="s">
        <v>874</v>
      </c>
      <c r="C24" s="199"/>
      <c r="D24" s="283">
        <v>-347280725</v>
      </c>
      <c r="E24" s="283">
        <v>-1674601191</v>
      </c>
    </row>
    <row r="25" spans="1:5" ht="15">
      <c r="A25" s="196" t="s">
        <v>446</v>
      </c>
      <c r="B25" s="217" t="s">
        <v>875</v>
      </c>
      <c r="C25" s="199"/>
      <c r="D25" s="283">
        <v>-273863058</v>
      </c>
      <c r="E25" s="283">
        <v>-138921287</v>
      </c>
    </row>
    <row r="26" spans="1:5" ht="15">
      <c r="A26" s="196" t="s">
        <v>447</v>
      </c>
      <c r="B26" s="217" t="s">
        <v>876</v>
      </c>
      <c r="C26" s="199"/>
      <c r="D26" s="283"/>
      <c r="E26" s="283">
        <v>647892969</v>
      </c>
    </row>
    <row r="27" spans="1:5" ht="15">
      <c r="A27" s="196" t="s">
        <v>448</v>
      </c>
      <c r="B27" s="217" t="s">
        <v>877</v>
      </c>
      <c r="C27" s="199"/>
      <c r="D27" s="283">
        <v>-36000000</v>
      </c>
      <c r="E27" s="283"/>
    </row>
    <row r="28" spans="1:5" ht="15">
      <c r="A28" s="198" t="s">
        <v>348</v>
      </c>
      <c r="B28" s="217" t="s">
        <v>349</v>
      </c>
      <c r="C28" s="199"/>
      <c r="D28" s="282">
        <v>3255302341</v>
      </c>
      <c r="E28" s="282">
        <v>-10774423100</v>
      </c>
    </row>
    <row r="29" spans="1:5" ht="15">
      <c r="A29" s="198" t="s">
        <v>350</v>
      </c>
      <c r="B29" s="217"/>
      <c r="C29" s="199"/>
      <c r="D29" s="282"/>
      <c r="E29" s="282"/>
    </row>
    <row r="30" spans="1:5" ht="15">
      <c r="A30" s="196" t="s">
        <v>351</v>
      </c>
      <c r="B30" s="217" t="s">
        <v>352</v>
      </c>
      <c r="C30" s="199"/>
      <c r="D30" s="282"/>
      <c r="E30" s="283">
        <v>-1154277273</v>
      </c>
    </row>
    <row r="31" spans="1:5" ht="15">
      <c r="A31" s="196" t="s">
        <v>353</v>
      </c>
      <c r="B31" s="217" t="s">
        <v>354</v>
      </c>
      <c r="C31" s="199"/>
      <c r="D31" s="283"/>
      <c r="E31" s="283">
        <v>7922645</v>
      </c>
    </row>
    <row r="32" spans="1:5" ht="15">
      <c r="A32" s="196" t="s">
        <v>355</v>
      </c>
      <c r="B32" s="217" t="s">
        <v>356</v>
      </c>
      <c r="C32" s="199"/>
      <c r="D32" s="283"/>
      <c r="E32" s="283"/>
    </row>
    <row r="33" spans="1:5" ht="15">
      <c r="A33" s="196" t="s">
        <v>357</v>
      </c>
      <c r="B33" s="217" t="s">
        <v>878</v>
      </c>
      <c r="C33" s="199"/>
      <c r="D33" s="283"/>
      <c r="E33" s="283"/>
    </row>
    <row r="34" spans="1:5" ht="15">
      <c r="A34" s="196" t="s">
        <v>358</v>
      </c>
      <c r="B34" s="217" t="s">
        <v>851</v>
      </c>
      <c r="C34" s="199"/>
      <c r="D34" s="283">
        <v>-5000000000</v>
      </c>
      <c r="E34" s="283">
        <v>-8041440111</v>
      </c>
    </row>
    <row r="35" spans="1:5" ht="15">
      <c r="A35" s="196" t="s">
        <v>359</v>
      </c>
      <c r="B35" s="217" t="s">
        <v>852</v>
      </c>
      <c r="C35" s="199"/>
      <c r="D35" s="283">
        <v>5000000000</v>
      </c>
      <c r="E35" s="287">
        <v>4041440111</v>
      </c>
    </row>
    <row r="36" spans="1:5" ht="15">
      <c r="A36" s="196" t="s">
        <v>360</v>
      </c>
      <c r="B36" s="217" t="s">
        <v>879</v>
      </c>
      <c r="C36" s="199"/>
      <c r="D36" s="285">
        <v>94352786</v>
      </c>
      <c r="E36" s="288">
        <v>17998457</v>
      </c>
    </row>
    <row r="37" spans="1:5" ht="15">
      <c r="A37" s="198" t="s">
        <v>361</v>
      </c>
      <c r="B37" s="217" t="s">
        <v>362</v>
      </c>
      <c r="C37" s="199"/>
      <c r="D37" s="286">
        <v>94352786</v>
      </c>
      <c r="E37" s="289">
        <v>-5128356171</v>
      </c>
    </row>
    <row r="38" spans="1:5" ht="15">
      <c r="A38" s="198" t="s">
        <v>363</v>
      </c>
      <c r="B38" s="217"/>
      <c r="C38" s="199"/>
      <c r="D38" s="286"/>
      <c r="E38" s="289"/>
    </row>
    <row r="39" spans="1:5" ht="15">
      <c r="A39" s="196" t="s">
        <v>880</v>
      </c>
      <c r="B39" s="217" t="s">
        <v>364</v>
      </c>
      <c r="C39" s="199"/>
      <c r="D39" s="286"/>
      <c r="E39" s="288">
        <v>15200010000</v>
      </c>
    </row>
    <row r="40" spans="1:5" ht="15">
      <c r="A40" s="196" t="s">
        <v>881</v>
      </c>
      <c r="B40" s="217" t="s">
        <v>365</v>
      </c>
      <c r="C40" s="199"/>
      <c r="D40" s="285"/>
      <c r="E40" s="289"/>
    </row>
    <row r="41" spans="1:5" ht="15">
      <c r="A41" s="196" t="s">
        <v>882</v>
      </c>
      <c r="B41" s="217" t="s">
        <v>883</v>
      </c>
      <c r="C41" s="199"/>
      <c r="D41" s="285"/>
      <c r="E41" s="288"/>
    </row>
    <row r="42" spans="1:5" ht="15">
      <c r="A42" s="196" t="s">
        <v>884</v>
      </c>
      <c r="B42" s="217" t="s">
        <v>885</v>
      </c>
      <c r="C42" s="199"/>
      <c r="D42" s="285">
        <v>-2500000000</v>
      </c>
      <c r="E42" s="288">
        <v>-7466061717</v>
      </c>
    </row>
    <row r="43" spans="1:5" ht="15">
      <c r="A43" s="196" t="s">
        <v>886</v>
      </c>
      <c r="B43" s="217" t="s">
        <v>887</v>
      </c>
      <c r="C43" s="199"/>
      <c r="D43" s="285"/>
      <c r="E43" s="288"/>
    </row>
    <row r="44" spans="1:5" ht="15">
      <c r="A44" s="196" t="s">
        <v>366</v>
      </c>
      <c r="B44" s="217" t="s">
        <v>888</v>
      </c>
      <c r="C44" s="199"/>
      <c r="D44" s="285"/>
      <c r="E44" s="288"/>
    </row>
    <row r="45" spans="1:5" ht="15">
      <c r="A45" s="198" t="s">
        <v>367</v>
      </c>
      <c r="B45" s="217" t="s">
        <v>368</v>
      </c>
      <c r="C45" s="199"/>
      <c r="D45" s="286">
        <v>-2500000000</v>
      </c>
      <c r="E45" s="289">
        <v>7733948283</v>
      </c>
    </row>
    <row r="46" spans="1:5" ht="15">
      <c r="A46" s="198" t="s">
        <v>369</v>
      </c>
      <c r="B46" s="217" t="s">
        <v>370</v>
      </c>
      <c r="C46" s="199"/>
      <c r="D46" s="286">
        <v>849655127</v>
      </c>
      <c r="E46" s="289">
        <v>-8168830988</v>
      </c>
    </row>
    <row r="47" spans="1:5" ht="15">
      <c r="A47" s="196" t="s">
        <v>371</v>
      </c>
      <c r="B47" s="217" t="s">
        <v>372</v>
      </c>
      <c r="C47" s="199"/>
      <c r="D47" s="285">
        <v>11198419946.000368</v>
      </c>
      <c r="E47" s="288">
        <v>16384463220</v>
      </c>
    </row>
    <row r="48" spans="1:5" ht="15">
      <c r="A48" s="196" t="s">
        <v>373</v>
      </c>
      <c r="B48" s="217" t="s">
        <v>889</v>
      </c>
      <c r="C48" s="199"/>
      <c r="D48" s="285"/>
      <c r="E48" s="288"/>
    </row>
    <row r="49" spans="1:5" ht="15">
      <c r="A49" s="198" t="s">
        <v>374</v>
      </c>
      <c r="B49" s="217" t="s">
        <v>859</v>
      </c>
      <c r="C49" s="199"/>
      <c r="D49" s="286">
        <v>12048075073.000368</v>
      </c>
      <c r="E49" s="289">
        <v>8215632232</v>
      </c>
    </row>
  </sheetData>
  <sheetProtection/>
  <mergeCells count="4">
    <mergeCell ref="B2:E2"/>
    <mergeCell ref="A5:E5"/>
    <mergeCell ref="A6:E6"/>
    <mergeCell ref="A7:E7"/>
  </mergeCells>
  <printOptions/>
  <pageMargins left="0.19" right="0.16" top="0.56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7.7109375" style="4" customWidth="1"/>
    <col min="2" max="2" width="11.28125" style="4" hidden="1" customWidth="1"/>
    <col min="3" max="3" width="9.421875" style="4" customWidth="1"/>
    <col min="4" max="4" width="13.28125" style="4" customWidth="1"/>
    <col min="5" max="5" width="12.57421875" style="4" customWidth="1"/>
    <col min="6" max="6" width="12.7109375" style="5" customWidth="1"/>
    <col min="7" max="7" width="8.421875" style="5" customWidth="1"/>
    <col min="8" max="8" width="12.28125" style="5" customWidth="1"/>
    <col min="9" max="9" width="9.140625" style="206" customWidth="1"/>
    <col min="10" max="10" width="13.7109375" style="5" customWidth="1"/>
    <col min="11" max="11" width="5.28125" style="5" customWidth="1"/>
    <col min="12" max="12" width="13.7109375" style="5" customWidth="1"/>
    <col min="13" max="13" width="12.28125" style="5" customWidth="1"/>
    <col min="14" max="15" width="9.140625" style="5" customWidth="1"/>
  </cols>
  <sheetData>
    <row r="1" spans="1:15" ht="17.25">
      <c r="A1" s="3" t="s">
        <v>485</v>
      </c>
      <c r="B1" s="7"/>
      <c r="C1" s="220" t="s">
        <v>486</v>
      </c>
      <c r="D1" s="220"/>
      <c r="E1" s="220"/>
      <c r="F1" s="220" t="s">
        <v>51</v>
      </c>
      <c r="G1" s="220"/>
      <c r="H1" s="220"/>
      <c r="I1" s="204" t="s">
        <v>645</v>
      </c>
      <c r="J1" s="10"/>
      <c r="K1" s="9"/>
      <c r="L1" s="10"/>
      <c r="M1" s="9"/>
      <c r="N1" s="9"/>
      <c r="O1" s="9"/>
    </row>
    <row r="2" spans="1:15" ht="17.25">
      <c r="A2" s="3"/>
      <c r="B2" s="7"/>
      <c r="C2" s="99" t="s">
        <v>487</v>
      </c>
      <c r="D2" s="99" t="s">
        <v>488</v>
      </c>
      <c r="E2" s="99" t="s">
        <v>489</v>
      </c>
      <c r="F2" s="99" t="s">
        <v>487</v>
      </c>
      <c r="G2" s="99" t="s">
        <v>488</v>
      </c>
      <c r="H2" s="99" t="s">
        <v>489</v>
      </c>
      <c r="I2" s="204"/>
      <c r="J2" s="10"/>
      <c r="K2" s="9"/>
      <c r="L2" s="10"/>
      <c r="M2" s="9"/>
      <c r="N2" s="9"/>
      <c r="O2" s="9"/>
    </row>
    <row r="3" spans="1:15" ht="17.25">
      <c r="A3" s="3"/>
      <c r="B3" s="7"/>
      <c r="C3" s="99"/>
      <c r="D3" s="99" t="s">
        <v>490</v>
      </c>
      <c r="E3" s="99" t="s">
        <v>311</v>
      </c>
      <c r="F3" s="99"/>
      <c r="G3" s="99" t="s">
        <v>490</v>
      </c>
      <c r="H3" s="99" t="s">
        <v>311</v>
      </c>
      <c r="I3" s="204"/>
      <c r="J3" s="10"/>
      <c r="K3" s="9"/>
      <c r="L3" s="10"/>
      <c r="M3" s="9"/>
      <c r="N3" s="9"/>
      <c r="O3" s="9"/>
    </row>
    <row r="4" spans="1:15" ht="17.25">
      <c r="A4" s="227" t="s">
        <v>491</v>
      </c>
      <c r="B4" s="227"/>
      <c r="C4" s="82"/>
      <c r="D4" s="82"/>
      <c r="E4" s="82"/>
      <c r="F4" s="10"/>
      <c r="G4" s="10"/>
      <c r="H4" s="10"/>
      <c r="I4" s="204"/>
      <c r="J4" s="84"/>
      <c r="K4" s="85"/>
      <c r="L4" s="84"/>
      <c r="M4" s="9"/>
      <c r="N4" s="9"/>
      <c r="O4" s="9"/>
    </row>
    <row r="5" spans="1:15" ht="17.25">
      <c r="A5" s="227" t="s">
        <v>492</v>
      </c>
      <c r="B5" s="227"/>
      <c r="C5" s="82"/>
      <c r="D5" s="82"/>
      <c r="E5" s="82"/>
      <c r="F5" s="10"/>
      <c r="G5" s="10"/>
      <c r="H5" s="10"/>
      <c r="I5" s="204"/>
      <c r="J5" s="9"/>
      <c r="K5" s="15"/>
      <c r="L5" s="19"/>
      <c r="M5" s="9"/>
      <c r="N5" s="9"/>
      <c r="O5" s="9"/>
    </row>
    <row r="6" spans="1:15" ht="47.25" customHeight="1">
      <c r="A6" s="227" t="s">
        <v>493</v>
      </c>
      <c r="B6" s="227"/>
      <c r="C6" s="82"/>
      <c r="D6" s="82"/>
      <c r="E6" s="82"/>
      <c r="F6" s="10"/>
      <c r="G6" s="10"/>
      <c r="H6" s="10"/>
      <c r="I6" s="204"/>
      <c r="J6" s="9"/>
      <c r="K6" s="15"/>
      <c r="L6" s="19"/>
      <c r="M6" s="9"/>
      <c r="N6" s="9"/>
      <c r="O6" s="9"/>
    </row>
    <row r="7" spans="1:15" ht="17.25">
      <c r="A7" s="227" t="s">
        <v>494</v>
      </c>
      <c r="B7" s="227"/>
      <c r="C7" s="82"/>
      <c r="D7" s="82"/>
      <c r="E7" s="82"/>
      <c r="F7" s="10"/>
      <c r="G7" s="10"/>
      <c r="H7" s="10"/>
      <c r="I7" s="204"/>
      <c r="J7" s="84"/>
      <c r="K7" s="85"/>
      <c r="L7" s="84"/>
      <c r="M7" s="9"/>
      <c r="N7" s="9"/>
      <c r="O7" s="9"/>
    </row>
    <row r="8" spans="1:15" ht="39.75" customHeight="1">
      <c r="A8" s="227" t="s">
        <v>495</v>
      </c>
      <c r="B8" s="227"/>
      <c r="C8" s="10"/>
      <c r="D8" s="10"/>
      <c r="E8" s="10"/>
      <c r="F8" s="10"/>
      <c r="G8" s="10"/>
      <c r="H8" s="10"/>
      <c r="I8" s="204"/>
      <c r="J8" s="84"/>
      <c r="K8" s="85"/>
      <c r="L8" s="84"/>
      <c r="M8" s="9"/>
      <c r="N8" s="9"/>
      <c r="O8" s="9"/>
    </row>
    <row r="9" spans="1:15" ht="17.25">
      <c r="A9" s="227" t="s">
        <v>496</v>
      </c>
      <c r="B9" s="227"/>
      <c r="C9" s="83"/>
      <c r="D9" s="83"/>
      <c r="E9" s="83"/>
      <c r="F9" s="10"/>
      <c r="G9" s="10"/>
      <c r="H9" s="10"/>
      <c r="I9" s="204"/>
      <c r="J9" s="84"/>
      <c r="K9" s="85"/>
      <c r="L9" s="84"/>
      <c r="M9" s="9"/>
      <c r="N9" s="9"/>
      <c r="O9" s="9"/>
    </row>
    <row r="10" spans="1:15" ht="17.25">
      <c r="A10" s="227" t="s">
        <v>497</v>
      </c>
      <c r="B10" s="227"/>
      <c r="C10" s="143"/>
      <c r="D10" s="143"/>
      <c r="E10" s="143"/>
      <c r="F10" s="77"/>
      <c r="G10" s="77"/>
      <c r="H10" s="77"/>
      <c r="I10" s="204"/>
      <c r="J10" s="84"/>
      <c r="K10" s="85"/>
      <c r="L10" s="84"/>
      <c r="M10" s="9"/>
      <c r="N10" s="9"/>
      <c r="O10" s="9"/>
    </row>
    <row r="11" spans="1:15" ht="17.25">
      <c r="A11" s="7"/>
      <c r="B11" s="7"/>
      <c r="C11" s="220" t="s">
        <v>486</v>
      </c>
      <c r="D11" s="220"/>
      <c r="E11" s="220"/>
      <c r="F11" s="220" t="s">
        <v>51</v>
      </c>
      <c r="G11" s="220"/>
      <c r="H11" s="220"/>
      <c r="I11" s="204"/>
      <c r="J11" s="84"/>
      <c r="K11" s="85"/>
      <c r="L11" s="84"/>
      <c r="M11" s="9"/>
      <c r="N11" s="9"/>
      <c r="O11" s="9"/>
    </row>
    <row r="12" spans="1:15" ht="17.25">
      <c r="A12" s="7"/>
      <c r="B12" s="7"/>
      <c r="C12" s="99" t="s">
        <v>487</v>
      </c>
      <c r="D12" s="77"/>
      <c r="E12" s="99" t="s">
        <v>488</v>
      </c>
      <c r="F12" s="99" t="s">
        <v>487</v>
      </c>
      <c r="G12" s="77"/>
      <c r="H12" s="99" t="s">
        <v>488</v>
      </c>
      <c r="I12" s="204"/>
      <c r="J12" s="84"/>
      <c r="K12" s="85"/>
      <c r="L12" s="84"/>
      <c r="M12" s="9"/>
      <c r="N12" s="9"/>
      <c r="O12" s="9"/>
    </row>
    <row r="13" spans="1:15" ht="17.25">
      <c r="A13" s="224" t="s">
        <v>498</v>
      </c>
      <c r="B13" s="224"/>
      <c r="C13" s="143"/>
      <c r="D13" s="143"/>
      <c r="E13" s="99" t="s">
        <v>499</v>
      </c>
      <c r="F13" s="77"/>
      <c r="G13" s="77"/>
      <c r="H13" s="99" t="s">
        <v>499</v>
      </c>
      <c r="I13" s="204"/>
      <c r="J13" s="84"/>
      <c r="K13" s="85"/>
      <c r="L13" s="84"/>
      <c r="M13" s="9"/>
      <c r="N13" s="9"/>
      <c r="O13" s="9"/>
    </row>
    <row r="14" spans="1:15" ht="17.25">
      <c r="A14" s="224" t="s">
        <v>500</v>
      </c>
      <c r="B14" s="224"/>
      <c r="C14" s="109"/>
      <c r="D14" s="109"/>
      <c r="E14" s="109"/>
      <c r="F14" s="74"/>
      <c r="G14" s="74"/>
      <c r="H14" s="74"/>
      <c r="I14" s="205"/>
      <c r="J14" s="84"/>
      <c r="K14" s="85"/>
      <c r="L14" s="84"/>
      <c r="M14" s="9"/>
      <c r="N14" s="9"/>
      <c r="O14" s="9"/>
    </row>
    <row r="15" spans="1:15" ht="17.25">
      <c r="A15" s="224" t="s">
        <v>501</v>
      </c>
      <c r="B15" s="224"/>
      <c r="C15" s="182"/>
      <c r="E15" s="182"/>
      <c r="F15" s="182">
        <v>4000000000</v>
      </c>
      <c r="G15" s="182"/>
      <c r="H15" s="182">
        <f>F15</f>
        <v>4000000000</v>
      </c>
      <c r="I15" s="205">
        <v>123</v>
      </c>
      <c r="J15" s="84"/>
      <c r="K15" s="85"/>
      <c r="L15" s="84"/>
      <c r="M15" s="9"/>
      <c r="N15" s="9"/>
      <c r="O15" s="9"/>
    </row>
    <row r="16" spans="1:15" ht="17.25">
      <c r="A16" s="224" t="s">
        <v>502</v>
      </c>
      <c r="B16" s="224"/>
      <c r="C16" s="97"/>
      <c r="D16" s="97"/>
      <c r="E16" s="97"/>
      <c r="F16" s="98"/>
      <c r="G16" s="98"/>
      <c r="H16" s="98"/>
      <c r="I16" s="205"/>
      <c r="J16" s="84"/>
      <c r="K16" s="85"/>
      <c r="L16" s="84"/>
      <c r="M16" s="9"/>
      <c r="N16" s="9"/>
      <c r="O16" s="9"/>
    </row>
    <row r="17" spans="1:15" ht="17.25">
      <c r="A17" s="224" t="s">
        <v>503</v>
      </c>
      <c r="B17" s="224"/>
      <c r="C17" s="97"/>
      <c r="D17" s="97"/>
      <c r="E17" s="97"/>
      <c r="F17" s="98"/>
      <c r="G17" s="98"/>
      <c r="H17" s="98"/>
      <c r="I17" s="205"/>
      <c r="J17" s="84"/>
      <c r="K17" s="85"/>
      <c r="L17" s="84"/>
      <c r="M17" s="9"/>
      <c r="N17" s="9"/>
      <c r="O17" s="9"/>
    </row>
    <row r="18" spans="1:15" ht="17.25">
      <c r="A18" s="224" t="s">
        <v>501</v>
      </c>
      <c r="B18" s="224"/>
      <c r="C18" s="97"/>
      <c r="D18" s="97"/>
      <c r="E18" s="97"/>
      <c r="F18" s="98"/>
      <c r="G18" s="98"/>
      <c r="H18" s="98"/>
      <c r="I18" s="205"/>
      <c r="J18" s="84"/>
      <c r="K18" s="85"/>
      <c r="L18" s="84"/>
      <c r="M18" s="9"/>
      <c r="N18" s="9"/>
      <c r="O18" s="9"/>
    </row>
    <row r="19" spans="1:15" ht="17.25">
      <c r="A19" s="224" t="s">
        <v>502</v>
      </c>
      <c r="B19" s="224"/>
      <c r="C19" s="16"/>
      <c r="D19" s="16"/>
      <c r="E19" s="16"/>
      <c r="F19" s="9"/>
      <c r="G19" s="9"/>
      <c r="H19" s="9"/>
      <c r="I19" s="204"/>
      <c r="J19" s="84"/>
      <c r="K19" s="85"/>
      <c r="L19" s="84"/>
      <c r="M19" s="9"/>
      <c r="N19" s="9"/>
      <c r="O19" s="9"/>
    </row>
    <row r="20" spans="1:15" ht="17.25">
      <c r="A20" s="7"/>
      <c r="B20" s="7"/>
      <c r="C20" s="220" t="s">
        <v>486</v>
      </c>
      <c r="D20" s="220"/>
      <c r="E20" s="220"/>
      <c r="F20" s="220" t="s">
        <v>51</v>
      </c>
      <c r="G20" s="220"/>
      <c r="H20" s="220"/>
      <c r="J20" s="84"/>
      <c r="K20" s="85"/>
      <c r="L20" s="84"/>
      <c r="M20" s="9"/>
      <c r="N20" s="9"/>
      <c r="O20" s="9"/>
    </row>
    <row r="21" spans="1:15" ht="17.25">
      <c r="A21" s="7"/>
      <c r="B21" s="7"/>
      <c r="C21" s="99" t="s">
        <v>487</v>
      </c>
      <c r="D21" s="99" t="s">
        <v>489</v>
      </c>
      <c r="E21" s="99" t="s">
        <v>488</v>
      </c>
      <c r="F21" s="99" t="s">
        <v>487</v>
      </c>
      <c r="G21" s="99" t="s">
        <v>489</v>
      </c>
      <c r="H21" s="99" t="s">
        <v>488</v>
      </c>
      <c r="J21" s="84"/>
      <c r="K21" s="85"/>
      <c r="L21" s="84"/>
      <c r="M21" s="9"/>
      <c r="N21" s="9"/>
      <c r="O21" s="9"/>
    </row>
    <row r="22" spans="1:15" ht="17.25">
      <c r="A22" s="7"/>
      <c r="B22" s="7"/>
      <c r="D22" s="99" t="s">
        <v>311</v>
      </c>
      <c r="E22" s="99" t="s">
        <v>490</v>
      </c>
      <c r="F22" s="4"/>
      <c r="G22" s="99" t="s">
        <v>311</v>
      </c>
      <c r="H22" s="99" t="s">
        <v>490</v>
      </c>
      <c r="J22" s="84"/>
      <c r="K22" s="85"/>
      <c r="L22" s="84"/>
      <c r="M22" s="9"/>
      <c r="N22" s="9"/>
      <c r="O22" s="9"/>
    </row>
    <row r="23" spans="1:15" ht="17.25">
      <c r="A23" s="224" t="s">
        <v>504</v>
      </c>
      <c r="B23" s="224"/>
      <c r="C23" s="16"/>
      <c r="D23" s="16"/>
      <c r="E23" s="16"/>
      <c r="F23" s="9"/>
      <c r="G23" s="9"/>
      <c r="H23" s="9"/>
      <c r="I23" s="204"/>
      <c r="J23" s="84"/>
      <c r="K23" s="85"/>
      <c r="L23" s="84"/>
      <c r="M23" s="9"/>
      <c r="N23" s="9"/>
      <c r="O23" s="9"/>
    </row>
    <row r="24" spans="1:15" ht="17.25">
      <c r="A24" s="224" t="s">
        <v>505</v>
      </c>
      <c r="B24" s="224"/>
      <c r="C24" s="182">
        <v>500000000</v>
      </c>
      <c r="D24" s="182"/>
      <c r="E24" s="182">
        <v>500000000</v>
      </c>
      <c r="F24" s="182">
        <v>500000000</v>
      </c>
      <c r="G24" s="182"/>
      <c r="H24" s="182">
        <v>500000000</v>
      </c>
      <c r="I24" s="204"/>
      <c r="J24" s="84"/>
      <c r="K24" s="85"/>
      <c r="L24" s="84"/>
      <c r="M24" s="9"/>
      <c r="N24" s="9"/>
      <c r="O24" s="9"/>
    </row>
    <row r="25" spans="1:15" ht="17.25">
      <c r="A25" s="224" t="s">
        <v>506</v>
      </c>
      <c r="B25" s="224"/>
      <c r="C25" s="16"/>
      <c r="D25" s="16"/>
      <c r="E25" s="16"/>
      <c r="F25" s="9"/>
      <c r="G25" s="9"/>
      <c r="H25" s="9"/>
      <c r="I25" s="204"/>
      <c r="J25" s="84"/>
      <c r="K25" s="85"/>
      <c r="L25" s="84"/>
      <c r="M25" s="9"/>
      <c r="N25" s="9"/>
      <c r="O25" s="9"/>
    </row>
    <row r="26" spans="1:15" ht="17.25">
      <c r="A26" s="224" t="s">
        <v>507</v>
      </c>
      <c r="B26" s="224"/>
      <c r="C26" s="16"/>
      <c r="D26" s="16"/>
      <c r="E26" s="16"/>
      <c r="F26" s="9"/>
      <c r="G26" s="9"/>
      <c r="H26" s="9"/>
      <c r="I26" s="204"/>
      <c r="J26" s="84"/>
      <c r="K26" s="85"/>
      <c r="L26" s="84"/>
      <c r="M26" s="9"/>
      <c r="N26" s="9"/>
      <c r="O26" s="9"/>
    </row>
    <row r="27" spans="1:15" ht="17.25">
      <c r="A27" s="222"/>
      <c r="B27" s="222"/>
      <c r="C27" s="16"/>
      <c r="D27" s="16"/>
      <c r="E27" s="16"/>
      <c r="F27" s="9"/>
      <c r="G27" s="9"/>
      <c r="H27" s="9"/>
      <c r="I27" s="204"/>
      <c r="J27" s="84"/>
      <c r="K27" s="85"/>
      <c r="L27" s="84"/>
      <c r="M27" s="9"/>
      <c r="N27" s="9"/>
      <c r="O27" s="9"/>
    </row>
    <row r="28" spans="1:15" ht="17.25">
      <c r="A28" s="7"/>
      <c r="B28" s="7"/>
      <c r="C28" s="16"/>
      <c r="D28" s="16"/>
      <c r="E28" s="16"/>
      <c r="F28" s="9"/>
      <c r="G28" s="9"/>
      <c r="H28" s="9"/>
      <c r="I28" s="204"/>
      <c r="J28" s="84"/>
      <c r="K28" s="85"/>
      <c r="L28" s="84"/>
      <c r="M28" s="9"/>
      <c r="N28" s="9"/>
      <c r="O28" s="9"/>
    </row>
    <row r="29" spans="1:15" ht="17.25">
      <c r="A29" s="223" t="s">
        <v>508</v>
      </c>
      <c r="B29" s="223"/>
      <c r="C29" s="223"/>
      <c r="D29" s="223"/>
      <c r="E29" s="10" t="s">
        <v>137</v>
      </c>
      <c r="F29" s="10" t="s">
        <v>51</v>
      </c>
      <c r="H29" s="9"/>
      <c r="I29" s="204"/>
      <c r="J29" s="10"/>
      <c r="K29" s="9"/>
      <c r="L29" s="10"/>
      <c r="M29" s="9"/>
      <c r="N29" s="9"/>
      <c r="O29" s="9"/>
    </row>
    <row r="30" spans="1:15" ht="17.25">
      <c r="A30" s="224" t="s">
        <v>509</v>
      </c>
      <c r="B30" s="224"/>
      <c r="C30" s="224"/>
      <c r="D30" s="224"/>
      <c r="E30" s="113">
        <v>13604431408</v>
      </c>
      <c r="F30" s="113">
        <v>11004760547</v>
      </c>
      <c r="H30" s="9"/>
      <c r="J30" s="12"/>
      <c r="K30" s="85"/>
      <c r="L30" s="12"/>
      <c r="M30" s="9"/>
      <c r="N30" s="9"/>
      <c r="O30" s="9"/>
    </row>
    <row r="31" spans="1:15" ht="17.25">
      <c r="A31" s="225" t="s">
        <v>641</v>
      </c>
      <c r="B31" s="225"/>
      <c r="C31" s="225"/>
      <c r="D31" s="225"/>
      <c r="E31" s="116"/>
      <c r="F31" s="117"/>
      <c r="H31" s="9"/>
      <c r="I31" s="204"/>
      <c r="J31" s="12"/>
      <c r="K31" s="85"/>
      <c r="L31" s="12"/>
      <c r="M31" s="9"/>
      <c r="N31" s="9"/>
      <c r="O31" s="9"/>
    </row>
    <row r="32" spans="1:15" ht="17.25">
      <c r="A32" s="96"/>
      <c r="B32" s="95"/>
      <c r="C32" s="95"/>
      <c r="D32" s="95"/>
      <c r="E32" s="116"/>
      <c r="F32" s="118"/>
      <c r="G32"/>
      <c r="H32" s="9"/>
      <c r="I32" s="204"/>
      <c r="J32" s="12"/>
      <c r="K32" s="85"/>
      <c r="L32" s="12"/>
      <c r="M32" s="9"/>
      <c r="N32" s="9"/>
      <c r="O32" s="9"/>
    </row>
    <row r="33" spans="1:15" ht="25.5" customHeight="1">
      <c r="A33" s="226" t="s">
        <v>632</v>
      </c>
      <c r="B33" s="226"/>
      <c r="C33" s="226"/>
      <c r="D33" s="95"/>
      <c r="E33" s="116"/>
      <c r="F33" s="120"/>
      <c r="G33"/>
      <c r="H33" s="9"/>
      <c r="I33" s="204"/>
      <c r="J33" s="12"/>
      <c r="K33" s="85"/>
      <c r="L33" s="12"/>
      <c r="M33" s="9"/>
      <c r="N33" s="9"/>
      <c r="O33" s="9"/>
    </row>
    <row r="34" spans="1:15" ht="17.25">
      <c r="A34" s="95"/>
      <c r="B34" s="95"/>
      <c r="C34" s="95"/>
      <c r="D34" s="95"/>
      <c r="E34" s="116"/>
      <c r="F34" s="119"/>
      <c r="G34" s="12"/>
      <c r="H34" s="9"/>
      <c r="I34" s="204"/>
      <c r="J34" s="12"/>
      <c r="K34" s="85"/>
      <c r="L34" s="12"/>
      <c r="M34" s="9"/>
      <c r="N34" s="9"/>
      <c r="O34" s="9"/>
    </row>
    <row r="35" spans="1:15" ht="17.25">
      <c r="A35" s="225" t="s">
        <v>633</v>
      </c>
      <c r="B35" s="225"/>
      <c r="C35" s="225"/>
      <c r="D35" s="225"/>
      <c r="E35" s="112"/>
      <c r="F35" s="114"/>
      <c r="G35" s="12"/>
      <c r="H35" s="9"/>
      <c r="I35" s="204"/>
      <c r="J35" s="12"/>
      <c r="K35" s="85"/>
      <c r="L35" s="12"/>
      <c r="M35" s="9"/>
      <c r="N35" s="9"/>
      <c r="O35" s="9"/>
    </row>
    <row r="36" spans="1:15" ht="17.25">
      <c r="A36" s="224" t="s">
        <v>510</v>
      </c>
      <c r="B36" s="224"/>
      <c r="C36" s="224"/>
      <c r="D36" s="224"/>
      <c r="E36" s="112"/>
      <c r="F36" s="114"/>
      <c r="G36" s="12"/>
      <c r="H36" s="9"/>
      <c r="I36" s="204"/>
      <c r="J36" s="12"/>
      <c r="K36" s="85"/>
      <c r="L36" s="12"/>
      <c r="M36" s="9"/>
      <c r="N36" s="9"/>
      <c r="O36" s="9"/>
    </row>
    <row r="37" spans="1:15" ht="17.25">
      <c r="A37" s="224"/>
      <c r="B37" s="224"/>
      <c r="C37" s="224"/>
      <c r="D37" s="224"/>
      <c r="E37" s="112"/>
      <c r="F37" s="114"/>
      <c r="G37" s="12"/>
      <c r="H37" s="9"/>
      <c r="I37" s="204"/>
      <c r="J37" s="12"/>
      <c r="K37" s="85"/>
      <c r="L37" s="12"/>
      <c r="M37" s="9"/>
      <c r="N37" s="9"/>
      <c r="O37" s="9"/>
    </row>
    <row r="38" spans="1:15" ht="17.25">
      <c r="A38" s="224" t="s">
        <v>511</v>
      </c>
      <c r="B38" s="224"/>
      <c r="C38" s="224"/>
      <c r="D38" s="224"/>
      <c r="E38" s="115"/>
      <c r="F38" s="114"/>
      <c r="G38" s="19"/>
      <c r="H38" s="9"/>
      <c r="I38" s="204"/>
      <c r="J38" s="19"/>
      <c r="K38" s="85"/>
      <c r="L38" s="19"/>
      <c r="M38" s="9"/>
      <c r="N38" s="9"/>
      <c r="O38" s="9"/>
    </row>
    <row r="39" spans="1:15" ht="17.25">
      <c r="A39" s="83" t="s">
        <v>53</v>
      </c>
      <c r="B39" s="7"/>
      <c r="C39" s="7"/>
      <c r="D39" s="7"/>
      <c r="E39" s="113">
        <f>E30</f>
        <v>13604431408</v>
      </c>
      <c r="F39" s="113">
        <f>F30</f>
        <v>11004760547</v>
      </c>
      <c r="H39" s="9"/>
      <c r="I39" s="204">
        <v>131</v>
      </c>
      <c r="J39" s="84"/>
      <c r="K39" s="85"/>
      <c r="L39" s="84"/>
      <c r="M39" s="9"/>
      <c r="N39" s="9"/>
      <c r="O39" s="9"/>
    </row>
    <row r="40" spans="1:15" ht="17.25">
      <c r="A40" s="83"/>
      <c r="E40" s="113"/>
      <c r="F40" s="113"/>
      <c r="G40" s="18"/>
      <c r="J40" s="18"/>
      <c r="K40" s="85"/>
      <c r="L40" s="84"/>
      <c r="M40" s="9"/>
      <c r="N40" s="9"/>
      <c r="O40" s="9"/>
    </row>
    <row r="41" spans="1:15" ht="17.25">
      <c r="A41" s="7"/>
      <c r="C41" s="220" t="s">
        <v>662</v>
      </c>
      <c r="D41" s="220"/>
      <c r="E41" s="220"/>
      <c r="F41" s="220" t="s">
        <v>51</v>
      </c>
      <c r="G41" s="220"/>
      <c r="H41" s="220"/>
      <c r="J41" s="11"/>
      <c r="K41" s="85"/>
      <c r="L41" s="19"/>
      <c r="M41" s="9"/>
      <c r="N41" s="9"/>
      <c r="O41" s="9"/>
    </row>
    <row r="42" spans="1:15" ht="17.25">
      <c r="A42" s="86" t="s">
        <v>512</v>
      </c>
      <c r="C42" s="99"/>
      <c r="D42" s="99" t="s">
        <v>488</v>
      </c>
      <c r="E42" s="77" t="s">
        <v>513</v>
      </c>
      <c r="F42" s="99" t="s">
        <v>488</v>
      </c>
      <c r="G42" s="77" t="s">
        <v>513</v>
      </c>
      <c r="H42" s="77"/>
      <c r="J42" s="18"/>
      <c r="K42" s="85"/>
      <c r="L42" s="84"/>
      <c r="M42" s="9"/>
      <c r="N42" s="9"/>
      <c r="O42" s="9"/>
    </row>
    <row r="43" spans="1:15" ht="17.25">
      <c r="A43" s="7" t="s">
        <v>514</v>
      </c>
      <c r="C43" s="100"/>
      <c r="E43" s="71"/>
      <c r="F43" s="71"/>
      <c r="G43" s="71"/>
      <c r="H43" s="71"/>
      <c r="J43" s="18"/>
      <c r="K43" s="85"/>
      <c r="L43" s="84"/>
      <c r="M43" s="9"/>
      <c r="N43" s="9"/>
      <c r="O43" s="9"/>
    </row>
    <row r="44" spans="1:15" ht="16.5">
      <c r="A44" s="7" t="s">
        <v>634</v>
      </c>
      <c r="C44" s="100"/>
      <c r="D44" s="73">
        <f>F44</f>
        <v>525000000</v>
      </c>
      <c r="E44" s="100"/>
      <c r="F44" s="71">
        <v>525000000</v>
      </c>
      <c r="G44" s="71"/>
      <c r="H44" s="71"/>
      <c r="J44" s="7"/>
      <c r="K44" s="4"/>
      <c r="L44" s="100"/>
      <c r="M44" s="73"/>
      <c r="N44" s="9"/>
      <c r="O44" s="9"/>
    </row>
    <row r="45" spans="1:15" ht="16.5">
      <c r="A45" s="7" t="s">
        <v>635</v>
      </c>
      <c r="C45" s="100"/>
      <c r="D45" s="73"/>
      <c r="E45" s="100"/>
      <c r="F45" s="71">
        <v>5000000</v>
      </c>
      <c r="G45" s="71"/>
      <c r="H45" s="71"/>
      <c r="J45" s="7"/>
      <c r="K45" s="4"/>
      <c r="L45" s="100"/>
      <c r="M45" s="73"/>
      <c r="N45" s="9"/>
      <c r="O45" s="9"/>
    </row>
    <row r="46" spans="1:15" ht="16.5">
      <c r="A46" s="88" t="s">
        <v>636</v>
      </c>
      <c r="C46" s="100"/>
      <c r="D46" s="73">
        <f>F46</f>
        <v>159995000</v>
      </c>
      <c r="E46" s="100"/>
      <c r="F46" s="71">
        <v>159995000</v>
      </c>
      <c r="G46" s="71"/>
      <c r="H46" s="71"/>
      <c r="J46" s="88"/>
      <c r="K46" s="4"/>
      <c r="L46" s="100"/>
      <c r="M46" s="73"/>
      <c r="N46" s="9"/>
      <c r="O46" s="9"/>
    </row>
    <row r="47" spans="1:15" ht="16.5">
      <c r="A47" s="88" t="s">
        <v>637</v>
      </c>
      <c r="C47" s="100"/>
      <c r="D47" s="73"/>
      <c r="E47" s="100"/>
      <c r="F47" s="71">
        <v>24927778</v>
      </c>
      <c r="G47" s="71"/>
      <c r="H47" s="71"/>
      <c r="J47" s="162"/>
      <c r="K47" s="4"/>
      <c r="L47" s="100"/>
      <c r="M47" s="163"/>
      <c r="N47" s="9"/>
      <c r="O47" s="9"/>
    </row>
    <row r="48" spans="1:15" ht="16.5">
      <c r="A48" s="88" t="s">
        <v>638</v>
      </c>
      <c r="C48" s="100"/>
      <c r="D48" s="73">
        <v>12990400</v>
      </c>
      <c r="E48" s="100"/>
      <c r="F48" s="71">
        <v>79650916</v>
      </c>
      <c r="G48" s="71"/>
      <c r="H48" s="71"/>
      <c r="J48" s="164"/>
      <c r="K48" s="4"/>
      <c r="L48" s="100"/>
      <c r="M48" s="165"/>
      <c r="N48" s="9"/>
      <c r="O48" s="9"/>
    </row>
    <row r="49" spans="1:15" ht="16.5">
      <c r="A49" s="88" t="s">
        <v>639</v>
      </c>
      <c r="C49" s="100"/>
      <c r="D49" s="73"/>
      <c r="E49" s="100"/>
      <c r="F49" s="71">
        <v>11932536</v>
      </c>
      <c r="G49" s="71"/>
      <c r="H49" s="71"/>
      <c r="J49" s="164"/>
      <c r="K49" s="4"/>
      <c r="L49" s="100"/>
      <c r="M49" s="165"/>
      <c r="N49" s="9"/>
      <c r="O49" s="9"/>
    </row>
    <row r="50" spans="1:15" ht="17.25">
      <c r="A50" s="88" t="s">
        <v>640</v>
      </c>
      <c r="C50" s="100"/>
      <c r="D50" s="73"/>
      <c r="E50" s="100"/>
      <c r="F50" s="71">
        <v>5361340</v>
      </c>
      <c r="G50" s="71"/>
      <c r="H50" s="71"/>
      <c r="J50" s="18"/>
      <c r="K50" s="85"/>
      <c r="L50" s="84"/>
      <c r="M50" s="9"/>
      <c r="N50" s="9"/>
      <c r="O50" s="9"/>
    </row>
    <row r="51" spans="1:15" ht="17.25">
      <c r="A51" s="88" t="s">
        <v>663</v>
      </c>
      <c r="C51" s="100"/>
      <c r="D51" s="186">
        <v>752858700</v>
      </c>
      <c r="E51" s="100"/>
      <c r="F51" s="71"/>
      <c r="G51" s="71"/>
      <c r="H51" s="71"/>
      <c r="J51" s="18"/>
      <c r="K51" s="85"/>
      <c r="L51" s="84"/>
      <c r="M51" s="9"/>
      <c r="N51" s="9"/>
      <c r="O51" s="9"/>
    </row>
    <row r="52" spans="1:15" ht="17.25">
      <c r="A52" s="88" t="s">
        <v>668</v>
      </c>
      <c r="C52" s="100"/>
      <c r="D52" s="186"/>
      <c r="E52" s="100"/>
      <c r="F52" s="71"/>
      <c r="G52" s="71"/>
      <c r="H52" s="71"/>
      <c r="J52" s="18"/>
      <c r="K52" s="85"/>
      <c r="L52" s="84"/>
      <c r="M52" s="9"/>
      <c r="N52" s="9"/>
      <c r="O52" s="9"/>
    </row>
    <row r="53" spans="1:15" ht="17.25">
      <c r="A53" s="88" t="s">
        <v>672</v>
      </c>
      <c r="C53" s="100"/>
      <c r="D53" s="187">
        <v>84129000</v>
      </c>
      <c r="E53" s="100"/>
      <c r="F53" s="71">
        <v>72969000</v>
      </c>
      <c r="G53" s="71"/>
      <c r="H53" s="71"/>
      <c r="J53" s="18"/>
      <c r="K53" s="85"/>
      <c r="L53" s="84"/>
      <c r="M53" s="9"/>
      <c r="N53" s="9"/>
      <c r="O53" s="9"/>
    </row>
    <row r="54" spans="1:15" ht="17.25">
      <c r="A54" s="88" t="s">
        <v>673</v>
      </c>
      <c r="C54" s="100"/>
      <c r="D54" s="186">
        <v>37751900</v>
      </c>
      <c r="E54" s="100"/>
      <c r="F54" s="71">
        <v>26216788</v>
      </c>
      <c r="G54" s="71"/>
      <c r="H54" s="71"/>
      <c r="J54" s="18"/>
      <c r="K54" s="85"/>
      <c r="L54" s="84"/>
      <c r="M54" s="9"/>
      <c r="N54" s="9"/>
      <c r="O54" s="9"/>
    </row>
    <row r="55" spans="1:15" ht="17.25">
      <c r="A55" s="83" t="s">
        <v>53</v>
      </c>
      <c r="C55"/>
      <c r="D55" s="102">
        <f>SUM(D44:D54)</f>
        <v>1572725000</v>
      </c>
      <c r="E55" s="102"/>
      <c r="F55" s="102">
        <f>SUM(F44:F54)</f>
        <v>911053358</v>
      </c>
      <c r="G55" s="102"/>
      <c r="H55"/>
      <c r="I55" s="206">
        <v>136</v>
      </c>
      <c r="J55" s="18"/>
      <c r="K55" s="85"/>
      <c r="L55" s="84"/>
      <c r="M55" s="9"/>
      <c r="N55" s="9"/>
      <c r="O55" s="9"/>
    </row>
    <row r="56" spans="1:15" ht="17.25">
      <c r="A56" s="88"/>
      <c r="C56" s="101"/>
      <c r="D56" s="101"/>
      <c r="E56" s="101"/>
      <c r="J56" s="18"/>
      <c r="K56" s="85"/>
      <c r="L56" s="84"/>
      <c r="M56" s="9"/>
      <c r="N56" s="9"/>
      <c r="O56" s="9"/>
    </row>
    <row r="57" spans="1:15" ht="17.25">
      <c r="A57" s="7"/>
      <c r="C57" s="220" t="s">
        <v>660</v>
      </c>
      <c r="D57" s="220"/>
      <c r="E57" s="220"/>
      <c r="F57" s="220" t="s">
        <v>661</v>
      </c>
      <c r="G57" s="220"/>
      <c r="H57" s="220"/>
      <c r="J57" s="18"/>
      <c r="K57" s="85"/>
      <c r="L57" s="84"/>
      <c r="M57" s="9"/>
      <c r="N57" s="9"/>
      <c r="O57" s="9"/>
    </row>
    <row r="58" spans="1:15" ht="17.25">
      <c r="A58" s="9"/>
      <c r="D58" s="99" t="s">
        <v>488</v>
      </c>
      <c r="E58" s="5" t="s">
        <v>513</v>
      </c>
      <c r="G58" s="99" t="s">
        <v>488</v>
      </c>
      <c r="H58" s="5" t="s">
        <v>513</v>
      </c>
      <c r="J58" s="18"/>
      <c r="K58" s="85"/>
      <c r="L58" s="84"/>
      <c r="M58" s="9"/>
      <c r="N58" s="9"/>
      <c r="O58" s="9"/>
    </row>
    <row r="59" spans="1:15" ht="17.25">
      <c r="A59" s="79" t="s">
        <v>522</v>
      </c>
      <c r="C59" s="101"/>
      <c r="D59" s="101"/>
      <c r="E59" s="101"/>
      <c r="J59" s="18"/>
      <c r="K59" s="85"/>
      <c r="L59" s="84"/>
      <c r="M59" s="9"/>
      <c r="N59" s="9"/>
      <c r="O59" s="9"/>
    </row>
    <row r="60" spans="1:15" ht="17.25">
      <c r="A60" s="7" t="s">
        <v>515</v>
      </c>
      <c r="C60" s="101"/>
      <c r="D60" s="101"/>
      <c r="E60" s="101"/>
      <c r="J60" s="18"/>
      <c r="K60" s="85"/>
      <c r="L60" s="84"/>
      <c r="M60" s="9"/>
      <c r="N60" s="9"/>
      <c r="O60" s="9"/>
    </row>
    <row r="61" spans="1:15" ht="17.25">
      <c r="A61" s="7" t="s">
        <v>516</v>
      </c>
      <c r="B61" s="7"/>
      <c r="C61" s="16"/>
      <c r="D61" s="16"/>
      <c r="E61" s="16"/>
      <c r="F61" s="9"/>
      <c r="G61" s="9"/>
      <c r="H61" s="9"/>
      <c r="I61" s="204"/>
      <c r="J61" s="84"/>
      <c r="K61" s="85"/>
      <c r="L61" s="84"/>
      <c r="M61" s="9"/>
      <c r="N61" s="9"/>
      <c r="O61" s="9"/>
    </row>
    <row r="62" spans="1:15" ht="17.25">
      <c r="A62" s="79" t="s">
        <v>517</v>
      </c>
      <c r="B62" s="7"/>
      <c r="C62" s="16"/>
      <c r="D62" s="16"/>
      <c r="E62" s="16"/>
      <c r="F62" s="9"/>
      <c r="G62" s="9"/>
      <c r="H62" s="9"/>
      <c r="I62" s="204"/>
      <c r="J62" s="84"/>
      <c r="K62" s="85"/>
      <c r="L62" s="84"/>
      <c r="M62" s="9"/>
      <c r="N62" s="9"/>
      <c r="O62" s="9"/>
    </row>
    <row r="63" spans="1:15" ht="17.25">
      <c r="A63" s="79" t="s">
        <v>518</v>
      </c>
      <c r="B63" s="7"/>
      <c r="C63" s="16"/>
      <c r="D63" s="16"/>
      <c r="E63" s="16"/>
      <c r="F63" s="9"/>
      <c r="G63" s="9"/>
      <c r="H63" s="9"/>
      <c r="I63" s="204"/>
      <c r="J63" s="84"/>
      <c r="K63" s="85"/>
      <c r="L63" s="84"/>
      <c r="M63" s="9"/>
      <c r="N63" s="9"/>
      <c r="O63" s="9"/>
    </row>
    <row r="64" spans="1:15" ht="17.25">
      <c r="A64" s="79" t="s">
        <v>519</v>
      </c>
      <c r="B64" s="7"/>
      <c r="C64" s="16"/>
      <c r="D64" s="16"/>
      <c r="E64" s="16"/>
      <c r="F64" s="9"/>
      <c r="G64" s="9"/>
      <c r="H64" s="9"/>
      <c r="I64" s="204"/>
      <c r="J64" s="84"/>
      <c r="K64" s="85"/>
      <c r="L64" s="84"/>
      <c r="M64" s="9"/>
      <c r="N64" s="9"/>
      <c r="O64" s="9"/>
    </row>
    <row r="65" spans="1:15" ht="17.25">
      <c r="A65" s="79" t="s">
        <v>520</v>
      </c>
      <c r="B65" s="7"/>
      <c r="C65" s="16"/>
      <c r="D65" s="16"/>
      <c r="E65" s="16"/>
      <c r="F65" s="9"/>
      <c r="G65" s="9"/>
      <c r="H65" s="9"/>
      <c r="I65" s="204"/>
      <c r="J65" s="84"/>
      <c r="K65" s="85"/>
      <c r="L65" s="84"/>
      <c r="M65" s="9"/>
      <c r="N65" s="9"/>
      <c r="O65" s="9"/>
    </row>
    <row r="66" spans="1:15" ht="17.25">
      <c r="A66" s="79" t="s">
        <v>521</v>
      </c>
      <c r="B66" s="7"/>
      <c r="C66" s="16"/>
      <c r="D66" s="16"/>
      <c r="E66" s="16"/>
      <c r="F66" s="9"/>
      <c r="G66" s="9"/>
      <c r="H66" s="9"/>
      <c r="I66" s="204"/>
      <c r="J66" s="84"/>
      <c r="K66" s="85"/>
      <c r="L66" s="84"/>
      <c r="M66" s="9"/>
      <c r="N66" s="9"/>
      <c r="O66" s="9"/>
    </row>
    <row r="67" spans="1:15" ht="17.25">
      <c r="A67" s="83" t="s">
        <v>53</v>
      </c>
      <c r="B67" s="7"/>
      <c r="C67" s="101"/>
      <c r="D67" s="101"/>
      <c r="E67" s="101"/>
      <c r="I67" s="204"/>
      <c r="J67" s="84"/>
      <c r="K67" s="85"/>
      <c r="L67" s="84"/>
      <c r="M67" s="9"/>
      <c r="N67" s="9"/>
      <c r="O67" s="9"/>
    </row>
    <row r="68" spans="1:15" ht="17.25">
      <c r="A68" s="87" t="s">
        <v>542</v>
      </c>
      <c r="B68" s="7"/>
      <c r="C68" s="220" t="s">
        <v>659</v>
      </c>
      <c r="D68" s="220"/>
      <c r="E68" s="220"/>
      <c r="F68" s="221" t="s">
        <v>658</v>
      </c>
      <c r="G68" s="221"/>
      <c r="H68" s="221"/>
      <c r="I68" s="204"/>
      <c r="J68" s="84"/>
      <c r="K68" s="85"/>
      <c r="L68" s="84"/>
      <c r="M68" s="9"/>
      <c r="N68" s="9"/>
      <c r="O68" s="9"/>
    </row>
    <row r="69" spans="1:15" ht="17.25">
      <c r="A69" s="9"/>
      <c r="B69" s="7"/>
      <c r="C69" s="99" t="s">
        <v>487</v>
      </c>
      <c r="D69" s="99" t="s">
        <v>488</v>
      </c>
      <c r="E69" s="99" t="s">
        <v>523</v>
      </c>
      <c r="F69" s="99" t="s">
        <v>487</v>
      </c>
      <c r="G69" s="99" t="s">
        <v>488</v>
      </c>
      <c r="H69" s="99" t="s">
        <v>523</v>
      </c>
      <c r="I69" s="204"/>
      <c r="J69" s="84"/>
      <c r="K69" s="85"/>
      <c r="L69" s="84"/>
      <c r="M69" s="9"/>
      <c r="N69" s="9"/>
      <c r="O69" s="9"/>
    </row>
    <row r="70" spans="1:15" ht="17.25">
      <c r="A70" s="7"/>
      <c r="B70" s="7"/>
      <c r="C70" s="99"/>
      <c r="D70" s="99" t="s">
        <v>524</v>
      </c>
      <c r="E70" s="99" t="s">
        <v>525</v>
      </c>
      <c r="F70" s="99"/>
      <c r="G70" s="99" t="s">
        <v>524</v>
      </c>
      <c r="H70" s="99" t="s">
        <v>525</v>
      </c>
      <c r="I70" s="204"/>
      <c r="J70" s="9"/>
      <c r="K70" s="9"/>
      <c r="L70" s="9"/>
      <c r="M70" s="9"/>
      <c r="N70" s="9"/>
      <c r="O70" s="9"/>
    </row>
    <row r="71" spans="1:15" ht="17.25">
      <c r="A71" s="7"/>
      <c r="B71" s="7"/>
      <c r="C71" s="99"/>
      <c r="D71" s="99" t="s">
        <v>526</v>
      </c>
      <c r="E71" s="99" t="s">
        <v>527</v>
      </c>
      <c r="F71" s="99"/>
      <c r="G71" s="99" t="s">
        <v>526</v>
      </c>
      <c r="H71" s="99" t="s">
        <v>527</v>
      </c>
      <c r="I71" s="204"/>
      <c r="J71" s="9"/>
      <c r="K71" s="9"/>
      <c r="L71" s="9"/>
      <c r="M71" s="9"/>
      <c r="N71" s="9"/>
      <c r="O71" s="9"/>
    </row>
    <row r="72" spans="1:15" ht="30.75">
      <c r="A72" s="81" t="s">
        <v>528</v>
      </c>
      <c r="B72" s="7"/>
      <c r="C72" s="101"/>
      <c r="D72" s="101"/>
      <c r="E72" s="101"/>
      <c r="I72" s="204"/>
      <c r="J72" s="84"/>
      <c r="K72" s="85"/>
      <c r="L72" s="84"/>
      <c r="M72" s="9"/>
      <c r="N72" s="9"/>
      <c r="O72" s="9"/>
    </row>
    <row r="73" spans="1:15" ht="30.75">
      <c r="A73" s="81" t="s">
        <v>529</v>
      </c>
      <c r="B73" s="7"/>
      <c r="C73" s="16"/>
      <c r="D73" s="16"/>
      <c r="E73" s="16"/>
      <c r="F73" s="9"/>
      <c r="G73" s="9"/>
      <c r="H73" s="9"/>
      <c r="I73" s="204"/>
      <c r="J73" s="84"/>
      <c r="K73" s="85"/>
      <c r="L73" s="84"/>
      <c r="M73" s="9"/>
      <c r="N73" s="9"/>
      <c r="O73" s="9"/>
    </row>
    <row r="74" spans="1:15" ht="17.25">
      <c r="A74" s="78" t="s">
        <v>530</v>
      </c>
      <c r="B74" s="7"/>
      <c r="C74" s="16"/>
      <c r="D74" s="16"/>
      <c r="E74" s="16"/>
      <c r="F74" s="9"/>
      <c r="G74" s="9"/>
      <c r="H74" s="9"/>
      <c r="I74" s="204"/>
      <c r="J74" s="84"/>
      <c r="K74" s="85"/>
      <c r="L74" s="84"/>
      <c r="M74" s="9"/>
      <c r="N74" s="9"/>
      <c r="O74" s="9"/>
    </row>
    <row r="75" spans="1:15" ht="17.25">
      <c r="A75" s="88" t="s">
        <v>531</v>
      </c>
      <c r="B75" s="7"/>
      <c r="C75" s="16"/>
      <c r="D75" s="16"/>
      <c r="E75" s="16"/>
      <c r="F75" s="9"/>
      <c r="G75" s="9"/>
      <c r="H75" s="9"/>
      <c r="I75" s="204"/>
      <c r="J75" s="84"/>
      <c r="K75" s="85"/>
      <c r="L75" s="84"/>
      <c r="M75" s="9"/>
      <c r="N75" s="9"/>
      <c r="O75" s="9"/>
    </row>
    <row r="76" spans="1:15" ht="17.25">
      <c r="A76" s="79" t="s">
        <v>532</v>
      </c>
      <c r="B76" s="7"/>
      <c r="C76" s="16"/>
      <c r="D76" s="16"/>
      <c r="E76" s="16"/>
      <c r="F76" s="9"/>
      <c r="G76" s="9"/>
      <c r="H76" s="9"/>
      <c r="I76" s="204"/>
      <c r="J76" s="84"/>
      <c r="K76" s="85"/>
      <c r="L76" s="84"/>
      <c r="M76" s="9"/>
      <c r="N76" s="9"/>
      <c r="O76" s="9"/>
    </row>
    <row r="77" spans="1:15" ht="17.25">
      <c r="A77" s="79" t="s">
        <v>533</v>
      </c>
      <c r="B77" s="7"/>
      <c r="C77" s="16"/>
      <c r="D77" s="16"/>
      <c r="E77" s="16"/>
      <c r="F77" s="9"/>
      <c r="G77" s="9"/>
      <c r="H77" s="9"/>
      <c r="I77" s="204"/>
      <c r="J77" s="84"/>
      <c r="K77" s="85"/>
      <c r="L77" s="84"/>
      <c r="M77" s="9"/>
      <c r="N77" s="9"/>
      <c r="O77" s="9"/>
    </row>
    <row r="78" spans="1:15" ht="17.25">
      <c r="A78" s="79" t="s">
        <v>534</v>
      </c>
      <c r="B78" s="7"/>
      <c r="C78" s="16"/>
      <c r="D78" s="16"/>
      <c r="E78" s="16"/>
      <c r="F78" s="9"/>
      <c r="G78" s="9"/>
      <c r="H78" s="9"/>
      <c r="I78" s="204"/>
      <c r="J78" s="84"/>
      <c r="K78" s="85"/>
      <c r="L78" s="84"/>
      <c r="M78" s="9"/>
      <c r="N78" s="9"/>
      <c r="O78" s="9"/>
    </row>
    <row r="79" spans="1:15" ht="17.25">
      <c r="A79" s="79"/>
      <c r="B79" s="7"/>
      <c r="C79" s="16"/>
      <c r="D79" s="16"/>
      <c r="E79" s="16"/>
      <c r="F79" s="9"/>
      <c r="G79" s="9"/>
      <c r="H79" s="9"/>
      <c r="I79" s="204"/>
      <c r="J79" s="84"/>
      <c r="K79" s="85"/>
      <c r="L79" s="84"/>
      <c r="M79" s="9"/>
      <c r="N79" s="9"/>
      <c r="O79" s="9"/>
    </row>
    <row r="80" spans="1:15" ht="17.25">
      <c r="A80" s="83" t="s">
        <v>53</v>
      </c>
      <c r="B80" s="7"/>
      <c r="C80" s="9"/>
      <c r="D80" s="9"/>
      <c r="E80" s="9"/>
      <c r="F80" s="9"/>
      <c r="G80" s="9"/>
      <c r="H80" s="9"/>
      <c r="I80" s="204"/>
      <c r="J80" s="84"/>
      <c r="K80" s="85"/>
      <c r="L80" s="84"/>
      <c r="M80" s="9"/>
      <c r="N80" s="9"/>
      <c r="O80" s="9"/>
    </row>
    <row r="81" spans="1:15" ht="17.25">
      <c r="A81" s="83"/>
      <c r="B81" s="7"/>
      <c r="C81" s="220" t="s">
        <v>659</v>
      </c>
      <c r="D81" s="220"/>
      <c r="E81" s="220"/>
      <c r="F81" s="221" t="s">
        <v>658</v>
      </c>
      <c r="G81" s="221"/>
      <c r="H81" s="221"/>
      <c r="I81" s="204"/>
      <c r="J81" s="84"/>
      <c r="K81" s="85"/>
      <c r="L81" s="84"/>
      <c r="M81" s="9"/>
      <c r="N81" s="9"/>
      <c r="O81" s="9"/>
    </row>
    <row r="82" spans="1:15" ht="17.25">
      <c r="A82" s="7"/>
      <c r="B82" s="7"/>
      <c r="C82" s="5"/>
      <c r="D82" s="99" t="s">
        <v>487</v>
      </c>
      <c r="E82" s="99" t="s">
        <v>513</v>
      </c>
      <c r="F82" s="99" t="s">
        <v>487</v>
      </c>
      <c r="G82" s="99" t="s">
        <v>513</v>
      </c>
      <c r="H82" s="99"/>
      <c r="I82" s="204"/>
      <c r="J82" s="84"/>
      <c r="K82" s="85"/>
      <c r="L82" s="84"/>
      <c r="M82" s="9"/>
      <c r="N82" s="9"/>
      <c r="O82" s="9"/>
    </row>
    <row r="83" spans="1:15" ht="17.25">
      <c r="A83" s="86" t="s">
        <v>543</v>
      </c>
      <c r="B83" s="7"/>
      <c r="D83" s="99"/>
      <c r="E83" s="99"/>
      <c r="F83" s="4"/>
      <c r="G83" s="99"/>
      <c r="H83" s="99"/>
      <c r="I83" s="204"/>
      <c r="J83" s="10"/>
      <c r="K83" s="9"/>
      <c r="L83" s="10"/>
      <c r="M83" s="9"/>
      <c r="N83" s="9"/>
      <c r="O83" s="9"/>
    </row>
    <row r="84" spans="1:15" ht="17.25">
      <c r="A84" s="7" t="s">
        <v>55</v>
      </c>
      <c r="B84" s="7"/>
      <c r="C84" s="98"/>
      <c r="D84" s="103"/>
      <c r="E84" s="103"/>
      <c r="F84" s="98"/>
      <c r="G84" s="103"/>
      <c r="H84" s="82"/>
      <c r="I84" s="204"/>
      <c r="J84" s="84"/>
      <c r="K84" s="84"/>
      <c r="L84" s="84"/>
      <c r="M84" s="9"/>
      <c r="N84" s="9"/>
      <c r="O84" s="9"/>
    </row>
    <row r="85" spans="1:15" ht="17.25">
      <c r="A85" s="7" t="s">
        <v>56</v>
      </c>
      <c r="B85" s="7"/>
      <c r="C85" s="98"/>
      <c r="D85" s="71">
        <v>6086920272</v>
      </c>
      <c r="E85" s="71"/>
      <c r="F85" s="71">
        <v>7006496042</v>
      </c>
      <c r="G85" s="98"/>
      <c r="H85" s="9"/>
      <c r="I85" s="204"/>
      <c r="J85" s="12"/>
      <c r="K85" s="9"/>
      <c r="L85" s="19"/>
      <c r="M85" s="9"/>
      <c r="N85" s="9"/>
      <c r="O85" s="9"/>
    </row>
    <row r="86" spans="1:15" ht="17.25">
      <c r="A86" s="7" t="s">
        <v>57</v>
      </c>
      <c r="B86" s="7"/>
      <c r="C86" s="98"/>
      <c r="D86" s="71"/>
      <c r="E86" s="71"/>
      <c r="F86" s="71"/>
      <c r="G86" s="98"/>
      <c r="H86" s="9"/>
      <c r="I86" s="204"/>
      <c r="J86" s="12"/>
      <c r="K86" s="9"/>
      <c r="L86" s="19"/>
      <c r="M86" s="9"/>
      <c r="N86" s="9"/>
      <c r="O86" s="9"/>
    </row>
    <row r="87" spans="1:15" ht="17.25">
      <c r="A87" s="7" t="s">
        <v>58</v>
      </c>
      <c r="B87" s="7"/>
      <c r="C87" s="98"/>
      <c r="D87" s="71">
        <v>1681668956</v>
      </c>
      <c r="E87" s="71"/>
      <c r="F87" s="71">
        <v>1381525671</v>
      </c>
      <c r="G87" s="98"/>
      <c r="H87" s="9"/>
      <c r="I87" s="204"/>
      <c r="J87" s="12"/>
      <c r="K87" s="9"/>
      <c r="L87" s="19"/>
      <c r="M87" s="9"/>
      <c r="N87" s="9"/>
      <c r="O87" s="9"/>
    </row>
    <row r="88" spans="1:15" ht="17.25">
      <c r="A88" s="7" t="s">
        <v>59</v>
      </c>
      <c r="B88" s="7"/>
      <c r="C88" s="98"/>
      <c r="D88" s="71">
        <v>4803452858</v>
      </c>
      <c r="E88" s="71"/>
      <c r="F88" s="71">
        <v>5770383780</v>
      </c>
      <c r="G88" s="98"/>
      <c r="H88" s="9"/>
      <c r="I88" s="204"/>
      <c r="J88" s="12"/>
      <c r="K88" s="9"/>
      <c r="L88" s="19"/>
      <c r="M88" s="9"/>
      <c r="N88" s="9"/>
      <c r="O88" s="9"/>
    </row>
    <row r="89" spans="1:15" ht="17.25">
      <c r="A89" s="7" t="s">
        <v>60</v>
      </c>
      <c r="B89" s="7"/>
      <c r="C89" s="98"/>
      <c r="D89" s="71">
        <v>1771171851</v>
      </c>
      <c r="E89" s="71"/>
      <c r="F89" s="71">
        <v>755419024</v>
      </c>
      <c r="G89" s="98"/>
      <c r="H89" s="9"/>
      <c r="I89" s="204"/>
      <c r="J89" s="12"/>
      <c r="K89" s="9"/>
      <c r="L89" s="19"/>
      <c r="M89" s="9"/>
      <c r="N89" s="9"/>
      <c r="O89" s="9"/>
    </row>
    <row r="90" spans="1:15" ht="17.25">
      <c r="A90" s="7" t="s">
        <v>61</v>
      </c>
      <c r="B90" s="7"/>
      <c r="C90" s="98"/>
      <c r="D90" s="71">
        <v>0</v>
      </c>
      <c r="E90" s="71"/>
      <c r="F90" s="71">
        <v>92766576</v>
      </c>
      <c r="G90" s="98"/>
      <c r="H90" s="9"/>
      <c r="I90" s="204"/>
      <c r="J90" s="12"/>
      <c r="K90" s="12"/>
      <c r="L90" s="12"/>
      <c r="M90" s="9"/>
      <c r="N90" s="9"/>
      <c r="O90" s="9"/>
    </row>
    <row r="91" spans="1:15" ht="17.25">
      <c r="A91" s="7" t="s">
        <v>62</v>
      </c>
      <c r="B91" s="7"/>
      <c r="C91" s="98"/>
      <c r="D91" s="98"/>
      <c r="E91" s="98"/>
      <c r="F91" s="98"/>
      <c r="G91" s="98"/>
      <c r="H91" s="9"/>
      <c r="I91" s="204"/>
      <c r="J91" s="12"/>
      <c r="K91" s="12"/>
      <c r="L91" s="12"/>
      <c r="M91" s="9"/>
      <c r="N91" s="9"/>
      <c r="O91" s="9"/>
    </row>
    <row r="92" spans="1:15" ht="17.25">
      <c r="A92" s="79" t="s">
        <v>535</v>
      </c>
      <c r="B92" s="7"/>
      <c r="C92" s="98"/>
      <c r="D92" s="98"/>
      <c r="E92" s="98"/>
      <c r="F92" s="98"/>
      <c r="G92" s="98"/>
      <c r="H92" s="9"/>
      <c r="I92" s="204"/>
      <c r="J92" s="12"/>
      <c r="K92" s="12"/>
      <c r="L92" s="12"/>
      <c r="M92" s="9"/>
      <c r="N92" s="9"/>
      <c r="O92" s="9"/>
    </row>
    <row r="93" spans="1:15" ht="17.25">
      <c r="A93" s="79" t="s">
        <v>536</v>
      </c>
      <c r="B93" s="7"/>
      <c r="C93" s="98"/>
      <c r="D93" s="71"/>
      <c r="E93" s="71"/>
      <c r="F93" s="71"/>
      <c r="G93" s="98"/>
      <c r="H93" s="9"/>
      <c r="I93" s="204"/>
      <c r="J93" s="12"/>
      <c r="K93" s="12"/>
      <c r="L93" s="12"/>
      <c r="M93" s="9"/>
      <c r="N93" s="9"/>
      <c r="O93" s="9"/>
    </row>
    <row r="94" spans="1:15" ht="17.25">
      <c r="A94" s="83" t="s">
        <v>156</v>
      </c>
      <c r="B94" s="7"/>
      <c r="C94" s="7"/>
      <c r="D94" s="102">
        <f>SUM(D84:D93)</f>
        <v>14343213937</v>
      </c>
      <c r="E94" s="102"/>
      <c r="F94" s="102">
        <f>SUM(F84:F93)</f>
        <v>15006591093</v>
      </c>
      <c r="G94" s="9"/>
      <c r="H94" s="9"/>
      <c r="I94" s="204">
        <v>140</v>
      </c>
      <c r="J94" s="12"/>
      <c r="K94" s="12"/>
      <c r="L94" s="12"/>
      <c r="M94" s="9"/>
      <c r="N94" s="9"/>
      <c r="O94" s="9"/>
    </row>
    <row r="95" spans="1:15" ht="17.25">
      <c r="A95" s="83"/>
      <c r="B95" s="7"/>
      <c r="C95" s="7"/>
      <c r="D95" s="7"/>
      <c r="E95" s="7"/>
      <c r="F95" s="9"/>
      <c r="G95" s="9"/>
      <c r="H95" s="9"/>
      <c r="I95" s="204"/>
      <c r="J95" s="12"/>
      <c r="K95" s="12"/>
      <c r="L95" s="12"/>
      <c r="M95" s="9"/>
      <c r="N95" s="9"/>
      <c r="O95" s="9"/>
    </row>
    <row r="96" spans="1:15" ht="17.25">
      <c r="A96" s="7"/>
      <c r="B96" s="7"/>
      <c r="C96" s="220" t="s">
        <v>659</v>
      </c>
      <c r="D96" s="220"/>
      <c r="E96" s="220"/>
      <c r="F96" s="221" t="s">
        <v>658</v>
      </c>
      <c r="G96" s="221"/>
      <c r="H96" s="221"/>
      <c r="I96" s="204"/>
      <c r="J96" s="12"/>
      <c r="K96" s="12"/>
      <c r="L96" s="12"/>
      <c r="M96" s="9"/>
      <c r="N96" s="9"/>
      <c r="O96" s="9"/>
    </row>
    <row r="97" spans="1:15" ht="17.25">
      <c r="A97" s="9"/>
      <c r="B97" s="7"/>
      <c r="C97" s="5"/>
      <c r="D97" s="99" t="s">
        <v>487</v>
      </c>
      <c r="E97" s="99" t="s">
        <v>488</v>
      </c>
      <c r="F97" s="99" t="s">
        <v>487</v>
      </c>
      <c r="G97" s="99" t="s">
        <v>488</v>
      </c>
      <c r="H97" s="99"/>
      <c r="I97" s="204"/>
      <c r="J97" s="84"/>
      <c r="K97" s="84"/>
      <c r="L97" s="84"/>
      <c r="M97" s="9"/>
      <c r="N97" s="9"/>
      <c r="O97" s="9"/>
    </row>
    <row r="98" spans="1:15" ht="17.25">
      <c r="A98" s="87" t="s">
        <v>544</v>
      </c>
      <c r="B98" s="7"/>
      <c r="C98" s="5"/>
      <c r="E98" s="99" t="s">
        <v>524</v>
      </c>
      <c r="F98" s="4"/>
      <c r="G98" s="99" t="s">
        <v>524</v>
      </c>
      <c r="H98" s="99"/>
      <c r="I98" s="204"/>
      <c r="J98" s="84"/>
      <c r="K98" s="84"/>
      <c r="L98" s="84"/>
      <c r="M98" s="9"/>
      <c r="N98" s="9"/>
      <c r="O98" s="9"/>
    </row>
    <row r="99" spans="1:15" ht="17.25">
      <c r="A99" s="9"/>
      <c r="B99" s="7"/>
      <c r="E99" s="99" t="s">
        <v>526</v>
      </c>
      <c r="G99" s="99" t="s">
        <v>526</v>
      </c>
      <c r="I99" s="204"/>
      <c r="J99" s="9"/>
      <c r="K99" s="9"/>
      <c r="L99" s="9"/>
      <c r="M99" s="9"/>
      <c r="N99" s="9"/>
      <c r="O99" s="9"/>
    </row>
    <row r="100" spans="1:15" ht="17.25">
      <c r="A100" s="79" t="s">
        <v>537</v>
      </c>
      <c r="B100" s="7"/>
      <c r="I100" s="204"/>
      <c r="J100" s="9"/>
      <c r="K100" s="9"/>
      <c r="L100" s="9"/>
      <c r="M100" s="9"/>
      <c r="N100" s="9"/>
      <c r="O100" s="9"/>
    </row>
    <row r="101" spans="1:15" ht="17.25">
      <c r="A101" s="83" t="s">
        <v>156</v>
      </c>
      <c r="B101" s="7"/>
      <c r="C101" s="7"/>
      <c r="D101" s="7"/>
      <c r="E101" s="7"/>
      <c r="F101" s="9"/>
      <c r="G101" s="9"/>
      <c r="H101" s="9"/>
      <c r="I101" s="204"/>
      <c r="J101" s="9"/>
      <c r="K101" s="9"/>
      <c r="L101" s="9"/>
      <c r="M101" s="9"/>
      <c r="N101" s="9"/>
      <c r="O101" s="9"/>
    </row>
    <row r="102" spans="1:15" ht="17.25">
      <c r="A102" s="83"/>
      <c r="B102" s="7"/>
      <c r="C102" s="7"/>
      <c r="D102" s="7"/>
      <c r="E102" s="7"/>
      <c r="F102" s="9"/>
      <c r="G102" s="9"/>
      <c r="H102" s="9"/>
      <c r="I102" s="204"/>
      <c r="J102" s="9"/>
      <c r="K102" s="9"/>
      <c r="L102" s="9"/>
      <c r="M102" s="9"/>
      <c r="N102" s="9"/>
      <c r="O102" s="9"/>
    </row>
    <row r="103" spans="1:15" ht="17.25">
      <c r="A103" s="79" t="s">
        <v>538</v>
      </c>
      <c r="B103" s="7"/>
      <c r="C103" s="220" t="s">
        <v>659</v>
      </c>
      <c r="D103" s="220"/>
      <c r="E103" s="220"/>
      <c r="F103" s="221" t="s">
        <v>658</v>
      </c>
      <c r="G103" s="221"/>
      <c r="H103" s="221"/>
      <c r="I103" s="204"/>
      <c r="J103" s="9"/>
      <c r="K103" s="9"/>
      <c r="L103" s="9"/>
      <c r="M103" s="9"/>
      <c r="N103" s="9"/>
      <c r="O103" s="9"/>
    </row>
    <row r="104" spans="1:15" ht="17.25">
      <c r="A104" s="79" t="s">
        <v>539</v>
      </c>
      <c r="B104" s="7"/>
      <c r="C104" s="7"/>
      <c r="D104" s="7"/>
      <c r="E104" s="7"/>
      <c r="F104" s="9"/>
      <c r="G104" s="9"/>
      <c r="H104" s="9"/>
      <c r="I104" s="204"/>
      <c r="J104" s="9"/>
      <c r="K104" s="9"/>
      <c r="L104" s="9"/>
      <c r="M104" s="9"/>
      <c r="N104" s="9"/>
      <c r="O104" s="9"/>
    </row>
    <row r="105" spans="1:15" ht="17.25">
      <c r="A105" s="79" t="s">
        <v>540</v>
      </c>
      <c r="B105" s="7"/>
      <c r="C105" s="7"/>
      <c r="D105" s="7"/>
      <c r="E105" s="7"/>
      <c r="F105" s="9"/>
      <c r="G105" s="9"/>
      <c r="H105" s="9"/>
      <c r="I105" s="204"/>
      <c r="J105" s="9"/>
      <c r="K105" s="9"/>
      <c r="L105" s="9"/>
      <c r="M105" s="9"/>
      <c r="N105" s="9"/>
      <c r="O105" s="9"/>
    </row>
    <row r="106" spans="1:15" ht="17.25">
      <c r="A106" s="79" t="s">
        <v>541</v>
      </c>
      <c r="B106" s="7"/>
      <c r="C106" s="7"/>
      <c r="D106" s="7"/>
      <c r="E106" s="7"/>
      <c r="F106" s="9"/>
      <c r="G106" s="9"/>
      <c r="H106" s="9"/>
      <c r="I106" s="204"/>
      <c r="J106" s="9"/>
      <c r="K106" s="9"/>
      <c r="L106" s="9"/>
      <c r="M106" s="9"/>
      <c r="N106" s="9"/>
      <c r="O106" s="9"/>
    </row>
    <row r="107" spans="1:15" ht="17.25">
      <c r="A107" s="83" t="s">
        <v>156</v>
      </c>
      <c r="B107" s="7"/>
      <c r="C107" s="7"/>
      <c r="D107" s="7"/>
      <c r="E107" s="7"/>
      <c r="F107" s="9"/>
      <c r="G107" s="9"/>
      <c r="H107" s="9"/>
      <c r="I107" s="204"/>
      <c r="J107" s="9"/>
      <c r="K107" s="9"/>
      <c r="L107" s="9"/>
      <c r="M107" s="9"/>
      <c r="N107" s="9"/>
      <c r="O107" s="9"/>
    </row>
    <row r="108" spans="1:15" ht="17.25">
      <c r="A108" s="7"/>
      <c r="B108" s="7"/>
      <c r="C108" s="7"/>
      <c r="D108" s="7"/>
      <c r="E108" s="7"/>
      <c r="F108" s="9"/>
      <c r="G108" s="9"/>
      <c r="H108" s="9"/>
      <c r="I108" s="204"/>
      <c r="J108" s="9"/>
      <c r="K108" s="9"/>
      <c r="L108" s="9"/>
      <c r="M108" s="9"/>
      <c r="N108" s="9"/>
      <c r="O108" s="9"/>
    </row>
    <row r="109" spans="1:15" ht="17.25">
      <c r="A109" s="7"/>
      <c r="B109" s="7"/>
      <c r="C109" s="7"/>
      <c r="D109" s="7"/>
      <c r="E109" s="7"/>
      <c r="F109" s="9"/>
      <c r="G109" s="9"/>
      <c r="H109" s="9"/>
      <c r="I109" s="204"/>
      <c r="J109" s="9"/>
      <c r="K109" s="9"/>
      <c r="L109" s="9"/>
      <c r="M109" s="9"/>
      <c r="N109" s="9"/>
      <c r="O109" s="9"/>
    </row>
    <row r="110" spans="1:15" ht="17.25">
      <c r="A110" s="7"/>
      <c r="B110" s="7"/>
      <c r="C110" s="7"/>
      <c r="D110" s="7"/>
      <c r="E110" s="7"/>
      <c r="F110" s="9"/>
      <c r="G110" s="9"/>
      <c r="H110" s="9"/>
      <c r="I110" s="204"/>
      <c r="J110" s="9"/>
      <c r="K110" s="9"/>
      <c r="L110" s="9"/>
      <c r="M110" s="9"/>
      <c r="N110" s="9"/>
      <c r="O110" s="9"/>
    </row>
    <row r="111" spans="1:15" ht="17.25">
      <c r="A111" s="7"/>
      <c r="B111" s="7"/>
      <c r="C111" s="7"/>
      <c r="D111" s="7"/>
      <c r="E111" s="7"/>
      <c r="F111" s="9"/>
      <c r="G111" s="9"/>
      <c r="H111" s="9"/>
      <c r="I111" s="204"/>
      <c r="J111" s="9"/>
      <c r="K111" s="9"/>
      <c r="L111" s="9"/>
      <c r="M111" s="9"/>
      <c r="N111" s="9"/>
      <c r="O111" s="9"/>
    </row>
    <row r="112" spans="1:15" ht="17.25">
      <c r="A112" s="7"/>
      <c r="B112" s="7"/>
      <c r="C112" s="7"/>
      <c r="D112" s="7"/>
      <c r="E112" s="7"/>
      <c r="F112" s="9"/>
      <c r="G112" s="9"/>
      <c r="H112" s="9"/>
      <c r="I112" s="204"/>
      <c r="J112" s="9"/>
      <c r="K112" s="9"/>
      <c r="L112" s="9"/>
      <c r="M112" s="9"/>
      <c r="N112" s="9"/>
      <c r="O112" s="9"/>
    </row>
    <row r="113" spans="1:15" ht="17.25">
      <c r="A113" s="7"/>
      <c r="B113" s="7"/>
      <c r="C113" s="7"/>
      <c r="D113" s="7"/>
      <c r="E113" s="7"/>
      <c r="F113" s="9"/>
      <c r="G113" s="9"/>
      <c r="H113" s="9"/>
      <c r="I113" s="204"/>
      <c r="J113" s="10"/>
      <c r="K113" s="9"/>
      <c r="L113" s="10"/>
      <c r="M113" s="9"/>
      <c r="N113" s="9"/>
      <c r="O113" s="9"/>
    </row>
    <row r="114" spans="1:15" ht="17.25">
      <c r="A114" s="7"/>
      <c r="B114" s="7"/>
      <c r="C114" s="7"/>
      <c r="D114" s="7"/>
      <c r="E114" s="7"/>
      <c r="F114" s="9"/>
      <c r="G114" s="9"/>
      <c r="H114" s="9"/>
      <c r="I114" s="204"/>
      <c r="J114" s="12"/>
      <c r="K114" s="9"/>
      <c r="L114" s="12"/>
      <c r="M114" s="9"/>
      <c r="N114" s="9"/>
      <c r="O114" s="9"/>
    </row>
    <row r="115" spans="1:15" ht="17.25">
      <c r="A115" s="7"/>
      <c r="B115" s="7"/>
      <c r="C115" s="7"/>
      <c r="D115" s="7"/>
      <c r="E115" s="7"/>
      <c r="F115" s="9"/>
      <c r="G115" s="9"/>
      <c r="H115" s="9"/>
      <c r="I115" s="204"/>
      <c r="J115" s="12"/>
      <c r="K115" s="19"/>
      <c r="L115" s="12"/>
      <c r="M115" s="9"/>
      <c r="N115" s="9"/>
      <c r="O115" s="9"/>
    </row>
    <row r="116" spans="1:15" ht="17.25">
      <c r="A116" s="7"/>
      <c r="B116" s="7"/>
      <c r="C116" s="7"/>
      <c r="D116" s="7"/>
      <c r="E116" s="7"/>
      <c r="F116" s="9"/>
      <c r="G116" s="9"/>
      <c r="H116" s="9"/>
      <c r="I116" s="204"/>
      <c r="J116" s="12"/>
      <c r="K116" s="19"/>
      <c r="L116" s="12"/>
      <c r="M116" s="9"/>
      <c r="N116" s="9"/>
      <c r="O116" s="9"/>
    </row>
    <row r="117" spans="1:15" ht="17.25">
      <c r="A117" s="7"/>
      <c r="B117" s="7"/>
      <c r="C117" s="7"/>
      <c r="D117" s="7"/>
      <c r="E117" s="7"/>
      <c r="F117" s="9"/>
      <c r="G117" s="9"/>
      <c r="H117" s="9"/>
      <c r="I117" s="204"/>
      <c r="J117" s="84"/>
      <c r="K117" s="19"/>
      <c r="L117" s="84"/>
      <c r="M117" s="9"/>
      <c r="N117" s="9"/>
      <c r="O117" s="9"/>
    </row>
    <row r="118" spans="1:15" ht="17.25">
      <c r="A118" s="7"/>
      <c r="B118" s="7"/>
      <c r="C118" s="16"/>
      <c r="D118" s="16"/>
      <c r="E118" s="16"/>
      <c r="F118" s="9"/>
      <c r="G118" s="9"/>
      <c r="H118" s="9"/>
      <c r="I118" s="204"/>
      <c r="J118" s="84"/>
      <c r="K118" s="19"/>
      <c r="L118" s="84"/>
      <c r="M118" s="9"/>
      <c r="N118" s="9"/>
      <c r="O118" s="9"/>
    </row>
    <row r="119" spans="1:15" ht="17.25">
      <c r="A119" s="7"/>
      <c r="B119" s="7"/>
      <c r="C119" s="16"/>
      <c r="D119" s="16"/>
      <c r="E119" s="16"/>
      <c r="F119" s="9"/>
      <c r="G119" s="9"/>
      <c r="H119" s="9"/>
      <c r="I119" s="204"/>
      <c r="J119" s="84"/>
      <c r="K119" s="19"/>
      <c r="L119" s="84"/>
      <c r="M119" s="9"/>
      <c r="N119" s="9"/>
      <c r="O119" s="9"/>
    </row>
    <row r="120" spans="1:15" ht="17.25">
      <c r="A120" s="7"/>
      <c r="B120" s="7"/>
      <c r="C120" s="7"/>
      <c r="D120" s="7"/>
      <c r="E120" s="7"/>
      <c r="F120" s="9"/>
      <c r="G120" s="9"/>
      <c r="H120" s="9"/>
      <c r="I120" s="204"/>
      <c r="J120" s="85"/>
      <c r="K120" s="9"/>
      <c r="L120" s="85"/>
      <c r="M120" s="9"/>
      <c r="N120" s="9"/>
      <c r="O120" s="9"/>
    </row>
    <row r="121" spans="1:15" ht="17.25">
      <c r="A121" s="7"/>
      <c r="B121" s="7"/>
      <c r="C121" s="7"/>
      <c r="D121" s="7"/>
      <c r="E121" s="7"/>
      <c r="F121" s="9"/>
      <c r="G121" s="9"/>
      <c r="H121" s="9"/>
      <c r="I121" s="204"/>
      <c r="J121" s="84"/>
      <c r="K121" s="19"/>
      <c r="L121" s="84"/>
      <c r="M121" s="9"/>
      <c r="N121" s="9"/>
      <c r="O121" s="9"/>
    </row>
    <row r="122" spans="1:15" ht="17.25">
      <c r="A122" s="7"/>
      <c r="B122" s="7"/>
      <c r="C122" s="7"/>
      <c r="D122" s="7"/>
      <c r="E122" s="7"/>
      <c r="F122" s="9"/>
      <c r="G122" s="9"/>
      <c r="H122" s="9"/>
      <c r="I122" s="204"/>
      <c r="J122" s="12"/>
      <c r="K122" s="19"/>
      <c r="L122" s="12"/>
      <c r="M122" s="9"/>
      <c r="N122" s="9"/>
      <c r="O122" s="9"/>
    </row>
    <row r="123" spans="1:15" ht="17.25">
      <c r="A123" s="7"/>
      <c r="B123" s="7"/>
      <c r="C123" s="16"/>
      <c r="D123" s="16"/>
      <c r="E123" s="16"/>
      <c r="F123" s="9"/>
      <c r="G123" s="9"/>
      <c r="H123" s="9"/>
      <c r="I123" s="204"/>
      <c r="J123" s="84"/>
      <c r="K123" s="19"/>
      <c r="L123" s="84"/>
      <c r="M123" s="9"/>
      <c r="N123" s="9"/>
      <c r="O123" s="9"/>
    </row>
    <row r="124" spans="1:15" ht="17.25">
      <c r="A124" s="7"/>
      <c r="B124" s="7"/>
      <c r="C124" s="16"/>
      <c r="D124" s="16"/>
      <c r="E124" s="16"/>
      <c r="F124" s="9"/>
      <c r="G124" s="9"/>
      <c r="H124" s="9"/>
      <c r="I124" s="204"/>
      <c r="J124" s="84"/>
      <c r="K124" s="19"/>
      <c r="L124" s="84"/>
      <c r="M124" s="9"/>
      <c r="N124" s="9"/>
      <c r="O124" s="9"/>
    </row>
    <row r="125" spans="1:15" ht="17.25">
      <c r="A125" s="7"/>
      <c r="B125" s="7"/>
      <c r="C125" s="7"/>
      <c r="D125" s="7"/>
      <c r="E125" s="7"/>
      <c r="F125" s="9"/>
      <c r="G125" s="9"/>
      <c r="H125" s="9"/>
      <c r="I125" s="204"/>
      <c r="J125" s="10"/>
      <c r="K125" s="9"/>
      <c r="L125" s="10"/>
      <c r="M125" s="9"/>
      <c r="N125" s="9"/>
      <c r="O125" s="9"/>
    </row>
    <row r="126" spans="1:15" ht="17.25">
      <c r="A126" s="7"/>
      <c r="B126" s="7"/>
      <c r="C126" s="7"/>
      <c r="D126" s="7"/>
      <c r="E126" s="7"/>
      <c r="F126" s="9"/>
      <c r="G126" s="9"/>
      <c r="H126" s="9"/>
      <c r="I126" s="204"/>
      <c r="J126" s="19"/>
      <c r="K126" s="19"/>
      <c r="L126" s="19"/>
      <c r="M126" s="9"/>
      <c r="N126" s="9"/>
      <c r="O126" s="9"/>
    </row>
    <row r="127" spans="1:15" ht="17.25">
      <c r="A127" s="7"/>
      <c r="B127" s="7"/>
      <c r="C127" s="7"/>
      <c r="D127" s="7"/>
      <c r="E127" s="7"/>
      <c r="F127" s="9"/>
      <c r="G127" s="9"/>
      <c r="H127" s="9"/>
      <c r="I127" s="204"/>
      <c r="J127" s="84"/>
      <c r="K127" s="19"/>
      <c r="L127" s="84"/>
      <c r="M127" s="9"/>
      <c r="N127" s="9"/>
      <c r="O127" s="9"/>
    </row>
    <row r="128" spans="1:15" ht="17.25">
      <c r="A128" s="7"/>
      <c r="B128" s="7"/>
      <c r="C128" s="7"/>
      <c r="D128" s="7"/>
      <c r="E128" s="7"/>
      <c r="F128" s="9"/>
      <c r="G128" s="9"/>
      <c r="H128" s="9"/>
      <c r="I128" s="204"/>
      <c r="J128" s="84"/>
      <c r="K128" s="19"/>
      <c r="L128" s="84"/>
      <c r="M128" s="9"/>
      <c r="N128" s="9"/>
      <c r="O128" s="9"/>
    </row>
    <row r="129" spans="1:15" ht="17.25">
      <c r="A129" s="7"/>
      <c r="B129" s="7"/>
      <c r="C129" s="7"/>
      <c r="D129" s="7"/>
      <c r="E129" s="7"/>
      <c r="F129" s="9"/>
      <c r="G129" s="9"/>
      <c r="H129" s="9"/>
      <c r="I129" s="204"/>
      <c r="J129" s="84"/>
      <c r="K129" s="19"/>
      <c r="L129" s="84"/>
      <c r="M129" s="9"/>
      <c r="N129" s="9"/>
      <c r="O129" s="9"/>
    </row>
    <row r="130" spans="1:15" ht="17.25">
      <c r="A130" s="7"/>
      <c r="B130" s="7"/>
      <c r="C130" s="16"/>
      <c r="D130" s="16"/>
      <c r="E130" s="16"/>
      <c r="F130" s="9"/>
      <c r="G130" s="9"/>
      <c r="H130" s="9"/>
      <c r="I130" s="204"/>
      <c r="J130" s="84"/>
      <c r="K130" s="19"/>
      <c r="L130" s="84"/>
      <c r="M130" s="9"/>
      <c r="N130" s="9"/>
      <c r="O130" s="9"/>
    </row>
    <row r="131" spans="1:15" ht="17.25">
      <c r="A131" s="7"/>
      <c r="B131" s="7"/>
      <c r="C131" s="7"/>
      <c r="D131" s="7"/>
      <c r="E131" s="7"/>
      <c r="F131" s="9"/>
      <c r="G131" s="9"/>
      <c r="H131" s="9"/>
      <c r="I131" s="204"/>
      <c r="J131" s="9"/>
      <c r="K131" s="9"/>
      <c r="L131" s="9"/>
      <c r="M131" s="9"/>
      <c r="N131" s="9"/>
      <c r="O131" s="9"/>
    </row>
    <row r="132" spans="1:15" ht="17.25">
      <c r="A132" s="7"/>
      <c r="B132" s="7"/>
      <c r="C132" s="7"/>
      <c r="D132" s="7"/>
      <c r="E132" s="7"/>
      <c r="F132" s="9"/>
      <c r="G132" s="9"/>
      <c r="H132" s="9"/>
      <c r="I132" s="204"/>
      <c r="J132" s="9"/>
      <c r="K132" s="9"/>
      <c r="L132" s="9"/>
      <c r="M132" s="9"/>
      <c r="N132" s="9"/>
      <c r="O132" s="9"/>
    </row>
    <row r="133" spans="1:13" ht="17.25">
      <c r="A133" s="7"/>
      <c r="B133" s="7"/>
      <c r="C133" s="7"/>
      <c r="D133" s="7"/>
      <c r="E133" s="7"/>
      <c r="F133" s="9"/>
      <c r="G133" s="9"/>
      <c r="H133" s="9"/>
      <c r="I133" s="204"/>
      <c r="J133" s="9"/>
      <c r="K133" s="9"/>
      <c r="L133" s="9"/>
      <c r="M133" s="9"/>
    </row>
  </sheetData>
  <sheetProtection/>
  <mergeCells count="45">
    <mergeCell ref="C1:E1"/>
    <mergeCell ref="F1:H1"/>
    <mergeCell ref="A4:B4"/>
    <mergeCell ref="A5:B5"/>
    <mergeCell ref="A10:B10"/>
    <mergeCell ref="C11:E11"/>
    <mergeCell ref="F11:H11"/>
    <mergeCell ref="A13:B13"/>
    <mergeCell ref="A6:B6"/>
    <mergeCell ref="A7:B7"/>
    <mergeCell ref="A8:B8"/>
    <mergeCell ref="A9:B9"/>
    <mergeCell ref="A18:B18"/>
    <mergeCell ref="A19:B19"/>
    <mergeCell ref="C20:E20"/>
    <mergeCell ref="F20:H20"/>
    <mergeCell ref="A14:B14"/>
    <mergeCell ref="A15:B15"/>
    <mergeCell ref="A16:B16"/>
    <mergeCell ref="A17:B17"/>
    <mergeCell ref="A35:D35"/>
    <mergeCell ref="A36:D36"/>
    <mergeCell ref="A37:D37"/>
    <mergeCell ref="A38:D38"/>
    <mergeCell ref="A23:B23"/>
    <mergeCell ref="A24:B24"/>
    <mergeCell ref="A25:B25"/>
    <mergeCell ref="A26:B26"/>
    <mergeCell ref="A33:C33"/>
    <mergeCell ref="C41:E41"/>
    <mergeCell ref="F41:H41"/>
    <mergeCell ref="C96:E96"/>
    <mergeCell ref="F96:H96"/>
    <mergeCell ref="A27:B27"/>
    <mergeCell ref="C57:E57"/>
    <mergeCell ref="F57:H57"/>
    <mergeCell ref="A29:D29"/>
    <mergeCell ref="A30:D30"/>
    <mergeCell ref="A31:D31"/>
    <mergeCell ref="C103:E103"/>
    <mergeCell ref="F103:H103"/>
    <mergeCell ref="C68:E68"/>
    <mergeCell ref="F68:H68"/>
    <mergeCell ref="C81:E81"/>
    <mergeCell ref="F81:H81"/>
  </mergeCells>
  <printOptions/>
  <pageMargins left="0.72" right="0.16" top="0.5" bottom="0.36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55">
      <selection activeCell="K55" sqref="K1:K16384"/>
    </sheetView>
  </sheetViews>
  <sheetFormatPr defaultColWidth="9.140625" defaultRowHeight="15"/>
  <cols>
    <col min="1" max="3" width="9.140625" style="4" customWidth="1"/>
    <col min="4" max="4" width="9.140625" style="5" customWidth="1"/>
    <col min="5" max="5" width="5.00390625" style="5" customWidth="1"/>
    <col min="6" max="6" width="9.140625" style="5" customWidth="1"/>
    <col min="7" max="7" width="4.7109375" style="5" customWidth="1"/>
    <col min="8" max="8" width="13.7109375" style="5" customWidth="1"/>
    <col min="9" max="9" width="4.421875" style="5" customWidth="1"/>
    <col min="10" max="10" width="13.7109375" style="5" customWidth="1"/>
    <col min="11" max="11" width="9.140625" style="176" customWidth="1"/>
    <col min="12" max="16384" width="9.140625" style="5" customWidth="1"/>
  </cols>
  <sheetData>
    <row r="1" spans="1:10" ht="15.75">
      <c r="A1" s="2" t="s">
        <v>3</v>
      </c>
      <c r="I1" s="238" t="s">
        <v>13</v>
      </c>
      <c r="J1" s="238"/>
    </row>
    <row r="2" spans="1:14" ht="14.25">
      <c r="A2" s="1" t="s">
        <v>299</v>
      </c>
      <c r="J2" s="6" t="s">
        <v>14</v>
      </c>
      <c r="N2" s="229"/>
    </row>
    <row r="3" spans="1:14" ht="14.25">
      <c r="A3" s="1" t="s">
        <v>4</v>
      </c>
      <c r="J3" s="6" t="s">
        <v>7</v>
      </c>
      <c r="N3" s="229"/>
    </row>
    <row r="4" spans="1:9" ht="14.25">
      <c r="A4" s="1" t="s">
        <v>5</v>
      </c>
      <c r="I4" s="6"/>
    </row>
    <row r="5" spans="1:11" ht="23.25">
      <c r="A5" s="230" t="s">
        <v>666</v>
      </c>
      <c r="B5" s="230"/>
      <c r="C5" s="230"/>
      <c r="D5" s="230"/>
      <c r="E5" s="230"/>
      <c r="F5" s="230"/>
      <c r="G5" s="230"/>
      <c r="H5" s="230"/>
      <c r="I5" s="230"/>
      <c r="J5" s="230"/>
      <c r="K5" s="177"/>
    </row>
    <row r="6" spans="1:11" ht="18">
      <c r="A6" s="231" t="s">
        <v>676</v>
      </c>
      <c r="B6" s="231"/>
      <c r="C6" s="231"/>
      <c r="D6" s="231"/>
      <c r="E6" s="231"/>
      <c r="F6" s="231"/>
      <c r="G6" s="231"/>
      <c r="H6" s="231"/>
      <c r="I6" s="231"/>
      <c r="J6" s="231"/>
      <c r="K6" s="178"/>
    </row>
    <row r="8" ht="17.25">
      <c r="A8" s="3" t="s">
        <v>15</v>
      </c>
    </row>
    <row r="9" ht="16.5">
      <c r="A9" s="7" t="s">
        <v>16</v>
      </c>
    </row>
    <row r="10" ht="16.5">
      <c r="A10" s="7" t="s">
        <v>17</v>
      </c>
    </row>
    <row r="11" ht="16.5">
      <c r="A11" s="7" t="s">
        <v>18</v>
      </c>
    </row>
    <row r="12" ht="16.5">
      <c r="A12" s="7" t="s">
        <v>19</v>
      </c>
    </row>
    <row r="13" ht="16.5">
      <c r="A13" s="80" t="s">
        <v>450</v>
      </c>
    </row>
    <row r="14" ht="16.5">
      <c r="A14" s="7" t="s">
        <v>449</v>
      </c>
    </row>
    <row r="15" spans="1:13" ht="16.5">
      <c r="A15" s="228" t="s">
        <v>451</v>
      </c>
      <c r="B15" s="228"/>
      <c r="C15" s="228"/>
      <c r="D15" s="228"/>
      <c r="E15" s="228"/>
      <c r="F15" s="228"/>
      <c r="G15" s="228"/>
      <c r="H15" s="228"/>
      <c r="I15" s="9"/>
      <c r="J15" s="9"/>
      <c r="K15" s="160"/>
      <c r="L15" s="9"/>
      <c r="M15" s="9"/>
    </row>
    <row r="16" spans="1:13" ht="16.5">
      <c r="A16" s="232" t="s">
        <v>455</v>
      </c>
      <c r="B16" s="232"/>
      <c r="C16" s="232"/>
      <c r="D16" s="232"/>
      <c r="E16" s="232"/>
      <c r="F16" s="232"/>
      <c r="G16" s="232"/>
      <c r="H16" s="232"/>
      <c r="I16" s="232"/>
      <c r="J16" s="232"/>
      <c r="K16" s="160"/>
      <c r="L16" s="9"/>
      <c r="M16" s="9"/>
    </row>
    <row r="17" spans="1:13" ht="16.5">
      <c r="A17" s="228" t="s">
        <v>452</v>
      </c>
      <c r="B17" s="228"/>
      <c r="C17" s="228"/>
      <c r="D17" s="228"/>
      <c r="E17" s="228"/>
      <c r="F17" s="228"/>
      <c r="G17" s="228"/>
      <c r="H17" s="228"/>
      <c r="I17" s="228"/>
      <c r="J17" s="228"/>
      <c r="K17" s="160"/>
      <c r="L17" s="9"/>
      <c r="M17" s="9"/>
    </row>
    <row r="18" spans="1:13" ht="16.5">
      <c r="A18" s="228" t="s">
        <v>453</v>
      </c>
      <c r="B18" s="228"/>
      <c r="C18" s="228"/>
      <c r="D18" s="228"/>
      <c r="E18" s="228"/>
      <c r="F18" s="228"/>
      <c r="G18" s="228"/>
      <c r="H18" s="228"/>
      <c r="I18" s="228"/>
      <c r="J18" s="228"/>
      <c r="K18" s="160"/>
      <c r="L18" s="9"/>
      <c r="M18" s="9"/>
    </row>
    <row r="19" spans="1:13" ht="15">
      <c r="A19" s="228" t="s">
        <v>454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</row>
    <row r="20" ht="16.5">
      <c r="A20" s="7"/>
    </row>
    <row r="21" ht="16.5">
      <c r="A21" s="7"/>
    </row>
    <row r="22" ht="17.25">
      <c r="A22" s="3" t="s">
        <v>20</v>
      </c>
    </row>
    <row r="23" ht="16.5">
      <c r="A23" s="7" t="s">
        <v>456</v>
      </c>
    </row>
    <row r="24" ht="16.5">
      <c r="A24" s="7" t="s">
        <v>21</v>
      </c>
    </row>
    <row r="25" spans="1:11" ht="16.5">
      <c r="A25" s="8"/>
      <c r="B25" s="7"/>
      <c r="C25" s="7"/>
      <c r="D25" s="9"/>
      <c r="E25" s="9"/>
      <c r="F25" s="9"/>
      <c r="G25" s="9"/>
      <c r="H25" s="9"/>
      <c r="I25" s="9"/>
      <c r="J25" s="9"/>
      <c r="K25" s="160"/>
    </row>
    <row r="26" spans="1:11" ht="17.25">
      <c r="A26" s="3" t="s">
        <v>22</v>
      </c>
      <c r="B26" s="7"/>
      <c r="C26" s="7"/>
      <c r="D26" s="9"/>
      <c r="E26" s="9"/>
      <c r="F26" s="9"/>
      <c r="G26" s="9"/>
      <c r="H26" s="9"/>
      <c r="I26" s="9"/>
      <c r="J26" s="9"/>
      <c r="K26" s="160"/>
    </row>
    <row r="27" spans="1:11" ht="16.5">
      <c r="A27" s="7" t="s">
        <v>23</v>
      </c>
      <c r="B27" s="7"/>
      <c r="C27" s="7"/>
      <c r="D27" s="9"/>
      <c r="E27" s="9"/>
      <c r="F27" s="9"/>
      <c r="G27" s="9"/>
      <c r="H27" s="9"/>
      <c r="I27" s="9"/>
      <c r="J27" s="9"/>
      <c r="K27" s="160"/>
    </row>
    <row r="28" spans="1:11" ht="16.5">
      <c r="A28" s="7" t="s">
        <v>24</v>
      </c>
      <c r="B28" s="7"/>
      <c r="C28" s="7"/>
      <c r="D28" s="9"/>
      <c r="E28" s="9"/>
      <c r="F28" s="9"/>
      <c r="G28" s="9"/>
      <c r="H28" s="9"/>
      <c r="I28" s="9"/>
      <c r="J28" s="9"/>
      <c r="K28" s="160"/>
    </row>
    <row r="29" spans="1:11" ht="16.5">
      <c r="A29" s="7" t="s">
        <v>25</v>
      </c>
      <c r="B29" s="7"/>
      <c r="C29" s="7"/>
      <c r="D29" s="9"/>
      <c r="E29" s="9"/>
      <c r="F29" s="9"/>
      <c r="G29" s="9"/>
      <c r="H29" s="9"/>
      <c r="I29" s="9"/>
      <c r="J29" s="9"/>
      <c r="K29" s="160"/>
    </row>
    <row r="30" spans="1:11" ht="16.5">
      <c r="A30" s="7" t="s">
        <v>26</v>
      </c>
      <c r="B30" s="7"/>
      <c r="C30" s="7"/>
      <c r="D30" s="9"/>
      <c r="E30" s="9"/>
      <c r="F30" s="9"/>
      <c r="G30" s="9"/>
      <c r="H30" s="9"/>
      <c r="I30" s="9"/>
      <c r="J30" s="9"/>
      <c r="K30" s="160"/>
    </row>
    <row r="31" spans="1:11" ht="17.25">
      <c r="A31" s="3"/>
      <c r="B31" s="7"/>
      <c r="C31" s="7"/>
      <c r="D31" s="9"/>
      <c r="E31" s="9"/>
      <c r="F31" s="9"/>
      <c r="G31" s="9"/>
      <c r="H31" s="9"/>
      <c r="I31" s="9"/>
      <c r="J31" s="9"/>
      <c r="K31" s="160"/>
    </row>
    <row r="32" spans="1:11" ht="17.25">
      <c r="A32" s="3" t="s">
        <v>27</v>
      </c>
      <c r="B32" s="7"/>
      <c r="C32" s="7"/>
      <c r="D32" s="9"/>
      <c r="E32" s="9"/>
      <c r="F32" s="9"/>
      <c r="G32" s="9"/>
      <c r="H32" s="9"/>
      <c r="I32" s="9"/>
      <c r="J32" s="9"/>
      <c r="K32" s="160"/>
    </row>
    <row r="33" spans="1:11" ht="16.5">
      <c r="A33" s="7" t="s">
        <v>28</v>
      </c>
      <c r="B33" s="7"/>
      <c r="C33" s="7"/>
      <c r="D33" s="9"/>
      <c r="E33" s="9"/>
      <c r="F33" s="9"/>
      <c r="G33" s="9"/>
      <c r="H33" s="9"/>
      <c r="I33" s="9"/>
      <c r="J33" s="9"/>
      <c r="K33" s="160"/>
    </row>
    <row r="34" spans="1:11" ht="16.5">
      <c r="A34" s="7" t="s">
        <v>29</v>
      </c>
      <c r="B34" s="7"/>
      <c r="C34" s="7"/>
      <c r="D34" s="9"/>
      <c r="E34" s="9"/>
      <c r="F34" s="9"/>
      <c r="G34" s="9"/>
      <c r="H34" s="9"/>
      <c r="I34" s="9"/>
      <c r="J34" s="9"/>
      <c r="K34" s="160"/>
    </row>
    <row r="35" spans="1:11" ht="16.5">
      <c r="A35" s="228" t="s">
        <v>458</v>
      </c>
      <c r="B35" s="228"/>
      <c r="C35" s="228"/>
      <c r="D35" s="228"/>
      <c r="E35" s="228"/>
      <c r="F35" s="228"/>
      <c r="G35" s="228"/>
      <c r="H35" s="9"/>
      <c r="I35" s="9"/>
      <c r="J35" s="9"/>
      <c r="K35" s="160"/>
    </row>
    <row r="36" spans="1:11" ht="16.5">
      <c r="A36" s="228" t="s">
        <v>459</v>
      </c>
      <c r="B36" s="228"/>
      <c r="C36" s="228"/>
      <c r="D36" s="228"/>
      <c r="E36" s="228"/>
      <c r="F36" s="228"/>
      <c r="G36" s="228"/>
      <c r="H36" s="228"/>
      <c r="I36" s="9"/>
      <c r="J36" s="9"/>
      <c r="K36" s="160"/>
    </row>
    <row r="37" spans="1:11" ht="16.5">
      <c r="A37" s="7" t="s">
        <v>460</v>
      </c>
      <c r="B37" s="7"/>
      <c r="C37" s="7"/>
      <c r="D37" s="7"/>
      <c r="E37" s="9"/>
      <c r="F37" s="9"/>
      <c r="G37" s="9"/>
      <c r="H37" s="9"/>
      <c r="I37" s="9"/>
      <c r="J37" s="9"/>
      <c r="K37" s="160"/>
    </row>
    <row r="38" spans="1:11" ht="16.5">
      <c r="A38" s="7" t="s">
        <v>29</v>
      </c>
      <c r="B38" s="7"/>
      <c r="C38" s="7"/>
      <c r="D38" s="7"/>
      <c r="E38" s="7"/>
      <c r="F38" s="9"/>
      <c r="G38" s="9"/>
      <c r="H38" s="9"/>
      <c r="I38" s="9"/>
      <c r="J38" s="9"/>
      <c r="K38" s="160"/>
    </row>
    <row r="39" spans="1:11" ht="16.5">
      <c r="A39" s="228" t="s">
        <v>461</v>
      </c>
      <c r="B39" s="228"/>
      <c r="C39" s="228"/>
      <c r="D39" s="228"/>
      <c r="E39" s="228"/>
      <c r="F39" s="228"/>
      <c r="G39" s="228"/>
      <c r="H39" s="228"/>
      <c r="I39" s="9"/>
      <c r="J39" s="9"/>
      <c r="K39" s="160"/>
    </row>
    <row r="40" spans="1:11" ht="16.5">
      <c r="A40" s="228" t="s">
        <v>462</v>
      </c>
      <c r="B40" s="228"/>
      <c r="C40" s="228"/>
      <c r="D40" s="228"/>
      <c r="E40" s="228"/>
      <c r="F40" s="9"/>
      <c r="G40" s="9"/>
      <c r="H40" s="9"/>
      <c r="I40" s="9"/>
      <c r="J40" s="9"/>
      <c r="K40" s="160"/>
    </row>
    <row r="41" spans="1:11" ht="16.5">
      <c r="A41" s="228" t="s">
        <v>463</v>
      </c>
      <c r="B41" s="228"/>
      <c r="C41" s="228"/>
      <c r="D41" s="228"/>
      <c r="E41" s="228"/>
      <c r="F41" s="228"/>
      <c r="G41" s="9"/>
      <c r="H41" s="9"/>
      <c r="I41" s="9"/>
      <c r="J41" s="9"/>
      <c r="K41" s="160"/>
    </row>
    <row r="42" spans="1:11" ht="16.5">
      <c r="A42" s="228" t="s">
        <v>464</v>
      </c>
      <c r="B42" s="228"/>
      <c r="C42" s="228"/>
      <c r="D42" s="228"/>
      <c r="E42" s="228"/>
      <c r="F42" s="228"/>
      <c r="G42" s="228"/>
      <c r="H42" s="9"/>
      <c r="I42" s="9"/>
      <c r="J42" s="9"/>
      <c r="K42" s="160"/>
    </row>
    <row r="43" spans="1:11" ht="16.5">
      <c r="A43" s="228" t="s">
        <v>465</v>
      </c>
      <c r="B43" s="228"/>
      <c r="C43" s="228"/>
      <c r="D43" s="228"/>
      <c r="E43" s="228"/>
      <c r="F43" s="228"/>
      <c r="G43" s="228"/>
      <c r="H43" s="228"/>
      <c r="I43" s="9"/>
      <c r="J43" s="9"/>
      <c r="K43" s="160"/>
    </row>
    <row r="44" spans="1:11" ht="16.5">
      <c r="A44" s="228" t="s">
        <v>466</v>
      </c>
      <c r="B44" s="228"/>
      <c r="C44" s="228"/>
      <c r="D44" s="228"/>
      <c r="E44" s="228"/>
      <c r="F44" s="228"/>
      <c r="G44" s="228"/>
      <c r="H44" s="228"/>
      <c r="I44" s="9"/>
      <c r="J44" s="9"/>
      <c r="K44" s="160"/>
    </row>
    <row r="45" spans="1:11" ht="16.5">
      <c r="A45" s="228" t="s">
        <v>467</v>
      </c>
      <c r="B45" s="228"/>
      <c r="C45" s="228"/>
      <c r="D45" s="228"/>
      <c r="E45" s="228"/>
      <c r="F45" s="228"/>
      <c r="G45" s="228"/>
      <c r="H45" s="228"/>
      <c r="I45" s="228"/>
      <c r="J45" s="228"/>
      <c r="K45" s="160"/>
    </row>
    <row r="46" spans="1:11" ht="16.5">
      <c r="A46" s="228" t="s">
        <v>468</v>
      </c>
      <c r="B46" s="228"/>
      <c r="C46" s="228"/>
      <c r="D46" s="228"/>
      <c r="E46" s="228"/>
      <c r="F46" s="228"/>
      <c r="G46" s="228"/>
      <c r="H46" s="228"/>
      <c r="I46" s="9"/>
      <c r="J46" s="9"/>
      <c r="K46" s="160"/>
    </row>
    <row r="47" spans="1:11" ht="16.5">
      <c r="A47" s="7" t="s">
        <v>469</v>
      </c>
      <c r="B47" s="7"/>
      <c r="C47" s="7"/>
      <c r="D47" s="9"/>
      <c r="E47" s="9"/>
      <c r="F47" s="9"/>
      <c r="G47" s="9"/>
      <c r="H47" s="9"/>
      <c r="I47" s="9"/>
      <c r="J47" s="9"/>
      <c r="K47" s="160"/>
    </row>
    <row r="48" spans="1:11" ht="16.5">
      <c r="A48" s="7" t="s">
        <v>30</v>
      </c>
      <c r="B48" s="7"/>
      <c r="C48" s="7"/>
      <c r="D48" s="9"/>
      <c r="E48" s="9"/>
      <c r="F48" s="9"/>
      <c r="G48" s="9"/>
      <c r="H48" s="9"/>
      <c r="I48" s="9"/>
      <c r="J48" s="9"/>
      <c r="K48" s="160"/>
    </row>
    <row r="49" spans="1:11" ht="16.5">
      <c r="A49" s="7" t="s">
        <v>457</v>
      </c>
      <c r="B49" s="7"/>
      <c r="C49" s="7"/>
      <c r="D49" s="9"/>
      <c r="E49" s="9"/>
      <c r="F49" s="9"/>
      <c r="G49" s="9"/>
      <c r="H49" s="9"/>
      <c r="I49" s="9"/>
      <c r="J49" s="9"/>
      <c r="K49" s="160"/>
    </row>
    <row r="50" spans="1:11" ht="16.5">
      <c r="A50" s="7" t="s">
        <v>31</v>
      </c>
      <c r="B50" s="7"/>
      <c r="C50" s="7"/>
      <c r="D50" s="9"/>
      <c r="E50" s="9"/>
      <c r="F50" s="9"/>
      <c r="G50" s="9"/>
      <c r="H50" s="9"/>
      <c r="I50" s="9"/>
      <c r="J50" s="9"/>
      <c r="K50" s="160"/>
    </row>
    <row r="51" spans="1:11" ht="16.5">
      <c r="A51" s="7" t="s">
        <v>32</v>
      </c>
      <c r="B51" s="7"/>
      <c r="C51" s="7"/>
      <c r="D51" s="9"/>
      <c r="E51" s="9"/>
      <c r="F51" s="9"/>
      <c r="G51" s="9"/>
      <c r="H51" s="9"/>
      <c r="I51" s="9"/>
      <c r="J51" s="9"/>
      <c r="K51" s="160"/>
    </row>
    <row r="52" spans="1:11" ht="16.5">
      <c r="A52" s="7" t="s">
        <v>470</v>
      </c>
      <c r="B52" s="7"/>
      <c r="C52" s="7"/>
      <c r="D52" s="9"/>
      <c r="E52" s="9"/>
      <c r="F52" s="9"/>
      <c r="G52" s="9"/>
      <c r="H52" s="9"/>
      <c r="I52" s="9"/>
      <c r="J52" s="9"/>
      <c r="K52" s="160"/>
    </row>
    <row r="53" spans="1:11" ht="16.5">
      <c r="A53" s="7" t="s">
        <v>33</v>
      </c>
      <c r="B53" s="7"/>
      <c r="C53" s="7"/>
      <c r="D53" s="9"/>
      <c r="E53" s="9"/>
      <c r="F53" s="9"/>
      <c r="G53" s="9"/>
      <c r="H53" s="9"/>
      <c r="I53" s="9"/>
      <c r="J53" s="9"/>
      <c r="K53" s="160"/>
    </row>
    <row r="54" spans="1:11" ht="16.5">
      <c r="A54" s="7" t="s">
        <v>34</v>
      </c>
      <c r="B54" s="7"/>
      <c r="C54" s="7"/>
      <c r="D54" s="9"/>
      <c r="E54" s="9"/>
      <c r="F54" s="9"/>
      <c r="G54" s="9"/>
      <c r="H54" s="9"/>
      <c r="I54" s="9"/>
      <c r="J54" s="9"/>
      <c r="K54" s="160"/>
    </row>
    <row r="55" spans="1:11" ht="16.5">
      <c r="A55" s="228" t="s">
        <v>477</v>
      </c>
      <c r="B55" s="228"/>
      <c r="C55" s="228"/>
      <c r="D55" s="228"/>
      <c r="E55" s="228"/>
      <c r="F55" s="228"/>
      <c r="G55" s="228"/>
      <c r="H55" s="228"/>
      <c r="I55" s="228"/>
      <c r="J55" s="9"/>
      <c r="K55" s="160"/>
    </row>
    <row r="56" spans="1:11" ht="16.5" customHeight="1">
      <c r="A56" s="228" t="s">
        <v>478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</row>
    <row r="57" spans="1:11" ht="16.5">
      <c r="A57" s="228" t="s">
        <v>479</v>
      </c>
      <c r="B57" s="228"/>
      <c r="C57" s="228"/>
      <c r="D57" s="228"/>
      <c r="E57" s="228"/>
      <c r="F57" s="228"/>
      <c r="G57" s="228"/>
      <c r="H57" s="228"/>
      <c r="I57" s="228"/>
      <c r="J57" s="9"/>
      <c r="K57" s="160"/>
    </row>
    <row r="58" spans="1:11" ht="16.5">
      <c r="A58" s="7" t="s">
        <v>480</v>
      </c>
      <c r="B58" s="7"/>
      <c r="C58" s="7"/>
      <c r="D58" s="9"/>
      <c r="E58" s="9"/>
      <c r="F58" s="9"/>
      <c r="G58" s="9"/>
      <c r="H58" s="9"/>
      <c r="I58" s="9"/>
      <c r="J58" s="9"/>
      <c r="K58" s="160"/>
    </row>
    <row r="59" spans="1:11" ht="16.5">
      <c r="A59" s="7" t="s">
        <v>35</v>
      </c>
      <c r="B59" s="7"/>
      <c r="C59" s="7"/>
      <c r="D59" s="9"/>
      <c r="E59" s="9"/>
      <c r="F59" s="9"/>
      <c r="G59" s="9"/>
      <c r="H59" s="9"/>
      <c r="I59" s="9"/>
      <c r="J59" s="9"/>
      <c r="K59" s="160"/>
    </row>
    <row r="60" spans="1:11" ht="16.5">
      <c r="A60" s="7" t="s">
        <v>36</v>
      </c>
      <c r="B60" s="7"/>
      <c r="C60" s="7"/>
      <c r="D60" s="9"/>
      <c r="E60" s="9"/>
      <c r="F60" s="9"/>
      <c r="G60" s="9"/>
      <c r="H60" s="9"/>
      <c r="I60" s="9"/>
      <c r="J60" s="9"/>
      <c r="K60" s="160"/>
    </row>
    <row r="61" spans="1:11" ht="16.5">
      <c r="A61" s="7" t="s">
        <v>471</v>
      </c>
      <c r="B61" s="7"/>
      <c r="C61" s="7"/>
      <c r="D61" s="9"/>
      <c r="E61" s="9"/>
      <c r="F61" s="9"/>
      <c r="G61" s="9"/>
      <c r="H61" s="9"/>
      <c r="I61" s="9"/>
      <c r="J61" s="9"/>
      <c r="K61" s="160"/>
    </row>
    <row r="62" spans="1:11" ht="16.5">
      <c r="A62" s="7" t="s">
        <v>472</v>
      </c>
      <c r="B62" s="7"/>
      <c r="C62" s="7"/>
      <c r="D62" s="9"/>
      <c r="E62" s="9"/>
      <c r="F62" s="9"/>
      <c r="G62" s="9"/>
      <c r="H62" s="9"/>
      <c r="I62" s="9"/>
      <c r="J62" s="9"/>
      <c r="K62" s="160"/>
    </row>
    <row r="63" spans="1:11" ht="16.5">
      <c r="A63" s="7" t="s">
        <v>473</v>
      </c>
      <c r="B63" s="7"/>
      <c r="C63" s="7"/>
      <c r="D63" s="9"/>
      <c r="E63" s="9"/>
      <c r="F63" s="9"/>
      <c r="G63" s="9"/>
      <c r="H63" s="9"/>
      <c r="I63" s="9"/>
      <c r="J63" s="9"/>
      <c r="K63" s="160"/>
    </row>
    <row r="64" spans="1:11" ht="16.5">
      <c r="A64" s="7" t="s">
        <v>37</v>
      </c>
      <c r="B64" s="7"/>
      <c r="C64" s="7"/>
      <c r="D64" s="9"/>
      <c r="E64" s="9"/>
      <c r="F64" s="9"/>
      <c r="G64" s="9"/>
      <c r="H64" s="9"/>
      <c r="I64" s="9"/>
      <c r="J64" s="9"/>
      <c r="K64" s="160"/>
    </row>
    <row r="65" spans="1:11" ht="16.5">
      <c r="A65" s="7" t="s">
        <v>38</v>
      </c>
      <c r="B65" s="7"/>
      <c r="C65" s="7"/>
      <c r="D65" s="9"/>
      <c r="E65" s="9"/>
      <c r="F65" s="9"/>
      <c r="G65" s="9"/>
      <c r="H65" s="9"/>
      <c r="I65" s="9"/>
      <c r="J65" s="9"/>
      <c r="K65" s="160"/>
    </row>
    <row r="66" spans="1:11" ht="16.5">
      <c r="A66" s="7" t="s">
        <v>39</v>
      </c>
      <c r="B66" s="7"/>
      <c r="C66" s="7"/>
      <c r="D66" s="9"/>
      <c r="E66" s="9"/>
      <c r="F66" s="9"/>
      <c r="G66" s="9"/>
      <c r="H66" s="9"/>
      <c r="I66" s="9"/>
      <c r="J66" s="9"/>
      <c r="K66" s="160"/>
    </row>
    <row r="67" spans="1:11" ht="16.5">
      <c r="A67" s="7" t="s">
        <v>40</v>
      </c>
      <c r="B67" s="7"/>
      <c r="C67" s="7"/>
      <c r="D67" s="9"/>
      <c r="E67" s="9"/>
      <c r="F67" s="9"/>
      <c r="G67" s="9"/>
      <c r="H67" s="9"/>
      <c r="I67" s="9"/>
      <c r="J67" s="9"/>
      <c r="K67" s="160"/>
    </row>
    <row r="68" spans="1:11" ht="16.5">
      <c r="A68" s="7" t="s">
        <v>41</v>
      </c>
      <c r="B68" s="7"/>
      <c r="C68" s="7"/>
      <c r="D68" s="9"/>
      <c r="E68" s="9"/>
      <c r="F68" s="9"/>
      <c r="G68" s="9"/>
      <c r="H68" s="9"/>
      <c r="I68" s="9"/>
      <c r="J68" s="9"/>
      <c r="K68" s="160"/>
    </row>
    <row r="69" spans="1:11" ht="16.5">
      <c r="A69" s="7" t="s">
        <v>474</v>
      </c>
      <c r="B69" s="7"/>
      <c r="C69" s="7"/>
      <c r="D69" s="9"/>
      <c r="E69" s="9"/>
      <c r="F69" s="9"/>
      <c r="G69" s="9"/>
      <c r="H69" s="9"/>
      <c r="I69" s="9"/>
      <c r="J69" s="9"/>
      <c r="K69" s="160"/>
    </row>
    <row r="70" spans="1:11" ht="16.5">
      <c r="A70" s="7" t="s">
        <v>42</v>
      </c>
      <c r="B70" s="7"/>
      <c r="C70" s="7"/>
      <c r="D70" s="9"/>
      <c r="E70" s="9"/>
      <c r="F70" s="9"/>
      <c r="G70" s="9"/>
      <c r="H70" s="9"/>
      <c r="I70" s="9"/>
      <c r="J70" s="9"/>
      <c r="K70" s="160"/>
    </row>
    <row r="71" spans="1:11" ht="16.5">
      <c r="A71" s="7" t="s">
        <v>43</v>
      </c>
      <c r="B71" s="7"/>
      <c r="C71" s="7"/>
      <c r="D71" s="9"/>
      <c r="E71" s="9"/>
      <c r="F71" s="9"/>
      <c r="G71" s="9"/>
      <c r="H71" s="9"/>
      <c r="I71" s="9"/>
      <c r="J71" s="9"/>
      <c r="K71" s="160"/>
    </row>
    <row r="72" spans="1:11" ht="16.5">
      <c r="A72" s="7" t="s">
        <v>44</v>
      </c>
      <c r="B72" s="7"/>
      <c r="C72" s="7"/>
      <c r="D72" s="9"/>
      <c r="E72" s="9"/>
      <c r="F72" s="9"/>
      <c r="G72" s="9"/>
      <c r="H72" s="9"/>
      <c r="I72" s="9"/>
      <c r="J72" s="9"/>
      <c r="K72" s="160"/>
    </row>
    <row r="73" spans="1:11" ht="16.5">
      <c r="A73" s="7" t="s">
        <v>45</v>
      </c>
      <c r="B73" s="7"/>
      <c r="C73" s="7"/>
      <c r="D73" s="9"/>
      <c r="E73" s="9"/>
      <c r="F73" s="9"/>
      <c r="G73" s="9"/>
      <c r="H73" s="9"/>
      <c r="I73" s="9"/>
      <c r="J73" s="9"/>
      <c r="K73" s="160"/>
    </row>
    <row r="74" spans="1:11" ht="16.5">
      <c r="A74" s="228" t="s">
        <v>481</v>
      </c>
      <c r="B74" s="228"/>
      <c r="C74" s="228"/>
      <c r="D74" s="228"/>
      <c r="E74" s="228"/>
      <c r="F74" s="228"/>
      <c r="G74" s="228"/>
      <c r="H74" s="228"/>
      <c r="I74" s="228"/>
      <c r="J74" s="228"/>
      <c r="K74" s="160"/>
    </row>
    <row r="75" spans="1:11" ht="16.5">
      <c r="A75" s="228" t="s">
        <v>482</v>
      </c>
      <c r="B75" s="228"/>
      <c r="C75" s="228"/>
      <c r="D75" s="228"/>
      <c r="E75" s="228"/>
      <c r="F75" s="228"/>
      <c r="G75" s="228"/>
      <c r="H75" s="228"/>
      <c r="I75" s="9"/>
      <c r="J75" s="9"/>
      <c r="K75" s="160"/>
    </row>
    <row r="76" spans="1:11" ht="16.5">
      <c r="A76" s="7" t="s">
        <v>475</v>
      </c>
      <c r="B76" s="7"/>
      <c r="C76" s="7"/>
      <c r="D76" s="9"/>
      <c r="E76" s="9"/>
      <c r="F76" s="9"/>
      <c r="G76" s="9"/>
      <c r="H76" s="9"/>
      <c r="I76" s="9"/>
      <c r="J76" s="9"/>
      <c r="K76" s="160"/>
    </row>
    <row r="77" spans="1:11" ht="16.5">
      <c r="A77" s="78" t="s">
        <v>483</v>
      </c>
      <c r="B77" s="78"/>
      <c r="C77" s="78"/>
      <c r="D77" s="78"/>
      <c r="E77" s="78"/>
      <c r="F77" s="78"/>
      <c r="G77" s="68"/>
      <c r="H77" s="68"/>
      <c r="I77" s="68"/>
      <c r="J77" s="9"/>
      <c r="K77" s="160"/>
    </row>
    <row r="78" spans="1:11" ht="16.5">
      <c r="A78" s="7" t="s">
        <v>484</v>
      </c>
      <c r="B78" s="7"/>
      <c r="C78" s="7"/>
      <c r="D78" s="9"/>
      <c r="E78" s="9"/>
      <c r="F78" s="9"/>
      <c r="G78" s="9"/>
      <c r="H78" s="9"/>
      <c r="I78" s="9"/>
      <c r="J78" s="9"/>
      <c r="K78" s="160"/>
    </row>
    <row r="79" spans="1:11" ht="16.5">
      <c r="A79" s="7" t="s">
        <v>46</v>
      </c>
      <c r="B79" s="7"/>
      <c r="C79" s="7"/>
      <c r="D79" s="9"/>
      <c r="E79" s="9"/>
      <c r="F79" s="9"/>
      <c r="G79" s="9"/>
      <c r="H79" s="9"/>
      <c r="I79" s="9"/>
      <c r="J79" s="9"/>
      <c r="K79" s="160"/>
    </row>
    <row r="80" spans="1:11" ht="16.5">
      <c r="A80" s="7" t="s">
        <v>47</v>
      </c>
      <c r="B80" s="7"/>
      <c r="C80" s="7"/>
      <c r="D80" s="9"/>
      <c r="E80" s="9"/>
      <c r="F80" s="9"/>
      <c r="G80" s="9"/>
      <c r="H80" s="9"/>
      <c r="I80" s="9"/>
      <c r="J80" s="9"/>
      <c r="K80" s="160"/>
    </row>
    <row r="81" spans="1:11" ht="16.5">
      <c r="A81" s="7" t="s">
        <v>476</v>
      </c>
      <c r="B81" s="7"/>
      <c r="C81" s="7"/>
      <c r="D81" s="9"/>
      <c r="E81" s="9"/>
      <c r="F81" s="9"/>
      <c r="G81" s="9"/>
      <c r="H81" s="9"/>
      <c r="I81" s="9"/>
      <c r="J81" s="9"/>
      <c r="K81" s="160"/>
    </row>
    <row r="82" spans="1:11" ht="16.5">
      <c r="A82" s="7"/>
      <c r="B82" s="7"/>
      <c r="C82" s="7"/>
      <c r="D82" s="9"/>
      <c r="E82" s="9"/>
      <c r="F82" s="9"/>
      <c r="G82" s="9"/>
      <c r="H82" s="9"/>
      <c r="I82" s="9"/>
      <c r="J82" s="9"/>
      <c r="K82" s="160"/>
    </row>
    <row r="83" spans="1:11" ht="17.25">
      <c r="A83" s="3" t="s">
        <v>48</v>
      </c>
      <c r="B83" s="7"/>
      <c r="C83" s="7"/>
      <c r="D83" s="9"/>
      <c r="E83" s="9"/>
      <c r="F83" s="9"/>
      <c r="G83" s="9"/>
      <c r="H83" s="9"/>
      <c r="I83" s="9"/>
      <c r="J83" s="9"/>
      <c r="K83" s="160"/>
    </row>
    <row r="84" spans="1:11" ht="16.5">
      <c r="A84" s="7"/>
      <c r="B84" s="7"/>
      <c r="C84" s="7"/>
      <c r="D84" s="9"/>
      <c r="E84" s="9"/>
      <c r="F84" s="9"/>
      <c r="G84" s="9"/>
      <c r="H84" s="9"/>
      <c r="I84" s="9" t="s">
        <v>49</v>
      </c>
      <c r="J84" s="9"/>
      <c r="K84" s="160"/>
    </row>
    <row r="85" spans="1:11" ht="16.5">
      <c r="A85" s="86" t="s">
        <v>50</v>
      </c>
      <c r="B85" s="7"/>
      <c r="C85" s="7"/>
      <c r="D85" s="9"/>
      <c r="E85" s="9"/>
      <c r="F85" s="9"/>
      <c r="H85" s="10" t="s">
        <v>137</v>
      </c>
      <c r="J85" s="10" t="s">
        <v>51</v>
      </c>
      <c r="K85" s="160" t="s">
        <v>8</v>
      </c>
    </row>
    <row r="86" spans="1:11" ht="16.5">
      <c r="A86" s="7" t="s">
        <v>52</v>
      </c>
      <c r="B86" s="7"/>
      <c r="C86" s="7"/>
      <c r="D86" s="9"/>
      <c r="E86" s="9"/>
      <c r="F86" s="9"/>
      <c r="G86" s="9"/>
      <c r="H86" s="11">
        <v>39640019</v>
      </c>
      <c r="I86" s="12"/>
      <c r="J86" s="11">
        <v>103198278</v>
      </c>
      <c r="K86" s="160"/>
    </row>
    <row r="87" spans="1:11" ht="16.5">
      <c r="A87" s="7" t="s">
        <v>644</v>
      </c>
      <c r="B87" s="7"/>
      <c r="C87" s="7"/>
      <c r="D87" s="9"/>
      <c r="E87" s="9"/>
      <c r="F87" s="9"/>
      <c r="G87" s="9"/>
      <c r="H87" s="11">
        <v>3008435054</v>
      </c>
      <c r="I87" s="13"/>
      <c r="J87" s="11">
        <v>5342250064</v>
      </c>
      <c r="K87" s="160"/>
    </row>
    <row r="88" spans="1:11" ht="16.5">
      <c r="A88" s="7" t="s">
        <v>375</v>
      </c>
      <c r="B88" s="7"/>
      <c r="C88" s="7"/>
      <c r="D88" s="9"/>
      <c r="E88" s="9"/>
      <c r="F88" s="9"/>
      <c r="G88" s="9"/>
      <c r="H88" s="14">
        <v>9000000000</v>
      </c>
      <c r="I88" s="15"/>
      <c r="J88" s="14">
        <v>5000000000</v>
      </c>
      <c r="K88" s="160"/>
    </row>
    <row r="89" spans="1:11" ht="17.25">
      <c r="A89" s="7"/>
      <c r="B89" s="7"/>
      <c r="C89" s="16" t="s">
        <v>53</v>
      </c>
      <c r="D89" s="9"/>
      <c r="E89" s="9"/>
      <c r="F89" s="9"/>
      <c r="G89" s="9"/>
      <c r="H89" s="17">
        <f>SUM(H86:H88)</f>
        <v>12048075073</v>
      </c>
      <c r="I89" s="13"/>
      <c r="J89" s="17">
        <f>SUM(J86:J88)</f>
        <v>10445448342</v>
      </c>
      <c r="K89" s="160">
        <v>110</v>
      </c>
    </row>
    <row r="90" spans="1:11" ht="17.25">
      <c r="A90" s="7"/>
      <c r="B90" s="7"/>
      <c r="C90" s="16"/>
      <c r="D90" s="9"/>
      <c r="E90" s="9"/>
      <c r="F90" s="9"/>
      <c r="G90" s="9"/>
      <c r="H90" s="17"/>
      <c r="I90" s="13"/>
      <c r="J90" s="17"/>
      <c r="K90" s="160"/>
    </row>
    <row r="91" spans="1:11" ht="16.5">
      <c r="A91" s="7"/>
      <c r="B91" s="7"/>
      <c r="C91" s="7"/>
      <c r="D91" s="9"/>
      <c r="E91" s="9"/>
      <c r="F91" s="9"/>
      <c r="H91" s="10"/>
      <c r="J91" s="10"/>
      <c r="K91" s="160"/>
    </row>
    <row r="92" spans="1:11" ht="16.5">
      <c r="A92" s="235"/>
      <c r="B92" s="235"/>
      <c r="C92" s="235"/>
      <c r="D92" s="235"/>
      <c r="E92" s="235"/>
      <c r="F92" s="235"/>
      <c r="G92" s="235"/>
      <c r="H92" s="235"/>
      <c r="J92" s="10"/>
      <c r="K92" s="160"/>
    </row>
    <row r="93" spans="1:11" ht="16.5">
      <c r="A93" s="167"/>
      <c r="B93"/>
      <c r="C93"/>
      <c r="D93"/>
      <c r="E93"/>
      <c r="F93"/>
      <c r="H93" s="10"/>
      <c r="J93" s="10"/>
      <c r="K93" s="160"/>
    </row>
    <row r="94" spans="1:11" ht="16.5" customHeight="1">
      <c r="A94" s="168"/>
      <c r="D94" s="170"/>
      <c r="G94" s="233"/>
      <c r="H94" s="233"/>
      <c r="J94" s="234"/>
      <c r="K94" s="234"/>
    </row>
    <row r="95" spans="1:11" ht="16.5" customHeight="1">
      <c r="A95" s="168"/>
      <c r="D95" s="171"/>
      <c r="G95" s="169"/>
      <c r="H95" s="10"/>
      <c r="J95" s="10"/>
      <c r="K95" s="179"/>
    </row>
    <row r="96" spans="1:11" ht="16.5" customHeight="1">
      <c r="A96" s="168"/>
      <c r="D96" s="172"/>
      <c r="G96" s="172"/>
      <c r="H96" s="172"/>
      <c r="J96" s="172"/>
      <c r="K96" s="180"/>
    </row>
    <row r="97" spans="1:11" ht="16.5" customHeight="1">
      <c r="A97" s="236"/>
      <c r="B97" s="236"/>
      <c r="C97" s="236"/>
      <c r="D97" s="236"/>
      <c r="E97" s="236"/>
      <c r="G97" s="173"/>
      <c r="H97" s="173"/>
      <c r="J97" s="173"/>
      <c r="K97" s="181"/>
    </row>
    <row r="98" spans="1:11" ht="16.5" customHeight="1">
      <c r="A98" s="237"/>
      <c r="B98" s="237"/>
      <c r="C98" s="237"/>
      <c r="D98" s="237"/>
      <c r="E98" s="237"/>
      <c r="F98" s="237"/>
      <c r="G98" s="172"/>
      <c r="H98" s="172"/>
      <c r="J98" s="175"/>
      <c r="K98" s="180"/>
    </row>
    <row r="99" spans="1:11" ht="16.5" customHeight="1">
      <c r="A99" s="174"/>
      <c r="B99"/>
      <c r="C99"/>
      <c r="D99"/>
      <c r="E99"/>
      <c r="F99"/>
      <c r="H99" s="10"/>
      <c r="J99" s="10"/>
      <c r="K99" s="160"/>
    </row>
    <row r="100" spans="1:11" ht="17.25" customHeight="1">
      <c r="A100" s="7"/>
      <c r="B100" s="7"/>
      <c r="C100" s="7"/>
      <c r="D100" s="9"/>
      <c r="E100" s="9"/>
      <c r="F100" s="9"/>
      <c r="H100" s="10"/>
      <c r="J100" s="10"/>
      <c r="K100" s="160"/>
    </row>
    <row r="101" spans="1:11" ht="17.25" customHeight="1">
      <c r="A101" s="7"/>
      <c r="B101" s="7"/>
      <c r="C101" s="7"/>
      <c r="D101" s="9"/>
      <c r="E101" s="9"/>
      <c r="F101" s="9"/>
      <c r="H101" s="10"/>
      <c r="J101" s="10"/>
      <c r="K101" s="160"/>
    </row>
    <row r="102" spans="1:11" ht="16.5">
      <c r="A102" s="7"/>
      <c r="B102" s="7"/>
      <c r="C102" s="7"/>
      <c r="D102" s="9"/>
      <c r="E102" s="9"/>
      <c r="F102" s="9"/>
      <c r="H102" s="10"/>
      <c r="J102" s="10"/>
      <c r="K102" s="160"/>
    </row>
    <row r="103" spans="1:11" ht="16.5">
      <c r="A103" s="7"/>
      <c r="B103" s="7"/>
      <c r="C103" s="7"/>
      <c r="D103" s="9"/>
      <c r="E103" s="9"/>
      <c r="F103" s="9"/>
      <c r="H103" s="10"/>
      <c r="J103" s="10"/>
      <c r="K103" s="160"/>
    </row>
    <row r="104" spans="1:11" ht="16.5">
      <c r="A104" s="7"/>
      <c r="B104" s="7"/>
      <c r="C104" s="7"/>
      <c r="D104" s="9"/>
      <c r="E104" s="9"/>
      <c r="F104" s="9"/>
      <c r="H104" s="10"/>
      <c r="J104" s="10"/>
      <c r="K104" s="160"/>
    </row>
    <row r="105" spans="1:11" ht="16.5">
      <c r="A105" s="7"/>
      <c r="B105" s="7"/>
      <c r="C105" s="7"/>
      <c r="D105" s="9"/>
      <c r="E105" s="9"/>
      <c r="F105" s="9"/>
      <c r="H105" s="10"/>
      <c r="J105" s="10"/>
      <c r="K105" s="160"/>
    </row>
    <row r="106" spans="1:11" ht="16.5">
      <c r="A106" s="7"/>
      <c r="B106" s="7"/>
      <c r="C106" s="7"/>
      <c r="D106" s="9"/>
      <c r="E106" s="9"/>
      <c r="F106" s="9"/>
      <c r="H106" s="10"/>
      <c r="J106" s="10"/>
      <c r="K106" s="160"/>
    </row>
    <row r="107" spans="1:11" ht="16.5">
      <c r="A107" s="7"/>
      <c r="B107" s="7"/>
      <c r="C107" s="7"/>
      <c r="D107" s="9"/>
      <c r="E107" s="9"/>
      <c r="F107" s="9"/>
      <c r="H107" s="10"/>
      <c r="J107" s="10"/>
      <c r="K107" s="160"/>
    </row>
    <row r="108" spans="1:11" ht="16.5">
      <c r="A108" s="7"/>
      <c r="B108" s="7"/>
      <c r="C108" s="7"/>
      <c r="D108" s="9"/>
      <c r="E108" s="9"/>
      <c r="F108" s="9"/>
      <c r="H108" s="10"/>
      <c r="J108" s="10"/>
      <c r="K108" s="160"/>
    </row>
    <row r="109" spans="1:11" ht="16.5">
      <c r="A109" s="7"/>
      <c r="B109" s="7"/>
      <c r="C109" s="7"/>
      <c r="D109" s="9"/>
      <c r="E109" s="9"/>
      <c r="F109" s="9"/>
      <c r="H109" s="10"/>
      <c r="J109" s="10"/>
      <c r="K109" s="160"/>
    </row>
    <row r="110" spans="1:11" ht="16.5">
      <c r="A110" s="7"/>
      <c r="B110" s="7"/>
      <c r="C110" s="7"/>
      <c r="D110" s="9"/>
      <c r="E110" s="9"/>
      <c r="F110" s="9"/>
      <c r="H110" s="10"/>
      <c r="J110" s="10"/>
      <c r="K110" s="160"/>
    </row>
    <row r="111" spans="1:11" ht="16.5">
      <c r="A111" s="7"/>
      <c r="B111" s="7"/>
      <c r="C111" s="7"/>
      <c r="D111" s="9"/>
      <c r="E111" s="9"/>
      <c r="F111" s="9"/>
      <c r="H111" s="10"/>
      <c r="J111" s="10"/>
      <c r="K111" s="160"/>
    </row>
    <row r="112" spans="1:11" ht="16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160"/>
    </row>
    <row r="113" spans="1:11" ht="16.5">
      <c r="A113" s="7"/>
      <c r="B113" s="7"/>
      <c r="C113" s="7"/>
      <c r="D113" s="9"/>
      <c r="E113" s="9"/>
      <c r="F113" s="9"/>
      <c r="G113" s="9"/>
      <c r="H113" s="9"/>
      <c r="I113" s="9"/>
      <c r="J113" s="9"/>
      <c r="K113" s="160"/>
    </row>
  </sheetData>
  <sheetProtection/>
  <mergeCells count="29">
    <mergeCell ref="G94:H94"/>
    <mergeCell ref="J94:K94"/>
    <mergeCell ref="A92:H92"/>
    <mergeCell ref="A97:E97"/>
    <mergeCell ref="A98:F98"/>
    <mergeCell ref="I1:J1"/>
    <mergeCell ref="A75:H75"/>
    <mergeCell ref="A43:H43"/>
    <mergeCell ref="A44:H44"/>
    <mergeCell ref="A45:J45"/>
    <mergeCell ref="N2:N3"/>
    <mergeCell ref="A5:J5"/>
    <mergeCell ref="A6:J6"/>
    <mergeCell ref="A42:G42"/>
    <mergeCell ref="A16:J16"/>
    <mergeCell ref="A19:M19"/>
    <mergeCell ref="A35:G35"/>
    <mergeCell ref="A15:H15"/>
    <mergeCell ref="A36:H36"/>
    <mergeCell ref="A17:J17"/>
    <mergeCell ref="A18:J18"/>
    <mergeCell ref="A74:J74"/>
    <mergeCell ref="A46:H46"/>
    <mergeCell ref="A55:I55"/>
    <mergeCell ref="A56:K56"/>
    <mergeCell ref="A57:I57"/>
    <mergeCell ref="A39:H39"/>
    <mergeCell ref="A40:E40"/>
    <mergeCell ref="A41:F41"/>
  </mergeCells>
  <printOptions/>
  <pageMargins left="0.82" right="0.37" top="0.47" bottom="0.51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6.57421875" style="5" customWidth="1"/>
    <col min="2" max="2" width="16.57421875" style="5" customWidth="1"/>
    <col min="3" max="4" width="17.28125" style="5" customWidth="1"/>
    <col min="5" max="5" width="13.8515625" style="5" customWidth="1"/>
    <col min="6" max="6" width="13.421875" style="5" customWidth="1"/>
    <col min="7" max="7" width="17.28125" style="5" customWidth="1"/>
    <col min="8" max="8" width="9.140625" style="110" customWidth="1"/>
    <col min="9" max="16384" width="9.140625" style="5" customWidth="1"/>
  </cols>
  <sheetData>
    <row r="1" spans="1:6" ht="16.5">
      <c r="A1" s="89" t="s">
        <v>64</v>
      </c>
      <c r="B1" s="9"/>
      <c r="C1" s="9"/>
      <c r="D1" s="9"/>
      <c r="E1" s="9"/>
      <c r="F1" s="9"/>
    </row>
    <row r="2" spans="1:7" ht="16.5">
      <c r="A2" s="20"/>
      <c r="B2" s="21" t="s">
        <v>65</v>
      </c>
      <c r="C2" s="21" t="s">
        <v>66</v>
      </c>
      <c r="D2" s="21" t="s">
        <v>67</v>
      </c>
      <c r="E2" s="21" t="s">
        <v>68</v>
      </c>
      <c r="F2" s="21" t="s">
        <v>69</v>
      </c>
      <c r="G2" s="22" t="s">
        <v>70</v>
      </c>
    </row>
    <row r="3" spans="1:7" ht="16.5">
      <c r="A3" s="23" t="s">
        <v>71</v>
      </c>
      <c r="B3" s="23" t="s">
        <v>72</v>
      </c>
      <c r="C3" s="23" t="s">
        <v>73</v>
      </c>
      <c r="D3" s="23" t="s">
        <v>74</v>
      </c>
      <c r="E3" s="23" t="s">
        <v>75</v>
      </c>
      <c r="F3" s="23" t="s">
        <v>76</v>
      </c>
      <c r="G3" s="24" t="s">
        <v>77</v>
      </c>
    </row>
    <row r="4" spans="1:8" ht="16.5">
      <c r="A4" s="25"/>
      <c r="B4" s="26" t="s">
        <v>78</v>
      </c>
      <c r="C4" s="26" t="s">
        <v>79</v>
      </c>
      <c r="D4" s="26" t="s">
        <v>80</v>
      </c>
      <c r="E4" s="25"/>
      <c r="F4" s="26" t="s">
        <v>81</v>
      </c>
      <c r="G4" s="27"/>
      <c r="H4" s="76" t="s">
        <v>8</v>
      </c>
    </row>
    <row r="5" spans="1:7" ht="17.25">
      <c r="A5" s="28" t="s">
        <v>82</v>
      </c>
      <c r="B5" s="20"/>
      <c r="C5" s="20"/>
      <c r="D5" s="20"/>
      <c r="E5" s="20"/>
      <c r="F5" s="20"/>
      <c r="G5" s="29"/>
    </row>
    <row r="6" spans="1:8" ht="16.5">
      <c r="A6" s="30" t="s">
        <v>83</v>
      </c>
      <c r="B6" s="31">
        <v>40227809688</v>
      </c>
      <c r="C6" s="31">
        <v>24612271894</v>
      </c>
      <c r="D6" s="31">
        <v>841674717</v>
      </c>
      <c r="E6" s="31">
        <v>31500000</v>
      </c>
      <c r="F6" s="31">
        <v>219047619</v>
      </c>
      <c r="G6" s="31">
        <f>SUM(B6:F6)</f>
        <v>65932303918</v>
      </c>
      <c r="H6" s="110">
        <v>222</v>
      </c>
    </row>
    <row r="7" spans="1:8" ht="16.5">
      <c r="A7" s="32" t="s">
        <v>84</v>
      </c>
      <c r="B7" s="33"/>
      <c r="C7" s="33"/>
      <c r="D7" s="33">
        <v>320862090</v>
      </c>
      <c r="E7" s="33"/>
      <c r="F7" s="33">
        <v>75000000</v>
      </c>
      <c r="G7" s="34">
        <f>SUM(B7:F7)</f>
        <v>395862090</v>
      </c>
      <c r="H7" s="76"/>
    </row>
    <row r="8" spans="1:7" ht="16.5">
      <c r="A8" s="32" t="s">
        <v>85</v>
      </c>
      <c r="B8" s="33"/>
      <c r="C8" s="33"/>
      <c r="D8" s="33"/>
      <c r="E8" s="33"/>
      <c r="F8" s="33"/>
      <c r="G8" s="33"/>
    </row>
    <row r="9" spans="1:8" ht="16.5">
      <c r="A9" s="32" t="s">
        <v>86</v>
      </c>
      <c r="B9" s="33"/>
      <c r="C9" s="33"/>
      <c r="D9" s="33"/>
      <c r="E9" s="33"/>
      <c r="F9" s="33"/>
      <c r="G9" s="33"/>
      <c r="H9" s="121"/>
    </row>
    <row r="10" spans="1:7" ht="16.5">
      <c r="A10" s="32" t="s">
        <v>87</v>
      </c>
      <c r="B10" s="33"/>
      <c r="C10" s="33"/>
      <c r="D10" s="33"/>
      <c r="E10" s="33"/>
      <c r="F10" s="33"/>
      <c r="G10" s="33"/>
    </row>
    <row r="11" spans="1:7" ht="16.5">
      <c r="A11" s="32" t="s">
        <v>88</v>
      </c>
      <c r="B11" s="33"/>
      <c r="C11" s="33"/>
      <c r="D11" s="33"/>
      <c r="E11" s="33"/>
      <c r="F11" s="33"/>
      <c r="G11" s="33"/>
    </row>
    <row r="12" spans="1:7" ht="16.5">
      <c r="A12" s="32" t="s">
        <v>89</v>
      </c>
      <c r="B12" s="33"/>
      <c r="C12" s="33"/>
      <c r="D12" s="33"/>
      <c r="E12" s="33"/>
      <c r="F12" s="33"/>
      <c r="G12" s="35"/>
    </row>
    <row r="13" spans="1:8" ht="16.5">
      <c r="A13" s="30" t="s">
        <v>90</v>
      </c>
      <c r="B13" s="31">
        <f>B6+B8+B9-B11</f>
        <v>40227809688</v>
      </c>
      <c r="C13" s="31">
        <f>C6+C7-C12</f>
        <v>24612271894</v>
      </c>
      <c r="D13" s="31">
        <f>D6+D7-D11</f>
        <v>1162536807</v>
      </c>
      <c r="E13" s="31">
        <f>E6+E7-E11</f>
        <v>31500000</v>
      </c>
      <c r="F13" s="31">
        <f>F6+F7+F9</f>
        <v>294047619</v>
      </c>
      <c r="G13" s="36">
        <f>SUM(B13:F13)</f>
        <v>66328166008</v>
      </c>
      <c r="H13" s="110">
        <v>222</v>
      </c>
    </row>
    <row r="14" spans="1:7" ht="17.25">
      <c r="A14" s="37" t="s">
        <v>91</v>
      </c>
      <c r="B14" s="33"/>
      <c r="C14" s="33"/>
      <c r="D14" s="33"/>
      <c r="E14" s="33"/>
      <c r="F14" s="33"/>
      <c r="G14" s="33"/>
    </row>
    <row r="15" spans="1:7" ht="16.5">
      <c r="A15" s="30" t="s">
        <v>83</v>
      </c>
      <c r="B15" s="31">
        <v>3344611039</v>
      </c>
      <c r="C15" s="31">
        <v>8148513980</v>
      </c>
      <c r="D15" s="31">
        <v>509141317</v>
      </c>
      <c r="E15" s="31">
        <v>31500000</v>
      </c>
      <c r="F15" s="31">
        <v>219047619</v>
      </c>
      <c r="G15" s="31">
        <f>SUM(B15:F15)</f>
        <v>12252813955</v>
      </c>
    </row>
    <row r="16" spans="1:7" ht="16.5">
      <c r="A16" s="32" t="s">
        <v>92</v>
      </c>
      <c r="B16" s="33">
        <v>718794672</v>
      </c>
      <c r="C16" s="33">
        <v>1536664290</v>
      </c>
      <c r="D16" s="33">
        <v>68211527</v>
      </c>
      <c r="E16" s="33"/>
      <c r="F16" s="33"/>
      <c r="G16" s="34">
        <f>SUM(B16:F16)</f>
        <v>2323670489</v>
      </c>
    </row>
    <row r="17" spans="1:8" ht="16.5">
      <c r="A17" s="32" t="s">
        <v>86</v>
      </c>
      <c r="B17" s="33"/>
      <c r="C17" s="33"/>
      <c r="D17" s="33"/>
      <c r="E17" s="33"/>
      <c r="F17" s="33"/>
      <c r="G17" s="33"/>
      <c r="H17" s="121"/>
    </row>
    <row r="18" spans="1:7" ht="16.5">
      <c r="A18" s="32" t="s">
        <v>87</v>
      </c>
      <c r="B18" s="33"/>
      <c r="C18" s="33"/>
      <c r="D18" s="33"/>
      <c r="E18" s="33"/>
      <c r="F18" s="33"/>
      <c r="G18" s="33"/>
    </row>
    <row r="19" spans="1:7" ht="16.5">
      <c r="A19" s="32" t="s">
        <v>88</v>
      </c>
      <c r="B19" s="33"/>
      <c r="C19" s="33"/>
      <c r="D19" s="33"/>
      <c r="E19" s="33"/>
      <c r="F19" s="33"/>
      <c r="G19" s="33"/>
    </row>
    <row r="20" spans="1:7" ht="16.5">
      <c r="A20" s="32" t="s">
        <v>89</v>
      </c>
      <c r="B20" s="33"/>
      <c r="C20" s="33"/>
      <c r="D20" s="33"/>
      <c r="E20" s="33"/>
      <c r="F20" s="33"/>
      <c r="G20" s="35"/>
    </row>
    <row r="21" spans="1:8" ht="16.5">
      <c r="A21" s="30" t="s">
        <v>155</v>
      </c>
      <c r="B21" s="31">
        <f aca="true" t="shared" si="0" ref="B21:G21">B15+B16+B17-B19-B20</f>
        <v>4063405711</v>
      </c>
      <c r="C21" s="31">
        <f t="shared" si="0"/>
        <v>9685178270</v>
      </c>
      <c r="D21" s="31">
        <f t="shared" si="0"/>
        <v>577352844</v>
      </c>
      <c r="E21" s="31">
        <f t="shared" si="0"/>
        <v>31500000</v>
      </c>
      <c r="F21" s="31">
        <f t="shared" si="0"/>
        <v>219047619</v>
      </c>
      <c r="G21" s="31">
        <f t="shared" si="0"/>
        <v>14576484444</v>
      </c>
      <c r="H21" s="110">
        <v>223</v>
      </c>
    </row>
    <row r="22" spans="1:7" ht="17.25">
      <c r="A22" s="37" t="s">
        <v>93</v>
      </c>
      <c r="B22" s="33"/>
      <c r="C22" s="33"/>
      <c r="D22" s="33"/>
      <c r="E22" s="33"/>
      <c r="F22" s="33"/>
      <c r="G22" s="33"/>
    </row>
    <row r="23" spans="1:7" ht="16.5">
      <c r="A23" s="32" t="s">
        <v>94</v>
      </c>
      <c r="B23" s="33">
        <f>B6-B15</f>
        <v>36883198649</v>
      </c>
      <c r="C23" s="33">
        <f>C6-C15</f>
        <v>16463757914</v>
      </c>
      <c r="D23" s="33">
        <f>D6-D15</f>
        <v>332533400</v>
      </c>
      <c r="E23" s="33">
        <f>E6-E15</f>
        <v>0</v>
      </c>
      <c r="F23" s="33">
        <f>F6-F15</f>
        <v>0</v>
      </c>
      <c r="G23" s="33">
        <f>SUM(B23:F23)</f>
        <v>53679489963</v>
      </c>
    </row>
    <row r="24" spans="1:8" ht="16.5">
      <c r="A24" s="25" t="s">
        <v>95</v>
      </c>
      <c r="B24" s="38">
        <f>B13-B21</f>
        <v>36164403977</v>
      </c>
      <c r="C24" s="38">
        <f>C13-C21</f>
        <v>14927093624</v>
      </c>
      <c r="D24" s="38">
        <f>D13-D21</f>
        <v>585183963</v>
      </c>
      <c r="E24" s="38">
        <f>E13-E21</f>
        <v>0</v>
      </c>
      <c r="F24" s="38">
        <f>F13-F21</f>
        <v>75000000</v>
      </c>
      <c r="G24" s="38">
        <f>SUM(B24:F24)</f>
        <v>51751681564</v>
      </c>
      <c r="H24" s="110">
        <v>221</v>
      </c>
    </row>
    <row r="25" spans="1:6" ht="16.5">
      <c r="A25" s="9"/>
      <c r="B25" s="9"/>
      <c r="C25" s="9"/>
      <c r="D25" s="9"/>
      <c r="E25" s="9"/>
      <c r="F25" s="9"/>
    </row>
    <row r="26" spans="1:7" ht="16.5">
      <c r="A26" s="239"/>
      <c r="B26" s="239"/>
      <c r="C26" s="239"/>
      <c r="D26" s="239"/>
      <c r="E26" s="239"/>
      <c r="F26" s="239"/>
      <c r="G26" s="239"/>
    </row>
    <row r="27" spans="1:7" ht="16.5">
      <c r="A27" s="240"/>
      <c r="B27" s="240"/>
      <c r="C27" s="240"/>
      <c r="D27" s="240"/>
      <c r="E27" s="240"/>
      <c r="F27" s="240"/>
      <c r="G27" s="240"/>
    </row>
    <row r="28" spans="1:7" ht="16.5">
      <c r="A28" s="239"/>
      <c r="B28" s="239"/>
      <c r="C28" s="239"/>
      <c r="D28" s="239"/>
      <c r="E28" s="239"/>
      <c r="F28" s="239"/>
      <c r="G28" s="239"/>
    </row>
    <row r="29" spans="1:7" ht="16.5">
      <c r="A29" s="239"/>
      <c r="B29" s="239"/>
      <c r="C29" s="239"/>
      <c r="D29" s="239"/>
      <c r="E29" s="239"/>
      <c r="F29" s="239"/>
      <c r="G29" s="239"/>
    </row>
    <row r="30" spans="1:7" ht="16.5">
      <c r="A30" s="239"/>
      <c r="B30" s="239"/>
      <c r="C30" s="239"/>
      <c r="D30" s="239"/>
      <c r="E30" s="239"/>
      <c r="F30" s="239"/>
      <c r="G30" s="239"/>
    </row>
    <row r="31" spans="1:6" ht="16.5">
      <c r="A31" s="9"/>
      <c r="B31" s="9"/>
      <c r="C31" s="9"/>
      <c r="D31" s="9"/>
      <c r="E31" s="9"/>
      <c r="F31" s="9"/>
    </row>
  </sheetData>
  <sheetProtection/>
  <mergeCells count="5">
    <mergeCell ref="A30:G30"/>
    <mergeCell ref="A26:G26"/>
    <mergeCell ref="A27:G27"/>
    <mergeCell ref="A28:G28"/>
    <mergeCell ref="A29:G29"/>
  </mergeCells>
  <printOptions/>
  <pageMargins left="0.22" right="0.22" top="0.85" bottom="0.48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H25" sqref="H25"/>
    </sheetView>
  </sheetViews>
  <sheetFormatPr defaultColWidth="44.421875" defaultRowHeight="15"/>
  <cols>
    <col min="1" max="1" width="39.8515625" style="5" customWidth="1"/>
    <col min="2" max="2" width="13.00390625" style="5" customWidth="1"/>
    <col min="3" max="3" width="16.28125" style="5" customWidth="1"/>
    <col min="4" max="4" width="13.57421875" style="5" customWidth="1"/>
    <col min="5" max="5" width="10.8515625" style="5" customWidth="1"/>
    <col min="6" max="6" width="12.421875" style="5" customWidth="1"/>
    <col min="7" max="7" width="11.7109375" style="5" customWidth="1"/>
    <col min="8" max="8" width="16.00390625" style="5" customWidth="1"/>
    <col min="9" max="16384" width="44.421875" style="5" customWidth="1"/>
  </cols>
  <sheetData>
    <row r="1" s="9" customFormat="1" ht="16.5">
      <c r="A1" s="9" t="s">
        <v>96</v>
      </c>
    </row>
    <row r="2" spans="1:8" s="9" customFormat="1" ht="16.5">
      <c r="A2" s="20"/>
      <c r="B2" s="21" t="s">
        <v>97</v>
      </c>
      <c r="C2" s="21" t="s">
        <v>66</v>
      </c>
      <c r="D2" s="21" t="s">
        <v>98</v>
      </c>
      <c r="E2" s="20"/>
      <c r="F2" s="21" t="s">
        <v>99</v>
      </c>
      <c r="G2" s="21" t="s">
        <v>100</v>
      </c>
      <c r="H2" s="20"/>
    </row>
    <row r="3" spans="1:8" s="9" customFormat="1" ht="16.5">
      <c r="A3" s="23" t="s">
        <v>71</v>
      </c>
      <c r="B3" s="23" t="s">
        <v>101</v>
      </c>
      <c r="C3" s="23" t="s">
        <v>73</v>
      </c>
      <c r="D3" s="23" t="s">
        <v>102</v>
      </c>
      <c r="E3" s="23" t="s">
        <v>63</v>
      </c>
      <c r="F3" s="23" t="s">
        <v>103</v>
      </c>
      <c r="G3" s="23" t="s">
        <v>104</v>
      </c>
      <c r="H3" s="23" t="s">
        <v>105</v>
      </c>
    </row>
    <row r="4" spans="1:8" s="9" customFormat="1" ht="16.5">
      <c r="A4" s="32"/>
      <c r="B4" s="23" t="s">
        <v>106</v>
      </c>
      <c r="C4" s="23" t="s">
        <v>107</v>
      </c>
      <c r="D4" s="23" t="s">
        <v>108</v>
      </c>
      <c r="E4" s="32"/>
      <c r="F4" s="23" t="s">
        <v>109</v>
      </c>
      <c r="G4" s="23" t="s">
        <v>110</v>
      </c>
      <c r="H4" s="23" t="s">
        <v>77</v>
      </c>
    </row>
    <row r="5" spans="1:8" s="9" customFormat="1" ht="16.5">
      <c r="A5" s="25"/>
      <c r="B5" s="26" t="s">
        <v>78</v>
      </c>
      <c r="C5" s="26" t="s">
        <v>111</v>
      </c>
      <c r="D5" s="26" t="s">
        <v>112</v>
      </c>
      <c r="E5" s="25"/>
      <c r="F5" s="26" t="s">
        <v>81</v>
      </c>
      <c r="G5" s="26" t="s">
        <v>109</v>
      </c>
      <c r="H5" s="25"/>
    </row>
    <row r="6" spans="1:8" s="9" customFormat="1" ht="17.25">
      <c r="A6" s="28" t="s">
        <v>113</v>
      </c>
      <c r="B6" s="20"/>
      <c r="C6" s="20"/>
      <c r="D6" s="20"/>
      <c r="E6" s="20"/>
      <c r="F6" s="20"/>
      <c r="G6" s="20"/>
      <c r="H6" s="20"/>
    </row>
    <row r="7" spans="1:8" s="9" customFormat="1" ht="17.25">
      <c r="A7" s="37" t="s">
        <v>114</v>
      </c>
      <c r="B7" s="32"/>
      <c r="C7" s="32"/>
      <c r="D7" s="32"/>
      <c r="E7" s="32"/>
      <c r="F7" s="32"/>
      <c r="G7" s="32"/>
      <c r="H7" s="32"/>
    </row>
    <row r="8" spans="1:8" s="9" customFormat="1" ht="16.5">
      <c r="A8" s="30" t="s">
        <v>83</v>
      </c>
      <c r="B8" s="30"/>
      <c r="C8" s="30"/>
      <c r="D8" s="30"/>
      <c r="E8" s="30"/>
      <c r="F8" s="30"/>
      <c r="G8" s="30"/>
      <c r="H8" s="30"/>
    </row>
    <row r="9" spans="1:8" s="9" customFormat="1" ht="16.5">
      <c r="A9" s="32" t="s">
        <v>115</v>
      </c>
      <c r="B9" s="32"/>
      <c r="C9" s="32"/>
      <c r="D9" s="32"/>
      <c r="E9" s="32"/>
      <c r="F9" s="32"/>
      <c r="G9" s="32"/>
      <c r="H9" s="32"/>
    </row>
    <row r="10" spans="1:8" s="9" customFormat="1" ht="16.5">
      <c r="A10" s="32" t="s">
        <v>116</v>
      </c>
      <c r="B10" s="32"/>
      <c r="C10" s="32"/>
      <c r="D10" s="32"/>
      <c r="E10" s="32"/>
      <c r="F10" s="32"/>
      <c r="G10" s="32"/>
      <c r="H10" s="32"/>
    </row>
    <row r="11" spans="1:8" s="9" customFormat="1" ht="16.5">
      <c r="A11" s="32" t="s">
        <v>86</v>
      </c>
      <c r="B11" s="32"/>
      <c r="C11" s="32"/>
      <c r="D11" s="32"/>
      <c r="E11" s="32"/>
      <c r="F11" s="32"/>
      <c r="G11" s="32"/>
      <c r="H11" s="32"/>
    </row>
    <row r="12" spans="1:8" s="9" customFormat="1" ht="16.5">
      <c r="A12" s="32" t="s">
        <v>117</v>
      </c>
      <c r="B12" s="32"/>
      <c r="C12" s="32"/>
      <c r="D12" s="32"/>
      <c r="E12" s="32"/>
      <c r="F12" s="32"/>
      <c r="G12" s="32"/>
      <c r="H12" s="32"/>
    </row>
    <row r="13" spans="1:8" s="9" customFormat="1" ht="16.5">
      <c r="A13" s="32" t="s">
        <v>89</v>
      </c>
      <c r="B13" s="32"/>
      <c r="C13" s="32"/>
      <c r="D13" s="32"/>
      <c r="E13" s="32"/>
      <c r="F13" s="32"/>
      <c r="G13" s="32"/>
      <c r="H13" s="32"/>
    </row>
    <row r="14" spans="1:8" s="9" customFormat="1" ht="16.5">
      <c r="A14" s="30" t="s">
        <v>118</v>
      </c>
      <c r="B14" s="30"/>
      <c r="C14" s="30"/>
      <c r="D14" s="30"/>
      <c r="E14" s="30"/>
      <c r="F14" s="30"/>
      <c r="G14" s="30"/>
      <c r="H14" s="30"/>
    </row>
    <row r="15" spans="1:8" s="9" customFormat="1" ht="17.25">
      <c r="A15" s="37" t="s">
        <v>119</v>
      </c>
      <c r="B15" s="32"/>
      <c r="C15" s="32"/>
      <c r="D15" s="32"/>
      <c r="E15" s="32"/>
      <c r="F15" s="32"/>
      <c r="G15" s="32"/>
      <c r="H15" s="32"/>
    </row>
    <row r="16" spans="1:8" s="9" customFormat="1" ht="16.5">
      <c r="A16" s="30" t="s">
        <v>83</v>
      </c>
      <c r="B16" s="30"/>
      <c r="C16" s="30"/>
      <c r="D16" s="30"/>
      <c r="E16" s="30"/>
      <c r="F16" s="30"/>
      <c r="G16" s="30"/>
      <c r="H16" s="30"/>
    </row>
    <row r="17" spans="1:8" s="9" customFormat="1" ht="16.5">
      <c r="A17" s="32" t="s">
        <v>92</v>
      </c>
      <c r="B17" s="32"/>
      <c r="C17" s="32"/>
      <c r="D17" s="32"/>
      <c r="E17" s="32"/>
      <c r="F17" s="32"/>
      <c r="G17" s="32"/>
      <c r="H17" s="32"/>
    </row>
    <row r="18" spans="1:8" s="9" customFormat="1" ht="16.5">
      <c r="A18" s="32" t="s">
        <v>116</v>
      </c>
      <c r="B18" s="32"/>
      <c r="C18" s="32"/>
      <c r="D18" s="32"/>
      <c r="E18" s="32"/>
      <c r="F18" s="32"/>
      <c r="G18" s="32"/>
      <c r="H18" s="32"/>
    </row>
    <row r="19" spans="1:8" s="9" customFormat="1" ht="16.5">
      <c r="A19" s="32" t="s">
        <v>86</v>
      </c>
      <c r="B19" s="32"/>
      <c r="C19" s="32"/>
      <c r="D19" s="32"/>
      <c r="E19" s="32"/>
      <c r="F19" s="32"/>
      <c r="G19" s="32"/>
      <c r="H19" s="32"/>
    </row>
    <row r="20" spans="1:8" s="9" customFormat="1" ht="16.5">
      <c r="A20" s="32" t="s">
        <v>117</v>
      </c>
      <c r="B20" s="32"/>
      <c r="C20" s="32"/>
      <c r="D20" s="32"/>
      <c r="E20" s="32"/>
      <c r="F20" s="32"/>
      <c r="G20" s="32"/>
      <c r="H20" s="32"/>
    </row>
    <row r="21" spans="1:8" s="9" customFormat="1" ht="16.5">
      <c r="A21" s="32" t="s">
        <v>89</v>
      </c>
      <c r="B21" s="32"/>
      <c r="C21" s="32"/>
      <c r="D21" s="32"/>
      <c r="E21" s="32"/>
      <c r="F21" s="32"/>
      <c r="G21" s="32"/>
      <c r="H21" s="32"/>
    </row>
    <row r="22" spans="1:8" s="9" customFormat="1" ht="16.5">
      <c r="A22" s="30" t="s">
        <v>155</v>
      </c>
      <c r="B22" s="30"/>
      <c r="C22" s="30"/>
      <c r="D22" s="30"/>
      <c r="E22" s="30"/>
      <c r="F22" s="30"/>
      <c r="G22" s="30"/>
      <c r="H22" s="30"/>
    </row>
    <row r="23" spans="1:8" s="9" customFormat="1" ht="17.25">
      <c r="A23" s="37" t="s">
        <v>120</v>
      </c>
      <c r="B23" s="32"/>
      <c r="C23" s="32"/>
      <c r="D23" s="32"/>
      <c r="E23" s="32"/>
      <c r="F23" s="32"/>
      <c r="G23" s="32"/>
      <c r="H23" s="32"/>
    </row>
    <row r="24" spans="1:8" s="9" customFormat="1" ht="17.25">
      <c r="A24" s="37" t="s">
        <v>121</v>
      </c>
      <c r="B24" s="32"/>
      <c r="C24" s="32"/>
      <c r="D24" s="32"/>
      <c r="E24" s="32"/>
      <c r="F24" s="32"/>
      <c r="G24" s="32"/>
      <c r="H24" s="32"/>
    </row>
    <row r="25" spans="1:8" s="9" customFormat="1" ht="16.5">
      <c r="A25" s="40" t="s">
        <v>94</v>
      </c>
      <c r="B25" s="40"/>
      <c r="C25" s="40"/>
      <c r="D25" s="40"/>
      <c r="E25" s="40"/>
      <c r="F25" s="40"/>
      <c r="G25" s="40"/>
      <c r="H25" s="40"/>
    </row>
    <row r="26" spans="1:8" s="9" customFormat="1" ht="16.5">
      <c r="A26" s="25" t="s">
        <v>95</v>
      </c>
      <c r="B26" s="25"/>
      <c r="C26" s="25"/>
      <c r="D26" s="25"/>
      <c r="E26" s="25"/>
      <c r="F26" s="25"/>
      <c r="G26" s="25"/>
      <c r="H26" s="25"/>
    </row>
    <row r="27" s="9" customFormat="1" ht="16.5">
      <c r="A27" s="39" t="s">
        <v>122</v>
      </c>
    </row>
    <row r="28" s="9" customFormat="1" ht="16.5">
      <c r="A28" s="39" t="s">
        <v>123</v>
      </c>
    </row>
    <row r="29" s="9" customFormat="1" ht="16.5">
      <c r="A29" s="39" t="s">
        <v>124</v>
      </c>
    </row>
    <row r="30" s="9" customFormat="1" ht="16.5"/>
  </sheetData>
  <sheetProtection/>
  <printOptions/>
  <pageMargins left="0.21" right="0.2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38.421875" style="5" customWidth="1"/>
    <col min="2" max="2" width="16.28125" style="5" customWidth="1"/>
    <col min="3" max="3" width="18.8515625" style="5" customWidth="1"/>
    <col min="4" max="4" width="16.8515625" style="5" customWidth="1"/>
    <col min="5" max="5" width="10.28125" style="110" customWidth="1"/>
    <col min="6" max="16384" width="9.140625" style="5" customWidth="1"/>
  </cols>
  <sheetData>
    <row r="1" spans="1:5" s="9" customFormat="1" ht="16.5">
      <c r="A1" s="9" t="s">
        <v>125</v>
      </c>
      <c r="E1" s="76"/>
    </row>
    <row r="2" spans="1:5" s="9" customFormat="1" ht="16.5">
      <c r="A2" s="20"/>
      <c r="B2" s="21" t="s">
        <v>126</v>
      </c>
      <c r="C2" s="21" t="s">
        <v>127</v>
      </c>
      <c r="D2" s="21" t="s">
        <v>70</v>
      </c>
      <c r="E2" s="76"/>
    </row>
    <row r="3" spans="1:5" s="9" customFormat="1" ht="16.5">
      <c r="A3" s="23" t="s">
        <v>71</v>
      </c>
      <c r="B3" s="23" t="s">
        <v>128</v>
      </c>
      <c r="C3" s="23" t="s">
        <v>129</v>
      </c>
      <c r="D3" s="23" t="s">
        <v>77</v>
      </c>
      <c r="E3" s="76"/>
    </row>
    <row r="4" spans="1:5" s="9" customFormat="1" ht="16.5">
      <c r="A4" s="25"/>
      <c r="B4" s="26" t="s">
        <v>130</v>
      </c>
      <c r="C4" s="25"/>
      <c r="D4" s="26"/>
      <c r="E4" s="76" t="s">
        <v>8</v>
      </c>
    </row>
    <row r="5" spans="1:5" s="9" customFormat="1" ht="17.25">
      <c r="A5" s="28" t="s">
        <v>131</v>
      </c>
      <c r="B5" s="41"/>
      <c r="C5" s="41"/>
      <c r="D5" s="41"/>
      <c r="E5" s="76"/>
    </row>
    <row r="6" spans="1:5" s="9" customFormat="1" ht="16.5">
      <c r="A6" s="30" t="s">
        <v>83</v>
      </c>
      <c r="B6" s="42">
        <v>21935117967</v>
      </c>
      <c r="C6" s="42">
        <v>30000000</v>
      </c>
      <c r="D6" s="42">
        <f>SUM(B6:C6)</f>
        <v>21965117967</v>
      </c>
      <c r="E6" s="122">
        <v>228</v>
      </c>
    </row>
    <row r="7" spans="1:5" s="9" customFormat="1" ht="16.5">
      <c r="A7" s="32" t="s">
        <v>132</v>
      </c>
      <c r="B7" s="43"/>
      <c r="C7" s="43"/>
      <c r="D7" s="44"/>
      <c r="E7" s="76"/>
    </row>
    <row r="8" spans="1:5" s="9" customFormat="1" ht="16.5">
      <c r="A8" s="32" t="s">
        <v>133</v>
      </c>
      <c r="B8" s="43"/>
      <c r="C8" s="43"/>
      <c r="D8" s="43"/>
      <c r="E8" s="76"/>
    </row>
    <row r="9" spans="1:5" s="9" customFormat="1" ht="16.5">
      <c r="A9" s="32" t="s">
        <v>134</v>
      </c>
      <c r="B9" s="43"/>
      <c r="C9" s="43"/>
      <c r="D9" s="43"/>
      <c r="E9" s="76"/>
    </row>
    <row r="10" spans="1:5" s="9" customFormat="1" ht="16.5">
      <c r="A10" s="32" t="s">
        <v>86</v>
      </c>
      <c r="B10" s="43"/>
      <c r="C10" s="43"/>
      <c r="D10" s="43"/>
      <c r="E10" s="76"/>
    </row>
    <row r="11" spans="1:5" s="9" customFormat="1" ht="16.5">
      <c r="A11" s="32" t="s">
        <v>88</v>
      </c>
      <c r="B11" s="43"/>
      <c r="C11" s="43"/>
      <c r="D11" s="43"/>
      <c r="E11" s="76"/>
    </row>
    <row r="12" spans="1:5" s="9" customFormat="1" ht="16.5">
      <c r="A12" s="32" t="s">
        <v>89</v>
      </c>
      <c r="B12" s="43"/>
      <c r="C12" s="19"/>
      <c r="D12" s="43"/>
      <c r="E12" s="76"/>
    </row>
    <row r="13" spans="1:5" s="9" customFormat="1" ht="16.5">
      <c r="A13" s="30" t="s">
        <v>135</v>
      </c>
      <c r="B13" s="42">
        <f>B6+B7+B10-B11-B12</f>
        <v>21935117967</v>
      </c>
      <c r="C13" s="42">
        <f>C6+C7+C10-C11-C12</f>
        <v>30000000</v>
      </c>
      <c r="D13" s="42">
        <f>SUM(B13:C13)</f>
        <v>21965117967</v>
      </c>
      <c r="E13" s="76">
        <v>228</v>
      </c>
    </row>
    <row r="14" spans="1:5" s="9" customFormat="1" ht="17.25">
      <c r="A14" s="37" t="s">
        <v>119</v>
      </c>
      <c r="B14" s="43"/>
      <c r="C14" s="43"/>
      <c r="D14" s="43"/>
      <c r="E14" s="76"/>
    </row>
    <row r="15" spans="1:5" s="9" customFormat="1" ht="16.5">
      <c r="A15" s="30" t="s">
        <v>83</v>
      </c>
      <c r="B15" s="42">
        <v>1233850380</v>
      </c>
      <c r="C15" s="42">
        <v>11666666</v>
      </c>
      <c r="D15" s="44">
        <f>SUM(B15:C15)</f>
        <v>1245517046</v>
      </c>
      <c r="E15" s="76"/>
    </row>
    <row r="16" spans="1:5" s="9" customFormat="1" ht="16.5">
      <c r="A16" s="32" t="s">
        <v>92</v>
      </c>
      <c r="B16" s="43">
        <v>411283458</v>
      </c>
      <c r="C16" s="43">
        <v>7499997</v>
      </c>
      <c r="D16" s="44">
        <f>B16+C16</f>
        <v>418783455</v>
      </c>
      <c r="E16" s="76"/>
    </row>
    <row r="17" spans="1:5" s="9" customFormat="1" ht="16.5">
      <c r="A17" s="32" t="s">
        <v>86</v>
      </c>
      <c r="B17" s="43"/>
      <c r="C17" s="43"/>
      <c r="D17" s="43"/>
      <c r="E17" s="76"/>
    </row>
    <row r="18" spans="1:5" s="9" customFormat="1" ht="16.5">
      <c r="A18" s="32" t="s">
        <v>88</v>
      </c>
      <c r="B18" s="43"/>
      <c r="C18" s="43"/>
      <c r="D18" s="43"/>
      <c r="E18" s="76"/>
    </row>
    <row r="19" spans="1:5" s="9" customFormat="1" ht="16.5">
      <c r="A19" s="32" t="s">
        <v>89</v>
      </c>
      <c r="B19" s="43"/>
      <c r="C19" s="43"/>
      <c r="D19" s="43"/>
      <c r="E19" s="76"/>
    </row>
    <row r="20" spans="1:5" s="9" customFormat="1" ht="16.5">
      <c r="A20" s="30" t="s">
        <v>155</v>
      </c>
      <c r="B20" s="42">
        <f>B15+B16-B18</f>
        <v>1645133838</v>
      </c>
      <c r="C20" s="42">
        <f>C15+C16</f>
        <v>19166663</v>
      </c>
      <c r="D20" s="45">
        <f>SUM(B20:C20)</f>
        <v>1664300501</v>
      </c>
      <c r="E20" s="76">
        <v>229</v>
      </c>
    </row>
    <row r="21" spans="1:5" s="9" customFormat="1" ht="17.25">
      <c r="A21" s="37" t="s">
        <v>136</v>
      </c>
      <c r="B21" s="43"/>
      <c r="C21" s="43"/>
      <c r="D21" s="43"/>
      <c r="E21" s="76"/>
    </row>
    <row r="22" spans="1:5" s="9" customFormat="1" ht="17.25">
      <c r="A22" s="37" t="s">
        <v>109</v>
      </c>
      <c r="B22" s="43"/>
      <c r="C22" s="43"/>
      <c r="D22" s="43"/>
      <c r="E22" s="76"/>
    </row>
    <row r="23" spans="1:5" s="9" customFormat="1" ht="16.5">
      <c r="A23" s="40" t="s">
        <v>94</v>
      </c>
      <c r="B23" s="44">
        <f>B6-B15</f>
        <v>20701267587</v>
      </c>
      <c r="C23" s="44">
        <f>C6-C15</f>
        <v>18333334</v>
      </c>
      <c r="D23" s="44">
        <f>SUM(B23:C23)</f>
        <v>20719600921</v>
      </c>
      <c r="E23" s="76"/>
    </row>
    <row r="24" spans="1:5" s="9" customFormat="1" ht="16.5">
      <c r="A24" s="25" t="s">
        <v>95</v>
      </c>
      <c r="B24" s="46">
        <f>B13-B20</f>
        <v>20289984129</v>
      </c>
      <c r="C24" s="46">
        <f>C13-C20</f>
        <v>10833337</v>
      </c>
      <c r="D24" s="46">
        <f>SUM(B24:C24)</f>
        <v>20300817466</v>
      </c>
      <c r="E24" s="76">
        <v>227</v>
      </c>
    </row>
    <row r="25" s="9" customFormat="1" ht="16.5">
      <c r="E25" s="76"/>
    </row>
    <row r="26" spans="1:6" s="9" customFormat="1" ht="17.25">
      <c r="A26" s="239"/>
      <c r="B26" s="239"/>
      <c r="C26" s="239"/>
      <c r="D26" s="239"/>
      <c r="E26" s="239"/>
      <c r="F26"/>
    </row>
    <row r="27" spans="1:6" s="9" customFormat="1" ht="17.25">
      <c r="A27" s="239"/>
      <c r="B27" s="239"/>
      <c r="C27" s="239"/>
      <c r="D27" s="239"/>
      <c r="E27" s="239"/>
      <c r="F27"/>
    </row>
    <row r="28" spans="1:6" s="9" customFormat="1" ht="17.25">
      <c r="A28" s="239"/>
      <c r="B28" s="239"/>
      <c r="C28" s="239"/>
      <c r="D28" s="239"/>
      <c r="E28" s="239"/>
      <c r="F28" s="239"/>
    </row>
    <row r="29" s="9" customFormat="1" ht="16.5">
      <c r="E29" s="76"/>
    </row>
    <row r="30" s="9" customFormat="1" ht="16.5">
      <c r="E30" s="76"/>
    </row>
    <row r="31" spans="3:5" s="9" customFormat="1" ht="16.5">
      <c r="C31" s="10"/>
      <c r="D31" s="10"/>
      <c r="E31" s="76"/>
    </row>
    <row r="32" spans="3:8" s="9" customFormat="1" ht="16.5">
      <c r="C32" s="18"/>
      <c r="D32" s="18"/>
      <c r="E32" s="76"/>
      <c r="H32" s="47"/>
    </row>
    <row r="33" spans="4:5" s="9" customFormat="1" ht="16.5">
      <c r="D33" s="15"/>
      <c r="E33" s="76"/>
    </row>
    <row r="34" spans="3:5" s="9" customFormat="1" ht="16.5">
      <c r="C34" s="14"/>
      <c r="D34" s="14"/>
      <c r="E34" s="76"/>
    </row>
    <row r="35" spans="3:5" s="9" customFormat="1" ht="16.5">
      <c r="C35" s="14"/>
      <c r="D35" s="14"/>
      <c r="E35" s="76"/>
    </row>
    <row r="36" spans="3:5" s="9" customFormat="1" ht="16.5">
      <c r="C36" s="14"/>
      <c r="D36" s="14"/>
      <c r="E36" s="76"/>
    </row>
    <row r="37" s="9" customFormat="1" ht="16.5">
      <c r="E37" s="76"/>
    </row>
    <row r="38" s="9" customFormat="1" ht="16.5">
      <c r="E38" s="76"/>
    </row>
  </sheetData>
  <sheetProtection/>
  <mergeCells count="3">
    <mergeCell ref="A26:E26"/>
    <mergeCell ref="A27:E27"/>
    <mergeCell ref="A28:F28"/>
  </mergeCells>
  <printOptions/>
  <pageMargins left="0.91" right="0.22" top="0.75" bottom="0.75" header="0.3" footer="0.3"/>
  <pageSetup horizontalDpi="600" verticalDpi="600" orientation="portrait" r:id="rId1"/>
  <headerFooter>
    <oddFooter>&amp;CPage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67">
      <selection activeCell="G1" sqref="G1:G16384"/>
    </sheetView>
  </sheetViews>
  <sheetFormatPr defaultColWidth="9.140625" defaultRowHeight="15"/>
  <cols>
    <col min="1" max="1" width="43.00390625" style="5" customWidth="1"/>
    <col min="2" max="2" width="15.00390625" style="5" customWidth="1"/>
    <col min="3" max="3" width="19.28125" style="5" customWidth="1"/>
    <col min="4" max="4" width="17.28125" style="5" customWidth="1"/>
    <col min="5" max="5" width="15.00390625" style="5" customWidth="1"/>
    <col min="6" max="6" width="14.00390625" style="150" hidden="1" customWidth="1"/>
    <col min="7" max="7" width="9.140625" style="211" customWidth="1"/>
    <col min="8" max="16384" width="9.140625" style="5" customWidth="1"/>
  </cols>
  <sheetData>
    <row r="1" spans="1:7" s="9" customFormat="1" ht="17.25">
      <c r="A1" s="90" t="s">
        <v>573</v>
      </c>
      <c r="B1" s="241" t="s">
        <v>137</v>
      </c>
      <c r="C1" s="241"/>
      <c r="D1" s="241" t="s">
        <v>51</v>
      </c>
      <c r="E1" s="241"/>
      <c r="G1" s="207"/>
    </row>
    <row r="2" spans="1:10" s="9" customFormat="1" ht="17.25">
      <c r="A2" s="90"/>
      <c r="B2" s="10" t="s">
        <v>551</v>
      </c>
      <c r="C2" s="10" t="s">
        <v>552</v>
      </c>
      <c r="D2" s="147" t="s">
        <v>551</v>
      </c>
      <c r="E2" s="10" t="s">
        <v>552</v>
      </c>
      <c r="G2" s="207"/>
      <c r="J2" s="10"/>
    </row>
    <row r="3" spans="2:10" s="9" customFormat="1" ht="17.25">
      <c r="B3" s="10"/>
      <c r="C3" s="10" t="s">
        <v>553</v>
      </c>
      <c r="D3" s="147"/>
      <c r="E3" s="10" t="s">
        <v>553</v>
      </c>
      <c r="G3" s="207"/>
      <c r="J3" s="10"/>
    </row>
    <row r="4" spans="1:10" s="9" customFormat="1" ht="17.25">
      <c r="A4" s="90"/>
      <c r="B4" s="10"/>
      <c r="C4" s="10" t="s">
        <v>554</v>
      </c>
      <c r="D4" s="147"/>
      <c r="E4" s="10" t="s">
        <v>554</v>
      </c>
      <c r="G4" s="207"/>
      <c r="J4" s="10"/>
    </row>
    <row r="5" spans="1:10" s="9" customFormat="1" ht="17.25">
      <c r="A5" s="9" t="s">
        <v>555</v>
      </c>
      <c r="B5" s="100">
        <v>9500000000</v>
      </c>
      <c r="C5" s="100">
        <f>B5</f>
        <v>9500000000</v>
      </c>
      <c r="D5" s="148">
        <v>0</v>
      </c>
      <c r="E5" s="74">
        <v>0</v>
      </c>
      <c r="G5" s="208">
        <v>320</v>
      </c>
      <c r="J5" s="10"/>
    </row>
    <row r="6" spans="1:7" s="9" customFormat="1" ht="17.25">
      <c r="A6" s="9" t="s">
        <v>678</v>
      </c>
      <c r="B6" s="73"/>
      <c r="C6" s="73"/>
      <c r="D6" s="148"/>
      <c r="E6" s="74"/>
      <c r="G6" s="208"/>
    </row>
    <row r="7" spans="2:7" s="9" customFormat="1" ht="16.5">
      <c r="B7" s="100"/>
      <c r="C7" s="100"/>
      <c r="D7" s="149"/>
      <c r="E7" s="109"/>
      <c r="G7" s="13"/>
    </row>
    <row r="8" spans="2:9" s="9" customFormat="1" ht="16.5">
      <c r="B8" s="73"/>
      <c r="C8" s="73"/>
      <c r="D8" s="148"/>
      <c r="E8" s="73"/>
      <c r="G8" s="209"/>
      <c r="H8" s="55"/>
      <c r="I8" s="18"/>
    </row>
    <row r="9" spans="1:7" s="9" customFormat="1" ht="17.25">
      <c r="A9" s="9" t="s">
        <v>556</v>
      </c>
      <c r="B9" s="100">
        <v>33400000000</v>
      </c>
      <c r="C9" s="100">
        <f>B9</f>
        <v>33400000000</v>
      </c>
      <c r="D9" s="183">
        <v>48680000000</v>
      </c>
      <c r="E9" s="100">
        <f>D9</f>
        <v>48680000000</v>
      </c>
      <c r="G9" s="208">
        <v>338</v>
      </c>
    </row>
    <row r="10" spans="1:7" s="9" customFormat="1" ht="31.5" customHeight="1">
      <c r="A10" s="91" t="s">
        <v>156</v>
      </c>
      <c r="B10" s="100">
        <f>B5+B9</f>
        <v>42900000000</v>
      </c>
      <c r="C10" s="100">
        <f>C5+C9</f>
        <v>42900000000</v>
      </c>
      <c r="D10" s="100">
        <f>D5+D9</f>
        <v>48680000000</v>
      </c>
      <c r="E10" s="100">
        <f>E5+E9</f>
        <v>48680000000</v>
      </c>
      <c r="G10" s="208"/>
    </row>
    <row r="11" spans="1:7" s="9" customFormat="1" ht="17.25">
      <c r="A11" s="91"/>
      <c r="B11" s="100"/>
      <c r="C11" s="100"/>
      <c r="D11" s="100"/>
      <c r="E11" s="100"/>
      <c r="F11" s="149"/>
      <c r="G11" s="208"/>
    </row>
    <row r="12" spans="1:7" s="9" customFormat="1" ht="17.25">
      <c r="A12" s="91"/>
      <c r="B12" s="100"/>
      <c r="C12" s="100"/>
      <c r="D12" s="100"/>
      <c r="E12" s="100"/>
      <c r="F12" s="149"/>
      <c r="G12" s="208"/>
    </row>
    <row r="13" spans="2:7" s="9" customFormat="1" ht="17.25">
      <c r="B13" s="241" t="s">
        <v>137</v>
      </c>
      <c r="C13" s="241"/>
      <c r="D13" s="241" t="s">
        <v>51</v>
      </c>
      <c r="E13" s="241"/>
      <c r="F13" s="147"/>
      <c r="G13" s="207"/>
    </row>
    <row r="14" spans="1:7" s="9" customFormat="1" ht="17.25">
      <c r="A14" s="90" t="s">
        <v>574</v>
      </c>
      <c r="B14" s="10" t="s">
        <v>551</v>
      </c>
      <c r="C14" s="10" t="s">
        <v>552</v>
      </c>
      <c r="D14" s="10" t="s">
        <v>551</v>
      </c>
      <c r="E14" s="10" t="s">
        <v>552</v>
      </c>
      <c r="F14" s="147"/>
      <c r="G14" s="207"/>
    </row>
    <row r="15" spans="1:7" s="9" customFormat="1" ht="17.25">
      <c r="A15" s="90"/>
      <c r="B15" s="10"/>
      <c r="C15" s="10" t="s">
        <v>553</v>
      </c>
      <c r="D15" s="10"/>
      <c r="E15" s="10" t="s">
        <v>553</v>
      </c>
      <c r="F15" s="147"/>
      <c r="G15" s="207"/>
    </row>
    <row r="16" spans="1:7" s="9" customFormat="1" ht="17.25">
      <c r="A16" s="92" t="s">
        <v>557</v>
      </c>
      <c r="B16" s="10"/>
      <c r="C16" s="10" t="s">
        <v>554</v>
      </c>
      <c r="D16" s="10"/>
      <c r="E16" s="10" t="s">
        <v>554</v>
      </c>
      <c r="F16" s="147"/>
      <c r="G16" s="207"/>
    </row>
    <row r="17" spans="1:7" s="9" customFormat="1" ht="17.25">
      <c r="A17" s="92" t="s">
        <v>558</v>
      </c>
      <c r="B17" s="104">
        <v>14716245259</v>
      </c>
      <c r="C17" s="104">
        <f>B17</f>
        <v>14716245259</v>
      </c>
      <c r="D17" s="71">
        <f>E17</f>
        <v>17400495484</v>
      </c>
      <c r="E17" s="71">
        <v>17400495484</v>
      </c>
      <c r="F17" s="147"/>
      <c r="G17" s="207"/>
    </row>
    <row r="18" spans="1:7" s="9" customFormat="1" ht="22.5" customHeight="1">
      <c r="A18" s="92" t="s">
        <v>559</v>
      </c>
      <c r="B18" s="71"/>
      <c r="C18" s="71"/>
      <c r="D18" s="71"/>
      <c r="E18" s="71"/>
      <c r="F18" s="147"/>
      <c r="G18" s="207"/>
    </row>
    <row r="19" spans="1:7" s="9" customFormat="1" ht="17.25">
      <c r="A19" s="92"/>
      <c r="B19" s="71"/>
      <c r="C19" s="71"/>
      <c r="D19" s="71"/>
      <c r="E19" s="71"/>
      <c r="F19" s="147"/>
      <c r="G19" s="207"/>
    </row>
    <row r="20" spans="1:7" s="9" customFormat="1" ht="17.25">
      <c r="A20" s="92" t="s">
        <v>560</v>
      </c>
      <c r="B20" s="104"/>
      <c r="C20" s="71"/>
      <c r="D20" s="71"/>
      <c r="E20" s="71"/>
      <c r="F20" s="147"/>
      <c r="G20" s="207"/>
    </row>
    <row r="21" spans="2:7" s="9" customFormat="1" ht="17.25">
      <c r="B21" s="71"/>
      <c r="C21" s="71"/>
      <c r="D21" s="71"/>
      <c r="E21" s="71"/>
      <c r="F21" s="147"/>
      <c r="G21" s="207"/>
    </row>
    <row r="22" spans="1:7" s="9" customFormat="1" ht="17.25">
      <c r="A22" s="92" t="s">
        <v>561</v>
      </c>
      <c r="B22" s="71"/>
      <c r="C22" s="71"/>
      <c r="D22" s="102"/>
      <c r="E22" s="71"/>
      <c r="F22" s="147"/>
      <c r="G22" s="207"/>
    </row>
    <row r="23" spans="2:7" s="9" customFormat="1" ht="17.25">
      <c r="B23" s="71"/>
      <c r="C23" s="71"/>
      <c r="D23" s="71"/>
      <c r="E23" s="71"/>
      <c r="F23" s="147"/>
      <c r="G23" s="207"/>
    </row>
    <row r="24" spans="1:7" s="9" customFormat="1" ht="17.25">
      <c r="A24" s="91" t="s">
        <v>156</v>
      </c>
      <c r="B24" s="102">
        <f>B17</f>
        <v>14716245259</v>
      </c>
      <c r="C24" s="102">
        <f>C17</f>
        <v>14716245259</v>
      </c>
      <c r="D24" s="102">
        <f>D17</f>
        <v>17400495484</v>
      </c>
      <c r="E24" s="102">
        <f>E17</f>
        <v>17400495484</v>
      </c>
      <c r="F24" s="147"/>
      <c r="G24" s="207">
        <v>311</v>
      </c>
    </row>
    <row r="25" spans="2:7" s="9" customFormat="1" ht="17.25">
      <c r="B25" s="98"/>
      <c r="C25" s="98"/>
      <c r="D25" s="98"/>
      <c r="E25" s="98"/>
      <c r="F25" s="147"/>
      <c r="G25" s="207"/>
    </row>
    <row r="26" spans="1:9" s="9" customFormat="1" ht="17.25">
      <c r="A26" s="89" t="s">
        <v>157</v>
      </c>
      <c r="B26" s="10" t="s">
        <v>51</v>
      </c>
      <c r="C26" s="10" t="s">
        <v>562</v>
      </c>
      <c r="D26" s="10" t="s">
        <v>563</v>
      </c>
      <c r="E26" s="10" t="s">
        <v>137</v>
      </c>
      <c r="F26" s="147"/>
      <c r="G26" s="207"/>
      <c r="I26" s="10"/>
    </row>
    <row r="27" spans="2:9" s="9" customFormat="1" ht="17.25">
      <c r="B27" s="10"/>
      <c r="C27" s="10" t="s">
        <v>142</v>
      </c>
      <c r="D27" s="10" t="s">
        <v>142</v>
      </c>
      <c r="E27" s="10"/>
      <c r="F27" s="147"/>
      <c r="G27" s="207"/>
      <c r="I27" s="10"/>
    </row>
    <row r="28" spans="1:9" s="9" customFormat="1" ht="17.25">
      <c r="A28" s="9" t="s">
        <v>564</v>
      </c>
      <c r="B28" s="105"/>
      <c r="C28" s="105"/>
      <c r="D28" s="188"/>
      <c r="E28" s="105"/>
      <c r="F28" s="148"/>
      <c r="G28" s="207"/>
      <c r="I28" s="10"/>
    </row>
    <row r="29" spans="1:9" s="9" customFormat="1" ht="16.5">
      <c r="A29" s="9" t="s">
        <v>158</v>
      </c>
      <c r="B29" s="105">
        <v>214245304</v>
      </c>
      <c r="C29" s="105">
        <v>2417716567</v>
      </c>
      <c r="D29" s="105">
        <v>2521761028</v>
      </c>
      <c r="E29" s="105">
        <f>B29+C29-D29</f>
        <v>110200843</v>
      </c>
      <c r="F29" s="148"/>
      <c r="G29" s="210"/>
      <c r="H29" s="11"/>
      <c r="I29" s="14"/>
    </row>
    <row r="30" spans="1:9" s="9" customFormat="1" ht="16.5">
      <c r="A30" s="9" t="s">
        <v>159</v>
      </c>
      <c r="B30" s="105"/>
      <c r="C30" s="105"/>
      <c r="D30" s="105"/>
      <c r="E30" s="105">
        <f aca="true" t="shared" si="0" ref="E30:E37">B30+C30-D30</f>
        <v>0</v>
      </c>
      <c r="F30" s="148"/>
      <c r="G30" s="210"/>
      <c r="H30" s="11"/>
      <c r="I30" s="14"/>
    </row>
    <row r="31" spans="1:9" s="9" customFormat="1" ht="16.5">
      <c r="A31" s="9" t="s">
        <v>160</v>
      </c>
      <c r="B31" s="105"/>
      <c r="C31" s="105"/>
      <c r="D31" s="105"/>
      <c r="E31" s="105">
        <f t="shared" si="0"/>
        <v>0</v>
      </c>
      <c r="F31" s="148"/>
      <c r="G31" s="210"/>
      <c r="H31" s="11"/>
      <c r="I31" s="14"/>
    </row>
    <row r="32" spans="1:9" s="9" customFormat="1" ht="16.5">
      <c r="A32" s="9" t="s">
        <v>161</v>
      </c>
      <c r="B32" s="166">
        <v>19867395</v>
      </c>
      <c r="C32" s="105">
        <v>192337420</v>
      </c>
      <c r="D32" s="105">
        <v>212204815</v>
      </c>
      <c r="E32" s="105">
        <f t="shared" si="0"/>
        <v>0</v>
      </c>
      <c r="F32" s="148"/>
      <c r="G32" s="210"/>
      <c r="H32" s="11"/>
      <c r="I32" s="11"/>
    </row>
    <row r="33" spans="1:9" s="9" customFormat="1" ht="16.5">
      <c r="A33" s="9" t="s">
        <v>162</v>
      </c>
      <c r="B33" s="105">
        <v>33208542</v>
      </c>
      <c r="C33" s="105">
        <v>63210665</v>
      </c>
      <c r="D33" s="105">
        <v>64630287</v>
      </c>
      <c r="E33" s="105">
        <f t="shared" si="0"/>
        <v>31788920</v>
      </c>
      <c r="F33" s="148"/>
      <c r="G33" s="210"/>
      <c r="H33" s="11"/>
      <c r="I33" s="11"/>
    </row>
    <row r="34" spans="1:9" s="9" customFormat="1" ht="16.5">
      <c r="A34" s="9" t="s">
        <v>163</v>
      </c>
      <c r="B34" s="105"/>
      <c r="C34" s="105"/>
      <c r="D34" s="105"/>
      <c r="E34" s="105">
        <f t="shared" si="0"/>
        <v>0</v>
      </c>
      <c r="F34" s="148"/>
      <c r="G34" s="210"/>
      <c r="H34" s="11"/>
      <c r="I34" s="14"/>
    </row>
    <row r="35" spans="1:9" s="9" customFormat="1" ht="16.5">
      <c r="A35" s="9" t="s">
        <v>164</v>
      </c>
      <c r="B35" s="105"/>
      <c r="C35" s="105"/>
      <c r="D35" s="105"/>
      <c r="E35" s="105">
        <f t="shared" si="0"/>
        <v>0</v>
      </c>
      <c r="F35" s="148"/>
      <c r="G35" s="210"/>
      <c r="H35" s="11"/>
      <c r="I35" s="14"/>
    </row>
    <row r="36" spans="1:9" s="9" customFormat="1" ht="16.5">
      <c r="A36" s="9" t="s">
        <v>165</v>
      </c>
      <c r="B36" s="105">
        <v>0</v>
      </c>
      <c r="C36" s="105">
        <v>57500000</v>
      </c>
      <c r="D36" s="105">
        <f>C36</f>
        <v>57500000</v>
      </c>
      <c r="E36" s="105">
        <f t="shared" si="0"/>
        <v>0</v>
      </c>
      <c r="F36" s="148"/>
      <c r="G36" s="210"/>
      <c r="H36" s="11"/>
      <c r="I36" s="14"/>
    </row>
    <row r="37" spans="1:9" s="9" customFormat="1" ht="16.5">
      <c r="A37" s="9" t="s">
        <v>166</v>
      </c>
      <c r="B37" s="105"/>
      <c r="C37" s="105">
        <v>2874648</v>
      </c>
      <c r="D37" s="105">
        <v>2874648</v>
      </c>
      <c r="E37" s="105">
        <f t="shared" si="0"/>
        <v>0</v>
      </c>
      <c r="F37" s="148"/>
      <c r="G37" s="210"/>
      <c r="H37" s="11"/>
      <c r="I37" s="14"/>
    </row>
    <row r="38" spans="1:9" s="9" customFormat="1" ht="17.25">
      <c r="A38" s="91" t="s">
        <v>156</v>
      </c>
      <c r="B38" s="106">
        <f>SUM(B29:B37)</f>
        <v>267321241</v>
      </c>
      <c r="C38" s="106">
        <f>SUM(C29:C37)</f>
        <v>2733639300</v>
      </c>
      <c r="D38" s="106">
        <f>SUM(D29:D37)</f>
        <v>2858970778</v>
      </c>
      <c r="E38" s="106">
        <f>SUM(E29:E37)</f>
        <v>141989763</v>
      </c>
      <c r="F38" s="148"/>
      <c r="G38" s="210">
        <v>313</v>
      </c>
      <c r="H38" s="11"/>
      <c r="I38" s="18"/>
    </row>
    <row r="39" spans="2:9" s="9" customFormat="1" ht="16.5">
      <c r="B39" s="105"/>
      <c r="C39" s="105"/>
      <c r="D39" s="105"/>
      <c r="E39" s="106"/>
      <c r="F39" s="148"/>
      <c r="G39" s="210"/>
      <c r="H39" s="11"/>
      <c r="I39" s="18"/>
    </row>
    <row r="40" spans="1:9" s="9" customFormat="1" ht="16.5">
      <c r="A40" s="9" t="s">
        <v>565</v>
      </c>
      <c r="B40" s="71"/>
      <c r="C40" s="71"/>
      <c r="D40" s="71"/>
      <c r="E40" s="71"/>
      <c r="F40" s="148"/>
      <c r="G40" s="210"/>
      <c r="H40" s="11"/>
      <c r="I40" s="18"/>
    </row>
    <row r="41" spans="1:9" s="9" customFormat="1" ht="16.5">
      <c r="A41" s="9" t="s">
        <v>158</v>
      </c>
      <c r="B41" s="71"/>
      <c r="C41" s="71"/>
      <c r="D41" s="71"/>
      <c r="E41" s="71"/>
      <c r="F41" s="148"/>
      <c r="G41" s="210"/>
      <c r="H41" s="11"/>
      <c r="I41" s="18"/>
    </row>
    <row r="42" spans="1:9" s="9" customFormat="1" ht="16.5">
      <c r="A42" s="9" t="s">
        <v>159</v>
      </c>
      <c r="B42" s="71"/>
      <c r="C42" s="71"/>
      <c r="D42" s="71"/>
      <c r="E42" s="71"/>
      <c r="F42" s="148"/>
      <c r="G42" s="210"/>
      <c r="H42" s="11"/>
      <c r="I42" s="18"/>
    </row>
    <row r="43" spans="1:9" s="9" customFormat="1" ht="16.5">
      <c r="A43" s="9" t="s">
        <v>160</v>
      </c>
      <c r="B43" s="71"/>
      <c r="C43" s="71"/>
      <c r="D43" s="71"/>
      <c r="E43" s="71"/>
      <c r="F43" s="148"/>
      <c r="G43" s="210"/>
      <c r="H43" s="11"/>
      <c r="I43" s="18"/>
    </row>
    <row r="44" spans="1:9" s="9" customFormat="1" ht="16.5">
      <c r="A44" s="9" t="s">
        <v>161</v>
      </c>
      <c r="B44" s="105">
        <v>-835535231</v>
      </c>
      <c r="C44" s="71">
        <v>1206445314</v>
      </c>
      <c r="D44" s="71">
        <v>490974571</v>
      </c>
      <c r="E44" s="105">
        <f>B44+C44-D44</f>
        <v>-120064488</v>
      </c>
      <c r="F44" s="148"/>
      <c r="G44" s="210"/>
      <c r="H44" s="11"/>
      <c r="I44" s="18"/>
    </row>
    <row r="45" spans="1:9" s="9" customFormat="1" ht="16.5">
      <c r="A45" s="9" t="s">
        <v>162</v>
      </c>
      <c r="B45" s="71"/>
      <c r="C45" s="71"/>
      <c r="D45" s="71"/>
      <c r="E45" s="71"/>
      <c r="F45" s="148"/>
      <c r="G45" s="210"/>
      <c r="H45" s="11"/>
      <c r="I45" s="18"/>
    </row>
    <row r="46" spans="1:10" ht="16.5">
      <c r="A46" s="9" t="s">
        <v>163</v>
      </c>
      <c r="B46" s="71"/>
      <c r="C46" s="71"/>
      <c r="D46" s="71"/>
      <c r="E46" s="71"/>
      <c r="F46" s="148"/>
      <c r="G46" s="210"/>
      <c r="H46" s="11"/>
      <c r="I46" s="18"/>
      <c r="J46" s="9"/>
    </row>
    <row r="47" spans="1:10" ht="16.5">
      <c r="A47" s="9" t="s">
        <v>164</v>
      </c>
      <c r="B47" s="71"/>
      <c r="C47" s="71"/>
      <c r="D47" s="71"/>
      <c r="E47" s="71"/>
      <c r="F47" s="148"/>
      <c r="G47" s="210"/>
      <c r="H47" s="11"/>
      <c r="I47" s="18"/>
      <c r="J47" s="9"/>
    </row>
    <row r="48" spans="1:10" ht="16.5">
      <c r="A48" s="9" t="s">
        <v>165</v>
      </c>
      <c r="B48" s="71"/>
      <c r="C48" s="71"/>
      <c r="D48" s="71"/>
      <c r="E48" s="71"/>
      <c r="F48" s="148"/>
      <c r="G48" s="210"/>
      <c r="H48" s="11"/>
      <c r="I48" s="18"/>
      <c r="J48" s="9"/>
    </row>
    <row r="49" spans="1:10" ht="16.5">
      <c r="A49" s="9" t="s">
        <v>166</v>
      </c>
      <c r="B49" s="71"/>
      <c r="C49" s="71"/>
      <c r="D49" s="71"/>
      <c r="E49" s="71"/>
      <c r="F49" s="148"/>
      <c r="G49" s="210"/>
      <c r="H49" s="11"/>
      <c r="I49" s="18"/>
      <c r="J49" s="9"/>
    </row>
    <row r="50" spans="1:10" ht="17.25">
      <c r="A50" s="91" t="s">
        <v>156</v>
      </c>
      <c r="B50" s="128">
        <f>SUM(B42:B49)</f>
        <v>-835535231</v>
      </c>
      <c r="C50" s="128">
        <f>SUM(C42:C49)</f>
        <v>1206445314</v>
      </c>
      <c r="D50" s="128">
        <f>SUM(D42:D49)</f>
        <v>490974571</v>
      </c>
      <c r="E50" s="128">
        <f>SUM(E42:E49)</f>
        <v>-120064488</v>
      </c>
      <c r="F50" s="147"/>
      <c r="G50" s="210">
        <v>153</v>
      </c>
      <c r="H50" s="11"/>
      <c r="I50" s="18"/>
      <c r="J50" s="9"/>
    </row>
    <row r="51" spans="1:10" ht="17.25">
      <c r="A51" s="9"/>
      <c r="B51" s="9"/>
      <c r="C51" s="9"/>
      <c r="D51" s="9"/>
      <c r="E51" s="54"/>
      <c r="F51" s="147"/>
      <c r="G51" s="207"/>
      <c r="H51" s="9"/>
      <c r="I51" s="9"/>
      <c r="J51" s="9"/>
    </row>
    <row r="52" spans="1:10" ht="16.5">
      <c r="A52" s="89" t="s">
        <v>167</v>
      </c>
      <c r="B52" s="9"/>
      <c r="C52" s="10" t="s">
        <v>137</v>
      </c>
      <c r="D52" s="10" t="s">
        <v>51</v>
      </c>
      <c r="E52" s="166"/>
      <c r="F52" s="147"/>
      <c r="I52" s="9"/>
      <c r="J52" s="9"/>
    </row>
    <row r="53" spans="1:10" ht="16.5">
      <c r="A53" s="7" t="s">
        <v>546</v>
      </c>
      <c r="B53" s="9"/>
      <c r="C53" s="10"/>
      <c r="D53" s="9"/>
      <c r="E53" s="9"/>
      <c r="F53" s="147"/>
      <c r="I53" s="10"/>
      <c r="J53" s="9"/>
    </row>
    <row r="54" spans="1:10" ht="16.5">
      <c r="A54" s="9" t="s">
        <v>679</v>
      </c>
      <c r="B54" s="9"/>
      <c r="C54" s="189">
        <v>50115257</v>
      </c>
      <c r="E54" s="9"/>
      <c r="F54" s="147"/>
      <c r="I54" s="56"/>
      <c r="J54" s="9"/>
    </row>
    <row r="55" spans="1:10" ht="16.5">
      <c r="A55" s="9" t="s">
        <v>670</v>
      </c>
      <c r="B55" s="9"/>
      <c r="C55" s="14"/>
      <c r="D55" s="11">
        <v>205190000</v>
      </c>
      <c r="E55" s="9"/>
      <c r="F55" s="147"/>
      <c r="I55" s="57"/>
      <c r="J55" s="9"/>
    </row>
    <row r="56" spans="1:10" ht="16.5">
      <c r="A56" s="9" t="s">
        <v>680</v>
      </c>
      <c r="B56" s="9"/>
      <c r="C56" s="14">
        <v>372859700</v>
      </c>
      <c r="D56" s="11"/>
      <c r="E56" s="9"/>
      <c r="F56" s="147"/>
      <c r="I56" s="57"/>
      <c r="J56" s="9"/>
    </row>
    <row r="57" spans="1:10" ht="16.5">
      <c r="A57" s="9" t="s">
        <v>547</v>
      </c>
      <c r="B57" s="9"/>
      <c r="C57" s="57"/>
      <c r="D57" s="11"/>
      <c r="E57" s="9"/>
      <c r="F57" s="147"/>
      <c r="I57" s="57"/>
      <c r="J57" s="9"/>
    </row>
    <row r="58" spans="1:10" ht="17.25">
      <c r="A58" s="92" t="s">
        <v>566</v>
      </c>
      <c r="B58" s="9"/>
      <c r="C58" s="57"/>
      <c r="D58" s="11"/>
      <c r="E58" s="9"/>
      <c r="F58" s="147"/>
      <c r="I58" s="57"/>
      <c r="J58" s="9"/>
    </row>
    <row r="59" spans="1:10" ht="17.25">
      <c r="A59" s="92" t="s">
        <v>567</v>
      </c>
      <c r="B59" s="9"/>
      <c r="C59" s="57"/>
      <c r="D59" s="11"/>
      <c r="E59" s="9"/>
      <c r="F59" s="147"/>
      <c r="I59" s="57"/>
      <c r="J59" s="9"/>
    </row>
    <row r="60" spans="1:10" ht="17.25">
      <c r="A60" s="91" t="s">
        <v>53</v>
      </c>
      <c r="B60" s="9"/>
      <c r="C60" s="58">
        <f>SUM(C53:C59)</f>
        <v>422974957</v>
      </c>
      <c r="D60" s="58">
        <f>SUM(D53:D59)</f>
        <v>205190000</v>
      </c>
      <c r="F60" s="147"/>
      <c r="G60" s="211">
        <v>315</v>
      </c>
      <c r="I60" s="9"/>
      <c r="J60" s="9"/>
    </row>
    <row r="61" spans="1:10" ht="17.25">
      <c r="A61" s="9"/>
      <c r="B61" s="9"/>
      <c r="C61" s="9"/>
      <c r="D61" s="9"/>
      <c r="E61" s="9"/>
      <c r="F61" s="147"/>
      <c r="G61" s="207"/>
      <c r="H61" s="9"/>
      <c r="I61" s="9"/>
      <c r="J61" s="9"/>
    </row>
    <row r="62" spans="1:10" ht="16.5">
      <c r="A62" s="89" t="s">
        <v>568</v>
      </c>
      <c r="B62" s="89"/>
      <c r="C62" s="10" t="s">
        <v>137</v>
      </c>
      <c r="D62" s="10" t="s">
        <v>51</v>
      </c>
      <c r="E62" s="9"/>
      <c r="F62" s="147"/>
      <c r="I62" s="9"/>
      <c r="J62" s="9"/>
    </row>
    <row r="63" spans="1:10" ht="16.5">
      <c r="A63" s="7" t="s">
        <v>546</v>
      </c>
      <c r="B63" s="107"/>
      <c r="C63" s="74"/>
      <c r="D63" s="74"/>
      <c r="E63" s="9"/>
      <c r="F63" s="147"/>
      <c r="I63" s="9"/>
      <c r="J63" s="9"/>
    </row>
    <row r="64" spans="1:10" ht="16.5">
      <c r="A64" s="9" t="s">
        <v>168</v>
      </c>
      <c r="B64" s="98"/>
      <c r="C64" s="108"/>
      <c r="D64" s="71"/>
      <c r="E64" s="9"/>
      <c r="F64" s="147"/>
      <c r="I64" s="56"/>
      <c r="J64" s="9"/>
    </row>
    <row r="65" spans="1:10" ht="16.5">
      <c r="A65" s="9" t="s">
        <v>169</v>
      </c>
      <c r="B65" s="98"/>
      <c r="C65" s="108">
        <v>7919400</v>
      </c>
      <c r="D65" s="71">
        <v>16278250</v>
      </c>
      <c r="E65" s="9"/>
      <c r="F65" s="147"/>
      <c r="I65" s="56"/>
      <c r="J65" s="9"/>
    </row>
    <row r="66" spans="1:10" ht="16.5">
      <c r="A66" s="9" t="s">
        <v>170</v>
      </c>
      <c r="B66" s="98"/>
      <c r="C66" s="71">
        <v>86551908</v>
      </c>
      <c r="D66" s="71"/>
      <c r="E66" s="9"/>
      <c r="F66" s="147"/>
      <c r="G66" s="212"/>
      <c r="H66" s="11"/>
      <c r="I66" s="56"/>
      <c r="J66" s="9"/>
    </row>
    <row r="67" spans="1:10" ht="16.5">
      <c r="A67" s="9" t="s">
        <v>171</v>
      </c>
      <c r="B67" s="98"/>
      <c r="C67" s="71">
        <v>18813600</v>
      </c>
      <c r="D67" s="71"/>
      <c r="E67" s="9"/>
      <c r="F67" s="147"/>
      <c r="G67" s="212"/>
      <c r="H67" s="11"/>
      <c r="I67" s="56"/>
      <c r="J67" s="9"/>
    </row>
    <row r="68" spans="1:10" ht="16.5">
      <c r="A68" s="9" t="s">
        <v>569</v>
      </c>
      <c r="B68" s="98"/>
      <c r="C68" s="71">
        <v>7919400</v>
      </c>
      <c r="D68" s="71"/>
      <c r="E68" s="9"/>
      <c r="F68" s="147"/>
      <c r="G68" s="212"/>
      <c r="H68" s="11"/>
      <c r="I68" s="56"/>
      <c r="J68" s="9"/>
    </row>
    <row r="69" spans="1:10" ht="16.5">
      <c r="A69" s="9" t="s">
        <v>172</v>
      </c>
      <c r="B69" s="98"/>
      <c r="C69" s="71"/>
      <c r="D69" s="71"/>
      <c r="E69" s="9"/>
      <c r="F69" s="147"/>
      <c r="G69" s="212"/>
      <c r="H69" s="11"/>
      <c r="I69" s="56"/>
      <c r="J69" s="9"/>
    </row>
    <row r="70" spans="1:10" ht="16.5">
      <c r="A70" s="9" t="s">
        <v>173</v>
      </c>
      <c r="B70" s="98"/>
      <c r="C70" s="71">
        <v>601539618</v>
      </c>
      <c r="D70" s="71">
        <v>156200000</v>
      </c>
      <c r="E70" s="9"/>
      <c r="F70" s="147"/>
      <c r="G70" s="212"/>
      <c r="H70" s="11"/>
      <c r="I70" s="56"/>
      <c r="J70" s="9"/>
    </row>
    <row r="71" spans="1:10" ht="17.25">
      <c r="A71" s="92" t="s">
        <v>570</v>
      </c>
      <c r="B71" s="98"/>
      <c r="C71" s="71">
        <v>57000</v>
      </c>
      <c r="D71" s="71"/>
      <c r="E71" s="9"/>
      <c r="F71" s="147"/>
      <c r="G71" s="212"/>
      <c r="H71" s="11"/>
      <c r="I71" s="56"/>
      <c r="J71" s="9"/>
    </row>
    <row r="72" spans="1:10" ht="16.5">
      <c r="A72" s="9" t="s">
        <v>174</v>
      </c>
      <c r="B72" s="98"/>
      <c r="C72" s="71">
        <v>3772100</v>
      </c>
      <c r="D72" s="71">
        <v>273788</v>
      </c>
      <c r="E72" s="9"/>
      <c r="F72" s="147"/>
      <c r="G72" s="212"/>
      <c r="H72" s="11"/>
      <c r="I72" s="56"/>
      <c r="J72" s="9"/>
    </row>
    <row r="73" spans="1:10" ht="17.25">
      <c r="A73" s="91" t="s">
        <v>53</v>
      </c>
      <c r="B73" s="9"/>
      <c r="C73" s="102">
        <f>SUM(C63:C72)</f>
        <v>726573026</v>
      </c>
      <c r="D73" s="102">
        <f>SUM(D63:D72)</f>
        <v>172752038</v>
      </c>
      <c r="F73" s="147"/>
      <c r="G73" s="212">
        <v>319</v>
      </c>
      <c r="H73" s="55"/>
      <c r="I73" s="18"/>
      <c r="J73" s="9"/>
    </row>
    <row r="74" spans="1:10" ht="16.5">
      <c r="A74" s="9" t="s">
        <v>547</v>
      </c>
      <c r="B74" s="9"/>
      <c r="E74" s="9"/>
      <c r="F74" s="147"/>
      <c r="G74" s="212"/>
      <c r="H74" s="9"/>
      <c r="I74" s="9"/>
      <c r="J74" s="9"/>
    </row>
    <row r="75" spans="1:10" ht="17.25">
      <c r="A75" s="92" t="s">
        <v>571</v>
      </c>
      <c r="B75" s="98"/>
      <c r="C75" s="71">
        <v>1439000000</v>
      </c>
      <c r="D75" s="71">
        <v>1517500000</v>
      </c>
      <c r="E75" s="9"/>
      <c r="F75" s="147"/>
      <c r="G75" s="212"/>
      <c r="H75" s="9"/>
      <c r="I75" s="9"/>
      <c r="J75" s="9"/>
    </row>
    <row r="76" spans="1:10" ht="17.25">
      <c r="A76" s="92" t="s">
        <v>572</v>
      </c>
      <c r="B76" s="98"/>
      <c r="C76" s="71"/>
      <c r="D76" s="71"/>
      <c r="E76" s="9"/>
      <c r="F76" s="147"/>
      <c r="G76" s="212"/>
      <c r="H76" s="9"/>
      <c r="I76" s="9"/>
      <c r="J76" s="9"/>
    </row>
    <row r="77" spans="1:10" ht="17.25">
      <c r="A77" s="91" t="s">
        <v>53</v>
      </c>
      <c r="B77" s="98"/>
      <c r="C77" s="102">
        <f>SUM(C75:C76)</f>
        <v>1439000000</v>
      </c>
      <c r="D77" s="102">
        <f>SUM(D75:D76)</f>
        <v>1517500000</v>
      </c>
      <c r="F77" s="147"/>
      <c r="G77" s="212">
        <v>337</v>
      </c>
      <c r="H77" s="9"/>
      <c r="I77" s="9"/>
      <c r="J77" s="9"/>
    </row>
    <row r="78" spans="2:4" ht="15.75">
      <c r="B78" s="71"/>
      <c r="C78" s="71"/>
      <c r="D78" s="71"/>
    </row>
    <row r="79" spans="1:4" ht="15.75">
      <c r="A79" s="77"/>
      <c r="B79" s="71"/>
      <c r="C79" s="102"/>
      <c r="D79" s="102"/>
    </row>
    <row r="80" spans="1:4" ht="16.5">
      <c r="A80" s="158" t="s">
        <v>674</v>
      </c>
      <c r="C80" s="10" t="s">
        <v>137</v>
      </c>
      <c r="D80" s="10" t="s">
        <v>51</v>
      </c>
    </row>
    <row r="81" spans="1:4" ht="15.75">
      <c r="A81" s="158"/>
      <c r="C81" s="71"/>
      <c r="D81" s="71"/>
    </row>
    <row r="82" spans="1:7" ht="15.75">
      <c r="A82" s="5" t="s">
        <v>675</v>
      </c>
      <c r="C82" s="102">
        <v>501950233</v>
      </c>
      <c r="D82" s="106">
        <v>-166368568</v>
      </c>
      <c r="G82" s="211">
        <v>322</v>
      </c>
    </row>
    <row r="83" spans="3:4" ht="15.75">
      <c r="C83" s="71"/>
      <c r="D83" s="71"/>
    </row>
    <row r="84" spans="3:4" ht="15.75">
      <c r="C84" s="71"/>
      <c r="D84" s="71"/>
    </row>
    <row r="85" spans="3:4" ht="15.75">
      <c r="C85" s="71"/>
      <c r="D85" s="71"/>
    </row>
  </sheetData>
  <sheetProtection/>
  <mergeCells count="4">
    <mergeCell ref="B13:C13"/>
    <mergeCell ref="D13:E13"/>
    <mergeCell ref="D1:E1"/>
    <mergeCell ref="B1:C1"/>
  </mergeCells>
  <printOptions/>
  <pageMargins left="0.24" right="0.16" top="0.65" bottom="0.26" header="0.5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 All 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duyenkhoe</dc:creator>
  <cp:keywords/>
  <dc:description/>
  <cp:lastModifiedBy>admins</cp:lastModifiedBy>
  <cp:lastPrinted>2015-11-14T03:58:07Z</cp:lastPrinted>
  <dcterms:created xsi:type="dcterms:W3CDTF">2014-04-19T06:05:18Z</dcterms:created>
  <dcterms:modified xsi:type="dcterms:W3CDTF">2015-11-14T03:58:38Z</dcterms:modified>
  <cp:category/>
  <cp:version/>
  <cp:contentType/>
  <cp:contentStatus/>
</cp:coreProperties>
</file>