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3"/>
  </bookViews>
  <sheets>
    <sheet name="BangCDKT" sheetId="1" r:id="rId1"/>
    <sheet name="KetQuaKD" sheetId="2" r:id="rId2"/>
    <sheet name="LuuChuyenTT" sheetId="3" r:id="rId3"/>
    <sheet name="ThuyetMinhBCTC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<sst xmlns="http://schemas.openxmlformats.org/spreadsheetml/2006/main" count="713" uniqueCount="605">
  <si>
    <t xml:space="preserve">   Doanh thu phát sinh từ tiền lãi , tiền bản quyền , cổ tức , lợi nhuận được chia và các khoản doanh thu hoạt động tài chính</t>
  </si>
  <si>
    <t xml:space="preserve">   khác được ghi nhận khi thỏa mãn đồng thời hai điều kiện sau :</t>
  </si>
  <si>
    <t xml:space="preserve">   - Có khả năng thu được lợi ích kinh tế từ giao dịch đó ; </t>
  </si>
  <si>
    <t xml:space="preserve">   - Doanh thu được xác định tương đối chắc chắn .</t>
  </si>
  <si>
    <t xml:space="preserve">    Cổ tức, lợi nhuận được chia được ghi nhận khi Công ty được quyền nhận cổ tức hoặc được quyền nhận lợi nhuận từ </t>
  </si>
  <si>
    <t xml:space="preserve">    việc góp vốn .</t>
  </si>
  <si>
    <r>
      <t xml:space="preserve"> </t>
    </r>
    <r>
      <rPr>
        <b/>
        <sz val="9"/>
        <rFont val="Arial"/>
        <family val="2"/>
      </rPr>
      <t xml:space="preserve">  10. Nguyên tắc và phương pháp ghi nhận doanh thu</t>
    </r>
  </si>
  <si>
    <r>
      <t xml:space="preserve"> </t>
    </r>
    <r>
      <rPr>
        <b/>
        <sz val="9"/>
        <rFont val="Arial"/>
        <family val="2"/>
      </rPr>
      <t xml:space="preserve">  11. Nguyên tắc và phương pháp ghi nhận chi phí tài chính</t>
    </r>
  </si>
  <si>
    <t xml:space="preserve">   Các khoản chi phí được ghi nhận vào chi phí tài chính gồm :</t>
  </si>
  <si>
    <t xml:space="preserve">   - Chi phí hoặc các khoản lỗ liên quan đến các hoạt động đầu tư tài chính ;</t>
  </si>
  <si>
    <t xml:space="preserve">   - Chi phí cho vay và đi vay vốn ;</t>
  </si>
  <si>
    <t xml:space="preserve">   - Các khoản lỗ do thay đổi tỷ giá hối đoái của các nghiệp vụ phát sinh liên quan đến ngoại tệ ;</t>
  </si>
  <si>
    <t xml:space="preserve">   - Dự phòng giảm giá đầu tư chứng khoán .</t>
  </si>
  <si>
    <t xml:space="preserve">   Các khoản trên được ghi nhận theo tổng số phát sinh trong kỳ , không bù trừ với doanh thu hoạt động tài chính .</t>
  </si>
  <si>
    <r>
      <t xml:space="preserve"> </t>
    </r>
    <r>
      <rPr>
        <b/>
        <sz val="9"/>
        <rFont val="Arial"/>
        <family val="2"/>
      </rPr>
      <t xml:space="preserve">  12. Nguyên tắc và phương pháp ghi nhận chi phí thuế TNDN hiện hành , chi phí thuế TNDN hoãn lại </t>
    </r>
  </si>
  <si>
    <t xml:space="preserve">    Chi phí thuế thu nhập doanh nghiệp hiện hành được xác định trên cơ sở thu nhập chịu thuế và thuế suất thuế thu nhập </t>
  </si>
  <si>
    <t xml:space="preserve">    doanh nghiệp trong năm hiện hành .</t>
  </si>
  <si>
    <t xml:space="preserve">    Chi phí thuế thu nhập doanh nghiệp hoãn lại được xác định trên cơ sở số chênh lệch tạm thời được khấu trừ , số </t>
  </si>
  <si>
    <t xml:space="preserve">    chênh lệch tạm thời chịu thuế và thuế suất thuế thu nhập doanh nghiệp .</t>
  </si>
  <si>
    <t>* Giá trị ghi sổ của hàng tồn kho dùng để thế chấp, cầm cố đảm bảo các khoản nợ phải trả: ……………………..</t>
  </si>
  <si>
    <t xml:space="preserve">  - Các khoản thuế nộp thừa cho Nhà Nước</t>
  </si>
  <si>
    <t xml:space="preserve">       + Thuế thu nhập doanh nghiệp</t>
  </si>
  <si>
    <t xml:space="preserve">       + Thuế thu nhập cá nhân</t>
  </si>
  <si>
    <r>
      <t xml:space="preserve">Đơn vị: </t>
    </r>
    <r>
      <rPr>
        <i/>
        <sz val="9"/>
        <rFont val="Arial"/>
        <family val="2"/>
      </rPr>
      <t>đồng Việt Nam</t>
    </r>
  </si>
  <si>
    <t>Máy móc
thiết bị</t>
  </si>
  <si>
    <t>Phương tiện
vận tải</t>
  </si>
  <si>
    <t>Thiết bị, dụng
cụ quản lý</t>
  </si>
  <si>
    <t>Quỹ đầu tư
phát triển</t>
  </si>
  <si>
    <t>Lợi nhuận
chưa p. phối</t>
  </si>
  <si>
    <t>Công ty TNHH MTV An Hòa - BCC</t>
  </si>
  <si>
    <t>Tổng Công ty XD số 1 - TNHH MTV</t>
  </si>
  <si>
    <t>Tổng Giám đốc</t>
  </si>
  <si>
    <t>1. Tiền và các khoản tương đương tiền</t>
  </si>
  <si>
    <t>2. Tài sản ngắn hạn khác</t>
  </si>
  <si>
    <t>3. Hàng tồn kho</t>
  </si>
  <si>
    <t>4. Thuế và các khoản phải thu nhà nước</t>
  </si>
  <si>
    <t>5. Tăng giảm TSCĐ hữu hình</t>
  </si>
  <si>
    <t>8. Thuế và các khoản phải nộp nhà nước</t>
  </si>
  <si>
    <t>9. Chi phí phải trả</t>
  </si>
  <si>
    <t>10. Các khoản phải trả khác</t>
  </si>
  <si>
    <t>11. Vốn chủ sở hữu</t>
  </si>
  <si>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</si>
  <si>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</si>
  <si>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</si>
  <si>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</si>
  <si>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</si>
  <si>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</si>
  <si>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</si>
  <si>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</si>
  <si>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</si>
  <si>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</si>
  <si>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</si>
  <si>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</si>
  <si>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</si>
  <si>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</si>
  <si>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</si>
  <si>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</si>
  <si>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</si>
  <si>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</si>
  <si>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</si>
  <si>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</si>
  <si>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</si>
  <si>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</si>
  <si>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</si>
  <si>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</si>
  <si>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</si>
  <si>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</si>
  <si>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</si>
  <si>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</si>
  <si>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</si>
  <si>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</si>
  <si>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</si>
  <si>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</si>
  <si>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</si>
  <si>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</si>
  <si>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</si>
  <si>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</si>
  <si>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</si>
  <si>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</si>
  <si>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</si>
  <si>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</si>
  <si>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</si>
  <si>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</si>
  <si>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</si>
  <si>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</si>
  <si>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</si>
  <si>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</si>
  <si>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</si>
  <si>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</si>
  <si>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</si>
  <si>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</si>
  <si>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</si>
  <si>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</si>
  <si>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</si>
  <si>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</si>
  <si>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</si>
  <si>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</si>
  <si>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</si>
  <si>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</si>
  <si>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</si>
  <si>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</si>
  <si>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</si>
  <si>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</si>
  <si>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</si>
  <si>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</si>
  <si>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</si>
  <si>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</si>
  <si>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</si>
  <si>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</si>
  <si>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</si>
  <si>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268</t>
  </si>
  <si>
    <t>TỔNG CỘNG TÀI SẢN</t>
  </si>
  <si>
    <t>270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</si>
  <si>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</si>
  <si>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</si>
  <si>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</si>
  <si>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</si>
  <si>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</si>
  <si>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</si>
  <si>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</si>
  <si>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</si>
  <si>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</si>
  <si>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</si>
  <si>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</si>
  <si>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</si>
  <si>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</si>
  <si>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323</t>
  </si>
  <si>
    <t>II. Nợ dài hạn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</si>
  <si>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</si>
  <si>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</si>
  <si>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</si>
  <si>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</si>
  <si>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</si>
  <si>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</si>
  <si>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</si>
  <si>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</si>
  <si>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</si>
  <si>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</si>
  <si>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</si>
  <si>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</si>
  <si>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</si>
  <si>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</si>
  <si>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</si>
  <si>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</si>
  <si>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</si>
  <si>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</si>
  <si>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</si>
  <si>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</si>
  <si>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</si>
  <si>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</si>
  <si>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</si>
  <si>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</si>
  <si>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</si>
  <si>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</si>
  <si>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</si>
  <si>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>CÔNG TY: CÔNG TY CỔ PHẦN BÊTÔNG BIÊN HÒA</t>
  </si>
  <si>
    <t>Địa chỉ: ĐƯỜNG 1A - KCN BIÊN HÒA 1 - ĐN</t>
  </si>
  <si>
    <t>Tel: 0613836809       Fax: 0613836323</t>
  </si>
  <si>
    <t>V.23</t>
  </si>
  <si>
    <t>Mẫu số   B 01 - DN</t>
  </si>
  <si>
    <t>Tel:  0613836809       Fax:  0613836323</t>
  </si>
  <si>
    <t>Mẫu số  B 02- DN</t>
  </si>
  <si>
    <t>DN - BÁO CÁO KẾT QUẢ KINH DOANH - QUÝ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</si>
  <si>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</si>
  <si>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</si>
  <si>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</si>
  <si>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</si>
  <si>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</si>
  <si>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</si>
  <si>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</si>
  <si>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</si>
  <si>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</si>
  <si>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VI.27</t>
  </si>
  <si>
    <t>5. Lợi nhuận gộp về bán hàng và cung cấp dịch vụ(20=10-11)</t>
  </si>
  <si>
    <t>20</t>
  </si>
  <si>
    <t>6. Doanh thu hoạt động tài chính</t>
  </si>
  <si>
    <t>21</t>
  </si>
  <si>
    <t>VI.26</t>
  </si>
  <si>
    <t>7. Chi phí tài chính</t>
  </si>
  <si>
    <t>22</t>
  </si>
  <si>
    <t>VI.28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</si>
  <si>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</si>
  <si>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</si>
  <si>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</si>
  <si>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</si>
  <si>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</si>
  <si>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</si>
  <si>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</si>
  <si>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</si>
  <si>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</si>
  <si>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</si>
  <si>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</si>
  <si>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</si>
  <si>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</si>
  <si>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</si>
  <si>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</si>
  <si>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</si>
  <si>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</si>
  <si>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VI.30</t>
  </si>
  <si>
    <t>17. Chi phí thuế TNDN hoãn lại</t>
  </si>
  <si>
    <t>52</t>
  </si>
  <si>
    <t>18. Lợi nhuận sau thuế thu nhập doanh nghiệp(60=50-51-52)</t>
  </si>
  <si>
    <t>60</t>
  </si>
  <si>
    <t>61</t>
  </si>
  <si>
    <t>19. Lãi cơ bản trên cổ phiếu(*)</t>
  </si>
  <si>
    <t>70</t>
  </si>
  <si>
    <t>CÔNG TY:  CÔNG TY CỔ PHẦN BÊTÔNG BIÊN HÒA</t>
  </si>
  <si>
    <t>Địa chỉ:  ĐƯỜNG 1A - KCN BIÊN HÒA 1 - ĐN</t>
  </si>
  <si>
    <t>Mẫu số  B 03 - DN</t>
  </si>
  <si>
    <t>DN - BÁO CÁO LƯU CHUYỂN TIỀN TỆ - PPTT - QUÝ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</si>
  <si>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</si>
  <si>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</si>
  <si>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</si>
  <si>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</si>
  <si>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</si>
  <si>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</si>
  <si>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</si>
  <si>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</si>
  <si>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</si>
  <si>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</si>
  <si>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</si>
  <si>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</si>
  <si>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</si>
  <si>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</si>
  <si>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</si>
  <si>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</si>
  <si>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</si>
  <si>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</si>
  <si>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</si>
  <si>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</si>
  <si>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</si>
  <si>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</si>
  <si>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</si>
  <si>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</si>
  <si>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</si>
  <si>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</si>
  <si>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</si>
  <si>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</si>
  <si>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</si>
  <si>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</si>
  <si>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</si>
  <si>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 CỔ PHẦN BÊTÔNG BIÊN HÒA</t>
  </si>
  <si>
    <t>Mẫu số B 09 - DN</t>
  </si>
  <si>
    <t>BẢN THUYẾT MINH BÁO CÁO TÀI CHÍNH</t>
  </si>
  <si>
    <t>I. Đặc điểm hoạt động của doanh nghiệp</t>
  </si>
  <si>
    <t xml:space="preserve">  1. Hình thức sở hữu vốn:</t>
  </si>
  <si>
    <t>Cổ phần</t>
  </si>
  <si>
    <t xml:space="preserve">  2. Lĩnh vực kinh doanh</t>
  </si>
  <si>
    <t>Sản xuất, thương mại</t>
  </si>
  <si>
    <t xml:space="preserve">  3. Ngành nghề kinh doanh</t>
  </si>
  <si>
    <t>Trụ điện cọc cừ, bêtông các loại</t>
  </si>
  <si>
    <t>II. Kỳ kế toán, đơn vị tiền tệ sử dụng trong kế toán</t>
  </si>
  <si>
    <t xml:space="preserve">  1. Kỳ kế toán năm:</t>
  </si>
  <si>
    <t xml:space="preserve">  2. Đơn vị tiền tệ sử dụng trong kế toán:</t>
  </si>
  <si>
    <t>Đồng Việt Nam</t>
  </si>
  <si>
    <t>III. Chuẩn mực và Chế độ kế toán áp dụng</t>
  </si>
  <si>
    <t xml:space="preserve">  3. Hình thức sổ kế toán áp dụng của Công ty là  Nhật ký chung</t>
  </si>
  <si>
    <t>IV. Các chính sách kế toán áp dụng</t>
  </si>
  <si>
    <t xml:space="preserve">  7 - 30 năm</t>
  </si>
  <si>
    <t xml:space="preserve">  6 - 15 năm</t>
  </si>
  <si>
    <t xml:space="preserve">  5 -   8 năm</t>
  </si>
  <si>
    <t xml:space="preserve">  4 - 10 năm</t>
  </si>
  <si>
    <t>V. Thông tin bổ sung cho các khoản mục trình bày trong Bảng cân đối kế toán</t>
  </si>
  <si>
    <t>CHỈ TIÊU</t>
  </si>
  <si>
    <t>Số cuối quý</t>
  </si>
  <si>
    <t xml:space="preserve">          + Tiền mặt</t>
  </si>
  <si>
    <t xml:space="preserve">          + Tiền gửi ngân hàng</t>
  </si>
  <si>
    <t xml:space="preserve">          + Tiền đang chuyển</t>
  </si>
  <si>
    <t>Cộng</t>
  </si>
  <si>
    <t xml:space="preserve">  - Tạm ứng</t>
  </si>
  <si>
    <t xml:space="preserve">  - Ký quỹ</t>
  </si>
  <si>
    <t xml:space="preserve">   - Hàng mua đang đi trên đường</t>
  </si>
  <si>
    <t xml:space="preserve">   - Nguyên liệu, vật liệu</t>
  </si>
  <si>
    <t xml:space="preserve">   - Công cụ, dụng cụ</t>
  </si>
  <si>
    <t xml:space="preserve">   - Chi phí SX, KD dở dang</t>
  </si>
  <si>
    <t xml:space="preserve">   - Thành phẩm</t>
  </si>
  <si>
    <t xml:space="preserve">   -  Hàng hóa</t>
  </si>
  <si>
    <t xml:space="preserve">   - Hàng gửi đi bán</t>
  </si>
  <si>
    <t>* Giá trị hoàn nhập dự phòng giảm giá hàng tồn kho trong năm</t>
  </si>
  <si>
    <t>* Trích dự phòng giảm giá hàng tồn kho</t>
  </si>
  <si>
    <t xml:space="preserve">  - Thuế GTGT còn được khấu trừ</t>
  </si>
  <si>
    <t>Khoản mục</t>
  </si>
  <si>
    <t>Nhà cửa</t>
  </si>
  <si>
    <t>Tổng cộng</t>
  </si>
  <si>
    <t>Nguyên giá TSCĐ hữu hình</t>
  </si>
  <si>
    <t>Số dư đầu năm</t>
  </si>
  <si>
    <t>- Đầu tư  XDCB  hoàn thành</t>
  </si>
  <si>
    <t>- Tăng khác</t>
  </si>
  <si>
    <t>- Thanh lý, nhượng bán</t>
  </si>
  <si>
    <t>- Giảm khác</t>
  </si>
  <si>
    <t>Giá trị hao mòn lũy kế</t>
  </si>
  <si>
    <t>Số dư đầu  năm</t>
  </si>
  <si>
    <t>- Chuyển sang bất động sản đầu tư</t>
  </si>
  <si>
    <t>Giá trị còn lại của TSCĐ HH</t>
  </si>
  <si>
    <t>- Tại ngày đầu năm</t>
  </si>
  <si>
    <t xml:space="preserve">       - Thuế GTGT</t>
  </si>
  <si>
    <t xml:space="preserve">       - Thuế TNDN</t>
  </si>
  <si>
    <t xml:space="preserve">       - Thuế thu nhập cá nhân</t>
  </si>
  <si>
    <t xml:space="preserve">  - Cổ tức năm 2008 của các cổ đông</t>
  </si>
  <si>
    <t>10.000 đồng / cổ phiếu</t>
  </si>
  <si>
    <t>KHOẢN MỤC</t>
  </si>
  <si>
    <t xml:space="preserve"> Doanh thu    </t>
  </si>
  <si>
    <t xml:space="preserve">   + Doanh thu bán hàng</t>
  </si>
  <si>
    <t xml:space="preserve">   + Doanh thu cung cấp dịch vụ</t>
  </si>
  <si>
    <t>Các khoản giảm trừ</t>
  </si>
  <si>
    <t xml:space="preserve">   + Hàng bán bị trả lại</t>
  </si>
  <si>
    <t xml:space="preserve">   + Giảm giá hàng bán</t>
  </si>
  <si>
    <t xml:space="preserve"> Doanh thu thuần</t>
  </si>
  <si>
    <t>Chi phí nhân viên quản lý</t>
  </si>
  <si>
    <t>Chi phí vật liệu quản lý</t>
  </si>
  <si>
    <t>Chi phí đồ dùng văn phòng</t>
  </si>
  <si>
    <t xml:space="preserve">Chi phí khấu hao TSCĐ </t>
  </si>
  <si>
    <t>Thuế phí và lệ phí</t>
  </si>
  <si>
    <t>Chi phí dự phòng</t>
  </si>
  <si>
    <t>Chi phí dịch vụ mua ngoài</t>
  </si>
  <si>
    <t>Chi phí bằng tiền khác</t>
  </si>
  <si>
    <t>Tổng lợi nhuận kế toán trước thuế</t>
  </si>
  <si>
    <t>Các khoản điều chỉnh tăng</t>
  </si>
  <si>
    <t>Các khoản điều chỉnh giảm</t>
  </si>
  <si>
    <t>Tổng thu nhập chịu thuế</t>
  </si>
  <si>
    <t>Thuế TNDN hiện hành</t>
  </si>
  <si>
    <t>Công ty có liên quan</t>
  </si>
  <si>
    <t>Mối quan hệ</t>
  </si>
  <si>
    <t>Nội dung nghiệp vụ</t>
  </si>
  <si>
    <t>Số tiền</t>
  </si>
  <si>
    <t>Công ty con</t>
  </si>
  <si>
    <t>Người lập biểu</t>
  </si>
  <si>
    <t>Kế toán trưởng</t>
  </si>
  <si>
    <t xml:space="preserve">          Quý này         năm trước</t>
  </si>
  <si>
    <t xml:space="preserve">          Quý này         năm nay</t>
  </si>
  <si>
    <t xml:space="preserve">  - Cổ tức năm 2010 của các cổ đông </t>
  </si>
  <si>
    <t xml:space="preserve">  * Nhà cửa, vật kiến trúc</t>
  </si>
  <si>
    <t xml:space="preserve">  * Máy móc thiết bị</t>
  </si>
  <si>
    <t xml:space="preserve">  * Phương tiện vận tải</t>
  </si>
  <si>
    <t xml:space="preserve">  * Thiết bị, dụng cụ quản lý</t>
  </si>
  <si>
    <t xml:space="preserve">     kế toán Việt Nam. Công ty thực hiện việc ghi chép sổ sách kế toán bằng đồng VN</t>
  </si>
  <si>
    <t xml:space="preserve">  2. Báo cáo tài chính của Công ty được trình bày bằng đồng Việt Nam phù hợp với Hệ thống Kế toán VN và Chuẩn mực </t>
  </si>
  <si>
    <t xml:space="preserve">  với chi phí vận chuyển, chi phí thu mua...Giá trị hàng xuất khi được tính theo phương pháp bình quân gia quyền</t>
  </si>
  <si>
    <t xml:space="preserve">  Hàng tồn kho được hạch toán theo phương pháp kê khai thường xuyên. Giá  trị hàng tồn kho bao gồm giá mua cộng </t>
  </si>
  <si>
    <t xml:space="preserve">   bảo trì, sửa chữa được tính vào kết quả kinh doanh trong năm.</t>
  </si>
  <si>
    <t xml:space="preserve">   cộng chi phí vận chuyển, lắp đặt. Các chi phí mua sắm, nâng cấp và đổi mới tài sản cố định được vốn hóa và chi phí </t>
  </si>
  <si>
    <t xml:space="preserve">                 Người lập biểu</t>
  </si>
  <si>
    <t xml:space="preserve">             Người lập biểu                                      Kế toán trưởng </t>
  </si>
  <si>
    <t xml:space="preserve">  sinh do thanh lý tài sản đều được hạch toán vào kết quả hoạt động kinh doanh trong năm</t>
  </si>
  <si>
    <t xml:space="preserve">* Nguyên giá TSCĐ cuối năm đã khấu hao hết nhưng vẫn còn sử dụng </t>
  </si>
  <si>
    <t>* Nguyên giá TSCĐ cuối năm chờ thanh lý</t>
  </si>
  <si>
    <t>Bán cọc cừ , cọc ống , vật tư</t>
  </si>
  <si>
    <t>6. Các khoản đầu tư tài chính dài hạn</t>
  </si>
  <si>
    <t>Đầu tư vào công ty con</t>
  </si>
  <si>
    <t>Dự phòng giảm giá đầu tư tài chính dài hạn</t>
  </si>
  <si>
    <t xml:space="preserve">  - Tiền vật tư của nhà cung cấp</t>
  </si>
  <si>
    <t xml:space="preserve">       - Phạt chậm nộp thuế</t>
  </si>
  <si>
    <t xml:space="preserve">   - Tiền ăn trưa, ca 2 của CBCNV + sửa xe</t>
  </si>
  <si>
    <t xml:space="preserve">     tài sản đảm bảo , khoản vay được dùng để bổ sung vốn lưu động .</t>
  </si>
  <si>
    <t xml:space="preserve">   - Tiền lãi vay NH phải trả T/12</t>
  </si>
  <si>
    <t xml:space="preserve">   - Cước điện thoại, tiền nước,điện,VPP ,TN</t>
  </si>
  <si>
    <t xml:space="preserve">  - BHXH ,BHYT,BHTN,KPCĐ</t>
  </si>
  <si>
    <t xml:space="preserve">BCC nợ tiền xi măng </t>
  </si>
  <si>
    <t>CC1 nợ tiền cọc cừ</t>
  </si>
  <si>
    <t>Thuế TNDN ( 22%)</t>
  </si>
  <si>
    <t>Số dư cuối quý</t>
  </si>
  <si>
    <t>- Tại ngày cuối quý</t>
  </si>
  <si>
    <t>II. Đầu tư tài chính ngắn hạn</t>
  </si>
  <si>
    <t>1. Chứng khoán kinh doanh</t>
  </si>
  <si>
    <t>2. Dự phòng giảm giá chứng khoán kinh doanh</t>
  </si>
  <si>
    <t>3. Đầu tư nắm giữ đến ngày đáo hạn</t>
  </si>
  <si>
    <t>1. Phải thu ngắn hạn của khách hàng</t>
  </si>
  <si>
    <t>2. Trả trước cho người bán ngắn hạn</t>
  </si>
  <si>
    <t>5. Phải thu về cho vay ngắn hạn</t>
  </si>
  <si>
    <t>6. Phải thu ngắn hạn khác</t>
  </si>
  <si>
    <t>8. Tài sản thiếu chờ xử lý</t>
  </si>
  <si>
    <t>4. Giao dịch mua bán lại trái phiếu Chính phủ</t>
  </si>
  <si>
    <t>5. Tài sản ngắn hạn khác</t>
  </si>
  <si>
    <t>2. Trả trước cho người bán dài hạn</t>
  </si>
  <si>
    <t>3. Vốn kinh doanh ở đơn vị trực thuộc</t>
  </si>
  <si>
    <t>4. Phải thu nội bộ dài hạn</t>
  </si>
  <si>
    <t>5. Phải thu về cho vay dài hạn</t>
  </si>
  <si>
    <t>6. Phải thu dài hạn khác</t>
  </si>
  <si>
    <t>IV. Tài sản dở dang dài hạn</t>
  </si>
  <si>
    <t>1. Chi phí sản xuất kinh doanh dở dang dài hạn</t>
  </si>
  <si>
    <t>2. Chi phí xây dựng cơ bản dở dang</t>
  </si>
  <si>
    <t>3. Đầu tư góp vốn vào đơn vị khác</t>
  </si>
  <si>
    <t>4. Dự phòng đầu tư tài chính dài hạn</t>
  </si>
  <si>
    <t>V. Đầu tư tài chính dài hạn</t>
  </si>
  <si>
    <t>5. Đầu tư nắm giữ đến ngày đáo hạn</t>
  </si>
  <si>
    <t>VI. Tài sản dài hạn khác</t>
  </si>
  <si>
    <t>3. Thiết bị , vật tư, phụ tùng thay thế dài hạn</t>
  </si>
  <si>
    <t>4. Tài sản dài hạn khác</t>
  </si>
  <si>
    <t>A - TÀI SẢN NGẮN HẠN</t>
  </si>
  <si>
    <t>TÀI SẢN</t>
  </si>
  <si>
    <t>Mã số</t>
  </si>
  <si>
    <t xml:space="preserve">B - TÀI SẢN DÀI HẠN </t>
  </si>
  <si>
    <t>C - NỢ PHẢI TRẢ</t>
  </si>
  <si>
    <t>1. Phải trả người bán ngắn hạn</t>
  </si>
  <si>
    <t>2. Người mua trả tiền trước ngắn hạn</t>
  </si>
  <si>
    <t>3. Thuế và các khoản phải nộp Nhà nước</t>
  </si>
  <si>
    <t>4. Phải trả người lao động</t>
  </si>
  <si>
    <t>5. Chi phí phải trả ngắn hạn</t>
  </si>
  <si>
    <t>321</t>
  </si>
  <si>
    <t>322</t>
  </si>
  <si>
    <t>324</t>
  </si>
  <si>
    <t>6. Phải trả nội bộ ngắn hạn</t>
  </si>
  <si>
    <t>7. Phải trả theo tiến độ kế hoạch hợp đồng xây dựng</t>
  </si>
  <si>
    <t>8. Doanh thu chưa thực hiện ngắn hạn</t>
  </si>
  <si>
    <t>9. Phải trả ngắn hạn khác</t>
  </si>
  <si>
    <t>10. Vay và nợ thuê tài chính ngắn hạn</t>
  </si>
  <si>
    <t>11. Dự phòng phải trả ngắn hạn</t>
  </si>
  <si>
    <t>12. Quỹ khen thưởng , phúc lợi</t>
  </si>
  <si>
    <t>13. Quỹ bình ổn giá</t>
  </si>
  <si>
    <t>14. Giao dịch mua bán lại trái phiếu Chính phủ</t>
  </si>
  <si>
    <t>1. Phải trả người bán dài hạn</t>
  </si>
  <si>
    <t>2. Nguười mua trả tiền trước dài hạn</t>
  </si>
  <si>
    <t>4. Phải trả nội bộ về vốn kinh doanh</t>
  </si>
  <si>
    <t xml:space="preserve">3. Chi phí phải trả dài hạn </t>
  </si>
  <si>
    <t>5. Phải trả nội bộ dài hạn</t>
  </si>
  <si>
    <t>6. Doanh thu chưa thực hiện dài hạn</t>
  </si>
  <si>
    <t>7. Phải trả dài hạn khác</t>
  </si>
  <si>
    <t>8. Vay và nợ thuê tài chính dài hạn</t>
  </si>
  <si>
    <t>9. Trái phiếu chuyển đổi</t>
  </si>
  <si>
    <t>10. Cổ phiếu ưu đãi</t>
  </si>
  <si>
    <t>340</t>
  </si>
  <si>
    <t>341</t>
  </si>
  <si>
    <t>11. Thuế thu nhập hoãn lại phải trả</t>
  </si>
  <si>
    <t>342</t>
  </si>
  <si>
    <t>343</t>
  </si>
  <si>
    <t>12. Dự phòng phải trả dài hạn</t>
  </si>
  <si>
    <t>13. Quỹ phát triển khoa học và công nghệ</t>
  </si>
  <si>
    <t>D - VỐN CHỦ SỞ HỮU</t>
  </si>
  <si>
    <t>1. Vốn góp của chủ sở hữu</t>
  </si>
  <si>
    <t xml:space="preserve">   - Cổ phiếu phổ thông có quyền biểu quyết</t>
  </si>
  <si>
    <t xml:space="preserve">   - Cổ phiếu ưu đãi</t>
  </si>
  <si>
    <t>411a</t>
  </si>
  <si>
    <t>411b</t>
  </si>
  <si>
    <t>3. Quyền chọn chuyển đổi trái phiếu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</si>
  <si>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</si>
  <si>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</si>
  <si>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</si>
  <si>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</si>
  <si>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</si>
  <si>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hỗ trợ sắp xếp doanh nghiệp</t>
  </si>
  <si>
    <t>10. Quỹ khác thuộc vốn chủ sở hữu</t>
  </si>
  <si>
    <t>11. Lợi nhuận sau thuế chưa phân phối</t>
  </si>
  <si>
    <t>421a</t>
  </si>
  <si>
    <t>421b</t>
  </si>
  <si>
    <t xml:space="preserve">   - LNST chưa phân phối lũy kế đến cuối kỳ trước</t>
  </si>
  <si>
    <t xml:space="preserve">   - LNST chưa phân phối kỳ này</t>
  </si>
  <si>
    <t>12. Nguồn vốn đầu tư XDCB</t>
  </si>
  <si>
    <t>Lũy kế từ đầu năm đến cuối quý này       ( Năm trước)</t>
  </si>
  <si>
    <t>Lũy kế từ đầu năm đến cuối quý này     ( Năm nay )</t>
  </si>
  <si>
    <t>4. Tiền lãi vay đã trả</t>
  </si>
  <si>
    <t>5. Thuế thu nhập doanh nghiệp đã nộp</t>
  </si>
  <si>
    <t>2.Tiền trả lại vốn góp cho các chủ sở hữu, mua lại cổ phiếu của doanh nghiệp đã phát hành</t>
  </si>
  <si>
    <t>3.Tiền thu từ đi vay</t>
  </si>
  <si>
    <t>4.Tiền trả nợ gốc vay</t>
  </si>
  <si>
    <t>5.Tiền trả nợ gốc thuê tài chính</t>
  </si>
  <si>
    <t>2. Dự phòng giảm giá hàng tồn kho ( * )</t>
  </si>
  <si>
    <t>7. Dự phòng phải thu ngắn hạn khó đòi ( * )</t>
  </si>
  <si>
    <t>5. Dự phòng  phải thu dài hạn khó đòi ( * )</t>
  </si>
  <si>
    <t xml:space="preserve">    - Giá trị hao mòn lũy kế ( * )</t>
  </si>
  <si>
    <t>10. Lợi nhuận thuần từ hoạt động kinh doanh{30=20+(21-22) - (25+26)}</t>
  </si>
  <si>
    <t>Ban hành theo TT số 200/2014/TT - BTC</t>
  </si>
  <si>
    <t xml:space="preserve">  1. Chế độ kế toán áp dụng: Theo TT số 200/2014/T-BTC ngày 22/12/2014 của Bộ trưởng Bộ tài chính </t>
  </si>
  <si>
    <t xml:space="preserve">  4. Chu kỳ sản xuất kinh doanh thông thường</t>
  </si>
  <si>
    <t xml:space="preserve">  5. Đặc điểm hoạt động của doanh nghiệp trong năm tài chính có ảnh hưởng đến Báo cáo tài chính</t>
  </si>
  <si>
    <t xml:space="preserve">  6. Cấu trúc doanh nghiệp </t>
  </si>
  <si>
    <t>Ngày 22/12/2014 của Bộ Tài chính</t>
  </si>
  <si>
    <t xml:space="preserve">  7. Tuyên bố về khá năng so sánh thông tin trên báo cáo tài chính : So sánh được</t>
  </si>
  <si>
    <t xml:space="preserve">    - Danh sách các công ty con : CT TNHH MTV An Hòa - BCC</t>
  </si>
  <si>
    <t>Bắt đầu từ ngày 01/01/2015 kết thúc vào ngày 31/12/2015</t>
  </si>
  <si>
    <t xml:space="preserve">    - Danh sách các công ty liên doanh , liên kết : không có</t>
  </si>
  <si>
    <t xml:space="preserve">    - Danh sách các đơn vị trực thuộc không có tư cách pháp nhân hạch toán phụ thuộc : không có</t>
  </si>
  <si>
    <t xml:space="preserve">  - Các nghiệp vụ kinh tế phát sinh bằng ngoại tệ được quy đổi ra đồng Việt Nam theo tỷ giá giao dịch thực tế tại thời điểm </t>
  </si>
  <si>
    <t xml:space="preserve">   phát sinh nghiệp vụ .Tại thời điểm cuối năm , các khoản mục tiền tệ có gốc ngoại tệ được quy đổi theo tỷ giá mua vào của</t>
  </si>
  <si>
    <t xml:space="preserve">   Ngân hàng thương mại nơi doanh nghiệp mở tài khoản công bố vào ngày kết thúc niên độ kế toán .</t>
  </si>
  <si>
    <t xml:space="preserve">   - Chênh lệch tỷ giá thực tế phát sinh trong năm và chênh lệch tỷ giá do đánh giá lại số dư các khoản mục tiền tệ tại thời</t>
  </si>
  <si>
    <t xml:space="preserve">   điểm cuối năm được kết chuyển vào doanh thu hoặc chi phí tài chính trong năm .</t>
  </si>
  <si>
    <t xml:space="preserve">   - Các khoản tương đương tiền là các khoản đầu tư ngắn hạn không quá 3 tháng có khả năng chuyển đổi dễ dàng thành</t>
  </si>
  <si>
    <t xml:space="preserve">   tiền và không có nhiều rủi ro trong chuyển đổi thành tiền kể từ ngày mua khoản đầu tư đó tại thời điểm báo cáo .</t>
  </si>
  <si>
    <t xml:space="preserve">   phát sinh đối với số dư các khoản phải thu tại thời điểm cuối kỳ báo cáo . Tăng hoặc giảm số dư khoản dự phòng</t>
  </si>
  <si>
    <t xml:space="preserve">   được phản ánh vào chi phí quản lý trong kỳ .</t>
  </si>
  <si>
    <t xml:space="preserve">  1. Nguyên tắc ghi nhận các khoản tiền và các khoản tương đương tiền</t>
  </si>
  <si>
    <t xml:space="preserve">  2. Nguyên tắc ghi nhận các khoản đầu tư tài chính</t>
  </si>
  <si>
    <t xml:space="preserve">  3. Nguyên tắc ghi nhận các khoản phải thu và dự phòng nợ phải thu khó đòi</t>
  </si>
  <si>
    <t xml:space="preserve">   thu khác cùng với dự phòng được lập cho các khoản thu khó đòi .</t>
  </si>
  <si>
    <t xml:space="preserve">  4. Nguyên tắc ghi nhận hàng tồn kho và dự phòng hàng tồn kho</t>
  </si>
  <si>
    <t xml:space="preserve">   lớn hơn giá trị thuần có thể thực hiện được của chúng .</t>
  </si>
  <si>
    <t xml:space="preserve">  5. Nguyên tắc ghi nhận tài sản cố định và khấu hao</t>
  </si>
  <si>
    <t xml:space="preserve">  của Bộ tài chính về hướng dẫn chế độ quản lý , sử dụng và trích khấu hao tài sản cố định .</t>
  </si>
  <si>
    <t xml:space="preserve">   Nguyên giá tài sản cố định và thời gian khấu hao được xác định theo thông tư số 45/2013 /TT-BTC ngày 25/4/2013 </t>
  </si>
  <si>
    <t xml:space="preserve">   - Khoản đầu tư vào công ty con được kế toán theo phương pháp giá gốc . Lợi nhuận thuần được chia từ công ty con , </t>
  </si>
  <si>
    <t xml:space="preserve">   chia khác ( ngoài lợi nhuận thuần ) được coi là phần thu hồi các khoản đầu tư và được ghi nhận là khoản giảm trừ giá </t>
  </si>
  <si>
    <t xml:space="preserve">   gốc đầu tư .</t>
  </si>
  <si>
    <t xml:space="preserve">   công ty liên kết phát sinh sau ngày đầu tư được ghi nhận vào Báo cáo kết quả hoạt động kinh doanh . Các khoản được</t>
  </si>
  <si>
    <t xml:space="preserve">   - Dự phòng giảm giá đầu tư được lập vào thời điểm cuối năm là số chênh lệch giữa giá gốc của các khoản đầu tư được</t>
  </si>
  <si>
    <t xml:space="preserve">    hạch toán trên sổ kế toán lớn hơn giá trị thị trường của chúng tại thời điểm lập dự phòng .</t>
  </si>
  <si>
    <r>
      <t xml:space="preserve">   </t>
    </r>
    <r>
      <rPr>
        <b/>
        <sz val="9"/>
        <rFont val="Arial"/>
        <family val="2"/>
      </rPr>
      <t xml:space="preserve">6. Nguyên tắc ghi nhận và vốn hóa các khoản chi phí đi vay </t>
    </r>
  </si>
  <si>
    <t xml:space="preserve">   - Các khoản phải thu được trình bày trên báo cáo tài chính theo giá trị ghi sổ các khoản phải thu từ khách hàng và phải</t>
  </si>
  <si>
    <t xml:space="preserve">   - Dự phòng phải khó đòi thể hiện phần giá trị dự kiến bị tổn thất do các khoản không được khách hàng thanh toán </t>
  </si>
  <si>
    <t xml:space="preserve">   - Hàng tồn kho được ghi nhận theo giá thấp hơn giữa giá vốn và giá trị thuần có thể thực hiện được.</t>
  </si>
  <si>
    <t xml:space="preserve">   - Dự phòng giảm giá hàng tồn kho được lập vào thời điểm cuối năm là số chênh lệch giữa giá gốc của hàng tồn kho</t>
  </si>
  <si>
    <t xml:space="preserve">   - Tài sản cố định của Công ty được hạch toán theo nguyên giá, khấu hao và giá trị còn lại. Nguyên giá bao gồm giá mua</t>
  </si>
  <si>
    <t xml:space="preserve">   - Khi tài sản được bán hay thanh lý, nguyên giá và giá trị hao mòn lũy kế được xóa sổ và bất kỳ các khoản lãi lỗ nào phát </t>
  </si>
  <si>
    <t xml:space="preserve">   - Khấu hao tài sản cố định thực hiện theo phương pháp đường thẳng trong suốt thời gian sử dụng hữu ích ước tính của </t>
  </si>
  <si>
    <t xml:space="preserve">    tài sản như sau:</t>
  </si>
  <si>
    <t xml:space="preserve">   - Chi phí đi vay được ghi nhận vào chi phí sản xuất , kinh doanh trong kỳ khi phát sinh , trừ chi phí đi vay liên quan trực </t>
  </si>
  <si>
    <t xml:space="preserve">   tiếp đến việc đầu tư xây dựng hoặc tài sản sản xuất tài sản dở dang được tính vào giá trị của tài sản đó ( được vốn hóa )</t>
  </si>
  <si>
    <t xml:space="preserve">   khi có đủ các điều kiện quy định trong Chuẩn mực kế toán VN số 16 " Chi phí đi vay ".</t>
  </si>
  <si>
    <t xml:space="preserve">   - Chi phí đi vay liên quan trực tiếp đến việc đầu tư xây dựng hoặc sản xuất tài sản dở dang được tính vào giá trị của</t>
  </si>
  <si>
    <t xml:space="preserve">   tài sản đó  ( được vốn hóa ) , bao gồm các khoản lãi tiền vay , phân bổ các khoản chiết khấu hoặc phụ trội khi phát hành</t>
  </si>
  <si>
    <t xml:space="preserve">   trái phiếu , các khoản chi phí phụ phát sinh liên quan tới quá trình làm thủ tục vay .</t>
  </si>
  <si>
    <r>
      <t xml:space="preserve">   </t>
    </r>
    <r>
      <rPr>
        <b/>
        <sz val="9"/>
        <rFont val="Arial"/>
        <family val="2"/>
      </rPr>
      <t>7. Nguyên tắc ghi nhận và phân bổ chi phí trả trước</t>
    </r>
  </si>
  <si>
    <t xml:space="preserve">   - Các chi phí trả trước chi liên quan đến chi phí sản xuất kinh doanh năm tài chính hiện tại được gfhi nhận là chi phí</t>
  </si>
  <si>
    <t xml:space="preserve">    trả trước ngắn .</t>
  </si>
  <si>
    <t xml:space="preserve">   - Việc tính và phân bổ chi phí trả trước dài hạn vào chi phí sản xuất kinh doanh từng kỳ hạch toán được căn cứ vào</t>
  </si>
  <si>
    <t xml:space="preserve">    tính chất , mức độ từng loại chi phí để chọn phương pháp và tiêu thức phân bổ hợp lý .</t>
  </si>
  <si>
    <r>
      <t xml:space="preserve">   </t>
    </r>
    <r>
      <rPr>
        <b/>
        <sz val="9"/>
        <rFont val="Arial"/>
        <family val="2"/>
      </rPr>
      <t xml:space="preserve">8. Nguyên tắc ghi nhận chi phí phải trả </t>
    </r>
  </si>
  <si>
    <t xml:space="preserve">   - Các khoản chi phí thực tế chưa phát sinh nhưng được trích trước vào chi phí sản xuất , kinh doanh trong kỳ để đảm bảo</t>
  </si>
  <si>
    <t xml:space="preserve">   khi chi phí phát sinh thực tế không gây đột biến cho chi phí sản xuất kinh doanh trên cơ sở đảm bảo nguyên tắc phù hợp</t>
  </si>
  <si>
    <t xml:space="preserve">   giữa doanh thu và chi phí .Khi các chi phí đó phát sinh , nếu có chênh lệch với số đã trích , kế toán tiến hành ghi bổ sung </t>
  </si>
  <si>
    <t xml:space="preserve">   hoặc ghi giảm chi phí tương ứng với phần chênh lệch .</t>
  </si>
  <si>
    <r>
      <t xml:space="preserve">   </t>
    </r>
    <r>
      <rPr>
        <b/>
        <sz val="9"/>
        <rFont val="Arial"/>
        <family val="2"/>
      </rPr>
      <t>9. Nguyên tắc ghi nhận vốn chủ sở hữu</t>
    </r>
  </si>
  <si>
    <t xml:space="preserve">   - Vốn đầu tư của chủ sở hữu được ghi nhận theo số vốn thực góp của chủ sở hữu .</t>
  </si>
  <si>
    <t xml:space="preserve">   - Thặng dư vốn cổ phần được ghi nhận theo số chênh lệch lớn hơn giữa giá thực tế phát hành và mệnh giá cổ phiếu </t>
  </si>
  <si>
    <t xml:space="preserve">    khi phát hành cổ phiếu lần đầu , phát hành bổ sung hoặc tái phát hành cổ phiếu quỹ .</t>
  </si>
  <si>
    <t xml:space="preserve">   - Lợi nhuận sau thuế chưa phân phối là số lợi nhuận từ các hoạt động của doanh nghiệp sau khi trích lập các quỹ</t>
  </si>
  <si>
    <t xml:space="preserve">    và chia cổ tức .</t>
  </si>
  <si>
    <t xml:space="preserve">   - Cổ tức phải trả cho các cổ đông được ghi nhận là khoản phải trả trong Bảng Cân đối kế toán của Công ty sau khi có </t>
  </si>
  <si>
    <t xml:space="preserve">   thông báo chia cổ tức của Hội đồng Quản trị Công ty .</t>
  </si>
  <si>
    <t xml:space="preserve">    Doanh thu bán hàng </t>
  </si>
  <si>
    <t xml:space="preserve">   Doanh thu bán hàng được ghi nhận khi đồng thời thỏa mãn các điều kiện sau :</t>
  </si>
  <si>
    <t xml:space="preserve">   - Phần lớn rủi ro và lợi ích gắn liền với quyền sở hữu sản phẩm hoặc hàng hóa đã được chuyển giao cho người mua ;</t>
  </si>
  <si>
    <t xml:space="preserve">   - Công ty không còn nắm giữ quyền quản lý hàng hóa như người sở hữu hàng hóa hoặc quyền kiểm soát hàng hóa ;</t>
  </si>
  <si>
    <t xml:space="preserve">   - Doanh thu được xác định tương đối chắc chắn ;</t>
  </si>
  <si>
    <t xml:space="preserve">   - Công ty đã thu được hoặc sẽ thu được lợi ích kinh tế từ giao dịch bán hàng ;</t>
  </si>
  <si>
    <t xml:space="preserve">   - Xác định được chi phí liên quan đến giao dịch bán hàng .</t>
  </si>
  <si>
    <t xml:space="preserve">    Doanh thu cung cấp dịch vụ  </t>
  </si>
  <si>
    <t xml:space="preserve">   Doanh thu cung cấp dịch vụ được ghi nhận khi kết quả của giao dịch đó được xác định một cách đáng tin cậy . Trường </t>
  </si>
  <si>
    <t xml:space="preserve">   hợp việc cung cấp dịch vụ liên quan đến nhiều kỳ thì doanh thu được ghi nhận trong kỳ theo kết quả phần công việc đã </t>
  </si>
  <si>
    <t xml:space="preserve">   hoàn thành vào ngày lập Bảng cân đối kế toán của kỳ đó . Kết quả của giao dịch cung cấp dịch vụ được xác định khi</t>
  </si>
  <si>
    <t xml:space="preserve">   thỏa mãn các điều kiện sau :</t>
  </si>
  <si>
    <t xml:space="preserve">   - Có khả năng thu được lợi ích kinh tế từ giao dịch cung cấp dịch vụ đó ;</t>
  </si>
  <si>
    <t xml:space="preserve">   - Xác định được phần công việc đã hoàn thành  vào ngày lập Bảng cân đối kế toán ;</t>
  </si>
  <si>
    <t xml:space="preserve">   - Xác định được chi phí phát sinh cho giao dịch và chi phí để hoàn thành giao dịch cung cấp dịch vụ đó .</t>
  </si>
  <si>
    <t xml:space="preserve">   Phần công việc cung cấp dịch vụ đã hoàn thành được xác định theo phương pháp đánh giá công việc hoàn thành .</t>
  </si>
  <si>
    <t xml:space="preserve">    Doanh thu hoạt đông tài chính</t>
  </si>
  <si>
    <t xml:space="preserve">   - Trợ cấp thôi việc 2014</t>
  </si>
  <si>
    <t xml:space="preserve">   - Chi phí  thuê bơm BT + phí BH xe</t>
  </si>
  <si>
    <t xml:space="preserve">7. Vay và nợ thuê tài chính </t>
  </si>
  <si>
    <t xml:space="preserve">  - Vay ngắn hạn ngân hàng</t>
  </si>
  <si>
    <t xml:space="preserve">  - Vay dài hạn ngân hàng</t>
  </si>
  <si>
    <t>12. Bảng đối chiếu biến động của vốn chủ sở hữu</t>
  </si>
  <si>
    <t>Vốn đầu tư
của chủ sở hữu</t>
  </si>
  <si>
    <t>Quỹ khác thuộcvốn CSH</t>
  </si>
  <si>
    <t>Thặng dư vốn
cổ phần</t>
  </si>
  <si>
    <t>Số dư đầu năm trước</t>
  </si>
  <si>
    <t>Giảm khác</t>
  </si>
  <si>
    <t>Số dư đầu năm nay</t>
  </si>
  <si>
    <t>Lỗ trong năm trước</t>
  </si>
  <si>
    <t>Số dư cuối quý năm nay</t>
  </si>
  <si>
    <t>40.92%</t>
  </si>
  <si>
    <t>59.08%</t>
  </si>
  <si>
    <t>Mệnh giá cổ phiếu đang lưu hành :</t>
  </si>
  <si>
    <t>- Vốn góp của Nhà nước</t>
  </si>
  <si>
    <t>- Vốn góp của các đối tượng khác</t>
  </si>
  <si>
    <t>Số lượng cổ phiếu đăng ký phát hành</t>
  </si>
  <si>
    <t>Số lượng cổ phiếu đã bán ra công chúng</t>
  </si>
  <si>
    <t xml:space="preserve">   + Cổ phiếu phổ thông</t>
  </si>
  <si>
    <t xml:space="preserve">   + Cổ phiếu ưu đãi </t>
  </si>
  <si>
    <t>Số lượng cổ phiếu mua lại</t>
  </si>
  <si>
    <t>Số lượng cổ phiếu đang lưu hành</t>
  </si>
  <si>
    <t>VI. Thông tin bổ sung cho các khoản mục trình bày trong Báo cáo kết quả hoạt động kinh doanh</t>
  </si>
  <si>
    <t>1. Doanh thu bán hàng và cung cấp dịch vụ</t>
  </si>
  <si>
    <t>2. Chi phí quản lý doanh nghiệp</t>
  </si>
  <si>
    <t>3. Thuế thu nhập doanh nghiệp</t>
  </si>
  <si>
    <t>4. Nghiệp vụ với các bên có liên quan</t>
  </si>
  <si>
    <t>- Mua trong năm</t>
  </si>
  <si>
    <t>- Khấu hao trong năm</t>
  </si>
  <si>
    <t xml:space="preserve">     Bên vay trả xong nợ tính cho từng lần rút vốn ( theo từng Giấy nhận nợ ) , lãi suất vay  7,5% / năm , khoản vay có </t>
  </si>
  <si>
    <t xml:space="preserve">     48.05-HM ngày 01  tháng  6  năm 2015 : hạn mức tín dụng 20 tỷ đồng , thời hạn vay là 6 tháng kể từ ngày rút vốn đến ngày</t>
  </si>
  <si>
    <t xml:space="preserve">  - Các khoản phải trả khác ( KH )</t>
  </si>
  <si>
    <t xml:space="preserve">  - Nhập 93 đà cản của Sông Đà 11.2 Thăng Long</t>
  </si>
  <si>
    <t>Lỗ trong năm nay</t>
  </si>
  <si>
    <r>
      <t xml:space="preserve">     </t>
    </r>
    <r>
      <rPr>
        <sz val="9"/>
        <rFont val="Arial"/>
        <family val="2"/>
      </rPr>
      <t>Vay Ngân hàng TMCP Ngoại thương Việt Nam ( chi nhánh Biên Hòa ) theo Hợp đồng tín dụng hạn mức số 0141.15/</t>
    </r>
  </si>
  <si>
    <t>QUÝ 1-2015</t>
  </si>
  <si>
    <t>QUÝ 2-2015</t>
  </si>
  <si>
    <t>Quý  III  năm tài chính 2015</t>
  </si>
  <si>
    <t>Biên hòa, ngày  25    tháng  10    năm 2015</t>
  </si>
  <si>
    <t>Biên hòa, ngày  25   tháng  10   năm 2015</t>
  </si>
  <si>
    <t>Quý  III năm tài chính  2015</t>
  </si>
  <si>
    <t>Quý   III  năm tài chính  2015</t>
  </si>
  <si>
    <t>Biên hòa, ngày  25   tháng   10   năm 2015</t>
  </si>
  <si>
    <t>Biên hòa, ngày   25   tháng   10   năm 2015</t>
  </si>
  <si>
    <t>Tại ngày cuối quý 3 năm 2015, công nợ phải thu với các bên có liên quan như sau:</t>
  </si>
  <si>
    <t>QUÝ  3  NĂM 2015</t>
  </si>
  <si>
    <t xml:space="preserve">   - Tiền thuê đất quý 1+2+3</t>
  </si>
  <si>
    <t xml:space="preserve">   - Thuê xe chuyển trộn của An Hòa  T /7+8+9</t>
  </si>
  <si>
    <t xml:space="preserve">  - Thuế TNCN tạm thu</t>
  </si>
  <si>
    <t>Quý III
năm nay</t>
  </si>
  <si>
    <t>Quý III
năm trước</t>
  </si>
  <si>
    <r>
      <t xml:space="preserve">     </t>
    </r>
    <r>
      <rPr>
        <sz val="9"/>
        <rFont val="Arial"/>
        <family val="2"/>
      </rPr>
      <t>Vay trung hạn Ngân hàng TMCP Ngoại thương Việt Nam ( chi nhánh Biên Hòa ) theo Hợp đồng tín dụng theo dự án</t>
    </r>
  </si>
  <si>
    <t xml:space="preserve">     đầu tư phát triển số 0082.15 /48.05.DTDA  ngày 11/02/2015  số tiền vay là 863.000.000  đồng  và Hợp đồng tín dụng </t>
  </si>
  <si>
    <t xml:space="preserve">     theo dự án đầu tư phát triển số 0083.15 /48.05.DTDA  ngày 11/02/2015  số tiền vay là 1.955.000.000  đồng  để đầu tư</t>
  </si>
  <si>
    <t xml:space="preserve">     khuôn trụ và trạm trộn bê tông công suất 90m3 /h , lãi suất vay là 10% /năm , thời hạn vay là 60 tháng .</t>
  </si>
  <si>
    <r>
      <t xml:space="preserve">     </t>
    </r>
    <r>
      <rPr>
        <sz val="9"/>
        <rFont val="Arial"/>
        <family val="2"/>
      </rPr>
      <t xml:space="preserve">Vay ngắn hạn VID PUBLIC BANK  theo Hợp đồng tín dụng số BDG /RC/BG/15/025  ngày 22/06/2015 ; hạn mức tín </t>
    </r>
  </si>
  <si>
    <t xml:space="preserve">     dụng là 3 tỷ đồng , thời hạn vay là 6 tháng  , lãi suất vay tối thiểu là 7,5% / năm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</si>
</sst>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#;\(#,###\)"/>
    <numFmt numFmtId="181" formatCode="#,##0.0"/>
  </numFmts>
  <fonts count="1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NI-Helve-Condense"/>
      <family val="0"/>
    </font>
    <font>
      <sz val="9"/>
      <name val="VNI-Helve-Condense"/>
      <family val="0"/>
    </font>
    <font>
      <sz val="10"/>
      <name val="VNI-Helve-Condens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12"/>
      <color indexed="18"/>
      <name val="Arial"/>
      <family val="2"/>
    </font>
    <font>
      <b/>
      <sz val="10"/>
      <name val="VNI-Helve-Condens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3" borderId="0" xfId="0" applyFont="1" applyFill="1" applyAlignment="1">
      <alignment/>
    </xf>
    <xf numFmtId="0" fontId="1" fillId="2" borderId="5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5" fillId="0" borderId="8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2" fillId="0" borderId="21" xfId="0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19" xfId="0" applyFont="1" applyBorder="1" applyAlignment="1" quotePrefix="1">
      <alignment/>
    </xf>
    <xf numFmtId="0" fontId="1" fillId="0" borderId="0" xfId="0" applyFont="1" applyAlignment="1">
      <alignment vertical="center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3" fontId="2" fillId="0" borderId="18" xfId="0" applyNumberFormat="1" applyFont="1" applyBorder="1" applyAlignment="1" quotePrefix="1">
      <alignment/>
    </xf>
    <xf numFmtId="0" fontId="1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right"/>
    </xf>
    <xf numFmtId="38" fontId="2" fillId="0" borderId="2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8" fontId="1" fillId="0" borderId="2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3" fontId="2" fillId="0" borderId="17" xfId="0" applyNumberFormat="1" applyFont="1" applyBorder="1" applyAlignment="1" quotePrefix="1">
      <alignment horizontal="right"/>
    </xf>
    <xf numFmtId="3" fontId="12" fillId="0" borderId="0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workbookViewId="0" topLeftCell="A7">
      <pane xSplit="1" ySplit="1" topLeftCell="B101" activePane="bottomRight" state="frozen"/>
      <selection pane="topLeft" activeCell="A7" sqref="A7"/>
      <selection pane="topRight" activeCell="B7" sqref="B7"/>
      <selection pane="bottomLeft" activeCell="A8" sqref="A8"/>
      <selection pane="bottomRight" activeCell="F115" sqref="F115"/>
    </sheetView>
  </sheetViews>
  <sheetFormatPr defaultColWidth="9.140625" defaultRowHeight="12"/>
  <cols>
    <col min="1" max="1" width="42.421875" style="0" customWidth="1"/>
    <col min="2" max="2" width="10.00390625" style="118" customWidth="1"/>
    <col min="3" max="3" width="11.140625" style="0" customWidth="1"/>
    <col min="4" max="4" width="17.28125" style="0" customWidth="1"/>
    <col min="5" max="5" width="18.8515625" style="0" customWidth="1"/>
    <col min="6" max="6" width="16.140625" style="0" customWidth="1"/>
  </cols>
  <sheetData>
    <row r="1" spans="1:256" s="10" customFormat="1" ht="12">
      <c r="A1" s="141" t="s">
        <v>155</v>
      </c>
      <c r="B1" s="140"/>
      <c r="C1" s="3" t="s">
        <v>41</v>
      </c>
      <c r="D1" s="3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0" customFormat="1" ht="12">
      <c r="A2" s="140" t="s">
        <v>156</v>
      </c>
      <c r="B2" s="140"/>
      <c r="C2" s="3" t="s">
        <v>585</v>
      </c>
      <c r="D2" s="3"/>
      <c r="E2" s="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12">
      <c r="A3" s="140" t="s">
        <v>157</v>
      </c>
      <c r="B3" s="140"/>
      <c r="C3" s="3"/>
      <c r="D3" s="3"/>
      <c r="E3" s="1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2">
      <c r="A4" s="3"/>
      <c r="B4" s="120"/>
      <c r="C4" s="140" t="s">
        <v>159</v>
      </c>
      <c r="D4" s="140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9.5" customHeight="1">
      <c r="A5" s="139" t="s">
        <v>42</v>
      </c>
      <c r="B5" s="140"/>
      <c r="C5" s="140"/>
      <c r="D5" s="140"/>
      <c r="E5" s="1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2">
      <c r="A6" s="3"/>
      <c r="B6" s="120"/>
      <c r="C6" s="3"/>
      <c r="D6" s="3"/>
      <c r="E6" s="1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" customFormat="1" ht="20.25" customHeight="1">
      <c r="A7" s="7" t="s">
        <v>389</v>
      </c>
      <c r="B7" s="7" t="s">
        <v>390</v>
      </c>
      <c r="C7" s="7" t="s">
        <v>45</v>
      </c>
      <c r="D7" s="7" t="s">
        <v>47</v>
      </c>
      <c r="E7" s="7" t="s">
        <v>46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5" ht="16.5" customHeight="1">
      <c r="A8" s="4" t="s">
        <v>388</v>
      </c>
      <c r="B8" s="23" t="s">
        <v>48</v>
      </c>
      <c r="C8" s="4"/>
      <c r="D8" s="14">
        <f>SUM(D9,D12,D16,D25,D28)</f>
        <v>87240994248</v>
      </c>
      <c r="E8" s="14">
        <f>SUM(E9,E12,E16,E25,E28)</f>
        <v>91518609426</v>
      </c>
    </row>
    <row r="9" spans="1:5" ht="16.5" customHeight="1">
      <c r="A9" s="4" t="s">
        <v>49</v>
      </c>
      <c r="B9" s="23" t="s">
        <v>50</v>
      </c>
      <c r="C9" s="4"/>
      <c r="D9" s="14">
        <f>SUM(D10:D11)</f>
        <v>233768928</v>
      </c>
      <c r="E9" s="14">
        <f>SUM(E10:E11)</f>
        <v>2588531103</v>
      </c>
    </row>
    <row r="10" spans="1:5" ht="16.5" customHeight="1">
      <c r="A10" s="5" t="s">
        <v>51</v>
      </c>
      <c r="B10" s="17" t="s">
        <v>52</v>
      </c>
      <c r="C10" s="17"/>
      <c r="D10" s="22">
        <v>233768928</v>
      </c>
      <c r="E10" s="22">
        <v>2588531103</v>
      </c>
    </row>
    <row r="11" spans="1:5" ht="16.5" customHeight="1">
      <c r="A11" s="5" t="s">
        <v>53</v>
      </c>
      <c r="B11" s="17" t="s">
        <v>54</v>
      </c>
      <c r="C11" s="5"/>
      <c r="D11" s="33"/>
      <c r="E11" s="22"/>
    </row>
    <row r="12" spans="1:5" ht="16.5" customHeight="1">
      <c r="A12" s="4" t="s">
        <v>362</v>
      </c>
      <c r="B12" s="23" t="s">
        <v>55</v>
      </c>
      <c r="C12" s="17"/>
      <c r="D12" s="113">
        <f>SUM(D13:D15)</f>
        <v>117969551</v>
      </c>
      <c r="E12" s="113">
        <f>SUM(E13:E15)</f>
        <v>19881636</v>
      </c>
    </row>
    <row r="13" spans="1:5" ht="16.5" customHeight="1">
      <c r="A13" s="5" t="s">
        <v>363</v>
      </c>
      <c r="B13" s="17" t="s">
        <v>56</v>
      </c>
      <c r="C13" s="5"/>
      <c r="D13" s="22"/>
      <c r="E13" s="22"/>
    </row>
    <row r="14" spans="1:5" ht="17.25" customHeight="1">
      <c r="A14" s="5" t="s">
        <v>364</v>
      </c>
      <c r="B14" s="17">
        <v>122</v>
      </c>
      <c r="C14" s="5"/>
      <c r="D14" s="34"/>
      <c r="E14" s="22"/>
    </row>
    <row r="15" spans="1:5" ht="17.25" customHeight="1">
      <c r="A15" s="5" t="s">
        <v>365</v>
      </c>
      <c r="B15" s="17">
        <v>123</v>
      </c>
      <c r="C15" s="5"/>
      <c r="D15" s="22">
        <v>117969551</v>
      </c>
      <c r="E15" s="22">
        <v>19881636</v>
      </c>
    </row>
    <row r="16" spans="1:5" ht="16.5" customHeight="1">
      <c r="A16" s="4" t="s">
        <v>57</v>
      </c>
      <c r="B16" s="23" t="s">
        <v>58</v>
      </c>
      <c r="C16" s="4"/>
      <c r="D16" s="12">
        <f>SUM(D17:D24)</f>
        <v>78010219801</v>
      </c>
      <c r="E16" s="12">
        <f>SUM(E17:E24)</f>
        <v>73583143881</v>
      </c>
    </row>
    <row r="17" spans="1:5" ht="16.5" customHeight="1">
      <c r="A17" s="5" t="s">
        <v>366</v>
      </c>
      <c r="B17" s="17" t="s">
        <v>59</v>
      </c>
      <c r="C17" s="17"/>
      <c r="D17" s="22">
        <v>67937412086</v>
      </c>
      <c r="E17" s="22">
        <v>57158535712</v>
      </c>
    </row>
    <row r="18" spans="1:5" ht="16.5" customHeight="1">
      <c r="A18" s="5" t="s">
        <v>367</v>
      </c>
      <c r="B18" s="17" t="s">
        <v>60</v>
      </c>
      <c r="C18" s="5"/>
      <c r="D18" s="22">
        <v>19890525374</v>
      </c>
      <c r="E18" s="22">
        <v>26196686720</v>
      </c>
    </row>
    <row r="19" spans="1:5" ht="16.5" customHeight="1">
      <c r="A19" s="5" t="s">
        <v>61</v>
      </c>
      <c r="B19" s="17" t="s">
        <v>62</v>
      </c>
      <c r="C19" s="5"/>
      <c r="D19" s="22"/>
      <c r="E19" s="22"/>
    </row>
    <row r="20" spans="1:5" ht="16.5" customHeight="1">
      <c r="A20" s="5" t="s">
        <v>63</v>
      </c>
      <c r="B20" s="17" t="s">
        <v>64</v>
      </c>
      <c r="C20" s="5"/>
      <c r="D20" s="22"/>
      <c r="E20" s="22"/>
    </row>
    <row r="21" spans="1:5" ht="16.5" customHeight="1">
      <c r="A21" s="5" t="s">
        <v>368</v>
      </c>
      <c r="B21" s="17">
        <v>135</v>
      </c>
      <c r="C21" s="5"/>
      <c r="D21" s="22"/>
      <c r="E21" s="22"/>
    </row>
    <row r="22" spans="1:5" ht="16.5" customHeight="1">
      <c r="A22" s="5" t="s">
        <v>369</v>
      </c>
      <c r="B22" s="17">
        <v>136</v>
      </c>
      <c r="C22" s="5"/>
      <c r="D22" s="22">
        <v>68180000</v>
      </c>
      <c r="E22" s="22">
        <v>113819108</v>
      </c>
    </row>
    <row r="23" spans="1:5" ht="16.5" customHeight="1">
      <c r="A23" s="5" t="s">
        <v>456</v>
      </c>
      <c r="B23" s="17">
        <v>137</v>
      </c>
      <c r="C23" s="5"/>
      <c r="D23" s="116">
        <v>-9885897659</v>
      </c>
      <c r="E23" s="116">
        <v>-9885897659</v>
      </c>
    </row>
    <row r="24" spans="1:5" ht="16.5" customHeight="1">
      <c r="A24" s="5" t="s">
        <v>370</v>
      </c>
      <c r="B24" s="17">
        <v>139</v>
      </c>
      <c r="C24" s="5"/>
      <c r="D24" s="22"/>
      <c r="E24" s="22"/>
    </row>
    <row r="25" spans="1:5" ht="16.5" customHeight="1">
      <c r="A25" s="4" t="s">
        <v>65</v>
      </c>
      <c r="B25" s="23" t="s">
        <v>66</v>
      </c>
      <c r="C25" s="4"/>
      <c r="D25" s="12">
        <f>SUM(D26:D27)</f>
        <v>5634477953</v>
      </c>
      <c r="E25" s="12">
        <f>SUM(E26:E27)</f>
        <v>11775229548</v>
      </c>
    </row>
    <row r="26" spans="1:5" ht="16.5" customHeight="1">
      <c r="A26" s="5" t="s">
        <v>67</v>
      </c>
      <c r="B26" s="17" t="s">
        <v>68</v>
      </c>
      <c r="C26" s="17"/>
      <c r="D26" s="22">
        <v>5634477953</v>
      </c>
      <c r="E26" s="22">
        <v>11775229548</v>
      </c>
    </row>
    <row r="27" spans="1:6" ht="16.5" customHeight="1">
      <c r="A27" s="5" t="s">
        <v>455</v>
      </c>
      <c r="B27" s="17" t="s">
        <v>69</v>
      </c>
      <c r="C27" s="5"/>
      <c r="D27" s="13"/>
      <c r="E27" s="13"/>
      <c r="F27" s="127"/>
    </row>
    <row r="28" spans="1:5" ht="16.5" customHeight="1">
      <c r="A28" s="4" t="s">
        <v>70</v>
      </c>
      <c r="B28" s="23" t="s">
        <v>71</v>
      </c>
      <c r="C28" s="4"/>
      <c r="D28" s="12">
        <f>SUM(D29:D33)</f>
        <v>3244558015</v>
      </c>
      <c r="E28" s="12">
        <f>SUM(E29:E33)</f>
        <v>3551823258</v>
      </c>
    </row>
    <row r="29" spans="1:5" ht="16.5" customHeight="1">
      <c r="A29" s="5" t="s">
        <v>72</v>
      </c>
      <c r="B29" s="17" t="s">
        <v>73</v>
      </c>
      <c r="C29" s="5"/>
      <c r="D29" s="22">
        <v>381071426</v>
      </c>
      <c r="E29" s="22"/>
    </row>
    <row r="30" spans="1:5" ht="16.5" customHeight="1">
      <c r="A30" s="5" t="s">
        <v>74</v>
      </c>
      <c r="B30" s="17" t="s">
        <v>75</v>
      </c>
      <c r="C30" s="5"/>
      <c r="D30" s="22">
        <v>78591109</v>
      </c>
      <c r="E30" s="22">
        <v>286823195</v>
      </c>
    </row>
    <row r="31" spans="1:5" ht="16.5" customHeight="1">
      <c r="A31" s="5" t="s">
        <v>76</v>
      </c>
      <c r="B31" s="17">
        <v>153</v>
      </c>
      <c r="C31" s="17"/>
      <c r="D31" s="22"/>
      <c r="E31" s="22"/>
    </row>
    <row r="32" spans="1:5" ht="16.5" customHeight="1">
      <c r="A32" s="5" t="s">
        <v>371</v>
      </c>
      <c r="B32" s="17">
        <v>154</v>
      </c>
      <c r="C32" s="17"/>
      <c r="D32" s="22"/>
      <c r="E32" s="22"/>
    </row>
    <row r="33" spans="1:5" ht="16.5" customHeight="1">
      <c r="A33" s="5" t="s">
        <v>372</v>
      </c>
      <c r="B33" s="17">
        <v>155</v>
      </c>
      <c r="C33" s="5"/>
      <c r="D33" s="22">
        <v>2784895480</v>
      </c>
      <c r="E33" s="22">
        <v>3265000063</v>
      </c>
    </row>
    <row r="34" spans="1:5" ht="16.5" customHeight="1">
      <c r="A34" s="4" t="s">
        <v>391</v>
      </c>
      <c r="B34" s="23" t="s">
        <v>77</v>
      </c>
      <c r="C34" s="4"/>
      <c r="D34" s="12">
        <f>SUM(D35,D43,D53,D56,D59,D65)</f>
        <v>13723501535</v>
      </c>
      <c r="E34" s="12">
        <f>SUM(E35,E43,E53,E56,E59,E65)</f>
        <v>9475507192</v>
      </c>
    </row>
    <row r="35" spans="1:5" ht="16.5" customHeight="1">
      <c r="A35" s="4" t="s">
        <v>78</v>
      </c>
      <c r="B35" s="23" t="s">
        <v>79</v>
      </c>
      <c r="C35" s="4"/>
      <c r="D35" s="13"/>
      <c r="E35" s="13"/>
    </row>
    <row r="36" spans="1:5" ht="16.5" customHeight="1">
      <c r="A36" s="5" t="s">
        <v>80</v>
      </c>
      <c r="B36" s="17" t="s">
        <v>81</v>
      </c>
      <c r="C36" s="5"/>
      <c r="D36" s="13"/>
      <c r="E36" s="13"/>
    </row>
    <row r="37" spans="1:5" ht="16.5" customHeight="1">
      <c r="A37" s="5" t="s">
        <v>373</v>
      </c>
      <c r="B37" s="17">
        <v>212</v>
      </c>
      <c r="C37" s="5"/>
      <c r="D37" s="13"/>
      <c r="E37" s="13"/>
    </row>
    <row r="38" spans="1:5" ht="16.5" customHeight="1">
      <c r="A38" s="5" t="s">
        <v>374</v>
      </c>
      <c r="B38" s="17">
        <v>213</v>
      </c>
      <c r="C38" s="5"/>
      <c r="D38" s="13"/>
      <c r="E38" s="13"/>
    </row>
    <row r="39" spans="1:5" ht="16.5" customHeight="1">
      <c r="A39" s="5" t="s">
        <v>375</v>
      </c>
      <c r="B39" s="17">
        <v>214</v>
      </c>
      <c r="C39" s="17"/>
      <c r="D39" s="13"/>
      <c r="E39" s="13"/>
    </row>
    <row r="40" spans="1:5" ht="16.5" customHeight="1">
      <c r="A40" s="5" t="s">
        <v>376</v>
      </c>
      <c r="B40" s="17">
        <v>215</v>
      </c>
      <c r="C40" s="17"/>
      <c r="D40" s="13"/>
      <c r="E40" s="13"/>
    </row>
    <row r="41" spans="1:5" ht="16.5" customHeight="1">
      <c r="A41" s="5" t="s">
        <v>377</v>
      </c>
      <c r="B41" s="17">
        <v>216</v>
      </c>
      <c r="C41" s="17"/>
      <c r="D41" s="13"/>
      <c r="E41" s="13"/>
    </row>
    <row r="42" spans="1:5" ht="16.5" customHeight="1">
      <c r="A42" s="5" t="s">
        <v>457</v>
      </c>
      <c r="B42" s="17" t="s">
        <v>82</v>
      </c>
      <c r="C42" s="5"/>
      <c r="D42" s="13"/>
      <c r="E42" s="13"/>
    </row>
    <row r="43" spans="1:5" ht="16.5" customHeight="1">
      <c r="A43" s="4" t="s">
        <v>83</v>
      </c>
      <c r="B43" s="23" t="s">
        <v>84</v>
      </c>
      <c r="C43" s="4"/>
      <c r="D43" s="12">
        <f>SUM(D44,D47,D50)</f>
        <v>6111483515</v>
      </c>
      <c r="E43" s="12">
        <f>SUM(E44,E47,E50)</f>
        <v>2326120535</v>
      </c>
    </row>
    <row r="44" spans="1:5" ht="16.5" customHeight="1">
      <c r="A44" s="4" t="s">
        <v>85</v>
      </c>
      <c r="B44" s="23" t="s">
        <v>86</v>
      </c>
      <c r="C44" s="17"/>
      <c r="D44" s="25">
        <f>SUM(D45:D46)</f>
        <v>6111483515</v>
      </c>
      <c r="E44" s="25">
        <f>SUM(E45:E46)</f>
        <v>2326120535</v>
      </c>
    </row>
    <row r="45" spans="1:5" ht="16.5" customHeight="1">
      <c r="A45" s="5" t="s">
        <v>87</v>
      </c>
      <c r="B45" s="17" t="s">
        <v>88</v>
      </c>
      <c r="C45" s="5"/>
      <c r="D45" s="22">
        <v>33924315247</v>
      </c>
      <c r="E45" s="22">
        <v>32907727399</v>
      </c>
    </row>
    <row r="46" spans="1:5" ht="16.5" customHeight="1">
      <c r="A46" s="5" t="s">
        <v>458</v>
      </c>
      <c r="B46" s="17" t="s">
        <v>90</v>
      </c>
      <c r="C46" s="5"/>
      <c r="D46" s="116">
        <v>-27812831732</v>
      </c>
      <c r="E46" s="116">
        <v>-30581606864</v>
      </c>
    </row>
    <row r="47" spans="1:5" ht="16.5" customHeight="1">
      <c r="A47" s="4" t="s">
        <v>91</v>
      </c>
      <c r="B47" s="23" t="s">
        <v>92</v>
      </c>
      <c r="C47" s="17"/>
      <c r="D47" s="13"/>
      <c r="E47" s="13"/>
    </row>
    <row r="48" spans="1:5" ht="16.5" customHeight="1">
      <c r="A48" s="5" t="s">
        <v>87</v>
      </c>
      <c r="B48" s="17" t="s">
        <v>93</v>
      </c>
      <c r="C48" s="5"/>
      <c r="D48" s="13"/>
      <c r="E48" s="13"/>
    </row>
    <row r="49" spans="1:5" ht="16.5" customHeight="1">
      <c r="A49" s="5" t="s">
        <v>89</v>
      </c>
      <c r="B49" s="17" t="s">
        <v>94</v>
      </c>
      <c r="C49" s="5"/>
      <c r="D49" s="13"/>
      <c r="E49" s="13"/>
    </row>
    <row r="50" spans="1:5" ht="16.5" customHeight="1">
      <c r="A50" s="4" t="s">
        <v>95</v>
      </c>
      <c r="B50" s="23" t="s">
        <v>96</v>
      </c>
      <c r="C50" s="17"/>
      <c r="D50" s="13"/>
      <c r="E50" s="13"/>
    </row>
    <row r="51" spans="1:5" ht="16.5" customHeight="1">
      <c r="A51" s="5" t="s">
        <v>87</v>
      </c>
      <c r="B51" s="17" t="s">
        <v>97</v>
      </c>
      <c r="C51" s="5"/>
      <c r="D51" s="13"/>
      <c r="E51" s="13"/>
    </row>
    <row r="52" spans="1:5" ht="16.5" customHeight="1">
      <c r="A52" s="5" t="s">
        <v>89</v>
      </c>
      <c r="B52" s="17" t="s">
        <v>98</v>
      </c>
      <c r="C52" s="5"/>
      <c r="D52" s="13"/>
      <c r="E52" s="13"/>
    </row>
    <row r="53" spans="1:5" ht="16.5" customHeight="1">
      <c r="A53" s="4" t="s">
        <v>99</v>
      </c>
      <c r="B53" s="23">
        <v>230</v>
      </c>
      <c r="C53" s="17"/>
      <c r="D53" s="13"/>
      <c r="E53" s="13"/>
    </row>
    <row r="54" spans="1:5" ht="16.5" customHeight="1">
      <c r="A54" s="5" t="s">
        <v>87</v>
      </c>
      <c r="B54" s="17">
        <v>231</v>
      </c>
      <c r="C54" s="5"/>
      <c r="D54" s="13"/>
      <c r="E54" s="13"/>
    </row>
    <row r="55" spans="1:5" ht="16.5" customHeight="1">
      <c r="A55" s="5" t="s">
        <v>89</v>
      </c>
      <c r="B55" s="17">
        <v>232</v>
      </c>
      <c r="C55" s="5"/>
      <c r="D55" s="13"/>
      <c r="E55" s="13"/>
    </row>
    <row r="56" spans="1:5" ht="16.5" customHeight="1">
      <c r="A56" s="4" t="s">
        <v>378</v>
      </c>
      <c r="B56" s="23">
        <v>240</v>
      </c>
      <c r="C56" s="5"/>
      <c r="D56" s="12">
        <f>SUM(D57:D58)</f>
        <v>483900000</v>
      </c>
      <c r="E56" s="12">
        <f>SUM(E57:E58)</f>
        <v>21268637</v>
      </c>
    </row>
    <row r="57" spans="1:5" ht="16.5" customHeight="1">
      <c r="A57" s="5" t="s">
        <v>379</v>
      </c>
      <c r="B57" s="17">
        <v>241</v>
      </c>
      <c r="C57" s="5"/>
      <c r="D57" s="13"/>
      <c r="E57" s="13"/>
    </row>
    <row r="58" spans="1:5" ht="16.5" customHeight="1">
      <c r="A58" s="5" t="s">
        <v>380</v>
      </c>
      <c r="B58" s="17">
        <v>242</v>
      </c>
      <c r="C58" s="5"/>
      <c r="D58" s="13">
        <v>483900000</v>
      </c>
      <c r="E58" s="13">
        <v>21268637</v>
      </c>
    </row>
    <row r="59" spans="1:5" ht="16.5" customHeight="1">
      <c r="A59" s="4" t="s">
        <v>383</v>
      </c>
      <c r="B59" s="23" t="s">
        <v>100</v>
      </c>
      <c r="C59" s="4"/>
      <c r="D59" s="12">
        <f>SUM(D60:D64)</f>
        <v>0</v>
      </c>
      <c r="E59" s="12">
        <f>SUM(E60:E64)</f>
        <v>0</v>
      </c>
    </row>
    <row r="60" spans="1:5" ht="16.5" customHeight="1">
      <c r="A60" s="5" t="s">
        <v>101</v>
      </c>
      <c r="B60" s="17" t="s">
        <v>102</v>
      </c>
      <c r="C60" s="5"/>
      <c r="D60" s="22">
        <v>25000000000</v>
      </c>
      <c r="E60" s="22">
        <v>25000000000</v>
      </c>
    </row>
    <row r="61" spans="1:5" ht="16.5" customHeight="1">
      <c r="A61" s="5" t="s">
        <v>103</v>
      </c>
      <c r="B61" s="17" t="s">
        <v>104</v>
      </c>
      <c r="C61" s="5"/>
      <c r="D61" s="13"/>
      <c r="E61" s="22"/>
    </row>
    <row r="62" spans="1:5" ht="16.5" customHeight="1">
      <c r="A62" s="5" t="s">
        <v>381</v>
      </c>
      <c r="B62" s="17">
        <v>253</v>
      </c>
      <c r="C62" s="5"/>
      <c r="D62" s="13"/>
      <c r="E62" s="22"/>
    </row>
    <row r="63" spans="1:5" ht="16.5" customHeight="1">
      <c r="A63" s="5" t="s">
        <v>382</v>
      </c>
      <c r="B63" s="17">
        <v>254</v>
      </c>
      <c r="C63" s="17"/>
      <c r="D63" s="116">
        <v>-25000000000</v>
      </c>
      <c r="E63" s="116">
        <v>-25000000000</v>
      </c>
    </row>
    <row r="64" spans="1:5" ht="16.5" customHeight="1">
      <c r="A64" s="5" t="s">
        <v>384</v>
      </c>
      <c r="B64" s="17">
        <v>255</v>
      </c>
      <c r="C64" s="5"/>
      <c r="D64" s="116"/>
      <c r="E64" s="116"/>
    </row>
    <row r="65" spans="1:5" ht="16.5" customHeight="1">
      <c r="A65" s="4" t="s">
        <v>385</v>
      </c>
      <c r="B65" s="23" t="s">
        <v>105</v>
      </c>
      <c r="C65" s="4"/>
      <c r="D65" s="12">
        <f>SUM(D66:D69)</f>
        <v>7128118020</v>
      </c>
      <c r="E65" s="12">
        <f>SUM(E66:E69)</f>
        <v>7128118020</v>
      </c>
    </row>
    <row r="66" spans="1:5" ht="16.5" customHeight="1">
      <c r="A66" s="5" t="s">
        <v>106</v>
      </c>
      <c r="B66" s="17" t="s">
        <v>107</v>
      </c>
      <c r="C66" s="17"/>
      <c r="D66" s="22"/>
      <c r="E66" s="22"/>
    </row>
    <row r="67" spans="1:5" ht="16.5" customHeight="1">
      <c r="A67" s="5" t="s">
        <v>108</v>
      </c>
      <c r="B67" s="17" t="s">
        <v>109</v>
      </c>
      <c r="C67" s="17"/>
      <c r="D67" s="22">
        <v>7128118020</v>
      </c>
      <c r="E67" s="22">
        <v>7128118020</v>
      </c>
    </row>
    <row r="68" spans="1:5" ht="16.5" customHeight="1">
      <c r="A68" s="5" t="s">
        <v>386</v>
      </c>
      <c r="B68" s="17">
        <v>263</v>
      </c>
      <c r="C68" s="17"/>
      <c r="D68" s="119"/>
      <c r="E68" s="119"/>
    </row>
    <row r="69" spans="1:5" ht="16.5" customHeight="1">
      <c r="A69" s="5" t="s">
        <v>387</v>
      </c>
      <c r="B69" s="17" t="s">
        <v>110</v>
      </c>
      <c r="C69" s="5"/>
      <c r="D69" s="13"/>
      <c r="E69" s="13"/>
    </row>
    <row r="70" spans="1:7" ht="19.5" customHeight="1">
      <c r="A70" s="121" t="s">
        <v>111</v>
      </c>
      <c r="B70" s="121" t="s">
        <v>112</v>
      </c>
      <c r="C70" s="1"/>
      <c r="D70" s="8">
        <f>SUM(D8,D34)</f>
        <v>100964495783</v>
      </c>
      <c r="E70" s="8">
        <f>SUM(E8,E34)</f>
        <v>100994116618</v>
      </c>
      <c r="F70" s="127"/>
      <c r="G70" s="127"/>
    </row>
    <row r="71" spans="1:5" ht="16.5" customHeight="1">
      <c r="A71" s="4" t="s">
        <v>392</v>
      </c>
      <c r="B71" s="23" t="s">
        <v>113</v>
      </c>
      <c r="C71" s="4"/>
      <c r="D71" s="14">
        <f>SUM(D72,D87)</f>
        <v>81629702035</v>
      </c>
      <c r="E71" s="14">
        <f>SUM(E72,E87)</f>
        <v>78978802735</v>
      </c>
    </row>
    <row r="72" spans="1:5" ht="16.5" customHeight="1">
      <c r="A72" s="4" t="s">
        <v>114</v>
      </c>
      <c r="B72" s="23" t="s">
        <v>115</v>
      </c>
      <c r="C72" s="4"/>
      <c r="D72" s="15">
        <f>SUM(D73:D86)</f>
        <v>79108102035</v>
      </c>
      <c r="E72" s="15">
        <f>SUM(E73:E86)</f>
        <v>78978802735</v>
      </c>
    </row>
    <row r="73" spans="1:5" ht="16.5" customHeight="1">
      <c r="A73" s="5" t="s">
        <v>393</v>
      </c>
      <c r="B73" s="17" t="s">
        <v>116</v>
      </c>
      <c r="C73" s="17"/>
      <c r="D73" s="22">
        <v>46768569076</v>
      </c>
      <c r="E73" s="22">
        <v>46300345174</v>
      </c>
    </row>
    <row r="74" spans="1:5" ht="16.5" customHeight="1">
      <c r="A74" s="5" t="s">
        <v>394</v>
      </c>
      <c r="B74" s="17" t="s">
        <v>117</v>
      </c>
      <c r="C74" s="5"/>
      <c r="D74" s="22">
        <v>1262034000</v>
      </c>
      <c r="E74" s="22">
        <v>2346073000</v>
      </c>
    </row>
    <row r="75" spans="1:5" ht="16.5" customHeight="1">
      <c r="A75" s="5" t="s">
        <v>395</v>
      </c>
      <c r="B75" s="17" t="s">
        <v>118</v>
      </c>
      <c r="C75" s="5"/>
      <c r="D75" s="22">
        <v>7725613107</v>
      </c>
      <c r="E75" s="22">
        <v>6724511309</v>
      </c>
    </row>
    <row r="76" spans="1:5" ht="16.5" customHeight="1">
      <c r="A76" s="5" t="s">
        <v>396</v>
      </c>
      <c r="B76" s="17" t="s">
        <v>119</v>
      </c>
      <c r="C76" s="17"/>
      <c r="D76" s="22">
        <v>756741618</v>
      </c>
      <c r="E76" s="22">
        <v>1985042834</v>
      </c>
    </row>
    <row r="77" spans="1:5" ht="16.5" customHeight="1">
      <c r="A77" s="5" t="s">
        <v>397</v>
      </c>
      <c r="B77" s="17" t="s">
        <v>120</v>
      </c>
      <c r="C77" s="5"/>
      <c r="D77" s="22">
        <v>360208818</v>
      </c>
      <c r="E77" s="22">
        <v>407542446</v>
      </c>
    </row>
    <row r="78" spans="1:5" ht="16.5" customHeight="1">
      <c r="A78" s="5" t="s">
        <v>401</v>
      </c>
      <c r="B78" s="17" t="s">
        <v>121</v>
      </c>
      <c r="C78" s="17"/>
      <c r="D78" s="22"/>
      <c r="E78" s="22"/>
    </row>
    <row r="79" spans="1:5" ht="16.5" customHeight="1">
      <c r="A79" s="5" t="s">
        <v>402</v>
      </c>
      <c r="B79" s="17" t="s">
        <v>122</v>
      </c>
      <c r="C79" s="5"/>
      <c r="D79" s="22"/>
      <c r="E79" s="22"/>
    </row>
    <row r="80" spans="1:5" ht="16.5" customHeight="1">
      <c r="A80" s="5" t="s">
        <v>403</v>
      </c>
      <c r="B80" s="17" t="s">
        <v>123</v>
      </c>
      <c r="C80" s="5"/>
      <c r="D80" s="22"/>
      <c r="E80" s="22"/>
    </row>
    <row r="81" spans="1:5" ht="16.5" customHeight="1">
      <c r="A81" s="5" t="s">
        <v>404</v>
      </c>
      <c r="B81" s="17" t="s">
        <v>124</v>
      </c>
      <c r="C81" s="17"/>
      <c r="D81" s="22">
        <v>1164682326</v>
      </c>
      <c r="E81" s="22">
        <v>1428826379</v>
      </c>
    </row>
    <row r="82" spans="1:5" ht="16.5" customHeight="1">
      <c r="A82" s="5" t="s">
        <v>405</v>
      </c>
      <c r="B82" s="17" t="s">
        <v>125</v>
      </c>
      <c r="C82" s="5"/>
      <c r="D82" s="22">
        <f>19999995677+1069634600</f>
        <v>21069630277</v>
      </c>
      <c r="E82" s="22">
        <v>19785838780</v>
      </c>
    </row>
    <row r="83" spans="1:5" ht="16.5" customHeight="1">
      <c r="A83" s="5" t="s">
        <v>406</v>
      </c>
      <c r="B83" s="17" t="s">
        <v>398</v>
      </c>
      <c r="C83" s="5"/>
      <c r="D83" s="22"/>
      <c r="E83" s="22"/>
    </row>
    <row r="84" spans="1:5" ht="16.5" customHeight="1">
      <c r="A84" s="5" t="s">
        <v>407</v>
      </c>
      <c r="B84" s="17" t="s">
        <v>399</v>
      </c>
      <c r="C84" s="5"/>
      <c r="D84" s="22">
        <v>622813</v>
      </c>
      <c r="E84" s="22">
        <v>622813</v>
      </c>
    </row>
    <row r="85" spans="1:5" ht="16.5" customHeight="1">
      <c r="A85" s="5" t="s">
        <v>408</v>
      </c>
      <c r="B85" s="17" t="s">
        <v>126</v>
      </c>
      <c r="C85" s="5"/>
      <c r="D85" s="22"/>
      <c r="E85" s="22"/>
    </row>
    <row r="86" spans="1:5" ht="16.5" customHeight="1">
      <c r="A86" s="5" t="s">
        <v>409</v>
      </c>
      <c r="B86" s="17" t="s">
        <v>400</v>
      </c>
      <c r="C86" s="5"/>
      <c r="D86" s="22"/>
      <c r="E86" s="22"/>
    </row>
    <row r="87" spans="1:5" ht="16.5" customHeight="1">
      <c r="A87" s="4" t="s">
        <v>127</v>
      </c>
      <c r="B87" s="23" t="s">
        <v>128</v>
      </c>
      <c r="C87" s="4"/>
      <c r="D87" s="12">
        <f>SUM(D88:D100)</f>
        <v>2521600000</v>
      </c>
      <c r="E87" s="12">
        <f>SUM(E88:E100)</f>
        <v>0</v>
      </c>
    </row>
    <row r="88" spans="1:5" ht="16.5" customHeight="1">
      <c r="A88" s="5" t="s">
        <v>410</v>
      </c>
      <c r="B88" s="17" t="s">
        <v>129</v>
      </c>
      <c r="C88" s="5"/>
      <c r="D88" s="13"/>
      <c r="E88" s="13"/>
    </row>
    <row r="89" spans="1:5" ht="16.5" customHeight="1">
      <c r="A89" s="5" t="s">
        <v>411</v>
      </c>
      <c r="B89" s="17">
        <v>332</v>
      </c>
      <c r="C89" s="5"/>
      <c r="D89" s="13"/>
      <c r="E89" s="13"/>
    </row>
    <row r="90" spans="1:5" ht="16.5" customHeight="1">
      <c r="A90" s="5" t="s">
        <v>413</v>
      </c>
      <c r="B90" s="17" t="s">
        <v>130</v>
      </c>
      <c r="C90" s="5"/>
      <c r="D90" s="13"/>
      <c r="E90" s="13"/>
    </row>
    <row r="91" spans="1:5" ht="16.5" customHeight="1">
      <c r="A91" s="5" t="s">
        <v>412</v>
      </c>
      <c r="B91" s="17" t="s">
        <v>131</v>
      </c>
      <c r="C91" s="17"/>
      <c r="D91" s="13"/>
      <c r="E91" s="13"/>
    </row>
    <row r="92" spans="1:5" ht="16.5" customHeight="1">
      <c r="A92" s="5" t="s">
        <v>414</v>
      </c>
      <c r="B92" s="17" t="s">
        <v>132</v>
      </c>
      <c r="C92" s="17"/>
      <c r="D92" s="13"/>
      <c r="E92" s="13"/>
    </row>
    <row r="93" spans="1:5" ht="16.5" customHeight="1">
      <c r="A93" s="5" t="s">
        <v>415</v>
      </c>
      <c r="B93" s="17" t="s">
        <v>133</v>
      </c>
      <c r="C93" s="5"/>
      <c r="D93" s="13"/>
      <c r="E93" s="13"/>
    </row>
    <row r="94" spans="1:5" ht="16.5" customHeight="1">
      <c r="A94" s="5" t="s">
        <v>416</v>
      </c>
      <c r="B94" s="17" t="s">
        <v>134</v>
      </c>
      <c r="C94" s="5"/>
      <c r="D94" s="13"/>
      <c r="E94" s="13"/>
    </row>
    <row r="95" spans="1:5" ht="16.5" customHeight="1">
      <c r="A95" s="5" t="s">
        <v>417</v>
      </c>
      <c r="B95" s="17" t="s">
        <v>135</v>
      </c>
      <c r="C95" s="5"/>
      <c r="D95" s="13">
        <v>2521600000</v>
      </c>
      <c r="E95" s="13"/>
    </row>
    <row r="96" spans="1:5" ht="16.5" customHeight="1">
      <c r="A96" s="5" t="s">
        <v>418</v>
      </c>
      <c r="B96" s="17" t="s">
        <v>136</v>
      </c>
      <c r="C96" s="5"/>
      <c r="D96" s="13"/>
      <c r="E96" s="13"/>
    </row>
    <row r="97" spans="1:5" ht="16.5" customHeight="1">
      <c r="A97" s="5" t="s">
        <v>419</v>
      </c>
      <c r="B97" s="17" t="s">
        <v>420</v>
      </c>
      <c r="C97" s="5"/>
      <c r="D97" s="13"/>
      <c r="E97" s="13"/>
    </row>
    <row r="98" spans="1:5" ht="16.5" customHeight="1">
      <c r="A98" s="5" t="s">
        <v>422</v>
      </c>
      <c r="B98" s="17" t="s">
        <v>421</v>
      </c>
      <c r="C98" s="5"/>
      <c r="D98" s="13"/>
      <c r="E98" s="13"/>
    </row>
    <row r="99" spans="1:5" ht="16.5" customHeight="1">
      <c r="A99" s="5" t="s">
        <v>425</v>
      </c>
      <c r="B99" s="17" t="s">
        <v>423</v>
      </c>
      <c r="C99" s="5"/>
      <c r="D99" s="13"/>
      <c r="E99" s="13"/>
    </row>
    <row r="100" spans="1:5" ht="16.5" customHeight="1">
      <c r="A100" s="5" t="s">
        <v>426</v>
      </c>
      <c r="B100" s="17" t="s">
        <v>424</v>
      </c>
      <c r="C100" s="5"/>
      <c r="D100" s="13"/>
      <c r="E100" s="13"/>
    </row>
    <row r="101" spans="1:5" ht="16.5" customHeight="1">
      <c r="A101" s="4" t="s">
        <v>427</v>
      </c>
      <c r="B101" s="23" t="s">
        <v>137</v>
      </c>
      <c r="C101" s="4"/>
      <c r="D101" s="14">
        <f>SUM(D102,D119)</f>
        <v>19334793748</v>
      </c>
      <c r="E101" s="14">
        <f>SUM(E102,E119)</f>
        <v>22015313883</v>
      </c>
    </row>
    <row r="102" spans="1:5" ht="16.5" customHeight="1">
      <c r="A102" s="4" t="s">
        <v>138</v>
      </c>
      <c r="B102" s="23" t="s">
        <v>139</v>
      </c>
      <c r="C102" s="4"/>
      <c r="D102" s="14">
        <f>SUM(D104:D118)</f>
        <v>19334793748</v>
      </c>
      <c r="E102" s="15">
        <f>SUM(E104:E118)</f>
        <v>22015313883</v>
      </c>
    </row>
    <row r="103" spans="1:5" ht="16.5" customHeight="1">
      <c r="A103" s="5" t="s">
        <v>428</v>
      </c>
      <c r="B103" s="17" t="s">
        <v>140</v>
      </c>
      <c r="C103" s="17"/>
      <c r="D103" s="22">
        <v>45000000000</v>
      </c>
      <c r="E103" s="22">
        <v>45000000000</v>
      </c>
    </row>
    <row r="104" spans="1:5" ht="16.5" customHeight="1">
      <c r="A104" s="5" t="s">
        <v>429</v>
      </c>
      <c r="B104" s="17" t="s">
        <v>431</v>
      </c>
      <c r="C104" s="17"/>
      <c r="D104" s="22">
        <v>45000000000</v>
      </c>
      <c r="E104" s="22">
        <v>45000000000</v>
      </c>
    </row>
    <row r="105" spans="1:5" ht="16.5" customHeight="1">
      <c r="A105" s="5" t="s">
        <v>430</v>
      </c>
      <c r="B105" s="17" t="s">
        <v>432</v>
      </c>
      <c r="C105" s="17"/>
      <c r="D105" s="22"/>
      <c r="E105" s="22"/>
    </row>
    <row r="106" spans="1:5" ht="16.5" customHeight="1">
      <c r="A106" s="5" t="s">
        <v>141</v>
      </c>
      <c r="B106" s="17" t="s">
        <v>142</v>
      </c>
      <c r="C106" s="5"/>
      <c r="D106" s="22">
        <v>1609818000</v>
      </c>
      <c r="E106" s="22">
        <v>1609818000</v>
      </c>
    </row>
    <row r="107" spans="1:5" ht="16.5" customHeight="1">
      <c r="A107" s="5" t="s">
        <v>433</v>
      </c>
      <c r="B107" s="17">
        <v>413</v>
      </c>
      <c r="C107" s="5"/>
      <c r="D107" s="119"/>
      <c r="E107" s="22"/>
    </row>
    <row r="108" spans="1:5" ht="16.5" customHeight="1">
      <c r="A108" s="5" t="s">
        <v>434</v>
      </c>
      <c r="B108" s="17">
        <v>414</v>
      </c>
      <c r="C108" s="5"/>
      <c r="D108" s="13"/>
      <c r="E108" s="22"/>
    </row>
    <row r="109" spans="1:5" ht="16.5" customHeight="1">
      <c r="A109" s="5" t="s">
        <v>435</v>
      </c>
      <c r="B109" s="17">
        <v>415</v>
      </c>
      <c r="C109" s="5"/>
      <c r="D109" s="13"/>
      <c r="E109" s="22"/>
    </row>
    <row r="110" spans="1:5" ht="16.5" customHeight="1">
      <c r="A110" s="5" t="s">
        <v>436</v>
      </c>
      <c r="B110" s="17">
        <v>416</v>
      </c>
      <c r="C110" s="5"/>
      <c r="D110" s="13"/>
      <c r="E110" s="22"/>
    </row>
    <row r="111" spans="1:5" ht="16.5" customHeight="1">
      <c r="A111" s="5" t="s">
        <v>437</v>
      </c>
      <c r="B111" s="17">
        <v>417</v>
      </c>
      <c r="C111" s="5"/>
      <c r="D111" s="13"/>
      <c r="E111" s="22"/>
    </row>
    <row r="112" spans="1:5" ht="16.5" customHeight="1">
      <c r="A112" s="5" t="s">
        <v>438</v>
      </c>
      <c r="B112" s="17">
        <v>418</v>
      </c>
      <c r="C112" s="5"/>
      <c r="D112" s="22">
        <v>1652254535</v>
      </c>
      <c r="E112" s="22">
        <v>1652254535</v>
      </c>
    </row>
    <row r="113" spans="1:5" ht="16.5" customHeight="1">
      <c r="A113" s="5" t="s">
        <v>439</v>
      </c>
      <c r="B113" s="17">
        <v>419</v>
      </c>
      <c r="C113" s="5"/>
      <c r="D113" s="22"/>
      <c r="E113" s="22"/>
    </row>
    <row r="114" spans="1:5" ht="16.5" customHeight="1">
      <c r="A114" s="5" t="s">
        <v>440</v>
      </c>
      <c r="B114" s="17">
        <v>420</v>
      </c>
      <c r="C114" s="5"/>
      <c r="D114" s="22">
        <v>990996407</v>
      </c>
      <c r="E114" s="22">
        <v>990996407</v>
      </c>
    </row>
    <row r="115" spans="1:5" ht="16.5" customHeight="1">
      <c r="A115" s="5" t="s">
        <v>441</v>
      </c>
      <c r="B115" s="17">
        <v>421</v>
      </c>
      <c r="C115" s="5"/>
      <c r="D115" s="22"/>
      <c r="E115" s="22"/>
    </row>
    <row r="116" spans="1:5" ht="16.5" customHeight="1">
      <c r="A116" s="5" t="s">
        <v>444</v>
      </c>
      <c r="B116" s="17" t="s">
        <v>442</v>
      </c>
      <c r="C116" s="5"/>
      <c r="D116" s="116">
        <v>-27237755059</v>
      </c>
      <c r="E116" s="116">
        <v>-27237755059</v>
      </c>
    </row>
    <row r="117" spans="1:5" ht="16.5" customHeight="1">
      <c r="A117" s="5" t="s">
        <v>445</v>
      </c>
      <c r="B117" s="17" t="s">
        <v>443</v>
      </c>
      <c r="C117" s="5"/>
      <c r="D117" s="116">
        <v>-2680520135</v>
      </c>
      <c r="E117" s="22"/>
    </row>
    <row r="118" spans="1:5" ht="16.5" customHeight="1">
      <c r="A118" s="5" t="s">
        <v>446</v>
      </c>
      <c r="B118" s="17">
        <v>422</v>
      </c>
      <c r="C118" s="5"/>
      <c r="D118" s="22"/>
      <c r="E118" s="22"/>
    </row>
    <row r="119" spans="1:5" ht="16.5" customHeight="1">
      <c r="A119" s="4" t="s">
        <v>143</v>
      </c>
      <c r="B119" s="23" t="s">
        <v>144</v>
      </c>
      <c r="C119" s="4"/>
      <c r="D119" s="13"/>
      <c r="E119" s="13"/>
    </row>
    <row r="120" spans="1:5" ht="16.5" customHeight="1">
      <c r="A120" s="5" t="s">
        <v>145</v>
      </c>
      <c r="B120" s="17">
        <v>431</v>
      </c>
      <c r="C120" s="17" t="s">
        <v>158</v>
      </c>
      <c r="D120" s="13"/>
      <c r="E120" s="13"/>
    </row>
    <row r="121" spans="1:5" ht="16.5" customHeight="1">
      <c r="A121" s="5" t="s">
        <v>146</v>
      </c>
      <c r="B121" s="17">
        <v>432</v>
      </c>
      <c r="C121" s="5"/>
      <c r="D121" s="13"/>
      <c r="E121" s="13"/>
    </row>
    <row r="122" spans="1:5" ht="18.75" customHeight="1">
      <c r="A122" s="121" t="s">
        <v>147</v>
      </c>
      <c r="B122" s="121" t="s">
        <v>148</v>
      </c>
      <c r="C122" s="1"/>
      <c r="D122" s="8">
        <f>SUM(D71,D101)</f>
        <v>100964495783</v>
      </c>
      <c r="E122" s="8">
        <f>SUM(E71,E101)</f>
        <v>100994116618</v>
      </c>
    </row>
    <row r="123" ht="18.75" customHeight="1"/>
    <row r="124" spans="4:5" ht="15.75" customHeight="1">
      <c r="D124" s="138" t="s">
        <v>587</v>
      </c>
      <c r="E124" s="138"/>
    </row>
    <row r="125" spans="1:5" ht="17.25" customHeight="1">
      <c r="A125" t="s">
        <v>341</v>
      </c>
      <c r="B125" s="118" t="s">
        <v>327</v>
      </c>
      <c r="D125" s="137" t="s">
        <v>31</v>
      </c>
      <c r="E125" s="137"/>
    </row>
  </sheetData>
  <mergeCells count="7">
    <mergeCell ref="D125:E125"/>
    <mergeCell ref="D124:E124"/>
    <mergeCell ref="A5:D5"/>
    <mergeCell ref="A1:B1"/>
    <mergeCell ref="A2:B2"/>
    <mergeCell ref="A3:B3"/>
    <mergeCell ref="C4:D4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7">
      <pane xSplit="1" ySplit="1" topLeftCell="C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D22" sqref="D22"/>
    </sheetView>
  </sheetViews>
  <sheetFormatPr defaultColWidth="9.140625" defaultRowHeight="12"/>
  <cols>
    <col min="1" max="1" width="53.140625" style="0" customWidth="1"/>
    <col min="3" max="3" width="8.28125" style="0" customWidth="1"/>
    <col min="4" max="5" width="16.00390625" style="0" customWidth="1"/>
    <col min="6" max="7" width="17.8515625" style="0" customWidth="1"/>
  </cols>
  <sheetData>
    <row r="1" spans="1:256" s="3" customFormat="1" ht="12">
      <c r="A1" s="141" t="s">
        <v>155</v>
      </c>
      <c r="B1" s="140"/>
      <c r="E1" s="3" t="s">
        <v>41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40" t="s">
        <v>156</v>
      </c>
      <c r="B2" s="140"/>
      <c r="E2" s="3" t="s">
        <v>588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40" t="s">
        <v>160</v>
      </c>
      <c r="B3" s="14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5:256" s="3" customFormat="1" ht="12">
      <c r="E4" s="140" t="s">
        <v>161</v>
      </c>
      <c r="F4" s="14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7.25" customHeight="1">
      <c r="A5" s="139" t="s">
        <v>162</v>
      </c>
      <c r="B5" s="140"/>
      <c r="C5" s="140"/>
      <c r="D5" s="140"/>
      <c r="E5" s="140"/>
      <c r="F5" s="14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8:256" s="3" customFormat="1" ht="12.75" customHeight="1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39.75" customHeight="1">
      <c r="A7" s="7" t="s">
        <v>43</v>
      </c>
      <c r="B7" s="18" t="s">
        <v>44</v>
      </c>
      <c r="C7" s="18" t="s">
        <v>45</v>
      </c>
      <c r="D7" s="18" t="s">
        <v>329</v>
      </c>
      <c r="E7" s="18" t="s">
        <v>328</v>
      </c>
      <c r="F7" s="18" t="s">
        <v>163</v>
      </c>
      <c r="G7" s="18" t="s">
        <v>164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ht="15.75" customHeight="1">
      <c r="A8" s="19" t="s">
        <v>165</v>
      </c>
      <c r="B8" s="20" t="s">
        <v>149</v>
      </c>
      <c r="C8" s="20" t="s">
        <v>166</v>
      </c>
      <c r="D8" s="21">
        <v>32504863407</v>
      </c>
      <c r="E8" s="21">
        <v>9454603396</v>
      </c>
      <c r="F8" s="21">
        <f>66363152275+D8</f>
        <v>98868015682</v>
      </c>
      <c r="G8" s="21">
        <v>37764420255</v>
      </c>
    </row>
    <row r="9" spans="1:7" ht="15.75" customHeight="1">
      <c r="A9" s="5" t="s">
        <v>167</v>
      </c>
      <c r="B9" s="17" t="s">
        <v>150</v>
      </c>
      <c r="C9" s="5"/>
      <c r="D9" s="22"/>
      <c r="E9" s="22"/>
      <c r="F9" s="22"/>
      <c r="G9" s="22"/>
    </row>
    <row r="10" spans="1:7" ht="15.75" customHeight="1">
      <c r="A10" s="4" t="s">
        <v>168</v>
      </c>
      <c r="B10" s="23" t="s">
        <v>169</v>
      </c>
      <c r="C10" s="24"/>
      <c r="D10" s="14">
        <f>D8-D9</f>
        <v>32504863407</v>
      </c>
      <c r="E10" s="14">
        <f>E8-E9</f>
        <v>9454603396</v>
      </c>
      <c r="F10" s="14">
        <f>F8-F9</f>
        <v>98868015682</v>
      </c>
      <c r="G10" s="14">
        <v>37764420255</v>
      </c>
    </row>
    <row r="11" spans="1:7" ht="15.75" customHeight="1">
      <c r="A11" s="5" t="s">
        <v>170</v>
      </c>
      <c r="B11" s="17" t="s">
        <v>171</v>
      </c>
      <c r="C11" s="17" t="s">
        <v>172</v>
      </c>
      <c r="D11" s="22">
        <v>27160197819</v>
      </c>
      <c r="E11" s="22">
        <v>8849266225</v>
      </c>
      <c r="F11" s="22">
        <f>61118785165+D11</f>
        <v>88278982984</v>
      </c>
      <c r="G11" s="22">
        <v>33725732010</v>
      </c>
    </row>
    <row r="12" spans="1:7" ht="15.75" customHeight="1">
      <c r="A12" s="4" t="s">
        <v>173</v>
      </c>
      <c r="B12" s="23" t="s">
        <v>174</v>
      </c>
      <c r="C12" s="4"/>
      <c r="D12" s="14">
        <f>D10-D11</f>
        <v>5344665588</v>
      </c>
      <c r="E12" s="14">
        <f>E10-E11</f>
        <v>605337171</v>
      </c>
      <c r="F12" s="14">
        <f>F10-F11</f>
        <v>10589032698</v>
      </c>
      <c r="G12" s="14">
        <v>4038688245</v>
      </c>
    </row>
    <row r="13" spans="1:7" ht="15.75" customHeight="1">
      <c r="A13" s="5" t="s">
        <v>175</v>
      </c>
      <c r="B13" s="17" t="s">
        <v>176</v>
      </c>
      <c r="C13" s="17" t="s">
        <v>177</v>
      </c>
      <c r="D13" s="22">
        <v>787496</v>
      </c>
      <c r="E13" s="22">
        <v>6322733</v>
      </c>
      <c r="F13" s="22">
        <f>34732772+D13</f>
        <v>35520268</v>
      </c>
      <c r="G13" s="22">
        <v>7873395569</v>
      </c>
    </row>
    <row r="14" spans="1:7" ht="15.75" customHeight="1">
      <c r="A14" s="5" t="s">
        <v>178</v>
      </c>
      <c r="B14" s="17" t="s">
        <v>179</v>
      </c>
      <c r="C14" s="17" t="s">
        <v>180</v>
      </c>
      <c r="D14" s="22">
        <v>598653692</v>
      </c>
      <c r="E14" s="22">
        <v>819075372</v>
      </c>
      <c r="F14" s="22">
        <f>1093194983+D14</f>
        <v>1691848675</v>
      </c>
      <c r="G14" s="22">
        <v>2430251606</v>
      </c>
    </row>
    <row r="15" spans="1:7" ht="15.75" customHeight="1">
      <c r="A15" s="5" t="s">
        <v>181</v>
      </c>
      <c r="B15" s="17" t="s">
        <v>182</v>
      </c>
      <c r="C15" s="5"/>
      <c r="D15" s="22">
        <v>459913375</v>
      </c>
      <c r="E15" s="22">
        <v>579825868</v>
      </c>
      <c r="F15" s="22">
        <f>822992692+D15</f>
        <v>1282906067</v>
      </c>
      <c r="G15" s="22">
        <v>1401916360</v>
      </c>
    </row>
    <row r="16" spans="1:7" ht="15.75" customHeight="1">
      <c r="A16" s="5" t="s">
        <v>183</v>
      </c>
      <c r="B16" s="17" t="s">
        <v>184</v>
      </c>
      <c r="C16" s="5"/>
      <c r="D16" s="22">
        <v>2908587848</v>
      </c>
      <c r="E16" s="22">
        <v>788789956</v>
      </c>
      <c r="F16" s="22">
        <f>3181806808+D16</f>
        <v>6090394656</v>
      </c>
      <c r="G16" s="22">
        <v>1694347327</v>
      </c>
    </row>
    <row r="17" spans="1:7" ht="15.75" customHeight="1">
      <c r="A17" s="5" t="s">
        <v>185</v>
      </c>
      <c r="B17" s="17" t="s">
        <v>186</v>
      </c>
      <c r="C17" s="5"/>
      <c r="D17" s="22">
        <v>1948648222</v>
      </c>
      <c r="E17" s="22">
        <v>1615781784</v>
      </c>
      <c r="F17" s="22">
        <f>3106497131+D17</f>
        <v>5055145353</v>
      </c>
      <c r="G17" s="22">
        <v>4598541109</v>
      </c>
    </row>
    <row r="18" spans="1:7" ht="15.75" customHeight="1">
      <c r="A18" s="4" t="s">
        <v>459</v>
      </c>
      <c r="B18" s="23" t="s">
        <v>187</v>
      </c>
      <c r="C18" s="4"/>
      <c r="D18" s="14">
        <f>D12+D13-D14-D16-D17</f>
        <v>-110436678</v>
      </c>
      <c r="E18" s="14">
        <f>E12+E13-E14-E16-E17</f>
        <v>-2611987208</v>
      </c>
      <c r="F18" s="14">
        <f>F12+F13-F14-F16-F17</f>
        <v>-2212835718</v>
      </c>
      <c r="G18" s="14">
        <v>3188943772</v>
      </c>
    </row>
    <row r="19" spans="1:7" ht="15.75" customHeight="1">
      <c r="A19" s="5" t="s">
        <v>188</v>
      </c>
      <c r="B19" s="17" t="s">
        <v>189</v>
      </c>
      <c r="C19" s="5"/>
      <c r="D19" s="22">
        <v>577486363</v>
      </c>
      <c r="E19" s="22"/>
      <c r="F19" s="22">
        <f>D19</f>
        <v>577486363</v>
      </c>
      <c r="G19" s="22">
        <v>1326811820</v>
      </c>
    </row>
    <row r="20" spans="1:7" ht="15.75" customHeight="1">
      <c r="A20" s="5" t="s">
        <v>190</v>
      </c>
      <c r="B20" s="17" t="s">
        <v>191</v>
      </c>
      <c r="C20" s="5"/>
      <c r="D20" s="22">
        <v>42200000</v>
      </c>
      <c r="E20" s="22">
        <v>34300000</v>
      </c>
      <c r="F20" s="22">
        <f>1002970780+D20</f>
        <v>1045170780</v>
      </c>
      <c r="G20" s="22">
        <v>806723836</v>
      </c>
    </row>
    <row r="21" spans="1:7" ht="15.75" customHeight="1">
      <c r="A21" s="4" t="s">
        <v>192</v>
      </c>
      <c r="B21" s="23" t="s">
        <v>193</v>
      </c>
      <c r="C21" s="4"/>
      <c r="D21" s="14">
        <f>D19-D20</f>
        <v>535286363</v>
      </c>
      <c r="E21" s="14">
        <f>E19-E20</f>
        <v>-34300000</v>
      </c>
      <c r="F21" s="14">
        <f>F19-F20</f>
        <v>-467684417</v>
      </c>
      <c r="G21" s="14">
        <v>520087984</v>
      </c>
    </row>
    <row r="22" spans="1:7" ht="15.75" customHeight="1">
      <c r="A22" s="4" t="s">
        <v>194</v>
      </c>
      <c r="B22" s="23" t="s">
        <v>195</v>
      </c>
      <c r="C22" s="4"/>
      <c r="D22" s="25">
        <f>D18+D21</f>
        <v>424849685</v>
      </c>
      <c r="E22" s="25">
        <f>E18+E21</f>
        <v>-2646287208</v>
      </c>
      <c r="F22" s="25">
        <f>F18+F21</f>
        <v>-2680520135</v>
      </c>
      <c r="G22" s="25">
        <v>3709031756</v>
      </c>
    </row>
    <row r="23" spans="1:7" ht="15.75" customHeight="1">
      <c r="A23" s="5" t="s">
        <v>196</v>
      </c>
      <c r="B23" s="17" t="s">
        <v>197</v>
      </c>
      <c r="C23" s="17" t="s">
        <v>198</v>
      </c>
      <c r="D23" s="22"/>
      <c r="E23" s="22"/>
      <c r="F23" s="22"/>
      <c r="G23" s="22"/>
    </row>
    <row r="24" spans="1:7" ht="15.75" customHeight="1">
      <c r="A24" s="5" t="s">
        <v>199</v>
      </c>
      <c r="B24" s="17" t="s">
        <v>200</v>
      </c>
      <c r="C24" s="17" t="s">
        <v>198</v>
      </c>
      <c r="D24" s="22"/>
      <c r="E24" s="22"/>
      <c r="F24" s="22"/>
      <c r="G24" s="22"/>
    </row>
    <row r="25" spans="1:7" ht="15.75" customHeight="1">
      <c r="A25" s="4" t="s">
        <v>201</v>
      </c>
      <c r="B25" s="23" t="s">
        <v>202</v>
      </c>
      <c r="C25" s="4"/>
      <c r="D25" s="14">
        <f>D22-D23-D24</f>
        <v>424849685</v>
      </c>
      <c r="E25" s="14">
        <f>E22-E23-E24</f>
        <v>-2646287208</v>
      </c>
      <c r="F25" s="14">
        <f>F22-F23-F24</f>
        <v>-2680520135</v>
      </c>
      <c r="G25" s="14">
        <v>3709031756</v>
      </c>
    </row>
    <row r="26" spans="1:7" ht="15.75" customHeight="1">
      <c r="A26" s="6" t="s">
        <v>204</v>
      </c>
      <c r="B26" s="26" t="s">
        <v>205</v>
      </c>
      <c r="C26" s="6"/>
      <c r="D26" s="27"/>
      <c r="E26" s="27"/>
      <c r="F26" s="27"/>
      <c r="G26" s="27"/>
    </row>
    <row r="27" ht="13.5" customHeight="1"/>
    <row r="28" spans="5:7" ht="14.25" customHeight="1">
      <c r="E28" s="138" t="s">
        <v>586</v>
      </c>
      <c r="F28" s="138"/>
      <c r="G28" s="138"/>
    </row>
    <row r="29" spans="1:7" ht="18" customHeight="1">
      <c r="A29" t="s">
        <v>341</v>
      </c>
      <c r="B29" t="s">
        <v>327</v>
      </c>
      <c r="D29" s="127"/>
      <c r="E29" s="137" t="s">
        <v>31</v>
      </c>
      <c r="F29" s="137"/>
      <c r="G29" s="137"/>
    </row>
    <row r="30" ht="14.25" customHeight="1">
      <c r="D30" s="127"/>
    </row>
    <row r="31" spans="4:6" ht="17.25" customHeight="1">
      <c r="D31" s="127"/>
      <c r="F31" s="127"/>
    </row>
    <row r="32" ht="12">
      <c r="D32" s="127"/>
    </row>
  </sheetData>
  <mergeCells count="7">
    <mergeCell ref="E28:G28"/>
    <mergeCell ref="E29:G29"/>
    <mergeCell ref="A5:F5"/>
    <mergeCell ref="A1:B1"/>
    <mergeCell ref="A2:B2"/>
    <mergeCell ref="A3:B3"/>
    <mergeCell ref="E4:F4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F37" sqref="F37"/>
    </sheetView>
  </sheetViews>
  <sheetFormatPr defaultColWidth="9.140625" defaultRowHeight="12"/>
  <cols>
    <col min="1" max="1" width="51.00390625" style="0" customWidth="1"/>
    <col min="2" max="2" width="6.421875" style="0" customWidth="1"/>
    <col min="3" max="3" width="6.7109375" style="0" customWidth="1"/>
    <col min="4" max="5" width="15.8515625" style="0" hidden="1" customWidth="1"/>
    <col min="6" max="6" width="17.140625" style="0" customWidth="1"/>
    <col min="7" max="7" width="17.7109375" style="0" customWidth="1"/>
    <col min="8" max="8" width="17.57421875" style="0" customWidth="1"/>
  </cols>
  <sheetData>
    <row r="1" spans="1:256" s="3" customFormat="1" ht="12">
      <c r="A1" s="141" t="s">
        <v>206</v>
      </c>
      <c r="B1" s="140"/>
      <c r="C1" s="3" t="s">
        <v>41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40" t="s">
        <v>207</v>
      </c>
      <c r="B2" s="140"/>
      <c r="C2" s="3" t="s">
        <v>589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40" t="s">
        <v>160</v>
      </c>
      <c r="B3" s="14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:256" s="3" customFormat="1" ht="12">
      <c r="C4" s="140" t="s">
        <v>208</v>
      </c>
      <c r="D4" s="140"/>
      <c r="E4" s="140"/>
      <c r="F4" s="14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9.5" customHeight="1">
      <c r="A5" s="139" t="s">
        <v>209</v>
      </c>
      <c r="B5" s="140"/>
      <c r="C5" s="140"/>
      <c r="D5" s="140"/>
      <c r="E5" s="140"/>
      <c r="F5" s="14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8:256" s="3" customFormat="1" ht="12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8:256" s="3" customFormat="1" ht="12.75" customHeight="1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39.75" customHeight="1">
      <c r="A8" s="7" t="s">
        <v>43</v>
      </c>
      <c r="B8" s="18" t="s">
        <v>44</v>
      </c>
      <c r="C8" s="18" t="s">
        <v>45</v>
      </c>
      <c r="D8" s="18" t="s">
        <v>583</v>
      </c>
      <c r="E8" s="18" t="s">
        <v>584</v>
      </c>
      <c r="F8" s="18" t="s">
        <v>448</v>
      </c>
      <c r="G8" s="18" t="s">
        <v>447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ht="15" customHeight="1">
      <c r="A9" s="9" t="s">
        <v>210</v>
      </c>
      <c r="B9" s="28"/>
      <c r="C9" s="9"/>
      <c r="D9" s="9"/>
      <c r="E9" s="9"/>
      <c r="F9" s="9"/>
      <c r="G9" s="9"/>
    </row>
    <row r="10" spans="1:7" ht="15" customHeight="1">
      <c r="A10" s="5" t="s">
        <v>211</v>
      </c>
      <c r="B10" s="17" t="s">
        <v>149</v>
      </c>
      <c r="C10" s="5"/>
      <c r="D10" s="22">
        <v>30492986368</v>
      </c>
      <c r="E10" s="22">
        <v>23725720285</v>
      </c>
      <c r="F10" s="22">
        <v>30626541708</v>
      </c>
      <c r="G10" s="22">
        <v>38024049847</v>
      </c>
    </row>
    <row r="11" spans="1:7" ht="15" customHeight="1">
      <c r="A11" s="5" t="s">
        <v>212</v>
      </c>
      <c r="B11" s="17" t="s">
        <v>150</v>
      </c>
      <c r="C11" s="5"/>
      <c r="D11" s="116">
        <v>-3281729577</v>
      </c>
      <c r="E11" s="116">
        <v>-5838231387</v>
      </c>
      <c r="F11" s="116">
        <v>-9113170431</v>
      </c>
      <c r="G11" s="116">
        <v>-6804779770</v>
      </c>
    </row>
    <row r="12" spans="1:7" ht="15" customHeight="1">
      <c r="A12" s="5" t="s">
        <v>213</v>
      </c>
      <c r="B12" s="17" t="s">
        <v>151</v>
      </c>
      <c r="C12" s="5"/>
      <c r="D12" s="116">
        <v>-2152969418</v>
      </c>
      <c r="E12" s="116">
        <v>-546573800</v>
      </c>
      <c r="F12" s="116">
        <v>-538180380</v>
      </c>
      <c r="G12" s="116">
        <v>-4196259672</v>
      </c>
    </row>
    <row r="13" spans="1:7" ht="15" customHeight="1">
      <c r="A13" s="5" t="s">
        <v>449</v>
      </c>
      <c r="B13" s="17" t="s">
        <v>152</v>
      </c>
      <c r="C13" s="5"/>
      <c r="D13" s="116">
        <v>-386747981</v>
      </c>
      <c r="E13" s="116">
        <v>-436244711</v>
      </c>
      <c r="F13" s="116">
        <v>-459913375</v>
      </c>
      <c r="G13" s="116">
        <v>-1401916360</v>
      </c>
    </row>
    <row r="14" spans="1:7" ht="15" customHeight="1">
      <c r="A14" s="5" t="s">
        <v>450</v>
      </c>
      <c r="B14" s="17" t="s">
        <v>153</v>
      </c>
      <c r="C14" s="5"/>
      <c r="D14" s="22"/>
      <c r="E14" s="22"/>
      <c r="F14" s="116">
        <v>-86739798</v>
      </c>
      <c r="G14" s="22"/>
    </row>
    <row r="15" spans="1:7" ht="15" customHeight="1">
      <c r="A15" s="5" t="s">
        <v>214</v>
      </c>
      <c r="B15" s="17" t="s">
        <v>154</v>
      </c>
      <c r="C15" s="5"/>
      <c r="D15" s="22">
        <v>13539681551</v>
      </c>
      <c r="E15" s="22">
        <v>885633149</v>
      </c>
      <c r="F15" s="22">
        <v>523233336</v>
      </c>
      <c r="G15" s="22">
        <v>3579632463</v>
      </c>
    </row>
    <row r="16" spans="1:7" ht="15" customHeight="1">
      <c r="A16" s="5" t="s">
        <v>215</v>
      </c>
      <c r="B16" s="17" t="s">
        <v>216</v>
      </c>
      <c r="C16" s="5"/>
      <c r="D16" s="116">
        <v>-8978787350</v>
      </c>
      <c r="E16" s="116">
        <v>-3110117277</v>
      </c>
      <c r="F16" s="116">
        <v>-2333284316</v>
      </c>
      <c r="G16" s="116">
        <v>-6769885487</v>
      </c>
    </row>
    <row r="17" spans="1:7" ht="15" customHeight="1">
      <c r="A17" s="4" t="s">
        <v>217</v>
      </c>
      <c r="B17" s="23" t="s">
        <v>174</v>
      </c>
      <c r="C17" s="4"/>
      <c r="D17" s="14">
        <f>SUM(D10:D16)</f>
        <v>29232433593</v>
      </c>
      <c r="E17" s="14">
        <f>SUM(E10:E16)</f>
        <v>14680186259</v>
      </c>
      <c r="F17" s="14">
        <f>SUM(F10:F16)</f>
        <v>18618486744</v>
      </c>
      <c r="G17" s="14">
        <f>SUM(G10:G16)</f>
        <v>22430841021</v>
      </c>
    </row>
    <row r="18" spans="1:7" ht="15" customHeight="1">
      <c r="A18" s="4" t="s">
        <v>218</v>
      </c>
      <c r="B18" s="23"/>
      <c r="C18" s="4"/>
      <c r="D18" s="4"/>
      <c r="E18" s="4"/>
      <c r="F18" s="4"/>
      <c r="G18" s="4"/>
    </row>
    <row r="19" spans="1:7" ht="15" customHeight="1">
      <c r="A19" s="5" t="s">
        <v>219</v>
      </c>
      <c r="B19" s="17" t="s">
        <v>176</v>
      </c>
      <c r="C19" s="5"/>
      <c r="D19" s="22"/>
      <c r="E19" s="116">
        <v>-3250000</v>
      </c>
      <c r="F19" s="116"/>
      <c r="G19" s="22"/>
    </row>
    <row r="20" spans="1:7" ht="15" customHeight="1">
      <c r="A20" s="5" t="s">
        <v>220</v>
      </c>
      <c r="B20" s="17" t="s">
        <v>179</v>
      </c>
      <c r="C20" s="5"/>
      <c r="D20" s="22"/>
      <c r="E20" s="22"/>
      <c r="F20" s="22">
        <f>SUM(D20:E20)</f>
        <v>0</v>
      </c>
      <c r="G20" s="22"/>
    </row>
    <row r="21" spans="1:7" ht="15" customHeight="1">
      <c r="A21" s="5" t="s">
        <v>221</v>
      </c>
      <c r="B21" s="17" t="s">
        <v>182</v>
      </c>
      <c r="C21" s="5"/>
      <c r="D21" s="22"/>
      <c r="E21" s="22"/>
      <c r="F21" s="116">
        <v>-166331545</v>
      </c>
      <c r="G21" s="116">
        <v>-5754214</v>
      </c>
    </row>
    <row r="22" spans="1:7" ht="15" customHeight="1">
      <c r="A22" s="5" t="s">
        <v>222</v>
      </c>
      <c r="B22" s="17" t="s">
        <v>184</v>
      </c>
      <c r="C22" s="5"/>
      <c r="D22" s="5"/>
      <c r="E22" s="5"/>
      <c r="F22" s="22">
        <f>SUM(D22:E22)</f>
        <v>0</v>
      </c>
      <c r="G22" s="5"/>
    </row>
    <row r="23" spans="1:7" ht="15" customHeight="1">
      <c r="A23" s="5" t="s">
        <v>223</v>
      </c>
      <c r="B23" s="17" t="s">
        <v>186</v>
      </c>
      <c r="C23" s="5"/>
      <c r="D23" s="5"/>
      <c r="E23" s="5"/>
      <c r="F23" s="22">
        <f>SUM(D23:E23)</f>
        <v>0</v>
      </c>
      <c r="G23" s="5"/>
    </row>
    <row r="24" spans="1:7" ht="15" customHeight="1">
      <c r="A24" s="5" t="s">
        <v>224</v>
      </c>
      <c r="B24" s="17" t="s">
        <v>225</v>
      </c>
      <c r="C24" s="5"/>
      <c r="D24" s="22">
        <v>8720650</v>
      </c>
      <c r="E24" s="22">
        <v>10170000</v>
      </c>
      <c r="F24" s="22">
        <v>49500000</v>
      </c>
      <c r="G24" s="22">
        <v>537527990</v>
      </c>
    </row>
    <row r="25" spans="1:7" ht="15" customHeight="1">
      <c r="A25" s="5" t="s">
        <v>226</v>
      </c>
      <c r="B25" s="17" t="s">
        <v>227</v>
      </c>
      <c r="C25" s="5"/>
      <c r="D25" s="22">
        <v>1503647</v>
      </c>
      <c r="E25" s="22">
        <v>815980</v>
      </c>
      <c r="F25" s="22">
        <v>787496</v>
      </c>
      <c r="G25" s="22">
        <v>10318121</v>
      </c>
    </row>
    <row r="26" spans="1:7" ht="15" customHeight="1">
      <c r="A26" s="4" t="s">
        <v>228</v>
      </c>
      <c r="B26" s="23" t="s">
        <v>187</v>
      </c>
      <c r="C26" s="4"/>
      <c r="D26" s="14">
        <f>SUM(D19:D25)</f>
        <v>10224297</v>
      </c>
      <c r="E26" s="14">
        <f>SUM(E19:E25)</f>
        <v>7735980</v>
      </c>
      <c r="F26" s="124">
        <f>SUM(F19:F25)</f>
        <v>-116044049</v>
      </c>
      <c r="G26" s="14">
        <f>SUM(G19:G25)</f>
        <v>542091897</v>
      </c>
    </row>
    <row r="27" spans="1:7" ht="15" customHeight="1">
      <c r="A27" s="4" t="s">
        <v>229</v>
      </c>
      <c r="B27" s="23"/>
      <c r="C27" s="4"/>
      <c r="D27" s="4"/>
      <c r="E27" s="4"/>
      <c r="F27" s="4"/>
      <c r="G27" s="4"/>
    </row>
    <row r="28" spans="1:7" ht="15" customHeight="1">
      <c r="A28" s="5" t="s">
        <v>230</v>
      </c>
      <c r="B28" s="17" t="s">
        <v>189</v>
      </c>
      <c r="C28" s="5"/>
      <c r="D28" s="5"/>
      <c r="E28" s="5"/>
      <c r="F28" s="5"/>
      <c r="G28" s="5"/>
    </row>
    <row r="29" spans="1:7" ht="15" customHeight="1">
      <c r="A29" s="5" t="s">
        <v>451</v>
      </c>
      <c r="B29" s="17" t="s">
        <v>191</v>
      </c>
      <c r="C29" s="5"/>
      <c r="D29" s="5"/>
      <c r="E29" s="5"/>
      <c r="F29" s="5"/>
      <c r="G29" s="5"/>
    </row>
    <row r="30" spans="1:7" ht="15" customHeight="1">
      <c r="A30" s="5" t="s">
        <v>452</v>
      </c>
      <c r="B30" s="17" t="s">
        <v>231</v>
      </c>
      <c r="C30" s="5"/>
      <c r="D30" s="22">
        <v>100000000</v>
      </c>
      <c r="E30" s="22">
        <v>100000000</v>
      </c>
      <c r="F30" s="22">
        <v>2072950051</v>
      </c>
      <c r="G30" s="22">
        <v>2699494000</v>
      </c>
    </row>
    <row r="31" spans="1:7" ht="15" customHeight="1">
      <c r="A31" s="5" t="s">
        <v>453</v>
      </c>
      <c r="B31" s="17" t="s">
        <v>232</v>
      </c>
      <c r="C31" s="5"/>
      <c r="D31" s="116">
        <v>-30708727200</v>
      </c>
      <c r="E31" s="116">
        <v>-15099021379</v>
      </c>
      <c r="F31" s="116">
        <v>-21252986471</v>
      </c>
      <c r="G31" s="116">
        <v>-27242657277</v>
      </c>
    </row>
    <row r="32" spans="1:7" ht="15" customHeight="1">
      <c r="A32" s="5" t="s">
        <v>454</v>
      </c>
      <c r="B32" s="17" t="s">
        <v>233</v>
      </c>
      <c r="C32" s="5"/>
      <c r="D32" s="22"/>
      <c r="E32" s="22"/>
      <c r="F32" s="22"/>
      <c r="G32" s="22"/>
    </row>
    <row r="33" spans="1:7" ht="15" customHeight="1">
      <c r="A33" s="5" t="s">
        <v>234</v>
      </c>
      <c r="B33" s="17" t="s">
        <v>235</v>
      </c>
      <c r="C33" s="5"/>
      <c r="D33" s="22"/>
      <c r="E33" s="22"/>
      <c r="F33" s="22"/>
      <c r="G33" s="22"/>
    </row>
    <row r="34" spans="1:7" ht="15" customHeight="1">
      <c r="A34" s="4" t="s">
        <v>236</v>
      </c>
      <c r="B34" s="23" t="s">
        <v>193</v>
      </c>
      <c r="C34" s="4"/>
      <c r="D34" s="124">
        <f>SUM(D28:D33)</f>
        <v>-30608727200</v>
      </c>
      <c r="E34" s="124">
        <f>SUM(E28:E33)</f>
        <v>-14999021379</v>
      </c>
      <c r="F34" s="124">
        <f>SUM(F28:F33)</f>
        <v>-19180036420</v>
      </c>
      <c r="G34" s="124">
        <f>SUM(G28:G33)</f>
        <v>-24543163277</v>
      </c>
    </row>
    <row r="35" spans="1:7" ht="15" customHeight="1">
      <c r="A35" s="4" t="s">
        <v>237</v>
      </c>
      <c r="B35" s="23" t="s">
        <v>195</v>
      </c>
      <c r="C35" s="4"/>
      <c r="D35" s="124">
        <f>SUM(D17,D26,D34)</f>
        <v>-1366069310</v>
      </c>
      <c r="E35" s="124">
        <f>SUM(E17,E26,E34)</f>
        <v>-311099140</v>
      </c>
      <c r="F35" s="124">
        <f>SUM(F17,F26,F34)</f>
        <v>-677593725</v>
      </c>
      <c r="G35" s="124">
        <f>SUM(G17,G26,G34)</f>
        <v>-1570230359</v>
      </c>
    </row>
    <row r="36" spans="1:7" ht="15" customHeight="1">
      <c r="A36" s="5" t="s">
        <v>238</v>
      </c>
      <c r="B36" s="17" t="s">
        <v>202</v>
      </c>
      <c r="C36" s="5"/>
      <c r="D36" s="22">
        <v>2588531103</v>
      </c>
      <c r="E36" s="22">
        <v>1222461793</v>
      </c>
      <c r="F36" s="22">
        <v>911362653</v>
      </c>
      <c r="G36" s="22">
        <v>1842471645</v>
      </c>
    </row>
    <row r="37" spans="1:7" ht="15" customHeight="1">
      <c r="A37" s="5" t="s">
        <v>239</v>
      </c>
      <c r="B37" s="17" t="s">
        <v>203</v>
      </c>
      <c r="C37" s="5"/>
      <c r="D37" s="22"/>
      <c r="E37" s="22"/>
      <c r="F37" s="22"/>
      <c r="G37" s="22"/>
    </row>
    <row r="38" spans="1:7" ht="15" customHeight="1">
      <c r="A38" s="29" t="s">
        <v>240</v>
      </c>
      <c r="B38" s="30" t="s">
        <v>205</v>
      </c>
      <c r="C38" s="29"/>
      <c r="D38" s="31">
        <f>SUM(D35:D37)</f>
        <v>1222461793</v>
      </c>
      <c r="E38" s="31">
        <f>SUM(E35:E37)</f>
        <v>911362653</v>
      </c>
      <c r="F38" s="31">
        <f>SUM(F35:F37)</f>
        <v>233768928</v>
      </c>
      <c r="G38" s="31">
        <f>SUM(G35:G37)</f>
        <v>272241286</v>
      </c>
    </row>
    <row r="39" ht="14.25" customHeight="1"/>
    <row r="40" spans="6:7" ht="16.5" customHeight="1">
      <c r="F40" s="138" t="s">
        <v>590</v>
      </c>
      <c r="G40" s="138"/>
    </row>
    <row r="41" spans="1:7" ht="17.25" customHeight="1">
      <c r="A41" t="s">
        <v>342</v>
      </c>
      <c r="F41" s="137" t="s">
        <v>31</v>
      </c>
      <c r="G41" s="137"/>
    </row>
    <row r="49" ht="13.5" customHeight="1">
      <c r="A49" s="32"/>
    </row>
  </sheetData>
  <mergeCells count="7">
    <mergeCell ref="F40:G40"/>
    <mergeCell ref="F41:G41"/>
    <mergeCell ref="A5:F5"/>
    <mergeCell ref="A1:B1"/>
    <mergeCell ref="A2:B2"/>
    <mergeCell ref="A3:B3"/>
    <mergeCell ref="C4:F4"/>
  </mergeCells>
  <printOptions horizontalCentered="1"/>
  <pageMargins left="0.251181102362205" right="0.15748031496063" top="0.590551181102362" bottom="0.59055118110236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1"/>
  <sheetViews>
    <sheetView tabSelected="1" zoomScale="120" zoomScaleNormal="120" workbookViewId="0" topLeftCell="A316">
      <selection activeCell="C320" sqref="C320"/>
    </sheetView>
  </sheetViews>
  <sheetFormatPr defaultColWidth="9.140625" defaultRowHeight="12"/>
  <cols>
    <col min="1" max="1" width="28.00390625" style="35" customWidth="1"/>
    <col min="2" max="16" width="4.57421875" style="35" customWidth="1"/>
    <col min="17" max="17" width="15.57421875" style="35" customWidth="1"/>
    <col min="18" max="16384" width="9.140625" style="35" customWidth="1"/>
  </cols>
  <sheetData>
    <row r="1" spans="1:15" ht="18.75" customHeight="1">
      <c r="A1" s="174" t="s">
        <v>241</v>
      </c>
      <c r="B1" s="174"/>
      <c r="G1" s="36"/>
      <c r="J1" s="175" t="s">
        <v>242</v>
      </c>
      <c r="K1" s="175"/>
      <c r="L1" s="175"/>
      <c r="M1" s="175"/>
      <c r="N1" s="175"/>
      <c r="O1" s="175"/>
    </row>
    <row r="2" spans="1:15" ht="12.75" customHeight="1">
      <c r="A2" s="37"/>
      <c r="B2" s="38"/>
      <c r="G2" s="39"/>
      <c r="J2" s="176" t="s">
        <v>460</v>
      </c>
      <c r="K2" s="176"/>
      <c r="L2" s="176"/>
      <c r="M2" s="176"/>
      <c r="N2" s="176"/>
      <c r="O2" s="176"/>
    </row>
    <row r="3" spans="1:15" ht="12.75" customHeight="1">
      <c r="A3" s="38"/>
      <c r="B3" s="38"/>
      <c r="G3" s="39"/>
      <c r="J3" s="176" t="s">
        <v>465</v>
      </c>
      <c r="K3" s="176"/>
      <c r="L3" s="176"/>
      <c r="M3" s="176"/>
      <c r="N3" s="176"/>
      <c r="O3" s="176"/>
    </row>
    <row r="4" spans="1:14" ht="14.25" customHeight="1">
      <c r="A4" s="38"/>
      <c r="B4" s="38"/>
      <c r="G4" s="39"/>
      <c r="H4" s="39"/>
      <c r="I4" s="169"/>
      <c r="J4" s="169"/>
      <c r="K4" s="169"/>
      <c r="L4" s="169"/>
      <c r="M4" s="169"/>
      <c r="N4" s="169"/>
    </row>
    <row r="5" spans="1:16" ht="31.5" customHeight="1">
      <c r="A5" s="173" t="s">
        <v>243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ht="19.5" customHeight="1">
      <c r="A6" s="173" t="s">
        <v>593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8" ht="14.25" customHeight="1">
      <c r="A7" s="41"/>
      <c r="B7" s="41"/>
      <c r="C7" s="41"/>
      <c r="D7" s="41"/>
      <c r="E7" s="41"/>
      <c r="F7" s="41"/>
      <c r="G7" s="41"/>
      <c r="H7" s="41"/>
    </row>
    <row r="8" spans="1:8" s="45" customFormat="1" ht="20.25" customHeight="1">
      <c r="A8" s="43" t="s">
        <v>244</v>
      </c>
      <c r="B8" s="43"/>
      <c r="C8" s="44"/>
      <c r="D8" s="44"/>
      <c r="E8" s="44"/>
      <c r="F8" s="44"/>
      <c r="G8" s="44"/>
      <c r="H8" s="44"/>
    </row>
    <row r="9" spans="1:8" s="47" customFormat="1" ht="12">
      <c r="A9" s="46" t="s">
        <v>245</v>
      </c>
      <c r="C9" s="46" t="s">
        <v>246</v>
      </c>
      <c r="D9" s="46"/>
      <c r="E9" s="46"/>
      <c r="F9" s="46"/>
      <c r="H9" s="46"/>
    </row>
    <row r="10" spans="1:8" s="47" customFormat="1" ht="12">
      <c r="A10" s="46" t="s">
        <v>247</v>
      </c>
      <c r="C10" s="46" t="s">
        <v>248</v>
      </c>
      <c r="D10" s="46"/>
      <c r="E10" s="46"/>
      <c r="F10" s="46"/>
      <c r="H10" s="46"/>
    </row>
    <row r="11" spans="1:8" s="47" customFormat="1" ht="12">
      <c r="A11" s="46" t="s">
        <v>249</v>
      </c>
      <c r="C11" s="46" t="s">
        <v>250</v>
      </c>
      <c r="D11" s="46"/>
      <c r="E11" s="46"/>
      <c r="F11" s="46"/>
      <c r="H11" s="46"/>
    </row>
    <row r="12" spans="1:8" s="47" customFormat="1" ht="12">
      <c r="A12" s="46" t="s">
        <v>462</v>
      </c>
      <c r="C12" s="46"/>
      <c r="D12" s="46"/>
      <c r="E12" s="46"/>
      <c r="F12" s="46"/>
      <c r="H12" s="46"/>
    </row>
    <row r="13" spans="1:8" s="47" customFormat="1" ht="12">
      <c r="A13" s="46" t="s">
        <v>463</v>
      </c>
      <c r="C13" s="46"/>
      <c r="D13" s="46"/>
      <c r="E13" s="46"/>
      <c r="F13" s="46"/>
      <c r="H13" s="46"/>
    </row>
    <row r="14" spans="1:8" s="47" customFormat="1" ht="12">
      <c r="A14" s="46" t="s">
        <v>464</v>
      </c>
      <c r="C14" s="46"/>
      <c r="D14" s="46"/>
      <c r="E14" s="46"/>
      <c r="F14" s="46"/>
      <c r="H14" s="46"/>
    </row>
    <row r="15" spans="1:8" s="47" customFormat="1" ht="12">
      <c r="A15" s="46" t="s">
        <v>467</v>
      </c>
      <c r="C15" s="46"/>
      <c r="D15" s="46"/>
      <c r="E15" s="46"/>
      <c r="F15" s="46"/>
      <c r="H15" s="46"/>
    </row>
    <row r="16" spans="1:8" s="47" customFormat="1" ht="12">
      <c r="A16" s="46" t="s">
        <v>469</v>
      </c>
      <c r="C16" s="46"/>
      <c r="D16" s="46"/>
      <c r="E16" s="46"/>
      <c r="F16" s="46"/>
      <c r="H16" s="46"/>
    </row>
    <row r="17" spans="1:8" s="47" customFormat="1" ht="12">
      <c r="A17" s="46" t="s">
        <v>470</v>
      </c>
      <c r="C17" s="46"/>
      <c r="D17" s="46"/>
      <c r="E17" s="46"/>
      <c r="F17" s="46"/>
      <c r="H17" s="46"/>
    </row>
    <row r="18" spans="1:8" s="47" customFormat="1" ht="12.75" customHeight="1">
      <c r="A18" s="46" t="s">
        <v>466</v>
      </c>
      <c r="C18" s="46"/>
      <c r="D18" s="46"/>
      <c r="E18" s="46"/>
      <c r="F18" s="46"/>
      <c r="H18" s="46"/>
    </row>
    <row r="19" spans="1:8" s="47" customFormat="1" ht="13.5" customHeight="1">
      <c r="A19" s="46"/>
      <c r="B19" s="46"/>
      <c r="C19" s="46"/>
      <c r="D19" s="46"/>
      <c r="E19" s="46"/>
      <c r="F19" s="46"/>
      <c r="G19" s="46"/>
      <c r="H19" s="46"/>
    </row>
    <row r="20" spans="1:8" s="45" customFormat="1" ht="12">
      <c r="A20" s="48" t="s">
        <v>251</v>
      </c>
      <c r="B20" s="44"/>
      <c r="C20" s="44"/>
      <c r="D20" s="44"/>
      <c r="E20" s="44"/>
      <c r="F20" s="44"/>
      <c r="G20" s="44"/>
      <c r="H20" s="44"/>
    </row>
    <row r="21" spans="1:8" s="47" customFormat="1" ht="12">
      <c r="A21" s="46" t="s">
        <v>252</v>
      </c>
      <c r="C21" s="46" t="s">
        <v>468</v>
      </c>
      <c r="D21" s="46"/>
      <c r="E21" s="46"/>
      <c r="F21" s="46"/>
      <c r="H21" s="46"/>
    </row>
    <row r="22" spans="1:8" s="47" customFormat="1" ht="12">
      <c r="A22" s="46" t="s">
        <v>253</v>
      </c>
      <c r="C22" s="46" t="s">
        <v>254</v>
      </c>
      <c r="D22" s="46"/>
      <c r="E22" s="46"/>
      <c r="F22" s="46"/>
      <c r="H22" s="46"/>
    </row>
    <row r="23" spans="1:8" s="47" customFormat="1" ht="12">
      <c r="A23" s="46"/>
      <c r="B23" s="46"/>
      <c r="C23" s="46"/>
      <c r="D23" s="46"/>
      <c r="E23" s="46"/>
      <c r="F23" s="46"/>
      <c r="G23" s="46"/>
      <c r="H23" s="46"/>
    </row>
    <row r="24" spans="1:8" s="45" customFormat="1" ht="12">
      <c r="A24" s="48" t="s">
        <v>255</v>
      </c>
      <c r="B24" s="44"/>
      <c r="C24" s="44"/>
      <c r="D24" s="44"/>
      <c r="E24" s="44"/>
      <c r="F24" s="44"/>
      <c r="G24" s="44"/>
      <c r="H24" s="44"/>
    </row>
    <row r="25" spans="1:8" s="47" customFormat="1" ht="12">
      <c r="A25" s="46" t="s">
        <v>461</v>
      </c>
      <c r="B25" s="46"/>
      <c r="C25" s="46"/>
      <c r="D25" s="46"/>
      <c r="E25" s="46"/>
      <c r="F25" s="46"/>
      <c r="G25" s="46"/>
      <c r="H25" s="46"/>
    </row>
    <row r="26" spans="1:8" s="47" customFormat="1" ht="12">
      <c r="A26" s="46" t="s">
        <v>336</v>
      </c>
      <c r="B26" s="46"/>
      <c r="C26" s="46"/>
      <c r="D26" s="46"/>
      <c r="E26" s="46"/>
      <c r="F26" s="46"/>
      <c r="G26" s="46"/>
      <c r="H26" s="46"/>
    </row>
    <row r="27" spans="1:8" s="47" customFormat="1" ht="12">
      <c r="A27" s="46" t="s">
        <v>335</v>
      </c>
      <c r="B27" s="46"/>
      <c r="C27" s="46"/>
      <c r="D27" s="46"/>
      <c r="E27" s="46"/>
      <c r="F27" s="46"/>
      <c r="G27" s="46"/>
      <c r="H27" s="46"/>
    </row>
    <row r="28" spans="1:8" s="47" customFormat="1" ht="12">
      <c r="A28" s="46" t="s">
        <v>256</v>
      </c>
      <c r="G28" s="46"/>
      <c r="H28" s="46"/>
    </row>
    <row r="29" spans="2:8" s="47" customFormat="1" ht="13.5" customHeight="1">
      <c r="B29" s="46"/>
      <c r="C29" s="46"/>
      <c r="D29" s="46"/>
      <c r="E29" s="46"/>
      <c r="F29" s="46"/>
      <c r="G29" s="46"/>
      <c r="H29" s="46"/>
    </row>
    <row r="30" spans="1:8" s="45" customFormat="1" ht="12">
      <c r="A30" s="48" t="s">
        <v>257</v>
      </c>
      <c r="B30" s="44"/>
      <c r="C30" s="44"/>
      <c r="D30" s="44"/>
      <c r="E30" s="44"/>
      <c r="F30" s="44"/>
      <c r="G30" s="44"/>
      <c r="H30" s="44"/>
    </row>
    <row r="31" spans="1:8" s="47" customFormat="1" ht="12">
      <c r="A31" s="49" t="s">
        <v>480</v>
      </c>
      <c r="B31" s="46"/>
      <c r="C31" s="46"/>
      <c r="D31" s="46"/>
      <c r="E31" s="46"/>
      <c r="F31" s="46"/>
      <c r="G31" s="46"/>
      <c r="H31" s="46"/>
    </row>
    <row r="32" spans="1:8" s="47" customFormat="1" ht="12">
      <c r="A32" s="46" t="s">
        <v>471</v>
      </c>
      <c r="B32" s="46"/>
      <c r="C32" s="46"/>
      <c r="D32" s="46"/>
      <c r="E32" s="46"/>
      <c r="F32" s="46"/>
      <c r="G32" s="46"/>
      <c r="H32" s="46"/>
    </row>
    <row r="33" spans="1:8" s="47" customFormat="1" ht="12">
      <c r="A33" s="39" t="s">
        <v>472</v>
      </c>
      <c r="B33" s="46"/>
      <c r="C33" s="46"/>
      <c r="D33" s="46"/>
      <c r="E33" s="46"/>
      <c r="F33" s="46"/>
      <c r="G33" s="46"/>
      <c r="H33" s="46"/>
    </row>
    <row r="34" spans="1:8" s="47" customFormat="1" ht="12">
      <c r="A34" s="39" t="s">
        <v>473</v>
      </c>
      <c r="B34" s="46"/>
      <c r="C34" s="46"/>
      <c r="D34" s="46"/>
      <c r="E34" s="46"/>
      <c r="F34" s="46"/>
      <c r="G34" s="46"/>
      <c r="H34" s="46"/>
    </row>
    <row r="35" spans="1:8" s="47" customFormat="1" ht="12">
      <c r="A35" s="39"/>
      <c r="B35" s="46"/>
      <c r="C35" s="46"/>
      <c r="D35" s="46"/>
      <c r="E35" s="46"/>
      <c r="F35" s="46"/>
      <c r="G35" s="46"/>
      <c r="H35" s="46"/>
    </row>
    <row r="36" spans="1:8" s="47" customFormat="1" ht="12">
      <c r="A36" s="39" t="s">
        <v>474</v>
      </c>
      <c r="B36" s="46"/>
      <c r="C36" s="46"/>
      <c r="D36" s="46"/>
      <c r="E36" s="46"/>
      <c r="F36" s="46"/>
      <c r="G36" s="46"/>
      <c r="H36" s="46"/>
    </row>
    <row r="37" spans="1:8" s="47" customFormat="1" ht="12">
      <c r="A37" s="39" t="s">
        <v>475</v>
      </c>
      <c r="B37" s="46"/>
      <c r="C37" s="46"/>
      <c r="D37" s="46"/>
      <c r="E37" s="46"/>
      <c r="F37" s="46"/>
      <c r="G37" s="46"/>
      <c r="H37" s="46"/>
    </row>
    <row r="38" spans="1:8" s="47" customFormat="1" ht="12">
      <c r="A38" s="39"/>
      <c r="B38" s="46"/>
      <c r="C38" s="46"/>
      <c r="D38" s="46"/>
      <c r="E38" s="46"/>
      <c r="F38" s="46"/>
      <c r="G38" s="46"/>
      <c r="H38" s="46"/>
    </row>
    <row r="39" spans="1:8" s="47" customFormat="1" ht="12">
      <c r="A39" s="39" t="s">
        <v>476</v>
      </c>
      <c r="B39" s="46"/>
      <c r="C39" s="46"/>
      <c r="D39" s="46"/>
      <c r="E39" s="46"/>
      <c r="F39" s="46"/>
      <c r="G39" s="46"/>
      <c r="H39" s="46"/>
    </row>
    <row r="40" spans="1:8" s="47" customFormat="1" ht="12">
      <c r="A40" s="39" t="s">
        <v>477</v>
      </c>
      <c r="B40" s="46"/>
      <c r="C40" s="46"/>
      <c r="D40" s="46"/>
      <c r="E40" s="46"/>
      <c r="F40" s="46"/>
      <c r="G40" s="46"/>
      <c r="H40" s="46"/>
    </row>
    <row r="41" spans="1:8" s="47" customFormat="1" ht="12">
      <c r="A41" s="39"/>
      <c r="B41" s="46"/>
      <c r="C41" s="46"/>
      <c r="D41" s="46"/>
      <c r="E41" s="46"/>
      <c r="F41" s="46"/>
      <c r="G41" s="46"/>
      <c r="H41" s="46"/>
    </row>
    <row r="42" spans="1:8" s="47" customFormat="1" ht="13.5" customHeight="1">
      <c r="A42" s="49" t="s">
        <v>481</v>
      </c>
      <c r="B42" s="46"/>
      <c r="C42" s="46"/>
      <c r="D42" s="46"/>
      <c r="E42" s="46"/>
      <c r="F42" s="46"/>
      <c r="G42" s="46"/>
      <c r="H42" s="46"/>
    </row>
    <row r="43" spans="1:8" s="47" customFormat="1" ht="13.5" customHeight="1">
      <c r="A43" s="46" t="s">
        <v>489</v>
      </c>
      <c r="B43" s="46"/>
      <c r="C43" s="46"/>
      <c r="D43" s="46"/>
      <c r="E43" s="46"/>
      <c r="F43" s="46"/>
      <c r="G43" s="46"/>
      <c r="H43" s="46"/>
    </row>
    <row r="44" spans="1:8" s="47" customFormat="1" ht="13.5" customHeight="1">
      <c r="A44" s="46" t="s">
        <v>492</v>
      </c>
      <c r="B44" s="46"/>
      <c r="C44" s="46"/>
      <c r="D44" s="46"/>
      <c r="E44" s="46"/>
      <c r="F44" s="46"/>
      <c r="G44" s="46"/>
      <c r="H44" s="46"/>
    </row>
    <row r="45" spans="1:8" s="47" customFormat="1" ht="13.5" customHeight="1">
      <c r="A45" s="46" t="s">
        <v>490</v>
      </c>
      <c r="B45" s="46"/>
      <c r="C45" s="46"/>
      <c r="D45" s="46"/>
      <c r="E45" s="46"/>
      <c r="F45" s="46"/>
      <c r="G45" s="46"/>
      <c r="H45" s="46"/>
    </row>
    <row r="46" spans="1:8" s="47" customFormat="1" ht="13.5" customHeight="1">
      <c r="A46" s="46" t="s">
        <v>491</v>
      </c>
      <c r="B46" s="46"/>
      <c r="C46" s="46"/>
      <c r="D46" s="46"/>
      <c r="E46" s="46"/>
      <c r="F46" s="46"/>
      <c r="G46" s="46"/>
      <c r="H46" s="46"/>
    </row>
    <row r="47" spans="1:8" s="47" customFormat="1" ht="13.5" customHeight="1">
      <c r="A47" s="46"/>
      <c r="B47" s="46"/>
      <c r="C47" s="46"/>
      <c r="D47" s="46"/>
      <c r="E47" s="46"/>
      <c r="F47" s="46"/>
      <c r="G47" s="46"/>
      <c r="H47" s="46"/>
    </row>
    <row r="48" spans="1:8" s="47" customFormat="1" ht="13.5" customHeight="1">
      <c r="A48" s="46" t="s">
        <v>493</v>
      </c>
      <c r="B48" s="46"/>
      <c r="C48" s="46"/>
      <c r="D48" s="46"/>
      <c r="E48" s="46"/>
      <c r="F48" s="46"/>
      <c r="G48" s="46"/>
      <c r="H48" s="46"/>
    </row>
    <row r="49" spans="1:8" s="47" customFormat="1" ht="13.5" customHeight="1">
      <c r="A49" s="46" t="s">
        <v>494</v>
      </c>
      <c r="B49" s="46"/>
      <c r="C49" s="46"/>
      <c r="D49" s="46"/>
      <c r="E49" s="46"/>
      <c r="F49" s="46"/>
      <c r="G49" s="46"/>
      <c r="H49" s="46"/>
    </row>
    <row r="50" spans="1:8" s="47" customFormat="1" ht="13.5" customHeight="1">
      <c r="A50" s="46"/>
      <c r="B50" s="46"/>
      <c r="C50" s="46"/>
      <c r="D50" s="46"/>
      <c r="E50" s="46"/>
      <c r="F50" s="46"/>
      <c r="G50" s="46"/>
      <c r="H50" s="46"/>
    </row>
    <row r="51" spans="1:8" s="47" customFormat="1" ht="17.25" customHeight="1">
      <c r="A51" s="49" t="s">
        <v>482</v>
      </c>
      <c r="B51" s="46"/>
      <c r="C51" s="46"/>
      <c r="D51" s="46"/>
      <c r="E51" s="46"/>
      <c r="F51" s="46"/>
      <c r="H51" s="46"/>
    </row>
    <row r="52" spans="1:8" s="47" customFormat="1" ht="12">
      <c r="A52" s="46" t="s">
        <v>496</v>
      </c>
      <c r="B52" s="46"/>
      <c r="G52" s="46"/>
      <c r="H52" s="46"/>
    </row>
    <row r="53" spans="1:8" s="47" customFormat="1" ht="12">
      <c r="A53" s="46" t="s">
        <v>483</v>
      </c>
      <c r="B53" s="46"/>
      <c r="G53" s="46"/>
      <c r="H53" s="46"/>
    </row>
    <row r="54" spans="1:8" s="47" customFormat="1" ht="12.75" customHeight="1">
      <c r="A54" s="46"/>
      <c r="B54" s="46"/>
      <c r="G54" s="46"/>
      <c r="H54" s="46"/>
    </row>
    <row r="55" spans="1:8" s="47" customFormat="1" ht="12">
      <c r="A55" s="46" t="s">
        <v>497</v>
      </c>
      <c r="B55" s="46"/>
      <c r="G55" s="46"/>
      <c r="H55" s="46"/>
    </row>
    <row r="56" spans="1:8" s="47" customFormat="1" ht="12">
      <c r="A56" s="46" t="s">
        <v>478</v>
      </c>
      <c r="B56" s="46"/>
      <c r="G56" s="46"/>
      <c r="H56" s="46"/>
    </row>
    <row r="57" spans="1:8" s="47" customFormat="1" ht="13.5" customHeight="1">
      <c r="A57" s="46" t="s">
        <v>479</v>
      </c>
      <c r="B57" s="46"/>
      <c r="G57" s="46"/>
      <c r="H57" s="46"/>
    </row>
    <row r="58" spans="1:8" s="47" customFormat="1" ht="13.5" customHeight="1">
      <c r="A58" s="46"/>
      <c r="B58" s="46"/>
      <c r="G58" s="46"/>
      <c r="H58" s="46"/>
    </row>
    <row r="59" spans="1:8" s="47" customFormat="1" ht="16.5" customHeight="1">
      <c r="A59" s="49" t="s">
        <v>484</v>
      </c>
      <c r="B59" s="46"/>
      <c r="C59" s="46"/>
      <c r="D59" s="46"/>
      <c r="E59" s="46"/>
      <c r="F59" s="46"/>
      <c r="G59" s="46"/>
      <c r="H59" s="46"/>
    </row>
    <row r="60" spans="1:8" s="47" customFormat="1" ht="12">
      <c r="A60" s="46" t="s">
        <v>498</v>
      </c>
      <c r="B60" s="46"/>
      <c r="C60" s="46"/>
      <c r="D60" s="46"/>
      <c r="E60" s="46"/>
      <c r="F60" s="46"/>
      <c r="G60" s="46"/>
      <c r="H60" s="46"/>
    </row>
    <row r="61" spans="1:7" s="47" customFormat="1" ht="12">
      <c r="A61" s="46" t="s">
        <v>338</v>
      </c>
      <c r="B61" s="46"/>
      <c r="G61" s="46"/>
    </row>
    <row r="62" spans="1:7" s="47" customFormat="1" ht="12">
      <c r="A62" s="46" t="s">
        <v>337</v>
      </c>
      <c r="B62" s="46"/>
      <c r="G62" s="46"/>
    </row>
    <row r="63" spans="1:7" s="47" customFormat="1" ht="12.75" customHeight="1">
      <c r="A63" s="46"/>
      <c r="B63" s="46"/>
      <c r="G63" s="46"/>
    </row>
    <row r="64" spans="1:7" s="47" customFormat="1" ht="12">
      <c r="A64" s="122" t="s">
        <v>499</v>
      </c>
      <c r="B64" s="46"/>
      <c r="G64" s="46"/>
    </row>
    <row r="65" spans="1:7" s="47" customFormat="1" ht="12">
      <c r="A65" s="46" t="s">
        <v>485</v>
      </c>
      <c r="B65" s="46"/>
      <c r="G65" s="46"/>
    </row>
    <row r="66" spans="1:7" s="47" customFormat="1" ht="12">
      <c r="A66" s="46"/>
      <c r="B66" s="46"/>
      <c r="G66" s="46"/>
    </row>
    <row r="67" spans="1:8" s="47" customFormat="1" ht="19.5" customHeight="1">
      <c r="A67" s="49" t="s">
        <v>486</v>
      </c>
      <c r="B67" s="46"/>
      <c r="C67" s="46"/>
      <c r="D67" s="46"/>
      <c r="E67" s="46"/>
      <c r="F67" s="46"/>
      <c r="G67" s="46"/>
      <c r="H67" s="46"/>
    </row>
    <row r="68" spans="1:8" s="47" customFormat="1" ht="14.25" customHeight="1">
      <c r="A68" s="46" t="s">
        <v>500</v>
      </c>
      <c r="B68" s="46"/>
      <c r="C68" s="46"/>
      <c r="D68" s="46"/>
      <c r="E68" s="46"/>
      <c r="F68" s="46"/>
      <c r="G68" s="46"/>
      <c r="H68" s="46"/>
    </row>
    <row r="69" spans="1:8" s="47" customFormat="1" ht="12">
      <c r="A69" s="46" t="s">
        <v>340</v>
      </c>
      <c r="B69" s="46"/>
      <c r="C69" s="46"/>
      <c r="D69" s="46"/>
      <c r="E69" s="46"/>
      <c r="F69" s="46"/>
      <c r="G69" s="46"/>
      <c r="H69" s="46"/>
    </row>
    <row r="70" spans="1:8" s="47" customFormat="1" ht="12">
      <c r="A70" s="46" t="s">
        <v>339</v>
      </c>
      <c r="B70" s="46"/>
      <c r="C70" s="46"/>
      <c r="D70" s="46"/>
      <c r="E70" s="46"/>
      <c r="F70" s="46"/>
      <c r="G70" s="46"/>
      <c r="H70" s="46"/>
    </row>
    <row r="71" spans="1:8" s="47" customFormat="1" ht="12">
      <c r="A71" s="46"/>
      <c r="B71" s="46"/>
      <c r="C71" s="46"/>
      <c r="D71" s="46"/>
      <c r="E71" s="46"/>
      <c r="F71" s="46"/>
      <c r="G71" s="46"/>
      <c r="H71" s="46"/>
    </row>
    <row r="72" spans="1:8" s="47" customFormat="1" ht="12">
      <c r="A72" s="46" t="s">
        <v>501</v>
      </c>
      <c r="B72" s="46"/>
      <c r="C72" s="46"/>
      <c r="D72" s="46"/>
      <c r="E72" s="46"/>
      <c r="F72" s="46"/>
      <c r="G72" s="46"/>
      <c r="H72" s="46"/>
    </row>
    <row r="73" spans="1:8" s="47" customFormat="1" ht="12">
      <c r="A73" s="46" t="s">
        <v>343</v>
      </c>
      <c r="B73" s="46"/>
      <c r="C73" s="46"/>
      <c r="D73" s="46"/>
      <c r="E73" s="46"/>
      <c r="F73" s="46"/>
      <c r="G73" s="46"/>
      <c r="H73" s="46"/>
    </row>
    <row r="74" spans="1:8" s="47" customFormat="1" ht="12">
      <c r="A74" s="46"/>
      <c r="B74" s="46"/>
      <c r="C74" s="46"/>
      <c r="D74" s="46"/>
      <c r="E74" s="46"/>
      <c r="F74" s="46"/>
      <c r="G74" s="46"/>
      <c r="H74" s="46"/>
    </row>
    <row r="75" spans="1:8" s="47" customFormat="1" ht="12">
      <c r="A75" s="46" t="s">
        <v>502</v>
      </c>
      <c r="B75" s="46"/>
      <c r="C75" s="46"/>
      <c r="D75" s="46"/>
      <c r="E75" s="46"/>
      <c r="F75" s="46"/>
      <c r="G75" s="46"/>
      <c r="H75" s="46"/>
    </row>
    <row r="76" spans="1:8" s="47" customFormat="1" ht="12">
      <c r="A76" s="46" t="s">
        <v>503</v>
      </c>
      <c r="B76" s="46"/>
      <c r="C76" s="46"/>
      <c r="D76" s="46"/>
      <c r="E76" s="46"/>
      <c r="F76" s="46"/>
      <c r="G76" s="46"/>
      <c r="H76" s="46"/>
    </row>
    <row r="77" spans="1:8" s="47" customFormat="1" ht="18" customHeight="1">
      <c r="A77" s="46" t="s">
        <v>331</v>
      </c>
      <c r="B77" s="47" t="s">
        <v>258</v>
      </c>
      <c r="C77" s="46"/>
      <c r="D77" s="46"/>
      <c r="E77" s="46"/>
      <c r="F77" s="46"/>
      <c r="G77" s="46"/>
      <c r="H77" s="46"/>
    </row>
    <row r="78" spans="1:8" s="47" customFormat="1" ht="12">
      <c r="A78" s="46" t="s">
        <v>332</v>
      </c>
      <c r="B78" s="47" t="s">
        <v>259</v>
      </c>
      <c r="C78" s="46"/>
      <c r="D78" s="46"/>
      <c r="E78" s="46"/>
      <c r="F78" s="46"/>
      <c r="G78" s="46"/>
      <c r="H78" s="46"/>
    </row>
    <row r="79" spans="1:8" s="47" customFormat="1" ht="12">
      <c r="A79" s="46" t="s">
        <v>333</v>
      </c>
      <c r="B79" s="47" t="s">
        <v>260</v>
      </c>
      <c r="C79" s="46"/>
      <c r="D79" s="46"/>
      <c r="E79" s="46"/>
      <c r="F79" s="46"/>
      <c r="G79" s="46"/>
      <c r="H79" s="46"/>
    </row>
    <row r="80" spans="1:8" s="47" customFormat="1" ht="12">
      <c r="A80" s="46" t="s">
        <v>334</v>
      </c>
      <c r="B80" s="47" t="s">
        <v>261</v>
      </c>
      <c r="C80" s="46"/>
      <c r="D80" s="46"/>
      <c r="E80" s="46"/>
      <c r="F80" s="46"/>
      <c r="G80" s="46"/>
      <c r="H80" s="46"/>
    </row>
    <row r="81" spans="1:8" s="47" customFormat="1" ht="12">
      <c r="A81" s="46"/>
      <c r="C81" s="46"/>
      <c r="D81" s="46"/>
      <c r="E81" s="46"/>
      <c r="F81" s="46"/>
      <c r="G81" s="46"/>
      <c r="H81" s="46"/>
    </row>
    <row r="82" spans="1:8" s="47" customFormat="1" ht="13.5" customHeight="1">
      <c r="A82" s="46" t="s">
        <v>488</v>
      </c>
      <c r="C82" s="46"/>
      <c r="D82" s="46"/>
      <c r="E82" s="46"/>
      <c r="F82" s="46"/>
      <c r="G82" s="46"/>
      <c r="H82" s="46"/>
    </row>
    <row r="83" spans="1:8" s="47" customFormat="1" ht="13.5" customHeight="1">
      <c r="A83" s="46" t="s">
        <v>487</v>
      </c>
      <c r="C83" s="46"/>
      <c r="D83" s="46"/>
      <c r="E83" s="46"/>
      <c r="F83" s="46"/>
      <c r="G83" s="46"/>
      <c r="H83" s="46"/>
    </row>
    <row r="84" spans="1:8" s="47" customFormat="1" ht="12">
      <c r="A84" s="46"/>
      <c r="B84" s="46"/>
      <c r="C84" s="46"/>
      <c r="D84" s="46"/>
      <c r="E84" s="46"/>
      <c r="F84" s="46"/>
      <c r="G84" s="46"/>
      <c r="H84" s="46"/>
    </row>
    <row r="85" spans="1:8" s="47" customFormat="1" ht="15" customHeight="1">
      <c r="A85" s="46" t="s">
        <v>495</v>
      </c>
      <c r="B85" s="46"/>
      <c r="C85" s="46"/>
      <c r="D85" s="46"/>
      <c r="E85" s="46"/>
      <c r="F85" s="46"/>
      <c r="G85" s="46"/>
      <c r="H85" s="46"/>
    </row>
    <row r="86" spans="1:8" s="47" customFormat="1" ht="14.25" customHeight="1">
      <c r="A86" s="46" t="s">
        <v>504</v>
      </c>
      <c r="B86" s="46"/>
      <c r="C86" s="46"/>
      <c r="D86" s="46"/>
      <c r="E86" s="46"/>
      <c r="F86" s="46"/>
      <c r="G86" s="46"/>
      <c r="H86" s="46"/>
    </row>
    <row r="87" spans="1:8" s="47" customFormat="1" ht="12">
      <c r="A87" s="46" t="s">
        <v>505</v>
      </c>
      <c r="B87" s="46"/>
      <c r="C87" s="46"/>
      <c r="D87" s="46"/>
      <c r="E87" s="46"/>
      <c r="F87" s="46"/>
      <c r="G87" s="46"/>
      <c r="H87" s="46"/>
    </row>
    <row r="88" spans="1:8" s="47" customFormat="1" ht="12">
      <c r="A88" s="46" t="s">
        <v>506</v>
      </c>
      <c r="B88" s="46"/>
      <c r="C88" s="46"/>
      <c r="D88" s="46"/>
      <c r="E88" s="46"/>
      <c r="F88" s="46"/>
      <c r="G88" s="46"/>
      <c r="H88" s="46"/>
    </row>
    <row r="89" spans="1:8" s="47" customFormat="1" ht="12">
      <c r="A89" s="46"/>
      <c r="B89" s="46"/>
      <c r="C89" s="46"/>
      <c r="D89" s="46"/>
      <c r="E89" s="46"/>
      <c r="F89" s="46"/>
      <c r="G89" s="46"/>
      <c r="H89" s="46"/>
    </row>
    <row r="90" spans="1:8" s="47" customFormat="1" ht="12">
      <c r="A90" s="46" t="s">
        <v>507</v>
      </c>
      <c r="B90" s="46"/>
      <c r="C90" s="46"/>
      <c r="D90" s="46"/>
      <c r="E90" s="46"/>
      <c r="F90" s="46"/>
      <c r="G90" s="46"/>
      <c r="H90" s="46"/>
    </row>
    <row r="91" spans="1:8" s="47" customFormat="1" ht="12">
      <c r="A91" s="46" t="s">
        <v>508</v>
      </c>
      <c r="B91" s="46"/>
      <c r="C91" s="46"/>
      <c r="D91" s="46"/>
      <c r="E91" s="46"/>
      <c r="F91" s="46"/>
      <c r="G91" s="46"/>
      <c r="H91" s="46"/>
    </row>
    <row r="92" spans="1:8" s="47" customFormat="1" ht="12">
      <c r="A92" s="46" t="s">
        <v>509</v>
      </c>
      <c r="B92" s="46"/>
      <c r="C92" s="46"/>
      <c r="D92" s="46"/>
      <c r="E92" s="46"/>
      <c r="F92" s="46"/>
      <c r="G92" s="46"/>
      <c r="H92" s="46"/>
    </row>
    <row r="93" spans="1:8" s="47" customFormat="1" ht="12">
      <c r="A93" s="46"/>
      <c r="B93" s="46"/>
      <c r="C93" s="46"/>
      <c r="D93" s="46"/>
      <c r="E93" s="46"/>
      <c r="F93" s="46"/>
      <c r="G93" s="46"/>
      <c r="H93" s="46"/>
    </row>
    <row r="94" spans="1:8" s="47" customFormat="1" ht="17.25" customHeight="1">
      <c r="A94" s="46" t="s">
        <v>510</v>
      </c>
      <c r="B94" s="46"/>
      <c r="C94" s="46"/>
      <c r="D94" s="46"/>
      <c r="E94" s="46"/>
      <c r="F94" s="46"/>
      <c r="G94" s="46"/>
      <c r="H94" s="46"/>
    </row>
    <row r="95" spans="1:8" s="47" customFormat="1" ht="15.75" customHeight="1">
      <c r="A95" s="46" t="s">
        <v>511</v>
      </c>
      <c r="B95" s="46"/>
      <c r="C95" s="46"/>
      <c r="D95" s="46"/>
      <c r="E95" s="46"/>
      <c r="F95" s="46"/>
      <c r="G95" s="46"/>
      <c r="H95" s="46"/>
    </row>
    <row r="96" spans="1:8" s="47" customFormat="1" ht="12" customHeight="1">
      <c r="A96" s="46" t="s">
        <v>512</v>
      </c>
      <c r="B96" s="46"/>
      <c r="C96" s="46"/>
      <c r="D96" s="46"/>
      <c r="E96" s="46"/>
      <c r="F96" s="46"/>
      <c r="G96" s="46"/>
      <c r="H96" s="46"/>
    </row>
    <row r="97" spans="1:8" s="47" customFormat="1" ht="12" customHeight="1">
      <c r="A97" s="46"/>
      <c r="B97" s="46"/>
      <c r="C97" s="46"/>
      <c r="D97" s="46"/>
      <c r="E97" s="46"/>
      <c r="F97" s="46"/>
      <c r="G97" s="46"/>
      <c r="H97" s="46"/>
    </row>
    <row r="98" spans="1:8" s="47" customFormat="1" ht="12">
      <c r="A98" s="46" t="s">
        <v>513</v>
      </c>
      <c r="B98" s="46"/>
      <c r="C98" s="46"/>
      <c r="D98" s="46"/>
      <c r="E98" s="46"/>
      <c r="F98" s="46"/>
      <c r="G98" s="46"/>
      <c r="H98" s="46"/>
    </row>
    <row r="99" spans="1:8" s="47" customFormat="1" ht="12">
      <c r="A99" s="46" t="s">
        <v>514</v>
      </c>
      <c r="B99" s="46"/>
      <c r="C99" s="46"/>
      <c r="D99" s="46"/>
      <c r="E99" s="46"/>
      <c r="F99" s="46"/>
      <c r="G99" s="46"/>
      <c r="H99" s="46"/>
    </row>
    <row r="100" spans="1:8" s="47" customFormat="1" ht="12">
      <c r="A100" s="46"/>
      <c r="B100" s="46"/>
      <c r="C100" s="46"/>
      <c r="D100" s="46"/>
      <c r="E100" s="46"/>
      <c r="F100" s="46"/>
      <c r="G100" s="46"/>
      <c r="H100" s="46"/>
    </row>
    <row r="101" spans="1:8" s="47" customFormat="1" ht="15" customHeight="1">
      <c r="A101" s="46" t="s">
        <v>515</v>
      </c>
      <c r="B101" s="46"/>
      <c r="C101" s="46"/>
      <c r="D101" s="46"/>
      <c r="E101" s="46"/>
      <c r="F101" s="46"/>
      <c r="G101" s="46"/>
      <c r="H101" s="46"/>
    </row>
    <row r="102" spans="1:8" s="47" customFormat="1" ht="16.5" customHeight="1">
      <c r="A102" s="46" t="s">
        <v>516</v>
      </c>
      <c r="B102" s="46"/>
      <c r="C102" s="46"/>
      <c r="D102" s="46"/>
      <c r="E102" s="46"/>
      <c r="F102" s="46"/>
      <c r="G102" s="46"/>
      <c r="H102" s="46"/>
    </row>
    <row r="103" spans="1:8" s="47" customFormat="1" ht="12">
      <c r="A103" s="46" t="s">
        <v>517</v>
      </c>
      <c r="B103" s="46"/>
      <c r="C103" s="46"/>
      <c r="D103" s="46"/>
      <c r="E103" s="46"/>
      <c r="F103" s="46"/>
      <c r="G103" s="46"/>
      <c r="H103" s="46"/>
    </row>
    <row r="104" spans="1:8" s="47" customFormat="1" ht="12">
      <c r="A104" s="46" t="s">
        <v>518</v>
      </c>
      <c r="B104" s="46"/>
      <c r="C104" s="46"/>
      <c r="D104" s="46"/>
      <c r="E104" s="46"/>
      <c r="F104" s="46"/>
      <c r="G104" s="46"/>
      <c r="H104" s="46"/>
    </row>
    <row r="105" spans="1:8" s="47" customFormat="1" ht="12">
      <c r="A105" s="46" t="s">
        <v>519</v>
      </c>
      <c r="B105" s="46"/>
      <c r="C105" s="46"/>
      <c r="D105" s="46"/>
      <c r="E105" s="46"/>
      <c r="F105" s="46"/>
      <c r="G105" s="46"/>
      <c r="H105" s="46"/>
    </row>
    <row r="106" spans="1:8" s="47" customFormat="1" ht="12">
      <c r="A106" s="46"/>
      <c r="B106" s="46"/>
      <c r="C106" s="46"/>
      <c r="D106" s="46"/>
      <c r="E106" s="46"/>
      <c r="F106" s="46"/>
      <c r="G106" s="46"/>
      <c r="H106" s="46"/>
    </row>
    <row r="107" spans="1:8" s="47" customFormat="1" ht="17.25" customHeight="1">
      <c r="A107" s="46" t="s">
        <v>520</v>
      </c>
      <c r="B107" s="46"/>
      <c r="C107" s="46"/>
      <c r="D107" s="46"/>
      <c r="E107" s="46"/>
      <c r="F107" s="46"/>
      <c r="G107" s="46"/>
      <c r="H107" s="46"/>
    </row>
    <row r="108" spans="1:8" s="47" customFormat="1" ht="19.5" customHeight="1">
      <c r="A108" s="46" t="s">
        <v>521</v>
      </c>
      <c r="B108" s="46"/>
      <c r="C108" s="46"/>
      <c r="D108" s="46"/>
      <c r="E108" s="46"/>
      <c r="F108" s="46"/>
      <c r="G108" s="46"/>
      <c r="H108" s="46"/>
    </row>
    <row r="109" spans="1:8" s="47" customFormat="1" ht="17.25" customHeight="1">
      <c r="A109" s="46" t="s">
        <v>522</v>
      </c>
      <c r="B109" s="46"/>
      <c r="C109" s="46"/>
      <c r="D109" s="46"/>
      <c r="E109" s="46"/>
      <c r="F109" s="46"/>
      <c r="G109" s="46"/>
      <c r="H109" s="46"/>
    </row>
    <row r="110" spans="1:8" s="47" customFormat="1" ht="12">
      <c r="A110" s="46" t="s">
        <v>523</v>
      </c>
      <c r="B110" s="46"/>
      <c r="C110" s="46"/>
      <c r="D110" s="46"/>
      <c r="E110" s="46"/>
      <c r="F110" s="46"/>
      <c r="G110" s="46"/>
      <c r="H110" s="46"/>
    </row>
    <row r="111" spans="1:8" s="47" customFormat="1" ht="10.5" customHeight="1">
      <c r="A111" s="46"/>
      <c r="B111" s="46"/>
      <c r="C111" s="46"/>
      <c r="D111" s="46"/>
      <c r="E111" s="46"/>
      <c r="F111" s="46"/>
      <c r="G111" s="46"/>
      <c r="H111" s="46"/>
    </row>
    <row r="112" spans="1:8" s="47" customFormat="1" ht="12">
      <c r="A112" s="46" t="s">
        <v>524</v>
      </c>
      <c r="B112" s="46"/>
      <c r="C112" s="46"/>
      <c r="D112" s="46"/>
      <c r="E112" s="46"/>
      <c r="F112" s="46"/>
      <c r="G112" s="46"/>
      <c r="H112" s="46"/>
    </row>
    <row r="113" spans="1:8" s="47" customFormat="1" ht="12">
      <c r="A113" s="46" t="s">
        <v>525</v>
      </c>
      <c r="B113" s="46"/>
      <c r="C113" s="46"/>
      <c r="D113" s="46"/>
      <c r="E113" s="46"/>
      <c r="F113" s="46"/>
      <c r="G113" s="46"/>
      <c r="H113" s="46"/>
    </row>
    <row r="114" spans="1:8" s="47" customFormat="1" ht="9" customHeight="1">
      <c r="A114" s="46"/>
      <c r="B114" s="46"/>
      <c r="C114" s="46"/>
      <c r="D114" s="46"/>
      <c r="E114" s="46"/>
      <c r="F114" s="46"/>
      <c r="G114" s="46"/>
      <c r="H114" s="46"/>
    </row>
    <row r="115" spans="1:8" s="47" customFormat="1" ht="13.5" customHeight="1">
      <c r="A115" s="46" t="s">
        <v>526</v>
      </c>
      <c r="B115" s="46"/>
      <c r="C115" s="46"/>
      <c r="D115" s="46"/>
      <c r="E115" s="46"/>
      <c r="F115" s="46"/>
      <c r="G115" s="46"/>
      <c r="H115" s="46"/>
    </row>
    <row r="116" spans="1:8" s="47" customFormat="1" ht="12">
      <c r="A116" s="46" t="s">
        <v>527</v>
      </c>
      <c r="B116" s="46"/>
      <c r="C116" s="46"/>
      <c r="D116" s="46"/>
      <c r="E116" s="46"/>
      <c r="F116" s="46"/>
      <c r="G116" s="46"/>
      <c r="H116" s="46"/>
    </row>
    <row r="117" spans="1:8" s="47" customFormat="1" ht="9.75" customHeight="1">
      <c r="A117" s="46"/>
      <c r="B117" s="46"/>
      <c r="C117" s="46"/>
      <c r="D117" s="46"/>
      <c r="E117" s="46"/>
      <c r="F117" s="46"/>
      <c r="G117" s="46"/>
      <c r="H117" s="46"/>
    </row>
    <row r="118" spans="1:8" s="47" customFormat="1" ht="12">
      <c r="A118" s="46" t="s">
        <v>6</v>
      </c>
      <c r="B118" s="46"/>
      <c r="C118" s="46"/>
      <c r="D118" s="46"/>
      <c r="E118" s="46"/>
      <c r="F118" s="46"/>
      <c r="G118" s="46"/>
      <c r="H118" s="46"/>
    </row>
    <row r="119" spans="1:8" s="47" customFormat="1" ht="14.25" customHeight="1">
      <c r="A119" s="123" t="s">
        <v>528</v>
      </c>
      <c r="B119" s="46"/>
      <c r="C119" s="46"/>
      <c r="D119" s="46"/>
      <c r="E119" s="46"/>
      <c r="F119" s="46"/>
      <c r="G119" s="46"/>
      <c r="H119" s="46"/>
    </row>
    <row r="120" spans="1:8" s="47" customFormat="1" ht="15" customHeight="1">
      <c r="A120" s="46" t="s">
        <v>529</v>
      </c>
      <c r="B120" s="46"/>
      <c r="C120" s="46"/>
      <c r="D120" s="46"/>
      <c r="E120" s="46"/>
      <c r="F120" s="46"/>
      <c r="G120" s="46"/>
      <c r="H120" s="46"/>
    </row>
    <row r="121" spans="1:8" s="47" customFormat="1" ht="14.25" customHeight="1">
      <c r="A121" s="46" t="s">
        <v>530</v>
      </c>
      <c r="B121" s="46"/>
      <c r="C121" s="46"/>
      <c r="D121" s="46"/>
      <c r="E121" s="46"/>
      <c r="F121" s="46"/>
      <c r="G121" s="46"/>
      <c r="H121" s="46"/>
    </row>
    <row r="122" spans="1:8" s="47" customFormat="1" ht="14.25" customHeight="1">
      <c r="A122" s="46" t="s">
        <v>531</v>
      </c>
      <c r="B122" s="46"/>
      <c r="C122" s="46"/>
      <c r="D122" s="46"/>
      <c r="E122" s="46"/>
      <c r="F122" s="46"/>
      <c r="G122" s="46"/>
      <c r="H122" s="46"/>
    </row>
    <row r="123" spans="1:8" s="47" customFormat="1" ht="14.25" customHeight="1">
      <c r="A123" s="46" t="s">
        <v>532</v>
      </c>
      <c r="B123" s="46"/>
      <c r="C123" s="46"/>
      <c r="D123" s="46"/>
      <c r="E123" s="46"/>
      <c r="F123" s="46"/>
      <c r="G123" s="46"/>
      <c r="H123" s="46"/>
    </row>
    <row r="124" spans="1:8" s="47" customFormat="1" ht="13.5" customHeight="1">
      <c r="A124" s="46" t="s">
        <v>533</v>
      </c>
      <c r="B124" s="46"/>
      <c r="C124" s="46"/>
      <c r="D124" s="46"/>
      <c r="E124" s="46"/>
      <c r="F124" s="46"/>
      <c r="G124" s="46"/>
      <c r="H124" s="46"/>
    </row>
    <row r="125" spans="1:8" s="47" customFormat="1" ht="13.5" customHeight="1">
      <c r="A125" s="46" t="s">
        <v>534</v>
      </c>
      <c r="B125" s="46"/>
      <c r="C125" s="46"/>
      <c r="D125" s="46"/>
      <c r="E125" s="46"/>
      <c r="F125" s="46"/>
      <c r="G125" s="46"/>
      <c r="H125" s="46"/>
    </row>
    <row r="126" spans="1:8" s="47" customFormat="1" ht="11.25" customHeight="1">
      <c r="A126" s="46"/>
      <c r="B126" s="46"/>
      <c r="C126" s="46"/>
      <c r="D126" s="46"/>
      <c r="E126" s="46"/>
      <c r="F126" s="46"/>
      <c r="G126" s="46"/>
      <c r="H126" s="46"/>
    </row>
    <row r="127" spans="1:8" s="47" customFormat="1" ht="13.5" customHeight="1">
      <c r="A127" s="123" t="s">
        <v>535</v>
      </c>
      <c r="B127" s="46"/>
      <c r="C127" s="46"/>
      <c r="D127" s="46"/>
      <c r="E127" s="46"/>
      <c r="F127" s="46"/>
      <c r="G127" s="46"/>
      <c r="H127" s="46"/>
    </row>
    <row r="128" spans="1:8" s="47" customFormat="1" ht="13.5" customHeight="1">
      <c r="A128" s="46" t="s">
        <v>536</v>
      </c>
      <c r="B128" s="46"/>
      <c r="C128" s="46"/>
      <c r="D128" s="46"/>
      <c r="E128" s="46"/>
      <c r="F128" s="46"/>
      <c r="G128" s="46"/>
      <c r="H128" s="46"/>
    </row>
    <row r="129" spans="1:8" s="47" customFormat="1" ht="13.5" customHeight="1">
      <c r="A129" s="46" t="s">
        <v>537</v>
      </c>
      <c r="B129" s="46"/>
      <c r="C129" s="46"/>
      <c r="D129" s="46"/>
      <c r="E129" s="46"/>
      <c r="F129" s="46"/>
      <c r="G129" s="46"/>
      <c r="H129" s="46"/>
    </row>
    <row r="130" spans="1:8" s="47" customFormat="1" ht="12.75" customHeight="1">
      <c r="A130" s="46" t="s">
        <v>538</v>
      </c>
      <c r="B130" s="46"/>
      <c r="C130" s="46"/>
      <c r="D130" s="46"/>
      <c r="E130" s="46"/>
      <c r="F130" s="46"/>
      <c r="G130" s="46"/>
      <c r="H130" s="46"/>
    </row>
    <row r="131" spans="1:8" s="47" customFormat="1" ht="12.75" customHeight="1">
      <c r="A131" s="46" t="s">
        <v>539</v>
      </c>
      <c r="B131" s="46"/>
      <c r="C131" s="46"/>
      <c r="D131" s="46"/>
      <c r="E131" s="46"/>
      <c r="F131" s="46"/>
      <c r="G131" s="46"/>
      <c r="H131" s="46"/>
    </row>
    <row r="132" spans="1:8" s="47" customFormat="1" ht="13.5" customHeight="1">
      <c r="A132" s="46" t="s">
        <v>532</v>
      </c>
      <c r="B132" s="46"/>
      <c r="C132" s="46"/>
      <c r="D132" s="46"/>
      <c r="E132" s="46"/>
      <c r="F132" s="46"/>
      <c r="G132" s="46"/>
      <c r="H132" s="46"/>
    </row>
    <row r="133" spans="1:8" s="47" customFormat="1" ht="13.5" customHeight="1">
      <c r="A133" s="46" t="s">
        <v>540</v>
      </c>
      <c r="B133" s="46"/>
      <c r="C133" s="46"/>
      <c r="D133" s="46"/>
      <c r="E133" s="46"/>
      <c r="F133" s="46"/>
      <c r="G133" s="46"/>
      <c r="H133" s="46"/>
    </row>
    <row r="134" spans="1:8" s="47" customFormat="1" ht="13.5" customHeight="1">
      <c r="A134" s="46" t="s">
        <v>541</v>
      </c>
      <c r="B134" s="46"/>
      <c r="C134" s="46"/>
      <c r="D134" s="46"/>
      <c r="E134" s="46"/>
      <c r="F134" s="46"/>
      <c r="G134" s="46"/>
      <c r="H134" s="46"/>
    </row>
    <row r="135" spans="1:8" s="47" customFormat="1" ht="13.5" customHeight="1">
      <c r="A135" s="46" t="s">
        <v>542</v>
      </c>
      <c r="B135" s="46"/>
      <c r="C135" s="46"/>
      <c r="D135" s="46"/>
      <c r="E135" s="46"/>
      <c r="F135" s="46"/>
      <c r="G135" s="46"/>
      <c r="H135" s="46"/>
    </row>
    <row r="136" spans="1:8" s="47" customFormat="1" ht="16.5" customHeight="1">
      <c r="A136" s="46" t="s">
        <v>543</v>
      </c>
      <c r="B136" s="46"/>
      <c r="C136" s="46"/>
      <c r="D136" s="46"/>
      <c r="E136" s="46"/>
      <c r="F136" s="46"/>
      <c r="G136" s="46"/>
      <c r="H136" s="46"/>
    </row>
    <row r="137" spans="1:8" s="47" customFormat="1" ht="11.25" customHeight="1">
      <c r="A137" s="46"/>
      <c r="B137" s="46"/>
      <c r="C137" s="46"/>
      <c r="D137" s="46"/>
      <c r="E137" s="46"/>
      <c r="F137" s="46"/>
      <c r="G137" s="46"/>
      <c r="H137" s="46"/>
    </row>
    <row r="138" spans="1:8" s="47" customFormat="1" ht="13.5" customHeight="1">
      <c r="A138" s="123" t="s">
        <v>544</v>
      </c>
      <c r="B138" s="46"/>
      <c r="C138" s="46"/>
      <c r="D138" s="46"/>
      <c r="E138" s="46"/>
      <c r="F138" s="46"/>
      <c r="G138" s="46"/>
      <c r="H138" s="46"/>
    </row>
    <row r="139" spans="1:8" s="47" customFormat="1" ht="15" customHeight="1">
      <c r="A139" s="46" t="s">
        <v>0</v>
      </c>
      <c r="B139" s="46"/>
      <c r="C139" s="46"/>
      <c r="D139" s="46"/>
      <c r="E139" s="46"/>
      <c r="F139" s="46"/>
      <c r="G139" s="46"/>
      <c r="H139" s="46"/>
    </row>
    <row r="140" spans="1:8" s="47" customFormat="1" ht="13.5" customHeight="1">
      <c r="A140" s="46" t="s">
        <v>1</v>
      </c>
      <c r="B140" s="46"/>
      <c r="C140" s="46"/>
      <c r="D140" s="46"/>
      <c r="E140" s="46"/>
      <c r="F140" s="46"/>
      <c r="G140" s="46"/>
      <c r="H140" s="46"/>
    </row>
    <row r="141" spans="1:8" s="47" customFormat="1" ht="14.25" customHeight="1">
      <c r="A141" s="46" t="s">
        <v>2</v>
      </c>
      <c r="B141" s="46"/>
      <c r="C141" s="46"/>
      <c r="D141" s="46"/>
      <c r="E141" s="46"/>
      <c r="F141" s="46"/>
      <c r="G141" s="46"/>
      <c r="H141" s="46"/>
    </row>
    <row r="142" spans="1:8" s="47" customFormat="1" ht="14.25" customHeight="1">
      <c r="A142" s="46" t="s">
        <v>3</v>
      </c>
      <c r="B142" s="46"/>
      <c r="C142" s="46"/>
      <c r="D142" s="46"/>
      <c r="E142" s="46"/>
      <c r="F142" s="46"/>
      <c r="G142" s="46"/>
      <c r="H142" s="46"/>
    </row>
    <row r="143" spans="1:8" s="47" customFormat="1" ht="15" customHeight="1">
      <c r="A143" s="46" t="s">
        <v>4</v>
      </c>
      <c r="B143" s="46"/>
      <c r="C143" s="46"/>
      <c r="D143" s="46"/>
      <c r="E143" s="46"/>
      <c r="F143" s="46"/>
      <c r="G143" s="46"/>
      <c r="H143" s="46"/>
    </row>
    <row r="144" spans="1:8" s="47" customFormat="1" ht="13.5" customHeight="1">
      <c r="A144" s="46" t="s">
        <v>5</v>
      </c>
      <c r="B144" s="46"/>
      <c r="C144" s="46"/>
      <c r="D144" s="46"/>
      <c r="E144" s="46"/>
      <c r="F144" s="46"/>
      <c r="G144" s="46"/>
      <c r="H144" s="46"/>
    </row>
    <row r="145" spans="1:8" s="47" customFormat="1" ht="13.5" customHeight="1">
      <c r="A145" s="46"/>
      <c r="B145" s="46"/>
      <c r="C145" s="46"/>
      <c r="D145" s="46"/>
      <c r="E145" s="46"/>
      <c r="F145" s="46"/>
      <c r="G145" s="46"/>
      <c r="H145" s="46"/>
    </row>
    <row r="146" spans="1:8" s="47" customFormat="1" ht="13.5" customHeight="1">
      <c r="A146" s="46" t="s">
        <v>7</v>
      </c>
      <c r="B146" s="46"/>
      <c r="C146" s="46"/>
      <c r="D146" s="46"/>
      <c r="E146" s="46"/>
      <c r="F146" s="46"/>
      <c r="G146" s="46"/>
      <c r="H146" s="46"/>
    </row>
    <row r="147" spans="1:8" s="47" customFormat="1" ht="13.5" customHeight="1">
      <c r="A147" s="46" t="s">
        <v>8</v>
      </c>
      <c r="B147" s="46"/>
      <c r="C147" s="46"/>
      <c r="D147" s="46"/>
      <c r="E147" s="46"/>
      <c r="F147" s="46"/>
      <c r="G147" s="46"/>
      <c r="H147" s="46"/>
    </row>
    <row r="148" spans="1:8" s="47" customFormat="1" ht="15" customHeight="1">
      <c r="A148" s="46" t="s">
        <v>9</v>
      </c>
      <c r="B148" s="46"/>
      <c r="C148" s="46"/>
      <c r="D148" s="46"/>
      <c r="E148" s="46"/>
      <c r="F148" s="46"/>
      <c r="G148" s="46"/>
      <c r="H148" s="46"/>
    </row>
    <row r="149" spans="1:8" s="47" customFormat="1" ht="15" customHeight="1">
      <c r="A149" s="46" t="s">
        <v>10</v>
      </c>
      <c r="B149" s="46"/>
      <c r="C149" s="46"/>
      <c r="D149" s="46"/>
      <c r="E149" s="46"/>
      <c r="F149" s="46"/>
      <c r="G149" s="46"/>
      <c r="H149" s="46"/>
    </row>
    <row r="150" spans="1:8" s="47" customFormat="1" ht="15" customHeight="1">
      <c r="A150" s="46" t="s">
        <v>11</v>
      </c>
      <c r="B150" s="46"/>
      <c r="C150" s="46"/>
      <c r="D150" s="46"/>
      <c r="E150" s="46"/>
      <c r="F150" s="46"/>
      <c r="G150" s="46"/>
      <c r="H150" s="46"/>
    </row>
    <row r="151" spans="1:8" s="47" customFormat="1" ht="15" customHeight="1">
      <c r="A151" s="46" t="s">
        <v>12</v>
      </c>
      <c r="B151" s="46"/>
      <c r="C151" s="46"/>
      <c r="D151" s="46"/>
      <c r="E151" s="46"/>
      <c r="F151" s="46"/>
      <c r="G151" s="46"/>
      <c r="H151" s="46"/>
    </row>
    <row r="152" spans="1:8" s="47" customFormat="1" ht="15" customHeight="1">
      <c r="A152" s="46" t="s">
        <v>13</v>
      </c>
      <c r="B152" s="46"/>
      <c r="C152" s="46"/>
      <c r="D152" s="46"/>
      <c r="E152" s="46"/>
      <c r="F152" s="46"/>
      <c r="G152" s="46"/>
      <c r="H152" s="46"/>
    </row>
    <row r="153" spans="1:8" s="47" customFormat="1" ht="15" customHeight="1">
      <c r="A153" s="46"/>
      <c r="B153" s="46"/>
      <c r="C153" s="46"/>
      <c r="D153" s="46"/>
      <c r="E153" s="46"/>
      <c r="F153" s="46"/>
      <c r="G153" s="46"/>
      <c r="H153" s="46"/>
    </row>
    <row r="154" spans="1:8" s="47" customFormat="1" ht="15" customHeight="1">
      <c r="A154" s="46" t="s">
        <v>14</v>
      </c>
      <c r="B154" s="46"/>
      <c r="C154" s="46"/>
      <c r="D154" s="46"/>
      <c r="E154" s="46"/>
      <c r="F154" s="46"/>
      <c r="G154" s="46"/>
      <c r="H154" s="46"/>
    </row>
    <row r="155" spans="1:8" s="47" customFormat="1" ht="17.25" customHeight="1">
      <c r="A155" s="46" t="s">
        <v>15</v>
      </c>
      <c r="B155" s="46"/>
      <c r="C155" s="46"/>
      <c r="D155" s="46"/>
      <c r="E155" s="46"/>
      <c r="F155" s="46"/>
      <c r="G155" s="46"/>
      <c r="H155" s="46"/>
    </row>
    <row r="156" spans="1:8" s="47" customFormat="1" ht="15" customHeight="1">
      <c r="A156" s="46" t="s">
        <v>16</v>
      </c>
      <c r="B156" s="46"/>
      <c r="C156" s="46"/>
      <c r="D156" s="46"/>
      <c r="E156" s="46"/>
      <c r="F156" s="46"/>
      <c r="G156" s="46"/>
      <c r="H156" s="46"/>
    </row>
    <row r="157" spans="1:8" s="47" customFormat="1" ht="15.75" customHeight="1">
      <c r="A157" s="46" t="s">
        <v>17</v>
      </c>
      <c r="B157" s="46"/>
      <c r="C157" s="46"/>
      <c r="D157" s="46"/>
      <c r="E157" s="46"/>
      <c r="F157" s="46"/>
      <c r="G157" s="46"/>
      <c r="H157" s="46"/>
    </row>
    <row r="158" spans="1:8" s="47" customFormat="1" ht="13.5" customHeight="1">
      <c r="A158" s="46" t="s">
        <v>18</v>
      </c>
      <c r="B158" s="46"/>
      <c r="C158" s="46"/>
      <c r="D158" s="46"/>
      <c r="E158" s="46"/>
      <c r="F158" s="46"/>
      <c r="G158" s="46"/>
      <c r="H158" s="46"/>
    </row>
    <row r="159" spans="1:8" s="47" customFormat="1" ht="12">
      <c r="A159" s="46"/>
      <c r="B159" s="46"/>
      <c r="C159" s="46"/>
      <c r="D159" s="46"/>
      <c r="E159" s="46"/>
      <c r="F159" s="46"/>
      <c r="G159" s="46"/>
      <c r="H159" s="46"/>
    </row>
    <row r="160" spans="1:8" s="45" customFormat="1" ht="17.25" customHeight="1">
      <c r="A160" s="48" t="s">
        <v>262</v>
      </c>
      <c r="B160" s="44"/>
      <c r="C160" s="44"/>
      <c r="D160" s="44"/>
      <c r="E160" s="44"/>
      <c r="F160" s="44"/>
      <c r="G160" s="44"/>
      <c r="H160" s="44"/>
    </row>
    <row r="161" spans="1:8" s="47" customFormat="1" ht="21.75" customHeight="1">
      <c r="A161" s="49" t="s">
        <v>32</v>
      </c>
      <c r="B161" s="46"/>
      <c r="C161" s="46"/>
      <c r="D161" s="46"/>
      <c r="E161" s="46"/>
      <c r="F161" s="46"/>
      <c r="G161" s="46"/>
      <c r="H161" s="46"/>
    </row>
    <row r="162" spans="1:16" s="47" customFormat="1" ht="12.75" customHeight="1">
      <c r="A162" s="49"/>
      <c r="B162" s="46"/>
      <c r="C162" s="46"/>
      <c r="D162" s="46"/>
      <c r="E162" s="46"/>
      <c r="F162" s="46"/>
      <c r="G162" s="46"/>
      <c r="H162" s="46"/>
      <c r="M162" s="51" t="s">
        <v>23</v>
      </c>
      <c r="N162" s="51"/>
      <c r="O162" s="51"/>
      <c r="P162" s="51"/>
    </row>
    <row r="163" spans="1:16" s="54" customFormat="1" ht="18.75" customHeight="1">
      <c r="A163" s="156" t="s">
        <v>263</v>
      </c>
      <c r="B163" s="131"/>
      <c r="C163" s="131"/>
      <c r="D163" s="131"/>
      <c r="E163" s="131"/>
      <c r="F163" s="131"/>
      <c r="G163" s="131"/>
      <c r="H163" s="53"/>
      <c r="I163" s="53"/>
      <c r="J163" s="53"/>
      <c r="K163" s="156" t="s">
        <v>264</v>
      </c>
      <c r="L163" s="131"/>
      <c r="M163" s="132"/>
      <c r="N163" s="156" t="s">
        <v>46</v>
      </c>
      <c r="O163" s="131"/>
      <c r="P163" s="132"/>
    </row>
    <row r="164" spans="1:16" s="47" customFormat="1" ht="12">
      <c r="A164" s="77" t="s">
        <v>265</v>
      </c>
      <c r="B164" s="78"/>
      <c r="C164" s="78"/>
      <c r="D164" s="78"/>
      <c r="E164" s="78"/>
      <c r="F164" s="78"/>
      <c r="G164" s="78"/>
      <c r="H164" s="85"/>
      <c r="I164" s="85"/>
      <c r="J164" s="85"/>
      <c r="K164" s="157">
        <v>215833933</v>
      </c>
      <c r="L164" s="158"/>
      <c r="M164" s="159"/>
      <c r="N164" s="157">
        <v>64667700</v>
      </c>
      <c r="O164" s="158"/>
      <c r="P164" s="159"/>
    </row>
    <row r="165" spans="1:16" s="47" customFormat="1" ht="12">
      <c r="A165" s="70" t="s">
        <v>266</v>
      </c>
      <c r="B165" s="71"/>
      <c r="C165" s="71"/>
      <c r="D165" s="71"/>
      <c r="E165" s="71"/>
      <c r="F165" s="71"/>
      <c r="G165" s="71"/>
      <c r="H165" s="86"/>
      <c r="I165" s="86"/>
      <c r="J165" s="86"/>
      <c r="K165" s="145">
        <v>17934995</v>
      </c>
      <c r="L165" s="146"/>
      <c r="M165" s="147"/>
      <c r="N165" s="145">
        <v>2523863403</v>
      </c>
      <c r="O165" s="146"/>
      <c r="P165" s="147"/>
    </row>
    <row r="166" spans="1:16" s="47" customFormat="1" ht="12">
      <c r="A166" s="81" t="s">
        <v>267</v>
      </c>
      <c r="B166" s="82"/>
      <c r="C166" s="82"/>
      <c r="D166" s="82"/>
      <c r="E166" s="82"/>
      <c r="F166" s="82"/>
      <c r="G166" s="82"/>
      <c r="H166" s="87"/>
      <c r="I166" s="87"/>
      <c r="J166" s="82"/>
      <c r="K166" s="148"/>
      <c r="L166" s="149"/>
      <c r="M166" s="150"/>
      <c r="N166" s="148"/>
      <c r="O166" s="149"/>
      <c r="P166" s="150"/>
    </row>
    <row r="167" spans="1:16" s="54" customFormat="1" ht="18" customHeight="1">
      <c r="A167" s="52" t="s">
        <v>268</v>
      </c>
      <c r="B167" s="61"/>
      <c r="C167" s="61"/>
      <c r="D167" s="61"/>
      <c r="E167" s="61"/>
      <c r="F167" s="61"/>
      <c r="G167" s="61"/>
      <c r="H167" s="62"/>
      <c r="I167" s="62"/>
      <c r="J167" s="62"/>
      <c r="K167" s="151">
        <f>SUM(K164:M166)</f>
        <v>233768928</v>
      </c>
      <c r="L167" s="152"/>
      <c r="M167" s="153"/>
      <c r="N167" s="151">
        <f>SUM(N164:P166)</f>
        <v>2588531103</v>
      </c>
      <c r="O167" s="152"/>
      <c r="P167" s="153"/>
    </row>
    <row r="168" spans="1:8" s="47" customFormat="1" ht="10.5" customHeight="1">
      <c r="A168" s="63"/>
      <c r="B168" s="46"/>
      <c r="C168" s="46"/>
      <c r="D168" s="46"/>
      <c r="E168" s="46"/>
      <c r="F168" s="46"/>
      <c r="G168" s="46"/>
      <c r="H168" s="46"/>
    </row>
    <row r="169" spans="1:9" s="74" customFormat="1" ht="16.5" customHeight="1">
      <c r="A169" s="73" t="s">
        <v>33</v>
      </c>
      <c r="B169" s="51"/>
      <c r="C169" s="51"/>
      <c r="D169" s="51"/>
      <c r="E169" s="51"/>
      <c r="F169" s="51"/>
      <c r="H169" s="169"/>
      <c r="I169" s="169"/>
    </row>
    <row r="170" spans="1:16" s="47" customFormat="1" ht="14.25" customHeight="1">
      <c r="A170" s="64"/>
      <c r="B170" s="46"/>
      <c r="C170" s="46"/>
      <c r="D170" s="46"/>
      <c r="E170" s="46"/>
      <c r="F170" s="46"/>
      <c r="H170" s="40"/>
      <c r="I170" s="40"/>
      <c r="M170" s="51" t="s">
        <v>23</v>
      </c>
      <c r="N170" s="51"/>
      <c r="O170" s="51"/>
      <c r="P170" s="51"/>
    </row>
    <row r="171" spans="1:16" s="54" customFormat="1" ht="18.75" customHeight="1">
      <c r="A171" s="156" t="s">
        <v>263</v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56" t="s">
        <v>264</v>
      </c>
      <c r="L171" s="131"/>
      <c r="M171" s="132"/>
      <c r="N171" s="156" t="s">
        <v>46</v>
      </c>
      <c r="O171" s="131"/>
      <c r="P171" s="132"/>
    </row>
    <row r="172" spans="1:16" s="47" customFormat="1" ht="12">
      <c r="A172" s="77" t="s">
        <v>269</v>
      </c>
      <c r="B172" s="78"/>
      <c r="C172" s="78"/>
      <c r="D172" s="78"/>
      <c r="E172" s="78"/>
      <c r="F172" s="78"/>
      <c r="G172" s="78"/>
      <c r="H172" s="158"/>
      <c r="I172" s="158"/>
      <c r="J172" s="158"/>
      <c r="K172" s="157">
        <v>2769095480</v>
      </c>
      <c r="L172" s="158"/>
      <c r="M172" s="159"/>
      <c r="N172" s="157">
        <v>3249200063</v>
      </c>
      <c r="O172" s="158"/>
      <c r="P172" s="159"/>
    </row>
    <row r="173" spans="1:16" s="47" customFormat="1" ht="12">
      <c r="A173" s="70" t="s">
        <v>270</v>
      </c>
      <c r="B173" s="71"/>
      <c r="C173" s="71"/>
      <c r="D173" s="71"/>
      <c r="E173" s="71"/>
      <c r="F173" s="71"/>
      <c r="G173" s="71"/>
      <c r="H173" s="146"/>
      <c r="I173" s="146"/>
      <c r="J173" s="146"/>
      <c r="K173" s="145">
        <v>15800000</v>
      </c>
      <c r="L173" s="146"/>
      <c r="M173" s="147"/>
      <c r="N173" s="145">
        <v>15800000</v>
      </c>
      <c r="O173" s="146"/>
      <c r="P173" s="147"/>
    </row>
    <row r="174" spans="1:16" s="47" customFormat="1" ht="12">
      <c r="A174" s="81"/>
      <c r="B174" s="82"/>
      <c r="C174" s="82"/>
      <c r="D174" s="82"/>
      <c r="E174" s="82"/>
      <c r="F174" s="82"/>
      <c r="G174" s="82"/>
      <c r="H174" s="149"/>
      <c r="I174" s="149"/>
      <c r="J174" s="149"/>
      <c r="K174" s="148"/>
      <c r="L174" s="149"/>
      <c r="M174" s="150"/>
      <c r="N174" s="83"/>
      <c r="O174" s="82"/>
      <c r="P174" s="84"/>
    </row>
    <row r="175" spans="1:16" s="54" customFormat="1" ht="18.75" customHeight="1">
      <c r="A175" s="52" t="s">
        <v>268</v>
      </c>
      <c r="B175" s="61"/>
      <c r="C175" s="61"/>
      <c r="D175" s="61"/>
      <c r="E175" s="61"/>
      <c r="F175" s="61"/>
      <c r="G175" s="61"/>
      <c r="H175" s="152"/>
      <c r="I175" s="152"/>
      <c r="J175" s="152"/>
      <c r="K175" s="151">
        <f>SUM(K172:M174)</f>
        <v>2784895480</v>
      </c>
      <c r="L175" s="152"/>
      <c r="M175" s="153"/>
      <c r="N175" s="151">
        <f>SUM(N172:P174)</f>
        <v>3265000063</v>
      </c>
      <c r="O175" s="152"/>
      <c r="P175" s="153"/>
    </row>
    <row r="176" spans="1:14" s="47" customFormat="1" ht="15" customHeight="1">
      <c r="A176" s="63"/>
      <c r="B176" s="46"/>
      <c r="C176" s="46"/>
      <c r="D176" s="46"/>
      <c r="E176" s="46"/>
      <c r="F176" s="46"/>
      <c r="G176" s="46"/>
      <c r="H176" s="67"/>
      <c r="I176" s="67"/>
      <c r="J176" s="67"/>
      <c r="K176" s="67"/>
      <c r="L176" s="67"/>
      <c r="M176" s="67"/>
      <c r="N176" s="67"/>
    </row>
    <row r="177" spans="1:14" s="74" customFormat="1" ht="14.25" customHeight="1">
      <c r="A177" s="73" t="s">
        <v>34</v>
      </c>
      <c r="B177" s="51"/>
      <c r="C177" s="51"/>
      <c r="D177" s="51"/>
      <c r="E177" s="51"/>
      <c r="F177" s="51"/>
      <c r="H177" s="51"/>
      <c r="I177" s="51"/>
      <c r="L177" s="51"/>
      <c r="N177" s="51"/>
    </row>
    <row r="178" spans="1:14" s="47" customFormat="1" ht="14.25" customHeight="1">
      <c r="A178" s="64"/>
      <c r="B178" s="46"/>
      <c r="C178" s="46"/>
      <c r="D178" s="46"/>
      <c r="E178" s="46"/>
      <c r="F178" s="46"/>
      <c r="H178" s="51"/>
      <c r="I178" s="51"/>
      <c r="L178" s="68"/>
      <c r="M178" s="51" t="s">
        <v>23</v>
      </c>
      <c r="N178" s="68"/>
    </row>
    <row r="179" spans="1:16" s="54" customFormat="1" ht="18.75" customHeight="1">
      <c r="A179" s="156" t="s">
        <v>263</v>
      </c>
      <c r="B179" s="131"/>
      <c r="C179" s="131"/>
      <c r="D179" s="131"/>
      <c r="E179" s="131"/>
      <c r="F179" s="131"/>
      <c r="G179" s="131"/>
      <c r="H179" s="53"/>
      <c r="I179" s="53"/>
      <c r="J179" s="53"/>
      <c r="K179" s="156" t="s">
        <v>264</v>
      </c>
      <c r="L179" s="131"/>
      <c r="M179" s="132"/>
      <c r="N179" s="156" t="s">
        <v>46</v>
      </c>
      <c r="O179" s="131"/>
      <c r="P179" s="132"/>
    </row>
    <row r="180" spans="1:16" s="47" customFormat="1" ht="12">
      <c r="A180" s="77" t="s">
        <v>271</v>
      </c>
      <c r="B180" s="78"/>
      <c r="C180" s="78"/>
      <c r="D180" s="78"/>
      <c r="E180" s="78"/>
      <c r="F180" s="78"/>
      <c r="G180" s="78"/>
      <c r="H180" s="85"/>
      <c r="I180" s="85"/>
      <c r="J180" s="78"/>
      <c r="K180" s="157"/>
      <c r="L180" s="158"/>
      <c r="M180" s="159"/>
      <c r="N180" s="157"/>
      <c r="O180" s="158"/>
      <c r="P180" s="159"/>
    </row>
    <row r="181" spans="1:16" s="47" customFormat="1" ht="12">
      <c r="A181" s="70" t="s">
        <v>272</v>
      </c>
      <c r="B181" s="71"/>
      <c r="C181" s="71"/>
      <c r="D181" s="71"/>
      <c r="E181" s="71"/>
      <c r="F181" s="71"/>
      <c r="G181" s="71"/>
      <c r="H181" s="86"/>
      <c r="I181" s="86"/>
      <c r="J181" s="86"/>
      <c r="K181" s="145">
        <v>1938942362</v>
      </c>
      <c r="L181" s="146"/>
      <c r="M181" s="147"/>
      <c r="N181" s="145">
        <v>1401230899</v>
      </c>
      <c r="O181" s="146"/>
      <c r="P181" s="147"/>
    </row>
    <row r="182" spans="1:16" s="47" customFormat="1" ht="12">
      <c r="A182" s="70" t="s">
        <v>273</v>
      </c>
      <c r="B182" s="71"/>
      <c r="C182" s="71"/>
      <c r="D182" s="71"/>
      <c r="E182" s="71"/>
      <c r="F182" s="71"/>
      <c r="G182" s="71"/>
      <c r="H182" s="86"/>
      <c r="I182" s="86"/>
      <c r="J182" s="86"/>
      <c r="K182" s="145">
        <v>53114729</v>
      </c>
      <c r="L182" s="146"/>
      <c r="M182" s="147"/>
      <c r="N182" s="145">
        <v>52253772</v>
      </c>
      <c r="O182" s="146"/>
      <c r="P182" s="147"/>
    </row>
    <row r="183" spans="1:16" s="47" customFormat="1" ht="12">
      <c r="A183" s="70" t="s">
        <v>274</v>
      </c>
      <c r="B183" s="71"/>
      <c r="C183" s="71"/>
      <c r="D183" s="71"/>
      <c r="E183" s="71"/>
      <c r="F183" s="71"/>
      <c r="G183" s="71"/>
      <c r="H183" s="86"/>
      <c r="I183" s="86"/>
      <c r="J183" s="86"/>
      <c r="K183" s="145">
        <v>416000000</v>
      </c>
      <c r="L183" s="146"/>
      <c r="M183" s="147"/>
      <c r="N183" s="145">
        <v>4539755248</v>
      </c>
      <c r="O183" s="146"/>
      <c r="P183" s="147"/>
    </row>
    <row r="184" spans="1:16" s="47" customFormat="1" ht="12">
      <c r="A184" s="70" t="s">
        <v>275</v>
      </c>
      <c r="B184" s="71"/>
      <c r="C184" s="71"/>
      <c r="D184" s="71"/>
      <c r="E184" s="71"/>
      <c r="F184" s="71"/>
      <c r="G184" s="71"/>
      <c r="H184" s="86"/>
      <c r="I184" s="86"/>
      <c r="J184" s="86"/>
      <c r="K184" s="145">
        <v>3085336587</v>
      </c>
      <c r="L184" s="146"/>
      <c r="M184" s="147"/>
      <c r="N184" s="145">
        <v>5658836854</v>
      </c>
      <c r="O184" s="146"/>
      <c r="P184" s="147"/>
    </row>
    <row r="185" spans="1:16" s="47" customFormat="1" ht="12">
      <c r="A185" s="70" t="s">
        <v>276</v>
      </c>
      <c r="B185" s="71"/>
      <c r="C185" s="71"/>
      <c r="D185" s="71"/>
      <c r="E185" s="71"/>
      <c r="F185" s="71"/>
      <c r="G185" s="71"/>
      <c r="H185" s="86"/>
      <c r="I185" s="86"/>
      <c r="J185" s="71"/>
      <c r="K185" s="145">
        <v>17931500</v>
      </c>
      <c r="L185" s="146"/>
      <c r="M185" s="147"/>
      <c r="N185" s="145"/>
      <c r="O185" s="146"/>
      <c r="P185" s="147"/>
    </row>
    <row r="186" spans="1:16" s="47" customFormat="1" ht="12">
      <c r="A186" s="81" t="s">
        <v>277</v>
      </c>
      <c r="B186" s="82"/>
      <c r="C186" s="82"/>
      <c r="D186" s="82"/>
      <c r="E186" s="82"/>
      <c r="F186" s="82"/>
      <c r="G186" s="82"/>
      <c r="H186" s="87"/>
      <c r="I186" s="87"/>
      <c r="J186" s="82"/>
      <c r="K186" s="145">
        <v>123152775</v>
      </c>
      <c r="L186" s="146"/>
      <c r="M186" s="147"/>
      <c r="N186" s="145">
        <v>123152775</v>
      </c>
      <c r="O186" s="146"/>
      <c r="P186" s="147"/>
    </row>
    <row r="187" spans="1:16" s="54" customFormat="1" ht="16.5" customHeight="1">
      <c r="A187" s="52" t="s">
        <v>268</v>
      </c>
      <c r="B187" s="61"/>
      <c r="C187" s="61"/>
      <c r="D187" s="61"/>
      <c r="E187" s="61"/>
      <c r="F187" s="61"/>
      <c r="G187" s="61"/>
      <c r="H187" s="62"/>
      <c r="I187" s="62"/>
      <c r="J187" s="62"/>
      <c r="K187" s="151">
        <f>SUM(K181:M186)</f>
        <v>5634477953</v>
      </c>
      <c r="L187" s="152"/>
      <c r="M187" s="153"/>
      <c r="N187" s="151">
        <f>SUM(N181:P186)</f>
        <v>11775229548</v>
      </c>
      <c r="O187" s="152"/>
      <c r="P187" s="153"/>
    </row>
    <row r="188" spans="1:16" s="47" customFormat="1" ht="24" customHeight="1">
      <c r="A188" s="46" t="s">
        <v>19</v>
      </c>
      <c r="B188" s="46"/>
      <c r="C188" s="46"/>
      <c r="D188" s="46"/>
      <c r="E188" s="46"/>
      <c r="F188" s="46"/>
      <c r="H188" s="69"/>
      <c r="K188" s="51"/>
      <c r="L188" s="51"/>
      <c r="M188" s="51"/>
      <c r="N188" s="51"/>
      <c r="O188" s="46"/>
      <c r="P188" s="46"/>
    </row>
    <row r="189" spans="1:14" s="47" customFormat="1" ht="12">
      <c r="A189" s="46" t="s">
        <v>278</v>
      </c>
      <c r="B189" s="46"/>
      <c r="C189" s="46"/>
      <c r="D189" s="46"/>
      <c r="E189" s="46"/>
      <c r="F189" s="46"/>
      <c r="G189" s="46"/>
      <c r="H189" s="57"/>
      <c r="I189" s="57"/>
      <c r="K189" s="155"/>
      <c r="L189" s="155"/>
      <c r="M189" s="155"/>
      <c r="N189" s="155"/>
    </row>
    <row r="190" spans="1:16" s="47" customFormat="1" ht="12">
      <c r="A190" s="46" t="s">
        <v>279</v>
      </c>
      <c r="B190" s="46"/>
      <c r="C190" s="46"/>
      <c r="D190" s="46"/>
      <c r="E190" s="46"/>
      <c r="F190" s="46"/>
      <c r="G190" s="46"/>
      <c r="J190" s="58"/>
      <c r="K190" s="155"/>
      <c r="L190" s="155"/>
      <c r="M190" s="155"/>
      <c r="N190" s="155"/>
      <c r="O190" s="155"/>
      <c r="P190" s="155"/>
    </row>
    <row r="191" spans="1:13" s="47" customFormat="1" ht="15.75" customHeight="1">
      <c r="A191" s="46"/>
      <c r="B191" s="46"/>
      <c r="C191" s="46"/>
      <c r="D191" s="46"/>
      <c r="E191" s="46"/>
      <c r="F191" s="46"/>
      <c r="G191" s="46"/>
      <c r="H191" s="46"/>
      <c r="I191" s="155"/>
      <c r="J191" s="155"/>
      <c r="K191" s="155"/>
      <c r="L191" s="155"/>
      <c r="M191" s="155"/>
    </row>
    <row r="192" spans="1:14" s="74" customFormat="1" ht="19.5" customHeight="1">
      <c r="A192" s="73" t="s">
        <v>35</v>
      </c>
      <c r="B192" s="51"/>
      <c r="C192" s="51"/>
      <c r="D192" s="51"/>
      <c r="E192" s="51"/>
      <c r="F192" s="51"/>
      <c r="H192" s="169"/>
      <c r="I192" s="169"/>
      <c r="L192" s="39"/>
      <c r="N192" s="39"/>
    </row>
    <row r="193" spans="1:14" s="47" customFormat="1" ht="15.75" customHeight="1">
      <c r="A193" s="64"/>
      <c r="B193" s="46"/>
      <c r="C193" s="46"/>
      <c r="D193" s="46"/>
      <c r="E193" s="46"/>
      <c r="F193" s="46"/>
      <c r="H193" s="40"/>
      <c r="I193" s="40"/>
      <c r="K193" s="69"/>
      <c r="L193" s="69"/>
      <c r="M193" s="51" t="s">
        <v>23</v>
      </c>
      <c r="N193" s="69"/>
    </row>
    <row r="194" spans="1:16" s="54" customFormat="1" ht="17.25" customHeight="1">
      <c r="A194" s="156" t="s">
        <v>263</v>
      </c>
      <c r="B194" s="131"/>
      <c r="C194" s="131"/>
      <c r="D194" s="131"/>
      <c r="E194" s="131"/>
      <c r="F194" s="131"/>
      <c r="G194" s="131"/>
      <c r="H194" s="53"/>
      <c r="I194" s="53"/>
      <c r="J194" s="53"/>
      <c r="K194" s="156" t="s">
        <v>264</v>
      </c>
      <c r="L194" s="131"/>
      <c r="M194" s="132"/>
      <c r="N194" s="156" t="s">
        <v>46</v>
      </c>
      <c r="O194" s="131"/>
      <c r="P194" s="132"/>
    </row>
    <row r="195" spans="1:16" s="47" customFormat="1" ht="12">
      <c r="A195" s="77" t="s">
        <v>280</v>
      </c>
      <c r="B195" s="78"/>
      <c r="C195" s="78"/>
      <c r="D195" s="78"/>
      <c r="E195" s="78"/>
      <c r="F195" s="78"/>
      <c r="G195" s="78"/>
      <c r="H195" s="85"/>
      <c r="I195" s="85"/>
      <c r="J195" s="85"/>
      <c r="K195" s="157">
        <v>78591109</v>
      </c>
      <c r="L195" s="158"/>
      <c r="M195" s="159"/>
      <c r="N195" s="157">
        <v>286823195</v>
      </c>
      <c r="O195" s="158"/>
      <c r="P195" s="159"/>
    </row>
    <row r="196" spans="1:16" s="47" customFormat="1" ht="12">
      <c r="A196" s="70" t="s">
        <v>20</v>
      </c>
      <c r="B196" s="71"/>
      <c r="C196" s="71"/>
      <c r="D196" s="71"/>
      <c r="E196" s="71"/>
      <c r="F196" s="71"/>
      <c r="G196" s="71"/>
      <c r="H196" s="86"/>
      <c r="I196" s="86"/>
      <c r="J196" s="71"/>
      <c r="K196" s="145"/>
      <c r="L196" s="146"/>
      <c r="M196" s="147"/>
      <c r="N196" s="145"/>
      <c r="O196" s="146"/>
      <c r="P196" s="147"/>
    </row>
    <row r="197" spans="1:16" s="47" customFormat="1" ht="12">
      <c r="A197" s="70" t="s">
        <v>21</v>
      </c>
      <c r="B197" s="71"/>
      <c r="C197" s="71"/>
      <c r="D197" s="71"/>
      <c r="E197" s="71"/>
      <c r="F197" s="71"/>
      <c r="G197" s="71"/>
      <c r="H197" s="86"/>
      <c r="I197" s="86"/>
      <c r="J197" s="86"/>
      <c r="K197" s="145"/>
      <c r="L197" s="146"/>
      <c r="M197" s="147"/>
      <c r="N197" s="145"/>
      <c r="O197" s="146"/>
      <c r="P197" s="147"/>
    </row>
    <row r="198" spans="1:16" s="47" customFormat="1" ht="12">
      <c r="A198" s="81" t="s">
        <v>22</v>
      </c>
      <c r="B198" s="82"/>
      <c r="C198" s="82"/>
      <c r="D198" s="82"/>
      <c r="E198" s="82"/>
      <c r="F198" s="82"/>
      <c r="G198" s="82"/>
      <c r="H198" s="87"/>
      <c r="I198" s="87"/>
      <c r="J198" s="87"/>
      <c r="K198" s="148"/>
      <c r="L198" s="149"/>
      <c r="M198" s="150"/>
      <c r="N198" s="148"/>
      <c r="O198" s="149"/>
      <c r="P198" s="150"/>
    </row>
    <row r="199" spans="1:16" s="54" customFormat="1" ht="18.75" customHeight="1">
      <c r="A199" s="52" t="s">
        <v>268</v>
      </c>
      <c r="B199" s="61"/>
      <c r="C199" s="61"/>
      <c r="D199" s="61"/>
      <c r="E199" s="61"/>
      <c r="F199" s="61"/>
      <c r="G199" s="61"/>
      <c r="H199" s="62"/>
      <c r="I199" s="62"/>
      <c r="J199" s="62"/>
      <c r="K199" s="151">
        <f>SUM(K195:M198)</f>
        <v>78591109</v>
      </c>
      <c r="L199" s="152"/>
      <c r="M199" s="153"/>
      <c r="N199" s="151">
        <f>SUM(N195:P198)</f>
        <v>286823195</v>
      </c>
      <c r="O199" s="152"/>
      <c r="P199" s="153"/>
    </row>
    <row r="200" spans="1:14" s="47" customFormat="1" ht="14.25" customHeight="1">
      <c r="A200" s="63"/>
      <c r="B200" s="46"/>
      <c r="C200" s="46"/>
      <c r="D200" s="46"/>
      <c r="E200" s="46"/>
      <c r="F200" s="46"/>
      <c r="G200" s="46"/>
      <c r="H200" s="67"/>
      <c r="I200" s="67"/>
      <c r="J200" s="67"/>
      <c r="K200" s="67"/>
      <c r="L200" s="67"/>
      <c r="M200" s="67"/>
      <c r="N200" s="67"/>
    </row>
    <row r="201" spans="1:14" s="74" customFormat="1" ht="15.75" customHeight="1">
      <c r="A201" s="73" t="s">
        <v>36</v>
      </c>
      <c r="B201" s="51"/>
      <c r="C201" s="51"/>
      <c r="D201" s="51"/>
      <c r="E201" s="51"/>
      <c r="F201" s="51"/>
      <c r="G201" s="51"/>
      <c r="H201" s="51"/>
      <c r="L201" s="51"/>
      <c r="M201" s="51"/>
      <c r="N201" s="51"/>
    </row>
    <row r="202" spans="1:14" s="47" customFormat="1" ht="12" customHeight="1">
      <c r="A202" s="64"/>
      <c r="B202" s="46"/>
      <c r="C202" s="46"/>
      <c r="D202" s="46"/>
      <c r="E202" s="46"/>
      <c r="F202" s="46"/>
      <c r="G202" s="46"/>
      <c r="H202" s="46"/>
      <c r="K202" s="69"/>
      <c r="L202" s="69"/>
      <c r="M202" s="51" t="s">
        <v>23</v>
      </c>
      <c r="N202" s="69"/>
    </row>
    <row r="203" spans="1:16" s="2" customFormat="1" ht="23.25" customHeight="1">
      <c r="A203" s="52" t="s">
        <v>281</v>
      </c>
      <c r="B203" s="156" t="s">
        <v>282</v>
      </c>
      <c r="C203" s="131"/>
      <c r="D203" s="132"/>
      <c r="E203" s="130" t="s">
        <v>24</v>
      </c>
      <c r="F203" s="131"/>
      <c r="G203" s="132"/>
      <c r="H203" s="130" t="s">
        <v>25</v>
      </c>
      <c r="I203" s="180"/>
      <c r="J203" s="181"/>
      <c r="K203" s="130" t="s">
        <v>26</v>
      </c>
      <c r="L203" s="180"/>
      <c r="M203" s="181"/>
      <c r="N203" s="156" t="s">
        <v>283</v>
      </c>
      <c r="O203" s="131"/>
      <c r="P203" s="132"/>
    </row>
    <row r="204" spans="1:16" s="47" customFormat="1" ht="19.5" customHeight="1">
      <c r="A204" s="88" t="s">
        <v>284</v>
      </c>
      <c r="B204" s="177"/>
      <c r="C204" s="178"/>
      <c r="D204" s="179"/>
      <c r="E204" s="177"/>
      <c r="F204" s="178"/>
      <c r="G204" s="179"/>
      <c r="H204" s="177"/>
      <c r="I204" s="178"/>
      <c r="J204" s="179"/>
      <c r="K204" s="177"/>
      <c r="L204" s="178"/>
      <c r="M204" s="179"/>
      <c r="N204" s="177"/>
      <c r="O204" s="178"/>
      <c r="P204" s="179"/>
    </row>
    <row r="205" spans="1:16" s="47" customFormat="1" ht="12">
      <c r="A205" s="89" t="s">
        <v>285</v>
      </c>
      <c r="B205" s="145">
        <v>6711956822</v>
      </c>
      <c r="C205" s="146"/>
      <c r="D205" s="147"/>
      <c r="E205" s="145">
        <v>23572879098</v>
      </c>
      <c r="F205" s="146"/>
      <c r="G205" s="147"/>
      <c r="H205" s="145">
        <v>2443349079</v>
      </c>
      <c r="I205" s="146"/>
      <c r="J205" s="147"/>
      <c r="K205" s="145">
        <v>179542400</v>
      </c>
      <c r="L205" s="146"/>
      <c r="M205" s="147"/>
      <c r="N205" s="145">
        <f aca="true" t="shared" si="0" ref="N205:N210">SUM(B205:M205)</f>
        <v>32907727399</v>
      </c>
      <c r="O205" s="146"/>
      <c r="P205" s="147"/>
    </row>
    <row r="206" spans="1:16" s="47" customFormat="1" ht="12">
      <c r="A206" s="90" t="s">
        <v>575</v>
      </c>
      <c r="B206" s="145"/>
      <c r="C206" s="146"/>
      <c r="D206" s="147"/>
      <c r="E206" s="145">
        <f>172800000+3949835000</f>
        <v>4122635000</v>
      </c>
      <c r="F206" s="146"/>
      <c r="G206" s="147"/>
      <c r="H206" s="145"/>
      <c r="I206" s="146"/>
      <c r="J206" s="147"/>
      <c r="K206" s="145"/>
      <c r="L206" s="146"/>
      <c r="M206" s="147"/>
      <c r="N206" s="145">
        <f t="shared" si="0"/>
        <v>4122635000</v>
      </c>
      <c r="O206" s="146"/>
      <c r="P206" s="147"/>
    </row>
    <row r="207" spans="1:16" s="47" customFormat="1" ht="12">
      <c r="A207" s="90" t="s">
        <v>286</v>
      </c>
      <c r="B207" s="145"/>
      <c r="C207" s="146"/>
      <c r="D207" s="147"/>
      <c r="E207" s="145"/>
      <c r="F207" s="146"/>
      <c r="G207" s="147"/>
      <c r="H207" s="145"/>
      <c r="I207" s="146"/>
      <c r="J207" s="147"/>
      <c r="K207" s="170"/>
      <c r="L207" s="171"/>
      <c r="M207" s="172"/>
      <c r="N207" s="145">
        <f t="shared" si="0"/>
        <v>0</v>
      </c>
      <c r="O207" s="146"/>
      <c r="P207" s="147"/>
    </row>
    <row r="208" spans="1:16" s="47" customFormat="1" ht="12">
      <c r="A208" s="90" t="s">
        <v>287</v>
      </c>
      <c r="B208" s="145"/>
      <c r="C208" s="146"/>
      <c r="D208" s="147"/>
      <c r="E208" s="145"/>
      <c r="F208" s="146"/>
      <c r="G208" s="147"/>
      <c r="H208" s="145"/>
      <c r="I208" s="146"/>
      <c r="J208" s="147"/>
      <c r="K208" s="170"/>
      <c r="L208" s="171"/>
      <c r="M208" s="172"/>
      <c r="N208" s="145">
        <f t="shared" si="0"/>
        <v>0</v>
      </c>
      <c r="O208" s="146"/>
      <c r="P208" s="147"/>
    </row>
    <row r="209" spans="1:16" s="47" customFormat="1" ht="12">
      <c r="A209" s="90" t="s">
        <v>288</v>
      </c>
      <c r="B209" s="145"/>
      <c r="C209" s="146"/>
      <c r="D209" s="147"/>
      <c r="E209" s="145">
        <v>3106047152</v>
      </c>
      <c r="F209" s="146"/>
      <c r="G209" s="147"/>
      <c r="H209" s="145"/>
      <c r="I209" s="146"/>
      <c r="J209" s="147"/>
      <c r="K209" s="145"/>
      <c r="L209" s="146"/>
      <c r="M209" s="147"/>
      <c r="N209" s="145">
        <f t="shared" si="0"/>
        <v>3106047152</v>
      </c>
      <c r="O209" s="146"/>
      <c r="P209" s="147"/>
    </row>
    <row r="210" spans="1:16" s="47" customFormat="1" ht="12">
      <c r="A210" s="90" t="s">
        <v>289</v>
      </c>
      <c r="B210" s="145"/>
      <c r="C210" s="146"/>
      <c r="D210" s="147"/>
      <c r="E210" s="145"/>
      <c r="F210" s="146"/>
      <c r="G210" s="147"/>
      <c r="H210" s="145"/>
      <c r="I210" s="146"/>
      <c r="J210" s="147"/>
      <c r="K210" s="145"/>
      <c r="L210" s="146"/>
      <c r="M210" s="147"/>
      <c r="N210" s="145">
        <f t="shared" si="0"/>
        <v>0</v>
      </c>
      <c r="O210" s="146"/>
      <c r="P210" s="147"/>
    </row>
    <row r="211" spans="1:16" s="47" customFormat="1" ht="12">
      <c r="A211" s="89" t="s">
        <v>360</v>
      </c>
      <c r="B211" s="145">
        <f>B205+B206+B207+B208-B209-B210</f>
        <v>6711956822</v>
      </c>
      <c r="C211" s="146"/>
      <c r="D211" s="147"/>
      <c r="E211" s="145">
        <f>E205+E206+E207+E208-E209-E210</f>
        <v>24589466946</v>
      </c>
      <c r="F211" s="146"/>
      <c r="G211" s="147"/>
      <c r="H211" s="145">
        <f>H205+H206+H207+H208-H209-H210</f>
        <v>2443349079</v>
      </c>
      <c r="I211" s="146"/>
      <c r="J211" s="147"/>
      <c r="K211" s="145">
        <f>K205+K206+K207+K208-K209-K210</f>
        <v>179542400</v>
      </c>
      <c r="L211" s="146"/>
      <c r="M211" s="147"/>
      <c r="N211" s="142">
        <f>N205+N206+N207+N208-N209-N210</f>
        <v>33924315247</v>
      </c>
      <c r="O211" s="143"/>
      <c r="P211" s="144"/>
    </row>
    <row r="212" spans="1:16" s="47" customFormat="1" ht="12">
      <c r="A212" s="91" t="s">
        <v>290</v>
      </c>
      <c r="B212" s="170"/>
      <c r="C212" s="171"/>
      <c r="D212" s="172"/>
      <c r="E212" s="170"/>
      <c r="F212" s="171"/>
      <c r="G212" s="172"/>
      <c r="H212" s="170"/>
      <c r="I212" s="171"/>
      <c r="J212" s="172"/>
      <c r="K212" s="170"/>
      <c r="L212" s="171"/>
      <c r="M212" s="172"/>
      <c r="N212" s="145"/>
      <c r="O212" s="146"/>
      <c r="P212" s="147"/>
    </row>
    <row r="213" spans="1:16" s="47" customFormat="1" ht="12">
      <c r="A213" s="89" t="s">
        <v>291</v>
      </c>
      <c r="B213" s="145">
        <v>5907899355</v>
      </c>
      <c r="C213" s="146"/>
      <c r="D213" s="147"/>
      <c r="E213" s="145">
        <v>23241559775</v>
      </c>
      <c r="F213" s="146"/>
      <c r="G213" s="147"/>
      <c r="H213" s="145">
        <v>1335191199</v>
      </c>
      <c r="I213" s="146"/>
      <c r="J213" s="147"/>
      <c r="K213" s="145">
        <v>96956535</v>
      </c>
      <c r="L213" s="146"/>
      <c r="M213" s="147"/>
      <c r="N213" s="145">
        <f>SUM(B213:M213)</f>
        <v>30581606864</v>
      </c>
      <c r="O213" s="146"/>
      <c r="P213" s="147"/>
    </row>
    <row r="214" spans="1:16" s="47" customFormat="1" ht="12">
      <c r="A214" s="90" t="s">
        <v>576</v>
      </c>
      <c r="B214" s="145">
        <f>30130968+15065484</f>
        <v>45196452</v>
      </c>
      <c r="C214" s="146"/>
      <c r="D214" s="147"/>
      <c r="E214" s="145">
        <f>154098138+110713955</f>
        <v>264812093</v>
      </c>
      <c r="F214" s="146"/>
      <c r="G214" s="147"/>
      <c r="H214" s="145">
        <f>15782190+7891095</f>
        <v>23673285</v>
      </c>
      <c r="I214" s="146"/>
      <c r="J214" s="147"/>
      <c r="K214" s="145">
        <f>2393460+1196730</f>
        <v>3590190</v>
      </c>
      <c r="L214" s="146"/>
      <c r="M214" s="147"/>
      <c r="N214" s="145">
        <f>SUM(B214:M214)</f>
        <v>337272020</v>
      </c>
      <c r="O214" s="146"/>
      <c r="P214" s="147"/>
    </row>
    <row r="215" spans="1:16" s="47" customFormat="1" ht="12">
      <c r="A215" s="90" t="s">
        <v>292</v>
      </c>
      <c r="B215" s="145"/>
      <c r="C215" s="146"/>
      <c r="D215" s="147"/>
      <c r="E215" s="145"/>
      <c r="F215" s="146"/>
      <c r="G215" s="147"/>
      <c r="H215" s="145"/>
      <c r="I215" s="146"/>
      <c r="J215" s="147"/>
      <c r="K215" s="170"/>
      <c r="L215" s="171"/>
      <c r="M215" s="172"/>
      <c r="N215" s="145"/>
      <c r="O215" s="146"/>
      <c r="P215" s="147"/>
    </row>
    <row r="216" spans="1:16" s="47" customFormat="1" ht="12">
      <c r="A216" s="90" t="s">
        <v>288</v>
      </c>
      <c r="B216" s="145"/>
      <c r="C216" s="146"/>
      <c r="D216" s="147"/>
      <c r="E216" s="145">
        <v>3106047152</v>
      </c>
      <c r="F216" s="146"/>
      <c r="G216" s="147"/>
      <c r="H216" s="145"/>
      <c r="I216" s="146"/>
      <c r="J216" s="147"/>
      <c r="K216" s="145"/>
      <c r="L216" s="146"/>
      <c r="M216" s="147"/>
      <c r="N216" s="145">
        <f>SUM(B216:M216)</f>
        <v>3106047152</v>
      </c>
      <c r="O216" s="146"/>
      <c r="P216" s="147"/>
    </row>
    <row r="217" spans="1:16" s="47" customFormat="1" ht="12">
      <c r="A217" s="90" t="s">
        <v>289</v>
      </c>
      <c r="B217" s="145"/>
      <c r="C217" s="146"/>
      <c r="D217" s="147"/>
      <c r="E217" s="145"/>
      <c r="F217" s="146"/>
      <c r="G217" s="147"/>
      <c r="H217" s="145"/>
      <c r="I217" s="146"/>
      <c r="J217" s="147"/>
      <c r="K217" s="145"/>
      <c r="L217" s="146"/>
      <c r="M217" s="147"/>
      <c r="N217" s="145">
        <f>SUM(B217:M217)</f>
        <v>0</v>
      </c>
      <c r="O217" s="146"/>
      <c r="P217" s="147"/>
    </row>
    <row r="218" spans="1:16" s="47" customFormat="1" ht="12">
      <c r="A218" s="89" t="s">
        <v>360</v>
      </c>
      <c r="B218" s="145">
        <f>B213+B214-B216-B217</f>
        <v>5953095807</v>
      </c>
      <c r="C218" s="146"/>
      <c r="D218" s="147"/>
      <c r="E218" s="145">
        <f>E213+E214-E216-E217</f>
        <v>20400324716</v>
      </c>
      <c r="F218" s="146"/>
      <c r="G218" s="147"/>
      <c r="H218" s="145">
        <f>H213+H214-H216-H217</f>
        <v>1358864484</v>
      </c>
      <c r="I218" s="146"/>
      <c r="J218" s="147"/>
      <c r="K218" s="145">
        <f>K213+K214-K216-K217</f>
        <v>100546725</v>
      </c>
      <c r="L218" s="146"/>
      <c r="M218" s="147"/>
      <c r="N218" s="142">
        <f>N213+N214-N216-N217</f>
        <v>27812831732</v>
      </c>
      <c r="O218" s="143"/>
      <c r="P218" s="144"/>
    </row>
    <row r="219" spans="1:16" s="47" customFormat="1" ht="17.25" customHeight="1">
      <c r="A219" s="91" t="s">
        <v>293</v>
      </c>
      <c r="B219" s="170"/>
      <c r="C219" s="171"/>
      <c r="D219" s="172"/>
      <c r="E219" s="170"/>
      <c r="F219" s="171"/>
      <c r="G219" s="172"/>
      <c r="H219" s="170"/>
      <c r="I219" s="171"/>
      <c r="J219" s="172"/>
      <c r="K219" s="170"/>
      <c r="L219" s="171"/>
      <c r="M219" s="172"/>
      <c r="N219" s="170"/>
      <c r="O219" s="171"/>
      <c r="P219" s="172"/>
    </row>
    <row r="220" spans="1:16" s="47" customFormat="1" ht="12">
      <c r="A220" s="90" t="s">
        <v>294</v>
      </c>
      <c r="B220" s="145">
        <v>804057467</v>
      </c>
      <c r="C220" s="146"/>
      <c r="D220" s="147"/>
      <c r="E220" s="145">
        <f>E205-E213</f>
        <v>331319323</v>
      </c>
      <c r="F220" s="146"/>
      <c r="G220" s="147"/>
      <c r="H220" s="145">
        <f>H205-H213</f>
        <v>1108157880</v>
      </c>
      <c r="I220" s="146"/>
      <c r="J220" s="147"/>
      <c r="K220" s="145">
        <f>K205-K213</f>
        <v>82585865</v>
      </c>
      <c r="L220" s="146"/>
      <c r="M220" s="147"/>
      <c r="N220" s="145">
        <f>SUM(B220:M220)</f>
        <v>2326120535</v>
      </c>
      <c r="O220" s="146"/>
      <c r="P220" s="147"/>
    </row>
    <row r="221" spans="1:16" s="47" customFormat="1" ht="12">
      <c r="A221" s="92" t="s">
        <v>361</v>
      </c>
      <c r="B221" s="148">
        <f>B211-B218</f>
        <v>758861015</v>
      </c>
      <c r="C221" s="149"/>
      <c r="D221" s="150"/>
      <c r="E221" s="148">
        <f>E211-E218</f>
        <v>4189142230</v>
      </c>
      <c r="F221" s="149"/>
      <c r="G221" s="150"/>
      <c r="H221" s="148">
        <f>H211-H218</f>
        <v>1084484595</v>
      </c>
      <c r="I221" s="149"/>
      <c r="J221" s="150"/>
      <c r="K221" s="148">
        <f>K211-K218</f>
        <v>78995675</v>
      </c>
      <c r="L221" s="149"/>
      <c r="M221" s="150"/>
      <c r="N221" s="182">
        <f>N211-N218</f>
        <v>6111483515</v>
      </c>
      <c r="O221" s="183"/>
      <c r="P221" s="184"/>
    </row>
    <row r="222" spans="1:8" s="47" customFormat="1" ht="12">
      <c r="A222" s="50"/>
      <c r="B222" s="46"/>
      <c r="C222" s="46"/>
      <c r="D222" s="46"/>
      <c r="E222" s="46"/>
      <c r="F222" s="46"/>
      <c r="G222" s="46"/>
      <c r="H222" s="46"/>
    </row>
    <row r="223" spans="1:16" s="47" customFormat="1" ht="15.75" customHeight="1">
      <c r="A223" s="46" t="s">
        <v>344</v>
      </c>
      <c r="B223" s="46"/>
      <c r="C223" s="46"/>
      <c r="D223" s="46"/>
      <c r="E223" s="46"/>
      <c r="F223" s="46"/>
      <c r="G223" s="46"/>
      <c r="H223" s="46"/>
      <c r="K223" s="67"/>
      <c r="L223" s="67"/>
      <c r="M223" s="67"/>
      <c r="N223" s="164">
        <v>17370553699</v>
      </c>
      <c r="O223" s="164"/>
      <c r="P223" s="164"/>
    </row>
    <row r="224" spans="1:13" s="47" customFormat="1" ht="15.75" customHeight="1">
      <c r="A224" s="46" t="s">
        <v>345</v>
      </c>
      <c r="B224" s="46"/>
      <c r="C224" s="46"/>
      <c r="D224" s="46"/>
      <c r="E224" s="46"/>
      <c r="F224" s="46"/>
      <c r="G224" s="46"/>
      <c r="H224" s="46"/>
      <c r="J224" s="168"/>
      <c r="K224" s="168"/>
      <c r="L224" s="67"/>
      <c r="M224" s="67"/>
    </row>
    <row r="225" spans="1:8" s="47" customFormat="1" ht="10.5" customHeight="1">
      <c r="A225" s="50"/>
      <c r="B225" s="46"/>
      <c r="C225" s="46"/>
      <c r="D225" s="46"/>
      <c r="E225" s="46"/>
      <c r="F225" s="46"/>
      <c r="G225" s="46"/>
      <c r="H225" s="46"/>
    </row>
    <row r="226" spans="1:14" s="74" customFormat="1" ht="15.75" customHeight="1">
      <c r="A226" s="73" t="s">
        <v>347</v>
      </c>
      <c r="B226" s="51"/>
      <c r="C226" s="51"/>
      <c r="D226" s="51"/>
      <c r="E226" s="51"/>
      <c r="F226" s="51"/>
      <c r="H226" s="51"/>
      <c r="K226" s="169"/>
      <c r="L226" s="169"/>
      <c r="M226" s="169"/>
      <c r="N226" s="169"/>
    </row>
    <row r="227" spans="1:16" s="47" customFormat="1" ht="12.75" customHeight="1">
      <c r="A227" s="49"/>
      <c r="B227" s="46"/>
      <c r="C227" s="46"/>
      <c r="D227" s="46"/>
      <c r="E227" s="46"/>
      <c r="F227" s="46"/>
      <c r="H227" s="40"/>
      <c r="I227" s="40"/>
      <c r="M227" s="51" t="s">
        <v>23</v>
      </c>
      <c r="N227" s="39"/>
      <c r="O227" s="39"/>
      <c r="P227" s="39"/>
    </row>
    <row r="228" spans="1:16" s="54" customFormat="1" ht="19.5" customHeight="1">
      <c r="A228" s="156" t="s">
        <v>263</v>
      </c>
      <c r="B228" s="131"/>
      <c r="C228" s="131"/>
      <c r="D228" s="131"/>
      <c r="E228" s="131"/>
      <c r="F228" s="131"/>
      <c r="G228" s="131"/>
      <c r="H228" s="53"/>
      <c r="I228" s="53"/>
      <c r="J228" s="53"/>
      <c r="K228" s="156" t="s">
        <v>264</v>
      </c>
      <c r="L228" s="131"/>
      <c r="M228" s="132"/>
      <c r="N228" s="156" t="s">
        <v>46</v>
      </c>
      <c r="O228" s="131"/>
      <c r="P228" s="132"/>
    </row>
    <row r="229" spans="1:16" s="47" customFormat="1" ht="15" customHeight="1">
      <c r="A229" s="55" t="s">
        <v>348</v>
      </c>
      <c r="B229" s="46"/>
      <c r="C229" s="46"/>
      <c r="D229" s="46"/>
      <c r="E229" s="46"/>
      <c r="F229" s="46"/>
      <c r="G229" s="46"/>
      <c r="H229" s="56"/>
      <c r="I229" s="56"/>
      <c r="J229" s="56"/>
      <c r="K229" s="165">
        <v>25000000000</v>
      </c>
      <c r="L229" s="166"/>
      <c r="M229" s="167"/>
      <c r="N229" s="165">
        <v>25000000000</v>
      </c>
      <c r="O229" s="166"/>
      <c r="P229" s="167"/>
    </row>
    <row r="230" spans="1:16" s="47" customFormat="1" ht="15" customHeight="1">
      <c r="A230" s="55" t="s">
        <v>349</v>
      </c>
      <c r="B230" s="46"/>
      <c r="C230" s="46"/>
      <c r="D230" s="46"/>
      <c r="E230" s="46"/>
      <c r="F230" s="46"/>
      <c r="G230" s="46"/>
      <c r="H230" s="57"/>
      <c r="I230" s="57"/>
      <c r="J230" s="57"/>
      <c r="K230" s="185">
        <f>N230</f>
        <v>-25000000000</v>
      </c>
      <c r="L230" s="154"/>
      <c r="M230" s="186"/>
      <c r="N230" s="185">
        <v>-25000000000</v>
      </c>
      <c r="O230" s="154"/>
      <c r="P230" s="186"/>
    </row>
    <row r="231" spans="1:16" s="47" customFormat="1" ht="13.5" customHeight="1">
      <c r="A231" s="55"/>
      <c r="B231" s="46"/>
      <c r="C231" s="46"/>
      <c r="D231" s="46"/>
      <c r="E231" s="46"/>
      <c r="F231" s="46"/>
      <c r="G231" s="46"/>
      <c r="H231" s="59"/>
      <c r="I231" s="59"/>
      <c r="J231" s="60"/>
      <c r="K231" s="65"/>
      <c r="L231" s="59"/>
      <c r="M231" s="59"/>
      <c r="N231" s="65"/>
      <c r="O231" s="60"/>
      <c r="P231" s="66"/>
    </row>
    <row r="232" spans="1:16" s="54" customFormat="1" ht="18" customHeight="1">
      <c r="A232" s="52" t="s">
        <v>268</v>
      </c>
      <c r="B232" s="61"/>
      <c r="C232" s="61"/>
      <c r="D232" s="61"/>
      <c r="E232" s="61"/>
      <c r="F232" s="61"/>
      <c r="G232" s="61"/>
      <c r="H232" s="62"/>
      <c r="I232" s="62"/>
      <c r="J232" s="62"/>
      <c r="K232" s="151">
        <f>SUM(K229:M231)</f>
        <v>0</v>
      </c>
      <c r="L232" s="152"/>
      <c r="M232" s="153"/>
      <c r="N232" s="151">
        <f>SUM(N229:P231)</f>
        <v>0</v>
      </c>
      <c r="O232" s="152"/>
      <c r="P232" s="153"/>
    </row>
    <row r="233" spans="1:14" s="47" customFormat="1" ht="12">
      <c r="A233" s="50"/>
      <c r="B233" s="46"/>
      <c r="C233" s="46"/>
      <c r="D233" s="46"/>
      <c r="E233" s="46"/>
      <c r="F233" s="46"/>
      <c r="G233" s="46"/>
      <c r="H233" s="155"/>
      <c r="I233" s="155"/>
      <c r="K233" s="155"/>
      <c r="L233" s="155"/>
      <c r="M233" s="155"/>
      <c r="N233" s="155"/>
    </row>
    <row r="234" spans="1:9" s="47" customFormat="1" ht="15" customHeight="1">
      <c r="A234" s="49" t="s">
        <v>547</v>
      </c>
      <c r="B234" s="46"/>
      <c r="C234" s="46"/>
      <c r="D234" s="46"/>
      <c r="E234" s="46"/>
      <c r="F234" s="46"/>
      <c r="H234" s="169"/>
      <c r="I234" s="169"/>
    </row>
    <row r="235" spans="1:14" s="47" customFormat="1" ht="14.25" customHeight="1">
      <c r="A235" s="49"/>
      <c r="B235" s="46"/>
      <c r="C235" s="46"/>
      <c r="D235" s="46"/>
      <c r="E235" s="46"/>
      <c r="F235" s="46"/>
      <c r="H235" s="40"/>
      <c r="I235" s="40"/>
      <c r="K235" s="51"/>
      <c r="L235" s="51"/>
      <c r="M235" s="51" t="s">
        <v>23</v>
      </c>
      <c r="N235" s="51"/>
    </row>
    <row r="236" spans="1:16" s="54" customFormat="1" ht="17.25" customHeight="1">
      <c r="A236" s="156" t="s">
        <v>263</v>
      </c>
      <c r="B236" s="131"/>
      <c r="C236" s="131"/>
      <c r="D236" s="131"/>
      <c r="E236" s="131"/>
      <c r="F236" s="131"/>
      <c r="G236" s="131"/>
      <c r="H236" s="53"/>
      <c r="I236" s="53"/>
      <c r="J236" s="53"/>
      <c r="K236" s="156" t="s">
        <v>264</v>
      </c>
      <c r="L236" s="131"/>
      <c r="M236" s="132"/>
      <c r="N236" s="156" t="s">
        <v>46</v>
      </c>
      <c r="O236" s="131"/>
      <c r="P236" s="132"/>
    </row>
    <row r="237" spans="1:16" s="47" customFormat="1" ht="15.75" customHeight="1">
      <c r="A237" s="114" t="s">
        <v>548</v>
      </c>
      <c r="B237" s="78"/>
      <c r="C237" s="78"/>
      <c r="D237" s="78"/>
      <c r="E237" s="78"/>
      <c r="F237" s="78"/>
      <c r="G237" s="78"/>
      <c r="H237" s="85"/>
      <c r="I237" s="85"/>
      <c r="J237" s="85"/>
      <c r="K237" s="157">
        <f>19999995677+1069634600</f>
        <v>21069630277</v>
      </c>
      <c r="L237" s="158"/>
      <c r="M237" s="159"/>
      <c r="N237" s="157">
        <v>19785838780</v>
      </c>
      <c r="O237" s="158"/>
      <c r="P237" s="159"/>
    </row>
    <row r="238" spans="1:16" s="47" customFormat="1" ht="15.75" customHeight="1">
      <c r="A238" s="81" t="s">
        <v>549</v>
      </c>
      <c r="B238" s="82"/>
      <c r="C238" s="82"/>
      <c r="D238" s="82"/>
      <c r="E238" s="82"/>
      <c r="F238" s="82"/>
      <c r="G238" s="82"/>
      <c r="H238" s="87"/>
      <c r="I238" s="87"/>
      <c r="J238" s="87"/>
      <c r="K238" s="148">
        <v>2521600000</v>
      </c>
      <c r="L238" s="149"/>
      <c r="M238" s="150"/>
      <c r="N238" s="148"/>
      <c r="O238" s="149"/>
      <c r="P238" s="150"/>
    </row>
    <row r="239" spans="1:16" s="54" customFormat="1" ht="17.25" customHeight="1">
      <c r="A239" s="52" t="s">
        <v>268</v>
      </c>
      <c r="B239" s="61"/>
      <c r="C239" s="61"/>
      <c r="D239" s="61"/>
      <c r="E239" s="61"/>
      <c r="F239" s="61"/>
      <c r="G239" s="61"/>
      <c r="H239" s="62"/>
      <c r="I239" s="62"/>
      <c r="J239" s="62"/>
      <c r="K239" s="151">
        <f>SUM(K237:M238)</f>
        <v>23591230277</v>
      </c>
      <c r="L239" s="152"/>
      <c r="M239" s="153"/>
      <c r="N239" s="151">
        <f>SUM(N237:P238)</f>
        <v>19785838780</v>
      </c>
      <c r="O239" s="152"/>
      <c r="P239" s="153"/>
    </row>
    <row r="240" spans="1:8" s="47" customFormat="1" ht="15" customHeight="1">
      <c r="A240" s="63"/>
      <c r="B240" s="46"/>
      <c r="C240" s="46"/>
      <c r="D240" s="46"/>
      <c r="E240" s="46"/>
      <c r="F240" s="46"/>
      <c r="G240" s="46"/>
      <c r="H240" s="46"/>
    </row>
    <row r="241" spans="1:14" s="47" customFormat="1" ht="14.25" customHeight="1">
      <c r="A241" s="49" t="s">
        <v>582</v>
      </c>
      <c r="B241" s="46"/>
      <c r="C241" s="46"/>
      <c r="D241" s="46"/>
      <c r="E241" s="46"/>
      <c r="F241" s="46"/>
      <c r="G241" s="46"/>
      <c r="H241" s="46"/>
      <c r="N241" s="72"/>
    </row>
    <row r="242" spans="1:14" s="47" customFormat="1" ht="14.25" customHeight="1">
      <c r="A242" s="46" t="s">
        <v>578</v>
      </c>
      <c r="B242" s="46"/>
      <c r="C242" s="46"/>
      <c r="D242" s="46"/>
      <c r="E242" s="46"/>
      <c r="F242" s="46"/>
      <c r="G242" s="46"/>
      <c r="H242" s="46"/>
      <c r="N242" s="72"/>
    </row>
    <row r="243" spans="1:14" s="47" customFormat="1" ht="14.25" customHeight="1">
      <c r="A243" s="46" t="s">
        <v>577</v>
      </c>
      <c r="B243" s="46"/>
      <c r="C243" s="46"/>
      <c r="D243" s="46"/>
      <c r="E243" s="46"/>
      <c r="F243" s="46"/>
      <c r="G243" s="46"/>
      <c r="H243" s="46"/>
      <c r="N243" s="72"/>
    </row>
    <row r="244" spans="1:14" s="47" customFormat="1" ht="14.25" customHeight="1">
      <c r="A244" s="46" t="s">
        <v>353</v>
      </c>
      <c r="B244" s="46"/>
      <c r="C244" s="46"/>
      <c r="D244" s="46"/>
      <c r="E244" s="46"/>
      <c r="F244" s="46"/>
      <c r="G244" s="46"/>
      <c r="H244" s="46"/>
      <c r="N244" s="72"/>
    </row>
    <row r="245" spans="1:14" s="47" customFormat="1" ht="16.5" customHeight="1">
      <c r="A245" s="46"/>
      <c r="B245" s="46"/>
      <c r="C245" s="46"/>
      <c r="D245" s="46"/>
      <c r="E245" s="46"/>
      <c r="F245" s="46"/>
      <c r="G245" s="46"/>
      <c r="H245" s="46"/>
      <c r="N245" s="72"/>
    </row>
    <row r="246" spans="1:14" s="47" customFormat="1" ht="16.5" customHeight="1">
      <c r="A246" s="49" t="s">
        <v>599</v>
      </c>
      <c r="B246" s="46"/>
      <c r="C246" s="46"/>
      <c r="D246" s="46"/>
      <c r="E246" s="46"/>
      <c r="F246" s="46"/>
      <c r="G246" s="46"/>
      <c r="H246" s="46"/>
      <c r="N246" s="72"/>
    </row>
    <row r="247" spans="1:14" s="47" customFormat="1" ht="16.5" customHeight="1">
      <c r="A247" s="46" t="s">
        <v>600</v>
      </c>
      <c r="B247" s="46"/>
      <c r="C247" s="46"/>
      <c r="D247" s="46"/>
      <c r="E247" s="46"/>
      <c r="F247" s="46"/>
      <c r="G247" s="46"/>
      <c r="H247" s="46"/>
      <c r="N247" s="72"/>
    </row>
    <row r="248" spans="1:14" s="47" customFormat="1" ht="16.5" customHeight="1">
      <c r="A248" s="46" t="s">
        <v>601</v>
      </c>
      <c r="B248" s="46"/>
      <c r="C248" s="46"/>
      <c r="D248" s="46"/>
      <c r="E248" s="46"/>
      <c r="F248" s="46"/>
      <c r="G248" s="46"/>
      <c r="H248" s="46"/>
      <c r="N248" s="72"/>
    </row>
    <row r="249" spans="1:14" s="47" customFormat="1" ht="16.5" customHeight="1">
      <c r="A249" s="46" t="s">
        <v>602</v>
      </c>
      <c r="B249" s="46"/>
      <c r="C249" s="46"/>
      <c r="D249" s="46"/>
      <c r="E249" s="46"/>
      <c r="F249" s="46"/>
      <c r="G249" s="46"/>
      <c r="H249" s="46"/>
      <c r="N249" s="72"/>
    </row>
    <row r="250" spans="1:14" s="47" customFormat="1" ht="16.5" customHeight="1">
      <c r="A250" s="46"/>
      <c r="B250" s="46"/>
      <c r="C250" s="46"/>
      <c r="D250" s="46"/>
      <c r="E250" s="46"/>
      <c r="F250" s="46"/>
      <c r="G250" s="46"/>
      <c r="H250" s="46"/>
      <c r="N250" s="72"/>
    </row>
    <row r="251" spans="1:14" s="47" customFormat="1" ht="16.5" customHeight="1">
      <c r="A251" s="49" t="s">
        <v>603</v>
      </c>
      <c r="B251" s="46"/>
      <c r="C251" s="46"/>
      <c r="D251" s="46"/>
      <c r="E251" s="46"/>
      <c r="F251" s="46"/>
      <c r="G251" s="46"/>
      <c r="H251" s="46"/>
      <c r="N251" s="72"/>
    </row>
    <row r="252" spans="1:14" s="47" customFormat="1" ht="16.5" customHeight="1">
      <c r="A252" s="46" t="s">
        <v>604</v>
      </c>
      <c r="B252" s="46"/>
      <c r="C252" s="46"/>
      <c r="D252" s="46"/>
      <c r="E252" s="46"/>
      <c r="F252" s="46"/>
      <c r="G252" s="46"/>
      <c r="H252" s="46"/>
      <c r="N252" s="72"/>
    </row>
    <row r="253" spans="1:14" s="47" customFormat="1" ht="16.5" customHeight="1">
      <c r="A253" s="46"/>
      <c r="B253" s="46"/>
      <c r="C253" s="46"/>
      <c r="D253" s="46"/>
      <c r="E253" s="46"/>
      <c r="F253" s="46"/>
      <c r="G253" s="46"/>
      <c r="H253" s="46"/>
      <c r="N253" s="72"/>
    </row>
    <row r="254" spans="1:14" s="47" customFormat="1" ht="24.75" customHeight="1">
      <c r="A254" s="49" t="s">
        <v>37</v>
      </c>
      <c r="B254" s="46"/>
      <c r="C254" s="46"/>
      <c r="D254" s="46"/>
      <c r="E254" s="46"/>
      <c r="F254" s="46"/>
      <c r="H254" s="169"/>
      <c r="I254" s="169"/>
      <c r="K254" s="51"/>
      <c r="L254" s="51"/>
      <c r="M254" s="51" t="s">
        <v>23</v>
      </c>
      <c r="N254" s="51"/>
    </row>
    <row r="255" spans="1:16" s="54" customFormat="1" ht="19.5" customHeight="1">
      <c r="A255" s="156" t="s">
        <v>263</v>
      </c>
      <c r="B255" s="131"/>
      <c r="C255" s="131"/>
      <c r="D255" s="131"/>
      <c r="E255" s="131"/>
      <c r="F255" s="131"/>
      <c r="G255" s="131"/>
      <c r="H255" s="53"/>
      <c r="I255" s="53"/>
      <c r="J255" s="53"/>
      <c r="K255" s="156" t="s">
        <v>264</v>
      </c>
      <c r="L255" s="131"/>
      <c r="M255" s="132"/>
      <c r="N255" s="156" t="s">
        <v>46</v>
      </c>
      <c r="O255" s="131"/>
      <c r="P255" s="132"/>
    </row>
    <row r="256" spans="1:16" s="47" customFormat="1" ht="15" customHeight="1">
      <c r="A256" s="77" t="s">
        <v>295</v>
      </c>
      <c r="B256" s="78"/>
      <c r="C256" s="78"/>
      <c r="D256" s="78"/>
      <c r="E256" s="78"/>
      <c r="F256" s="78"/>
      <c r="G256" s="78"/>
      <c r="H256" s="85"/>
      <c r="I256" s="85"/>
      <c r="J256" s="85"/>
      <c r="K256" s="157">
        <v>4664343455</v>
      </c>
      <c r="L256" s="158"/>
      <c r="M256" s="159"/>
      <c r="N256" s="157">
        <v>4416949551</v>
      </c>
      <c r="O256" s="158"/>
      <c r="P256" s="159"/>
    </row>
    <row r="257" spans="1:16" s="47" customFormat="1" ht="15" customHeight="1">
      <c r="A257" s="70" t="s">
        <v>296</v>
      </c>
      <c r="B257" s="111"/>
      <c r="C257" s="111"/>
      <c r="D257" s="111"/>
      <c r="E257" s="111"/>
      <c r="F257" s="111"/>
      <c r="G257" s="111"/>
      <c r="H257" s="112"/>
      <c r="I257" s="112"/>
      <c r="J257" s="112"/>
      <c r="K257" s="145">
        <v>630054774</v>
      </c>
      <c r="L257" s="146"/>
      <c r="M257" s="147"/>
      <c r="N257" s="145">
        <v>630054774</v>
      </c>
      <c r="O257" s="146"/>
      <c r="P257" s="147"/>
    </row>
    <row r="258" spans="1:16" s="47" customFormat="1" ht="15" customHeight="1">
      <c r="A258" s="70" t="s">
        <v>297</v>
      </c>
      <c r="B258" s="71"/>
      <c r="C258" s="71"/>
      <c r="D258" s="71"/>
      <c r="E258" s="71"/>
      <c r="F258" s="71"/>
      <c r="G258" s="71"/>
      <c r="H258" s="86"/>
      <c r="I258" s="86"/>
      <c r="J258" s="86"/>
      <c r="K258" s="145">
        <f>72787719+7065095+51472373</f>
        <v>131325187</v>
      </c>
      <c r="L258" s="146"/>
      <c r="M258" s="147"/>
      <c r="N258" s="145">
        <v>103892939</v>
      </c>
      <c r="O258" s="146"/>
      <c r="P258" s="147"/>
    </row>
    <row r="259" spans="1:16" s="47" customFormat="1" ht="15" customHeight="1">
      <c r="A259" s="70" t="s">
        <v>351</v>
      </c>
      <c r="B259" s="82"/>
      <c r="C259" s="82"/>
      <c r="D259" s="82"/>
      <c r="E259" s="82"/>
      <c r="F259" s="82"/>
      <c r="G259" s="82"/>
      <c r="H259" s="87"/>
      <c r="I259" s="87"/>
      <c r="J259" s="87"/>
      <c r="K259" s="148">
        <v>2299889691</v>
      </c>
      <c r="L259" s="149"/>
      <c r="M259" s="150"/>
      <c r="N259" s="148">
        <v>1573614045</v>
      </c>
      <c r="O259" s="149"/>
      <c r="P259" s="150"/>
    </row>
    <row r="260" spans="1:16" s="54" customFormat="1" ht="20.25" customHeight="1">
      <c r="A260" s="52" t="s">
        <v>268</v>
      </c>
      <c r="B260" s="61"/>
      <c r="C260" s="61"/>
      <c r="D260" s="61"/>
      <c r="E260" s="61"/>
      <c r="F260" s="61"/>
      <c r="G260" s="61"/>
      <c r="H260" s="62"/>
      <c r="I260" s="62"/>
      <c r="J260" s="62"/>
      <c r="K260" s="151">
        <f>SUM(K256:M259)</f>
        <v>7725613107</v>
      </c>
      <c r="L260" s="152"/>
      <c r="M260" s="153"/>
      <c r="N260" s="151">
        <f>SUM(N256:P259)</f>
        <v>6724511309</v>
      </c>
      <c r="O260" s="152"/>
      <c r="P260" s="153"/>
    </row>
    <row r="261" spans="1:18" s="47" customFormat="1" ht="17.25" customHeight="1">
      <c r="A261" s="46"/>
      <c r="B261" s="46"/>
      <c r="C261" s="46"/>
      <c r="D261" s="46"/>
      <c r="E261" s="46"/>
      <c r="F261" s="46"/>
      <c r="G261" s="46"/>
      <c r="H261" s="46"/>
      <c r="R261" s="54"/>
    </row>
    <row r="262" spans="1:14" s="47" customFormat="1" ht="22.5" customHeight="1">
      <c r="A262" s="49" t="s">
        <v>38</v>
      </c>
      <c r="B262" s="46"/>
      <c r="C262" s="46"/>
      <c r="D262" s="46"/>
      <c r="E262" s="46"/>
      <c r="F262" s="46"/>
      <c r="H262" s="169"/>
      <c r="I262" s="169"/>
      <c r="K262" s="51"/>
      <c r="L262" s="51"/>
      <c r="M262" s="51" t="s">
        <v>23</v>
      </c>
      <c r="N262" s="51"/>
    </row>
    <row r="263" spans="1:17" s="54" customFormat="1" ht="19.5" customHeight="1">
      <c r="A263" s="156" t="s">
        <v>263</v>
      </c>
      <c r="B263" s="131"/>
      <c r="C263" s="131"/>
      <c r="D263" s="131"/>
      <c r="E263" s="131"/>
      <c r="F263" s="131"/>
      <c r="G263" s="131"/>
      <c r="H263" s="53"/>
      <c r="I263" s="53"/>
      <c r="J263" s="53"/>
      <c r="K263" s="156" t="s">
        <v>264</v>
      </c>
      <c r="L263" s="131"/>
      <c r="M263" s="132"/>
      <c r="N263" s="156" t="s">
        <v>46</v>
      </c>
      <c r="O263" s="131"/>
      <c r="P263" s="132"/>
      <c r="Q263" s="128"/>
    </row>
    <row r="264" spans="1:17" s="47" customFormat="1" ht="17.25" customHeight="1">
      <c r="A264" s="114" t="s">
        <v>594</v>
      </c>
      <c r="B264" s="78"/>
      <c r="C264" s="78"/>
      <c r="D264" s="78"/>
      <c r="E264" s="78"/>
      <c r="F264" s="78"/>
      <c r="G264" s="78"/>
      <c r="H264" s="85"/>
      <c r="I264" s="85"/>
      <c r="J264" s="85"/>
      <c r="K264" s="157">
        <v>216000000</v>
      </c>
      <c r="L264" s="158"/>
      <c r="M264" s="159"/>
      <c r="N264" s="157"/>
      <c r="O264" s="158"/>
      <c r="P264" s="159"/>
      <c r="Q264" s="72"/>
    </row>
    <row r="265" spans="1:17" s="47" customFormat="1" ht="17.25" customHeight="1">
      <c r="A265" s="70" t="s">
        <v>595</v>
      </c>
      <c r="B265" s="111"/>
      <c r="C265" s="111"/>
      <c r="D265" s="111"/>
      <c r="E265" s="111"/>
      <c r="F265" s="111"/>
      <c r="G265" s="111"/>
      <c r="H265" s="112"/>
      <c r="I265" s="112"/>
      <c r="J265" s="112"/>
      <c r="K265" s="145">
        <f>48069606*3</f>
        <v>144208818</v>
      </c>
      <c r="L265" s="146"/>
      <c r="M265" s="147"/>
      <c r="N265" s="145"/>
      <c r="O265" s="146"/>
      <c r="P265" s="147"/>
      <c r="Q265" s="72"/>
    </row>
    <row r="266" spans="1:17" s="47" customFormat="1" ht="17.25" customHeight="1">
      <c r="A266" s="70" t="s">
        <v>545</v>
      </c>
      <c r="B266" s="111"/>
      <c r="C266" s="111"/>
      <c r="D266" s="111"/>
      <c r="E266" s="111"/>
      <c r="F266" s="111"/>
      <c r="G266" s="111"/>
      <c r="H266" s="112"/>
      <c r="I266" s="112"/>
      <c r="J266" s="112"/>
      <c r="K266" s="145"/>
      <c r="L266" s="146"/>
      <c r="M266" s="147"/>
      <c r="N266" s="145">
        <v>235888000</v>
      </c>
      <c r="O266" s="146"/>
      <c r="P266" s="147"/>
      <c r="Q266" s="72"/>
    </row>
    <row r="267" spans="1:17" s="47" customFormat="1" ht="17.25" customHeight="1">
      <c r="A267" s="70" t="s">
        <v>354</v>
      </c>
      <c r="B267" s="71"/>
      <c r="C267" s="71"/>
      <c r="D267" s="71"/>
      <c r="E267" s="71"/>
      <c r="F267" s="71"/>
      <c r="G267" s="71"/>
      <c r="H267" s="86"/>
      <c r="I267" s="86"/>
      <c r="J267" s="86"/>
      <c r="K267" s="145"/>
      <c r="L267" s="146"/>
      <c r="M267" s="147"/>
      <c r="N267" s="145">
        <v>27423505</v>
      </c>
      <c r="O267" s="146"/>
      <c r="P267" s="147"/>
      <c r="Q267" s="72"/>
    </row>
    <row r="268" spans="1:17" s="47" customFormat="1" ht="17.25" customHeight="1">
      <c r="A268" s="70" t="s">
        <v>355</v>
      </c>
      <c r="B268" s="71"/>
      <c r="C268" s="71"/>
      <c r="D268" s="71"/>
      <c r="E268" s="71"/>
      <c r="F268" s="71"/>
      <c r="G268" s="71"/>
      <c r="H268" s="86"/>
      <c r="I268" s="86"/>
      <c r="J268" s="86"/>
      <c r="K268" s="145"/>
      <c r="L268" s="146"/>
      <c r="M268" s="147"/>
      <c r="N268" s="145">
        <v>84981697</v>
      </c>
      <c r="O268" s="146"/>
      <c r="P268" s="147"/>
      <c r="Q268" s="72"/>
    </row>
    <row r="269" spans="1:17" s="47" customFormat="1" ht="17.25" customHeight="1">
      <c r="A269" s="70" t="s">
        <v>352</v>
      </c>
      <c r="B269" s="109"/>
      <c r="C269" s="109"/>
      <c r="D269" s="109"/>
      <c r="E269" s="109"/>
      <c r="F269" s="109"/>
      <c r="G269" s="109"/>
      <c r="H269" s="110"/>
      <c r="I269" s="110"/>
      <c r="J269" s="110"/>
      <c r="K269" s="145"/>
      <c r="L269" s="146"/>
      <c r="M269" s="147"/>
      <c r="N269" s="145">
        <v>23205000</v>
      </c>
      <c r="O269" s="146"/>
      <c r="P269" s="147"/>
      <c r="Q269" s="72"/>
    </row>
    <row r="270" spans="1:17" s="47" customFormat="1" ht="17.25" customHeight="1">
      <c r="A270" s="70" t="s">
        <v>546</v>
      </c>
      <c r="B270" s="82"/>
      <c r="C270" s="82"/>
      <c r="D270" s="82"/>
      <c r="E270" s="82"/>
      <c r="F270" s="82"/>
      <c r="G270" s="82"/>
      <c r="H270" s="87"/>
      <c r="I270" s="87"/>
      <c r="J270" s="87"/>
      <c r="K270" s="148"/>
      <c r="L270" s="149"/>
      <c r="M270" s="150"/>
      <c r="N270" s="148">
        <v>36044244</v>
      </c>
      <c r="O270" s="149"/>
      <c r="P270" s="150"/>
      <c r="Q270" s="72"/>
    </row>
    <row r="271" spans="1:17" s="54" customFormat="1" ht="17.25" customHeight="1">
      <c r="A271" s="52" t="s">
        <v>268</v>
      </c>
      <c r="B271" s="61"/>
      <c r="C271" s="61"/>
      <c r="D271" s="61"/>
      <c r="E271" s="61"/>
      <c r="F271" s="61"/>
      <c r="G271" s="61"/>
      <c r="H271" s="62"/>
      <c r="I271" s="62"/>
      <c r="J271" s="62"/>
      <c r="K271" s="151">
        <f>SUM(K264:M270)</f>
        <v>360208818</v>
      </c>
      <c r="L271" s="152"/>
      <c r="M271" s="153"/>
      <c r="N271" s="151">
        <f>SUM(N264:P270)</f>
        <v>407542446</v>
      </c>
      <c r="O271" s="152"/>
      <c r="P271" s="153"/>
      <c r="Q271" s="128"/>
    </row>
    <row r="272" spans="1:14" s="47" customFormat="1" ht="21" customHeight="1">
      <c r="A272" s="46"/>
      <c r="B272" s="46"/>
      <c r="C272" s="46"/>
      <c r="D272" s="46"/>
      <c r="E272" s="46"/>
      <c r="F272" s="46"/>
      <c r="G272" s="46"/>
      <c r="H272" s="155"/>
      <c r="I272" s="155"/>
      <c r="N272" s="72"/>
    </row>
    <row r="273" spans="1:13" s="47" customFormat="1" ht="20.25" customHeight="1">
      <c r="A273" s="49" t="s">
        <v>39</v>
      </c>
      <c r="B273" s="46"/>
      <c r="C273" s="46"/>
      <c r="D273" s="46"/>
      <c r="E273" s="46"/>
      <c r="F273" s="46"/>
      <c r="H273" s="51"/>
      <c r="I273" s="51"/>
      <c r="M273" s="51" t="s">
        <v>23</v>
      </c>
    </row>
    <row r="274" spans="1:16" s="54" customFormat="1" ht="18" customHeight="1">
      <c r="A274" s="156" t="s">
        <v>263</v>
      </c>
      <c r="B274" s="131"/>
      <c r="C274" s="131"/>
      <c r="D274" s="131"/>
      <c r="E274" s="131"/>
      <c r="F274" s="131"/>
      <c r="G274" s="131"/>
      <c r="H274" s="53"/>
      <c r="I274" s="53"/>
      <c r="J274" s="53"/>
      <c r="K274" s="156" t="s">
        <v>264</v>
      </c>
      <c r="L274" s="131"/>
      <c r="M274" s="132"/>
      <c r="N274" s="156" t="s">
        <v>46</v>
      </c>
      <c r="O274" s="131"/>
      <c r="P274" s="132"/>
    </row>
    <row r="275" spans="1:16" s="47" customFormat="1" ht="13.5" customHeight="1">
      <c r="A275" s="70" t="s">
        <v>356</v>
      </c>
      <c r="B275" s="78"/>
      <c r="C275" s="78"/>
      <c r="D275" s="78"/>
      <c r="E275" s="78"/>
      <c r="F275" s="78"/>
      <c r="G275" s="78"/>
      <c r="H275" s="85"/>
      <c r="I275" s="85"/>
      <c r="J275" s="85"/>
      <c r="K275" s="157">
        <f>20524010+349017307+10869980+5812853</f>
        <v>386224150</v>
      </c>
      <c r="L275" s="158"/>
      <c r="M275" s="159"/>
      <c r="N275" s="157">
        <f>15813880+159563625+234737053+98953648</f>
        <v>509068206</v>
      </c>
      <c r="O275" s="158"/>
      <c r="P275" s="159"/>
    </row>
    <row r="276" spans="1:16" s="47" customFormat="1" ht="13.5" customHeight="1">
      <c r="A276" s="70" t="s">
        <v>330</v>
      </c>
      <c r="B276" s="111"/>
      <c r="C276" s="111"/>
      <c r="D276" s="111"/>
      <c r="E276" s="111"/>
      <c r="F276" s="111"/>
      <c r="G276" s="111"/>
      <c r="H276" s="112"/>
      <c r="I276" s="112"/>
      <c r="J276" s="112"/>
      <c r="K276" s="145">
        <v>637481140</v>
      </c>
      <c r="L276" s="146"/>
      <c r="M276" s="147"/>
      <c r="N276" s="145">
        <v>637481140</v>
      </c>
      <c r="O276" s="146"/>
      <c r="P276" s="147"/>
    </row>
    <row r="277" spans="1:16" s="47" customFormat="1" ht="13.5" customHeight="1">
      <c r="A277" s="70" t="s">
        <v>298</v>
      </c>
      <c r="B277" s="71"/>
      <c r="C277" s="71"/>
      <c r="D277" s="71"/>
      <c r="E277" s="71"/>
      <c r="F277" s="71"/>
      <c r="G277" s="71"/>
      <c r="H277" s="86"/>
      <c r="I277" s="86"/>
      <c r="J277" s="86"/>
      <c r="K277" s="145">
        <v>8233440</v>
      </c>
      <c r="L277" s="146"/>
      <c r="M277" s="147"/>
      <c r="N277" s="145">
        <v>8233440</v>
      </c>
      <c r="O277" s="146"/>
      <c r="P277" s="147"/>
    </row>
    <row r="278" spans="1:17" s="47" customFormat="1" ht="13.5" customHeight="1">
      <c r="A278" s="70" t="s">
        <v>350</v>
      </c>
      <c r="B278" s="71"/>
      <c r="C278" s="71"/>
      <c r="D278" s="71"/>
      <c r="E278" s="71"/>
      <c r="F278" s="71"/>
      <c r="G278" s="71"/>
      <c r="H278" s="86"/>
      <c r="I278" s="86"/>
      <c r="J278" s="86"/>
      <c r="K278" s="145">
        <v>35920003</v>
      </c>
      <c r="L278" s="146"/>
      <c r="M278" s="147"/>
      <c r="N278" s="145">
        <v>53929000</v>
      </c>
      <c r="O278" s="146"/>
      <c r="P278" s="147"/>
      <c r="Q278" s="72"/>
    </row>
    <row r="279" spans="1:16" s="47" customFormat="1" ht="13.5" customHeight="1">
      <c r="A279" s="70" t="s">
        <v>579</v>
      </c>
      <c r="B279" s="71"/>
      <c r="C279" s="71"/>
      <c r="D279" s="71"/>
      <c r="E279" s="71"/>
      <c r="F279" s="71"/>
      <c r="G279" s="71"/>
      <c r="H279" s="86"/>
      <c r="I279" s="86"/>
      <c r="J279" s="86"/>
      <c r="K279" s="145">
        <v>720000</v>
      </c>
      <c r="L279" s="146"/>
      <c r="M279" s="147"/>
      <c r="N279" s="145">
        <v>150720000</v>
      </c>
      <c r="O279" s="146"/>
      <c r="P279" s="147"/>
    </row>
    <row r="280" spans="1:16" s="47" customFormat="1" ht="13.5" customHeight="1">
      <c r="A280" s="70" t="s">
        <v>580</v>
      </c>
      <c r="B280" s="71"/>
      <c r="C280" s="71"/>
      <c r="D280" s="71"/>
      <c r="E280" s="71"/>
      <c r="F280" s="71"/>
      <c r="G280" s="71"/>
      <c r="H280" s="86"/>
      <c r="I280" s="86"/>
      <c r="J280" s="86"/>
      <c r="K280" s="145">
        <v>60027315</v>
      </c>
      <c r="L280" s="146"/>
      <c r="M280" s="147"/>
      <c r="N280" s="145">
        <v>60027315</v>
      </c>
      <c r="O280" s="146"/>
      <c r="P280" s="147"/>
    </row>
    <row r="281" spans="1:16" s="47" customFormat="1" ht="13.5" customHeight="1">
      <c r="A281" s="81" t="s">
        <v>596</v>
      </c>
      <c r="B281" s="71"/>
      <c r="C281" s="71"/>
      <c r="D281" s="71"/>
      <c r="E281" s="71"/>
      <c r="F281" s="71"/>
      <c r="G281" s="71"/>
      <c r="H281" s="86"/>
      <c r="I281" s="86"/>
      <c r="J281" s="86"/>
      <c r="K281" s="145">
        <f>9367278+11000000+6248000+9461000</f>
        <v>36076278</v>
      </c>
      <c r="L281" s="146"/>
      <c r="M281" s="147"/>
      <c r="N281" s="145">
        <v>9367278</v>
      </c>
      <c r="O281" s="146"/>
      <c r="P281" s="147"/>
    </row>
    <row r="282" spans="1:16" s="54" customFormat="1" ht="15.75" customHeight="1">
      <c r="A282" s="52" t="s">
        <v>268</v>
      </c>
      <c r="B282" s="61"/>
      <c r="C282" s="61"/>
      <c r="D282" s="61"/>
      <c r="E282" s="61"/>
      <c r="F282" s="61"/>
      <c r="G282" s="61"/>
      <c r="H282" s="62"/>
      <c r="I282" s="62"/>
      <c r="J282" s="62"/>
      <c r="K282" s="151">
        <f>SUM(K275:M281)</f>
        <v>1164682326</v>
      </c>
      <c r="L282" s="152"/>
      <c r="M282" s="153"/>
      <c r="N282" s="151">
        <f>SUM(N275:P281)</f>
        <v>1428826379</v>
      </c>
      <c r="O282" s="152"/>
      <c r="P282" s="153"/>
    </row>
    <row r="283" spans="1:8" s="47" customFormat="1" ht="15" customHeight="1">
      <c r="A283" s="46"/>
      <c r="B283" s="46"/>
      <c r="C283" s="46"/>
      <c r="D283" s="46"/>
      <c r="E283" s="46"/>
      <c r="F283" s="46"/>
      <c r="G283" s="46"/>
      <c r="H283" s="46"/>
    </row>
    <row r="284" spans="1:13" s="47" customFormat="1" ht="15" customHeight="1">
      <c r="A284" s="49" t="s">
        <v>40</v>
      </c>
      <c r="B284" s="46"/>
      <c r="C284" s="46"/>
      <c r="D284" s="46"/>
      <c r="E284" s="46"/>
      <c r="F284" s="46"/>
      <c r="G284" s="46"/>
      <c r="H284" s="46"/>
      <c r="M284" s="51" t="s">
        <v>23</v>
      </c>
    </row>
    <row r="285" spans="1:16" s="54" customFormat="1" ht="15.75" customHeight="1">
      <c r="A285" s="156" t="s">
        <v>263</v>
      </c>
      <c r="B285" s="131"/>
      <c r="C285" s="131"/>
      <c r="D285" s="131"/>
      <c r="E285" s="131"/>
      <c r="F285" s="131"/>
      <c r="G285" s="131"/>
      <c r="H285" s="53"/>
      <c r="I285" s="53"/>
      <c r="J285" s="53"/>
      <c r="K285" s="156" t="s">
        <v>264</v>
      </c>
      <c r="L285" s="131"/>
      <c r="M285" s="132"/>
      <c r="N285" s="156" t="s">
        <v>46</v>
      </c>
      <c r="O285" s="131"/>
      <c r="P285" s="132"/>
    </row>
    <row r="286" spans="1:16" s="47" customFormat="1" ht="15.75" customHeight="1">
      <c r="A286" s="96" t="s">
        <v>562</v>
      </c>
      <c r="B286" s="78"/>
      <c r="C286" s="78"/>
      <c r="D286" s="78"/>
      <c r="E286" s="78"/>
      <c r="F286" s="78"/>
      <c r="G286" s="78"/>
      <c r="H286" s="85"/>
      <c r="I286" s="56" t="s">
        <v>559</v>
      </c>
      <c r="J286" s="85"/>
      <c r="K286" s="157">
        <v>18412820000</v>
      </c>
      <c r="L286" s="158"/>
      <c r="M286" s="159"/>
      <c r="N286" s="157">
        <v>18412820000</v>
      </c>
      <c r="O286" s="158"/>
      <c r="P286" s="159"/>
    </row>
    <row r="287" spans="1:16" s="47" customFormat="1" ht="15.75" customHeight="1">
      <c r="A287" s="92" t="s">
        <v>563</v>
      </c>
      <c r="B287" s="82"/>
      <c r="C287" s="82"/>
      <c r="D287" s="82"/>
      <c r="E287" s="82"/>
      <c r="F287" s="82"/>
      <c r="G287" s="82"/>
      <c r="H287" s="87"/>
      <c r="I287" s="87" t="s">
        <v>560</v>
      </c>
      <c r="J287" s="87"/>
      <c r="K287" s="148">
        <v>26587180000</v>
      </c>
      <c r="L287" s="149"/>
      <c r="M287" s="150"/>
      <c r="N287" s="148">
        <v>26587180000</v>
      </c>
      <c r="O287" s="149"/>
      <c r="P287" s="150"/>
    </row>
    <row r="288" spans="1:16" s="54" customFormat="1" ht="18" customHeight="1">
      <c r="A288" s="52" t="s">
        <v>268</v>
      </c>
      <c r="B288" s="61"/>
      <c r="C288" s="61"/>
      <c r="D288" s="61"/>
      <c r="E288" s="61"/>
      <c r="F288" s="61"/>
      <c r="G288" s="61"/>
      <c r="H288" s="62"/>
      <c r="I288" s="62"/>
      <c r="J288" s="62"/>
      <c r="K288" s="151">
        <f>SUM(K286:M287)</f>
        <v>45000000000</v>
      </c>
      <c r="L288" s="152"/>
      <c r="M288" s="153"/>
      <c r="N288" s="151">
        <f>SUM(N286:P287)</f>
        <v>45000000000</v>
      </c>
      <c r="O288" s="152"/>
      <c r="P288" s="153"/>
    </row>
    <row r="289" spans="1:8" s="47" customFormat="1" ht="12">
      <c r="A289" s="46"/>
      <c r="B289" s="46"/>
      <c r="C289" s="46"/>
      <c r="D289" s="46"/>
      <c r="E289" s="46"/>
      <c r="F289" s="46"/>
      <c r="G289" s="46"/>
      <c r="H289" s="46"/>
    </row>
    <row r="290" spans="1:8" s="47" customFormat="1" ht="14.25" customHeight="1">
      <c r="A290" s="46" t="s">
        <v>561</v>
      </c>
      <c r="D290" s="46" t="s">
        <v>299</v>
      </c>
      <c r="E290" s="46"/>
      <c r="F290" s="46"/>
      <c r="G290" s="46"/>
      <c r="H290" s="46"/>
    </row>
    <row r="291" spans="1:8" s="47" customFormat="1" ht="14.25" customHeight="1">
      <c r="A291" s="49" t="s">
        <v>564</v>
      </c>
      <c r="B291" s="46"/>
      <c r="C291" s="46"/>
      <c r="D291" s="154">
        <v>4500000</v>
      </c>
      <c r="E291" s="154"/>
      <c r="F291" s="46"/>
      <c r="G291" s="46"/>
      <c r="H291" s="46"/>
    </row>
    <row r="292" spans="1:8" s="47" customFormat="1" ht="14.25" customHeight="1">
      <c r="A292" s="49" t="s">
        <v>565</v>
      </c>
      <c r="B292" s="46"/>
      <c r="C292" s="46"/>
      <c r="D292" s="154">
        <v>4500000</v>
      </c>
      <c r="E292" s="154"/>
      <c r="F292" s="46"/>
      <c r="G292" s="46"/>
      <c r="H292" s="46"/>
    </row>
    <row r="293" spans="1:8" s="47" customFormat="1" ht="14.25" customHeight="1">
      <c r="A293" s="46" t="s">
        <v>566</v>
      </c>
      <c r="B293" s="46"/>
      <c r="C293" s="46"/>
      <c r="D293" s="154">
        <v>4500000</v>
      </c>
      <c r="E293" s="154"/>
      <c r="F293" s="46"/>
      <c r="G293" s="46"/>
      <c r="H293" s="46"/>
    </row>
    <row r="294" spans="1:8" s="47" customFormat="1" ht="14.25" customHeight="1">
      <c r="A294" s="46" t="s">
        <v>567</v>
      </c>
      <c r="B294" s="46"/>
      <c r="C294" s="46"/>
      <c r="D294" s="46"/>
      <c r="E294" s="46"/>
      <c r="F294" s="46"/>
      <c r="G294" s="46"/>
      <c r="H294" s="46"/>
    </row>
    <row r="295" spans="1:8" s="47" customFormat="1" ht="14.25" customHeight="1">
      <c r="A295" s="49" t="s">
        <v>568</v>
      </c>
      <c r="B295" s="46"/>
      <c r="C295" s="46"/>
      <c r="D295" s="46"/>
      <c r="E295" s="46"/>
      <c r="F295" s="46"/>
      <c r="G295" s="46"/>
      <c r="H295" s="46"/>
    </row>
    <row r="296" spans="1:8" s="47" customFormat="1" ht="14.25" customHeight="1">
      <c r="A296" s="46" t="s">
        <v>566</v>
      </c>
      <c r="B296" s="46"/>
      <c r="C296" s="46"/>
      <c r="D296" s="46"/>
      <c r="E296" s="46"/>
      <c r="F296" s="46"/>
      <c r="G296" s="46"/>
      <c r="H296" s="46"/>
    </row>
    <row r="297" spans="1:8" s="47" customFormat="1" ht="14.25" customHeight="1">
      <c r="A297" s="46" t="s">
        <v>567</v>
      </c>
      <c r="B297" s="46"/>
      <c r="C297" s="46"/>
      <c r="D297" s="46"/>
      <c r="E297" s="46"/>
      <c r="F297" s="46"/>
      <c r="G297" s="46"/>
      <c r="H297" s="46"/>
    </row>
    <row r="298" spans="1:8" s="47" customFormat="1" ht="14.25" customHeight="1">
      <c r="A298" s="49" t="s">
        <v>569</v>
      </c>
      <c r="B298" s="46"/>
      <c r="C298" s="46"/>
      <c r="D298" s="46"/>
      <c r="E298" s="46"/>
      <c r="F298" s="46"/>
      <c r="G298" s="46"/>
      <c r="H298" s="46"/>
    </row>
    <row r="299" spans="1:8" s="47" customFormat="1" ht="14.25" customHeight="1">
      <c r="A299" s="46" t="s">
        <v>566</v>
      </c>
      <c r="B299" s="46"/>
      <c r="C299" s="46"/>
      <c r="D299" s="154">
        <v>4500000</v>
      </c>
      <c r="E299" s="154"/>
      <c r="F299" s="46"/>
      <c r="G299" s="46"/>
      <c r="H299" s="46"/>
    </row>
    <row r="300" spans="1:8" s="47" customFormat="1" ht="14.25" customHeight="1">
      <c r="A300" s="46" t="s">
        <v>567</v>
      </c>
      <c r="B300" s="46"/>
      <c r="C300" s="46"/>
      <c r="D300" s="46"/>
      <c r="E300" s="46"/>
      <c r="F300" s="46"/>
      <c r="G300" s="46"/>
      <c r="H300" s="46"/>
    </row>
    <row r="301" spans="1:8" s="47" customFormat="1" ht="14.25" customHeight="1">
      <c r="A301" s="46"/>
      <c r="B301" s="46"/>
      <c r="C301" s="46"/>
      <c r="D301" s="46"/>
      <c r="E301" s="46"/>
      <c r="F301" s="46"/>
      <c r="G301" s="46"/>
      <c r="H301" s="46"/>
    </row>
    <row r="302" spans="1:13" s="54" customFormat="1" ht="19.5" customHeight="1">
      <c r="A302" s="95" t="s">
        <v>550</v>
      </c>
      <c r="B302" s="93"/>
      <c r="C302" s="93"/>
      <c r="D302" s="93"/>
      <c r="E302" s="93"/>
      <c r="F302" s="93"/>
      <c r="G302" s="93"/>
      <c r="H302" s="93"/>
      <c r="M302" s="93" t="s">
        <v>23</v>
      </c>
    </row>
    <row r="303" spans="1:16" s="54" customFormat="1" ht="34.5" customHeight="1">
      <c r="A303" s="52" t="s">
        <v>300</v>
      </c>
      <c r="B303" s="130" t="s">
        <v>551</v>
      </c>
      <c r="C303" s="131"/>
      <c r="D303" s="132"/>
      <c r="E303" s="130" t="s">
        <v>553</v>
      </c>
      <c r="F303" s="131"/>
      <c r="G303" s="132"/>
      <c r="H303" s="130" t="s">
        <v>27</v>
      </c>
      <c r="I303" s="131"/>
      <c r="J303" s="132"/>
      <c r="K303" s="130" t="s">
        <v>552</v>
      </c>
      <c r="L303" s="131"/>
      <c r="M303" s="132"/>
      <c r="N303" s="130" t="s">
        <v>28</v>
      </c>
      <c r="O303" s="131"/>
      <c r="P303" s="132"/>
    </row>
    <row r="304" spans="1:16" s="2" customFormat="1" ht="18" customHeight="1">
      <c r="A304" s="88" t="s">
        <v>554</v>
      </c>
      <c r="B304" s="133">
        <v>45000000000</v>
      </c>
      <c r="C304" s="134"/>
      <c r="D304" s="135"/>
      <c r="E304" s="133">
        <v>1609818000</v>
      </c>
      <c r="F304" s="134"/>
      <c r="G304" s="135"/>
      <c r="H304" s="133">
        <v>1652254535</v>
      </c>
      <c r="I304" s="134"/>
      <c r="J304" s="135"/>
      <c r="K304" s="133">
        <v>990996407</v>
      </c>
      <c r="L304" s="134"/>
      <c r="M304" s="135"/>
      <c r="N304" s="133">
        <v>-24597263072</v>
      </c>
      <c r="O304" s="134"/>
      <c r="P304" s="135"/>
    </row>
    <row r="305" spans="1:16" s="2" customFormat="1" ht="15" customHeight="1">
      <c r="A305" s="70" t="s">
        <v>557</v>
      </c>
      <c r="B305" s="145"/>
      <c r="C305" s="146"/>
      <c r="D305" s="147"/>
      <c r="E305" s="145"/>
      <c r="F305" s="146"/>
      <c r="G305" s="147"/>
      <c r="H305" s="145"/>
      <c r="I305" s="146"/>
      <c r="J305" s="147"/>
      <c r="K305" s="145"/>
      <c r="L305" s="146"/>
      <c r="M305" s="147"/>
      <c r="N305" s="145">
        <v>-2640491987</v>
      </c>
      <c r="O305" s="146"/>
      <c r="P305" s="147"/>
    </row>
    <row r="306" spans="1:16" s="2" customFormat="1" ht="15" customHeight="1">
      <c r="A306" s="70" t="s">
        <v>555</v>
      </c>
      <c r="B306" s="145"/>
      <c r="C306" s="146"/>
      <c r="D306" s="147"/>
      <c r="E306" s="145"/>
      <c r="F306" s="146"/>
      <c r="G306" s="147"/>
      <c r="H306" s="145"/>
      <c r="I306" s="146"/>
      <c r="J306" s="147"/>
      <c r="K306" s="145"/>
      <c r="L306" s="146"/>
      <c r="M306" s="147"/>
      <c r="N306" s="145"/>
      <c r="O306" s="146"/>
      <c r="P306" s="147"/>
    </row>
    <row r="307" spans="1:16" s="2" customFormat="1" ht="15" customHeight="1">
      <c r="A307" s="125"/>
      <c r="B307" s="145"/>
      <c r="C307" s="146"/>
      <c r="D307" s="147"/>
      <c r="E307" s="145"/>
      <c r="F307" s="146"/>
      <c r="G307" s="147"/>
      <c r="H307" s="145"/>
      <c r="I307" s="146"/>
      <c r="J307" s="147"/>
      <c r="K307" s="145"/>
      <c r="L307" s="146"/>
      <c r="M307" s="147"/>
      <c r="N307" s="145"/>
      <c r="O307" s="146"/>
      <c r="P307" s="147"/>
    </row>
    <row r="308" spans="1:16" s="2" customFormat="1" ht="15" customHeight="1">
      <c r="A308" s="126" t="s">
        <v>556</v>
      </c>
      <c r="B308" s="142">
        <f>B304</f>
        <v>45000000000</v>
      </c>
      <c r="C308" s="143"/>
      <c r="D308" s="144"/>
      <c r="E308" s="142">
        <f>E304</f>
        <v>1609818000</v>
      </c>
      <c r="F308" s="143"/>
      <c r="G308" s="144"/>
      <c r="H308" s="142">
        <f>H304</f>
        <v>1652254535</v>
      </c>
      <c r="I308" s="143"/>
      <c r="J308" s="144"/>
      <c r="K308" s="142">
        <f>K304</f>
        <v>990996407</v>
      </c>
      <c r="L308" s="143"/>
      <c r="M308" s="144"/>
      <c r="N308" s="142">
        <f>SUM(N304:P307)</f>
        <v>-27237755059</v>
      </c>
      <c r="O308" s="143"/>
      <c r="P308" s="144"/>
    </row>
    <row r="309" spans="1:16" s="47" customFormat="1" ht="15" customHeight="1">
      <c r="A309" s="70" t="s">
        <v>581</v>
      </c>
      <c r="B309" s="145"/>
      <c r="C309" s="146"/>
      <c r="D309" s="147"/>
      <c r="E309" s="145"/>
      <c r="F309" s="146"/>
      <c r="G309" s="147"/>
      <c r="H309" s="145"/>
      <c r="I309" s="146"/>
      <c r="J309" s="147"/>
      <c r="K309" s="145"/>
      <c r="L309" s="146"/>
      <c r="M309" s="147"/>
      <c r="N309" s="145">
        <v>-2680520135</v>
      </c>
      <c r="O309" s="146"/>
      <c r="P309" s="147"/>
    </row>
    <row r="310" spans="1:16" s="47" customFormat="1" ht="15" customHeight="1">
      <c r="A310" s="70" t="s">
        <v>555</v>
      </c>
      <c r="B310" s="145"/>
      <c r="C310" s="146"/>
      <c r="D310" s="147"/>
      <c r="E310" s="145"/>
      <c r="F310" s="146"/>
      <c r="G310" s="147"/>
      <c r="H310" s="145"/>
      <c r="I310" s="146"/>
      <c r="J310" s="147"/>
      <c r="K310" s="145"/>
      <c r="L310" s="146"/>
      <c r="M310" s="147"/>
      <c r="N310" s="145"/>
      <c r="O310" s="146"/>
      <c r="P310" s="147"/>
    </row>
    <row r="311" spans="1:16" s="47" customFormat="1" ht="15" customHeight="1">
      <c r="A311" s="81"/>
      <c r="B311" s="148"/>
      <c r="C311" s="149"/>
      <c r="D311" s="150"/>
      <c r="E311" s="148"/>
      <c r="F311" s="149"/>
      <c r="G311" s="150"/>
      <c r="H311" s="148"/>
      <c r="I311" s="149"/>
      <c r="J311" s="150"/>
      <c r="K311" s="148"/>
      <c r="L311" s="149"/>
      <c r="M311" s="150"/>
      <c r="N311" s="148"/>
      <c r="O311" s="149"/>
      <c r="P311" s="150"/>
    </row>
    <row r="312" spans="1:16" s="97" customFormat="1" ht="18.75" customHeight="1">
      <c r="A312" s="76" t="s">
        <v>558</v>
      </c>
      <c r="B312" s="151">
        <f>B308</f>
        <v>45000000000</v>
      </c>
      <c r="C312" s="152"/>
      <c r="D312" s="153"/>
      <c r="E312" s="151">
        <f>E308</f>
        <v>1609818000</v>
      </c>
      <c r="F312" s="152"/>
      <c r="G312" s="153"/>
      <c r="H312" s="151">
        <f>H308</f>
        <v>1652254535</v>
      </c>
      <c r="I312" s="152"/>
      <c r="J312" s="153"/>
      <c r="K312" s="151">
        <f>K308</f>
        <v>990996407</v>
      </c>
      <c r="L312" s="152"/>
      <c r="M312" s="153"/>
      <c r="N312" s="151">
        <f>N308+N309</f>
        <v>-29918275194</v>
      </c>
      <c r="O312" s="152"/>
      <c r="P312" s="153"/>
    </row>
    <row r="313" spans="1:8" s="47" customFormat="1" ht="27" customHeight="1">
      <c r="A313" s="46"/>
      <c r="B313" s="46"/>
      <c r="C313" s="46"/>
      <c r="D313" s="46"/>
      <c r="E313" s="46"/>
      <c r="F313" s="46"/>
      <c r="G313" s="46"/>
      <c r="H313" s="46"/>
    </row>
    <row r="314" spans="1:8" s="47" customFormat="1" ht="18.75" customHeight="1">
      <c r="A314" s="48" t="s">
        <v>570</v>
      </c>
      <c r="B314" s="46"/>
      <c r="C314" s="46"/>
      <c r="D314" s="46"/>
      <c r="E314" s="46"/>
      <c r="F314" s="46"/>
      <c r="G314" s="46"/>
      <c r="H314" s="46"/>
    </row>
    <row r="315" spans="1:13" s="54" customFormat="1" ht="18.75" customHeight="1">
      <c r="A315" s="95" t="s">
        <v>571</v>
      </c>
      <c r="B315" s="93"/>
      <c r="C315" s="93"/>
      <c r="D315" s="93"/>
      <c r="E315" s="93"/>
      <c r="F315" s="93"/>
      <c r="G315" s="93"/>
      <c r="H315" s="93"/>
      <c r="M315" s="93" t="s">
        <v>23</v>
      </c>
    </row>
    <row r="316" spans="1:16" s="54" customFormat="1" ht="26.25" customHeight="1">
      <c r="A316" s="156" t="s">
        <v>263</v>
      </c>
      <c r="B316" s="131"/>
      <c r="C316" s="131"/>
      <c r="D316" s="131"/>
      <c r="E316" s="131"/>
      <c r="F316" s="131"/>
      <c r="G316" s="131"/>
      <c r="H316" s="131"/>
      <c r="I316" s="131"/>
      <c r="J316" s="132"/>
      <c r="K316" s="130" t="s">
        <v>597</v>
      </c>
      <c r="L316" s="131"/>
      <c r="M316" s="132"/>
      <c r="N316" s="130" t="s">
        <v>598</v>
      </c>
      <c r="O316" s="131"/>
      <c r="P316" s="132"/>
    </row>
    <row r="317" spans="1:16" s="2" customFormat="1" ht="15" customHeight="1">
      <c r="A317" s="77" t="s">
        <v>301</v>
      </c>
      <c r="B317" s="99"/>
      <c r="C317" s="99"/>
      <c r="D317" s="99"/>
      <c r="E317" s="99"/>
      <c r="F317" s="99"/>
      <c r="G317" s="99"/>
      <c r="H317" s="98"/>
      <c r="I317" s="98"/>
      <c r="J317" s="98"/>
      <c r="K317" s="133">
        <f>SUM(K318:M319)</f>
        <v>32504863407</v>
      </c>
      <c r="L317" s="134"/>
      <c r="M317" s="135"/>
      <c r="N317" s="133">
        <f>SUM(N318:P319)</f>
        <v>9454603396</v>
      </c>
      <c r="O317" s="134"/>
      <c r="P317" s="135"/>
    </row>
    <row r="318" spans="1:16" s="47" customFormat="1" ht="13.5" customHeight="1">
      <c r="A318" s="70" t="s">
        <v>302</v>
      </c>
      <c r="B318" s="71"/>
      <c r="C318" s="71"/>
      <c r="D318" s="71"/>
      <c r="E318" s="71"/>
      <c r="F318" s="71"/>
      <c r="G318" s="71"/>
      <c r="H318" s="86"/>
      <c r="I318" s="86"/>
      <c r="J318" s="86"/>
      <c r="K318" s="145">
        <f>1665510740+30160040449</f>
        <v>31825551189</v>
      </c>
      <c r="L318" s="146"/>
      <c r="M318" s="147"/>
      <c r="N318" s="145">
        <v>9399375397</v>
      </c>
      <c r="O318" s="146"/>
      <c r="P318" s="147"/>
    </row>
    <row r="319" spans="1:16" s="47" customFormat="1" ht="13.5" customHeight="1">
      <c r="A319" s="70" t="s">
        <v>303</v>
      </c>
      <c r="B319" s="71"/>
      <c r="C319" s="71"/>
      <c r="D319" s="71"/>
      <c r="E319" s="71"/>
      <c r="F319" s="71"/>
      <c r="G319" s="71"/>
      <c r="H319" s="86"/>
      <c r="I319" s="86"/>
      <c r="J319" s="86"/>
      <c r="K319" s="145">
        <v>679312218</v>
      </c>
      <c r="L319" s="146"/>
      <c r="M319" s="147"/>
      <c r="N319" s="145">
        <v>55227999</v>
      </c>
      <c r="O319" s="146"/>
      <c r="P319" s="147"/>
    </row>
    <row r="320" spans="1:16" s="47" customFormat="1" ht="13.5" customHeight="1">
      <c r="A320" s="70" t="s">
        <v>304</v>
      </c>
      <c r="B320" s="71"/>
      <c r="C320" s="71"/>
      <c r="D320" s="71"/>
      <c r="E320" s="71"/>
      <c r="F320" s="71"/>
      <c r="G320" s="71"/>
      <c r="H320" s="100"/>
      <c r="I320" s="100"/>
      <c r="J320" s="100"/>
      <c r="K320" s="142">
        <f>SUM(K321:M322)</f>
        <v>0</v>
      </c>
      <c r="L320" s="143"/>
      <c r="M320" s="144"/>
      <c r="N320" s="142">
        <f>SUM(N321:P322)</f>
        <v>0</v>
      </c>
      <c r="O320" s="143"/>
      <c r="P320" s="144"/>
    </row>
    <row r="321" spans="1:16" s="47" customFormat="1" ht="13.5" customHeight="1">
      <c r="A321" s="70" t="s">
        <v>305</v>
      </c>
      <c r="B321" s="71"/>
      <c r="C321" s="71"/>
      <c r="D321" s="71"/>
      <c r="E321" s="71"/>
      <c r="F321" s="71"/>
      <c r="G321" s="71"/>
      <c r="H321" s="86"/>
      <c r="I321" s="86"/>
      <c r="J321" s="86"/>
      <c r="K321" s="145"/>
      <c r="L321" s="146"/>
      <c r="M321" s="147"/>
      <c r="N321" s="145"/>
      <c r="O321" s="146"/>
      <c r="P321" s="147"/>
    </row>
    <row r="322" spans="1:16" s="47" customFormat="1" ht="13.5" customHeight="1">
      <c r="A322" s="70" t="s">
        <v>306</v>
      </c>
      <c r="B322" s="71"/>
      <c r="C322" s="71"/>
      <c r="D322" s="71"/>
      <c r="E322" s="71"/>
      <c r="F322" s="71"/>
      <c r="G322" s="71"/>
      <c r="H322" s="86"/>
      <c r="I322" s="86"/>
      <c r="J322" s="86"/>
      <c r="K322" s="145"/>
      <c r="L322" s="146"/>
      <c r="M322" s="147"/>
      <c r="N322" s="145"/>
      <c r="O322" s="146"/>
      <c r="P322" s="147"/>
    </row>
    <row r="323" spans="1:16" s="2" customFormat="1" ht="15.75" customHeight="1">
      <c r="A323" s="70" t="s">
        <v>307</v>
      </c>
      <c r="B323" s="102"/>
      <c r="C323" s="102"/>
      <c r="D323" s="102"/>
      <c r="E323" s="102"/>
      <c r="F323" s="102"/>
      <c r="G323" s="102"/>
      <c r="H323" s="100"/>
      <c r="I323" s="100"/>
      <c r="J323" s="100"/>
      <c r="K323" s="142">
        <f>SUM(K324:M325)</f>
        <v>32504863407</v>
      </c>
      <c r="L323" s="143"/>
      <c r="M323" s="144"/>
      <c r="N323" s="142">
        <f>SUM(N324:P325)</f>
        <v>9454603396</v>
      </c>
      <c r="O323" s="143"/>
      <c r="P323" s="144"/>
    </row>
    <row r="324" spans="1:16" s="47" customFormat="1" ht="13.5" customHeight="1">
      <c r="A324" s="70" t="s">
        <v>302</v>
      </c>
      <c r="B324" s="71"/>
      <c r="C324" s="71"/>
      <c r="D324" s="71"/>
      <c r="E324" s="71"/>
      <c r="F324" s="71"/>
      <c r="G324" s="71"/>
      <c r="H324" s="86"/>
      <c r="I324" s="86"/>
      <c r="J324" s="86"/>
      <c r="K324" s="145">
        <f>K318-K321-K322</f>
        <v>31825551189</v>
      </c>
      <c r="L324" s="146"/>
      <c r="M324" s="147"/>
      <c r="N324" s="145">
        <f>N318-N321-N322</f>
        <v>9399375397</v>
      </c>
      <c r="O324" s="146"/>
      <c r="P324" s="147"/>
    </row>
    <row r="325" spans="1:16" s="47" customFormat="1" ht="13.5" customHeight="1">
      <c r="A325" s="81" t="s">
        <v>303</v>
      </c>
      <c r="B325" s="82"/>
      <c r="C325" s="82"/>
      <c r="D325" s="82"/>
      <c r="E325" s="82"/>
      <c r="F325" s="82"/>
      <c r="G325" s="82"/>
      <c r="H325" s="87"/>
      <c r="I325" s="101"/>
      <c r="J325" s="101"/>
      <c r="K325" s="148">
        <f>K319</f>
        <v>679312218</v>
      </c>
      <c r="L325" s="149"/>
      <c r="M325" s="150"/>
      <c r="N325" s="148">
        <f>N319</f>
        <v>55227999</v>
      </c>
      <c r="O325" s="149"/>
      <c r="P325" s="150"/>
    </row>
    <row r="326" spans="1:8" s="47" customFormat="1" ht="12" customHeight="1">
      <c r="A326" s="46"/>
      <c r="B326" s="46"/>
      <c r="C326" s="46"/>
      <c r="D326" s="46"/>
      <c r="E326" s="46"/>
      <c r="F326" s="46"/>
      <c r="G326" s="46"/>
      <c r="H326" s="46"/>
    </row>
    <row r="327" spans="1:14" s="47" customFormat="1" ht="15" customHeight="1">
      <c r="A327" s="49" t="s">
        <v>572</v>
      </c>
      <c r="B327" s="46"/>
      <c r="C327" s="46"/>
      <c r="D327" s="46"/>
      <c r="E327" s="46"/>
      <c r="F327" s="46"/>
      <c r="G327" s="46"/>
      <c r="H327" s="46"/>
      <c r="K327" s="103"/>
      <c r="L327" s="103"/>
      <c r="M327" s="51" t="s">
        <v>23</v>
      </c>
      <c r="N327" s="74"/>
    </row>
    <row r="328" spans="1:14" s="47" customFormat="1" ht="9.75" customHeight="1">
      <c r="A328" s="49"/>
      <c r="B328" s="46"/>
      <c r="C328" s="46"/>
      <c r="D328" s="46"/>
      <c r="E328" s="46"/>
      <c r="F328" s="46"/>
      <c r="G328" s="46"/>
      <c r="H328" s="46"/>
      <c r="K328" s="51"/>
      <c r="L328" s="51"/>
      <c r="M328" s="51"/>
      <c r="N328" s="51"/>
    </row>
    <row r="329" spans="1:16" s="54" customFormat="1" ht="25.5" customHeight="1">
      <c r="A329" s="156" t="s">
        <v>263</v>
      </c>
      <c r="B329" s="131"/>
      <c r="C329" s="131"/>
      <c r="D329" s="131"/>
      <c r="E329" s="131"/>
      <c r="F329" s="131"/>
      <c r="G329" s="131"/>
      <c r="H329" s="131"/>
      <c r="I329" s="131"/>
      <c r="J329" s="132"/>
      <c r="K329" s="130" t="s">
        <v>597</v>
      </c>
      <c r="L329" s="131"/>
      <c r="M329" s="132"/>
      <c r="N329" s="130" t="s">
        <v>598</v>
      </c>
      <c r="O329" s="131"/>
      <c r="P329" s="132"/>
    </row>
    <row r="330" spans="1:17" s="47" customFormat="1" ht="14.25" customHeight="1">
      <c r="A330" s="77" t="s">
        <v>308</v>
      </c>
      <c r="B330" s="78"/>
      <c r="C330" s="78"/>
      <c r="D330" s="78"/>
      <c r="E330" s="78"/>
      <c r="F330" s="78"/>
      <c r="G330" s="78"/>
      <c r="H330" s="85"/>
      <c r="I330" s="85"/>
      <c r="J330" s="85"/>
      <c r="K330" s="157">
        <v>1079731650</v>
      </c>
      <c r="L330" s="158"/>
      <c r="M330" s="159"/>
      <c r="N330" s="157">
        <v>941342366</v>
      </c>
      <c r="O330" s="158"/>
      <c r="P330" s="159"/>
      <c r="Q330" s="72"/>
    </row>
    <row r="331" spans="1:16" s="47" customFormat="1" ht="14.25" customHeight="1">
      <c r="A331" s="70" t="s">
        <v>309</v>
      </c>
      <c r="B331" s="71"/>
      <c r="C331" s="71"/>
      <c r="D331" s="71"/>
      <c r="E331" s="71"/>
      <c r="F331" s="71"/>
      <c r="G331" s="71"/>
      <c r="H331" s="86"/>
      <c r="I331" s="86"/>
      <c r="J331" s="86"/>
      <c r="K331" s="145">
        <v>171300578</v>
      </c>
      <c r="L331" s="146"/>
      <c r="M331" s="147"/>
      <c r="N331" s="145">
        <v>85268593</v>
      </c>
      <c r="O331" s="146"/>
      <c r="P331" s="147"/>
    </row>
    <row r="332" spans="1:16" s="47" customFormat="1" ht="14.25" customHeight="1">
      <c r="A332" s="70" t="s">
        <v>310</v>
      </c>
      <c r="B332" s="71"/>
      <c r="C332" s="71"/>
      <c r="D332" s="71"/>
      <c r="E332" s="71"/>
      <c r="F332" s="71"/>
      <c r="G332" s="71"/>
      <c r="H332" s="86"/>
      <c r="I332" s="86"/>
      <c r="J332" s="86"/>
      <c r="K332" s="145">
        <v>14384900</v>
      </c>
      <c r="L332" s="146"/>
      <c r="M332" s="147"/>
      <c r="N332" s="145">
        <v>11545609</v>
      </c>
      <c r="O332" s="146"/>
      <c r="P332" s="147"/>
    </row>
    <row r="333" spans="1:16" s="47" customFormat="1" ht="14.25" customHeight="1">
      <c r="A333" s="70" t="s">
        <v>311</v>
      </c>
      <c r="B333" s="71"/>
      <c r="C333" s="71"/>
      <c r="D333" s="71"/>
      <c r="E333" s="71"/>
      <c r="F333" s="71"/>
      <c r="G333" s="71"/>
      <c r="H333" s="86"/>
      <c r="I333" s="86"/>
      <c r="J333" s="86"/>
      <c r="K333" s="145">
        <v>12130416</v>
      </c>
      <c r="L333" s="146"/>
      <c r="M333" s="147"/>
      <c r="N333" s="145">
        <v>24065544</v>
      </c>
      <c r="O333" s="146"/>
      <c r="P333" s="147"/>
    </row>
    <row r="334" spans="1:16" s="47" customFormat="1" ht="14.25" customHeight="1">
      <c r="A334" s="70" t="s">
        <v>312</v>
      </c>
      <c r="B334" s="71"/>
      <c r="C334" s="71"/>
      <c r="D334" s="71"/>
      <c r="E334" s="71"/>
      <c r="F334" s="71"/>
      <c r="G334" s="71"/>
      <c r="H334" s="86"/>
      <c r="I334" s="86"/>
      <c r="J334" s="86"/>
      <c r="K334" s="145">
        <v>16240633</v>
      </c>
      <c r="L334" s="146"/>
      <c r="M334" s="147"/>
      <c r="N334" s="145">
        <v>9126095</v>
      </c>
      <c r="O334" s="146"/>
      <c r="P334" s="147"/>
    </row>
    <row r="335" spans="1:16" s="47" customFormat="1" ht="14.25" customHeight="1">
      <c r="A335" s="70" t="s">
        <v>313</v>
      </c>
      <c r="B335" s="71"/>
      <c r="C335" s="71"/>
      <c r="D335" s="71"/>
      <c r="E335" s="71"/>
      <c r="F335" s="71"/>
      <c r="G335" s="71"/>
      <c r="H335" s="86"/>
      <c r="I335" s="86"/>
      <c r="J335" s="86"/>
      <c r="K335" s="145"/>
      <c r="L335" s="146"/>
      <c r="M335" s="147"/>
      <c r="N335" s="145"/>
      <c r="O335" s="146"/>
      <c r="P335" s="147"/>
    </row>
    <row r="336" spans="1:16" s="47" customFormat="1" ht="14.25" customHeight="1">
      <c r="A336" s="70" t="s">
        <v>314</v>
      </c>
      <c r="B336" s="71"/>
      <c r="C336" s="71"/>
      <c r="D336" s="71"/>
      <c r="E336" s="71"/>
      <c r="F336" s="71"/>
      <c r="G336" s="71"/>
      <c r="H336" s="86"/>
      <c r="I336" s="86"/>
      <c r="J336" s="86"/>
      <c r="K336" s="145">
        <v>279298140</v>
      </c>
      <c r="L336" s="146"/>
      <c r="M336" s="147"/>
      <c r="N336" s="145">
        <v>151592622</v>
      </c>
      <c r="O336" s="146"/>
      <c r="P336" s="147"/>
    </row>
    <row r="337" spans="1:16" s="47" customFormat="1" ht="14.25" customHeight="1">
      <c r="A337" s="81" t="s">
        <v>315</v>
      </c>
      <c r="B337" s="82"/>
      <c r="C337" s="82"/>
      <c r="D337" s="82"/>
      <c r="E337" s="82"/>
      <c r="F337" s="82"/>
      <c r="G337" s="82"/>
      <c r="H337" s="87"/>
      <c r="I337" s="101"/>
      <c r="J337" s="101"/>
      <c r="K337" s="148">
        <v>375561905</v>
      </c>
      <c r="L337" s="149"/>
      <c r="M337" s="150"/>
      <c r="N337" s="148">
        <v>392840955</v>
      </c>
      <c r="O337" s="149"/>
      <c r="P337" s="150"/>
    </row>
    <row r="338" spans="1:16" s="47" customFormat="1" ht="17.25" customHeight="1">
      <c r="A338" s="52" t="s">
        <v>268</v>
      </c>
      <c r="B338" s="61"/>
      <c r="C338" s="61"/>
      <c r="D338" s="61"/>
      <c r="E338" s="61"/>
      <c r="F338" s="61"/>
      <c r="G338" s="61"/>
      <c r="H338" s="75"/>
      <c r="I338" s="75"/>
      <c r="J338" s="75"/>
      <c r="K338" s="187">
        <f>SUM(K330:M337)</f>
        <v>1948648222</v>
      </c>
      <c r="L338" s="188"/>
      <c r="M338" s="189"/>
      <c r="N338" s="187">
        <f>SUM(N330:P337)</f>
        <v>1615781784</v>
      </c>
      <c r="O338" s="188"/>
      <c r="P338" s="189"/>
    </row>
    <row r="339" spans="1:13" s="47" customFormat="1" ht="21" customHeight="1">
      <c r="A339" s="49" t="s">
        <v>573</v>
      </c>
      <c r="B339" s="46"/>
      <c r="C339" s="46"/>
      <c r="D339" s="46"/>
      <c r="E339" s="46"/>
      <c r="F339" s="46"/>
      <c r="G339" s="46"/>
      <c r="H339" s="46"/>
      <c r="M339" s="51" t="s">
        <v>23</v>
      </c>
    </row>
    <row r="340" spans="1:16" s="54" customFormat="1" ht="24" customHeight="1">
      <c r="A340" s="156" t="s">
        <v>300</v>
      </c>
      <c r="B340" s="131"/>
      <c r="C340" s="131"/>
      <c r="D340" s="131"/>
      <c r="E340" s="131"/>
      <c r="F340" s="131"/>
      <c r="G340" s="131"/>
      <c r="H340" s="53"/>
      <c r="I340" s="53"/>
      <c r="J340" s="53"/>
      <c r="K340" s="130" t="s">
        <v>597</v>
      </c>
      <c r="L340" s="131"/>
      <c r="M340" s="132"/>
      <c r="N340" s="130" t="s">
        <v>598</v>
      </c>
      <c r="O340" s="131"/>
      <c r="P340" s="132"/>
    </row>
    <row r="341" spans="1:16" s="47" customFormat="1" ht="15" customHeight="1">
      <c r="A341" s="77" t="s">
        <v>316</v>
      </c>
      <c r="B341" s="78"/>
      <c r="C341" s="78"/>
      <c r="D341" s="78"/>
      <c r="E341" s="78"/>
      <c r="F341" s="78"/>
      <c r="G341" s="78"/>
      <c r="H341" s="85"/>
      <c r="I341" s="85"/>
      <c r="J341" s="85"/>
      <c r="K341" s="157">
        <v>424849685</v>
      </c>
      <c r="L341" s="158"/>
      <c r="M341" s="159"/>
      <c r="N341" s="157">
        <v>-2646287208</v>
      </c>
      <c r="O341" s="158"/>
      <c r="P341" s="159"/>
    </row>
    <row r="342" spans="1:16" s="47" customFormat="1" ht="13.5" customHeight="1">
      <c r="A342" s="70" t="s">
        <v>317</v>
      </c>
      <c r="B342" s="71"/>
      <c r="C342" s="71"/>
      <c r="D342" s="71"/>
      <c r="E342" s="71"/>
      <c r="F342" s="71"/>
      <c r="G342" s="71"/>
      <c r="H342" s="86"/>
      <c r="I342" s="86"/>
      <c r="J342" s="86"/>
      <c r="K342" s="145"/>
      <c r="L342" s="146"/>
      <c r="M342" s="147"/>
      <c r="N342" s="145"/>
      <c r="O342" s="146"/>
      <c r="P342" s="147"/>
    </row>
    <row r="343" spans="1:16" s="47" customFormat="1" ht="13.5" customHeight="1">
      <c r="A343" s="70" t="s">
        <v>318</v>
      </c>
      <c r="B343" s="71"/>
      <c r="C343" s="71"/>
      <c r="D343" s="71"/>
      <c r="E343" s="71"/>
      <c r="F343" s="71"/>
      <c r="G343" s="71"/>
      <c r="H343" s="86"/>
      <c r="I343" s="86"/>
      <c r="J343" s="86"/>
      <c r="K343" s="145"/>
      <c r="L343" s="146"/>
      <c r="M343" s="147"/>
      <c r="N343" s="145"/>
      <c r="O343" s="146"/>
      <c r="P343" s="147"/>
    </row>
    <row r="344" spans="1:16" s="47" customFormat="1" ht="13.5" customHeight="1">
      <c r="A344" s="70" t="s">
        <v>319</v>
      </c>
      <c r="B344" s="71"/>
      <c r="C344" s="71"/>
      <c r="D344" s="71"/>
      <c r="E344" s="71"/>
      <c r="F344" s="71"/>
      <c r="G344" s="71"/>
      <c r="H344" s="86"/>
      <c r="I344" s="86"/>
      <c r="J344" s="86"/>
      <c r="K344" s="145">
        <f>K341</f>
        <v>424849685</v>
      </c>
      <c r="L344" s="146"/>
      <c r="M344" s="147"/>
      <c r="N344" s="145">
        <f>N341</f>
        <v>-2646287208</v>
      </c>
      <c r="O344" s="146"/>
      <c r="P344" s="147"/>
    </row>
    <row r="345" spans="1:16" s="47" customFormat="1" ht="13.5" customHeight="1">
      <c r="A345" s="70" t="s">
        <v>359</v>
      </c>
      <c r="B345" s="71"/>
      <c r="C345" s="71"/>
      <c r="D345" s="71"/>
      <c r="E345" s="71"/>
      <c r="F345" s="71"/>
      <c r="G345" s="71"/>
      <c r="H345" s="106"/>
      <c r="I345" s="86"/>
      <c r="J345" s="86"/>
      <c r="K345" s="163"/>
      <c r="L345" s="146"/>
      <c r="M345" s="147"/>
      <c r="N345" s="163"/>
      <c r="O345" s="146"/>
      <c r="P345" s="147"/>
    </row>
    <row r="346" spans="1:16" s="47" customFormat="1" ht="13.5" customHeight="1">
      <c r="A346" s="81" t="s">
        <v>320</v>
      </c>
      <c r="B346" s="82"/>
      <c r="C346" s="82"/>
      <c r="D346" s="82"/>
      <c r="E346" s="82"/>
      <c r="F346" s="82"/>
      <c r="G346" s="82"/>
      <c r="H346" s="87"/>
      <c r="I346" s="87"/>
      <c r="J346" s="87"/>
      <c r="K346" s="148"/>
      <c r="L346" s="149"/>
      <c r="M346" s="150"/>
      <c r="N346" s="148"/>
      <c r="O346" s="149"/>
      <c r="P346" s="150"/>
    </row>
    <row r="347" spans="1:14" s="47" customFormat="1" ht="14.25" customHeight="1">
      <c r="A347" s="46"/>
      <c r="B347" s="46"/>
      <c r="C347" s="46"/>
      <c r="D347" s="46"/>
      <c r="E347" s="46"/>
      <c r="F347" s="46"/>
      <c r="G347" s="46"/>
      <c r="H347" s="46"/>
      <c r="N347" s="72"/>
    </row>
    <row r="348" spans="1:14" s="47" customFormat="1" ht="14.25" customHeight="1">
      <c r="A348" s="49" t="s">
        <v>574</v>
      </c>
      <c r="B348" s="46"/>
      <c r="C348" s="46"/>
      <c r="D348" s="46"/>
      <c r="E348" s="46"/>
      <c r="F348" s="46"/>
      <c r="G348" s="46"/>
      <c r="H348" s="46"/>
      <c r="K348" s="155"/>
      <c r="L348" s="155"/>
      <c r="M348" s="155"/>
      <c r="N348" s="155"/>
    </row>
    <row r="349" spans="1:8" s="47" customFormat="1" ht="15" customHeight="1">
      <c r="A349" s="46" t="s">
        <v>592</v>
      </c>
      <c r="B349" s="46"/>
      <c r="C349" s="46"/>
      <c r="D349" s="46"/>
      <c r="E349" s="46"/>
      <c r="F349" s="46"/>
      <c r="G349" s="46"/>
      <c r="H349" s="46"/>
    </row>
    <row r="350" spans="1:14" s="47" customFormat="1" ht="14.25" customHeight="1">
      <c r="A350" s="46"/>
      <c r="B350" s="46"/>
      <c r="C350" s="46"/>
      <c r="D350" s="46"/>
      <c r="E350" s="46"/>
      <c r="F350" s="46"/>
      <c r="G350" s="46"/>
      <c r="H350" s="46"/>
      <c r="K350" s="68"/>
      <c r="L350" s="68"/>
      <c r="M350" s="51" t="s">
        <v>23</v>
      </c>
      <c r="N350" s="68"/>
    </row>
    <row r="351" spans="1:16" s="54" customFormat="1" ht="16.5" customHeight="1">
      <c r="A351" s="52" t="s">
        <v>321</v>
      </c>
      <c r="B351" s="107"/>
      <c r="C351" s="107"/>
      <c r="D351" s="107"/>
      <c r="E351" s="156" t="s">
        <v>322</v>
      </c>
      <c r="F351" s="131"/>
      <c r="G351" s="132"/>
      <c r="H351" s="156" t="s">
        <v>323</v>
      </c>
      <c r="I351" s="131"/>
      <c r="J351" s="131"/>
      <c r="K351" s="131"/>
      <c r="L351" s="131"/>
      <c r="M351" s="132"/>
      <c r="N351" s="156" t="s">
        <v>324</v>
      </c>
      <c r="O351" s="131"/>
      <c r="P351" s="132"/>
    </row>
    <row r="352" spans="1:16" s="47" customFormat="1" ht="14.25" customHeight="1">
      <c r="A352" s="108" t="s">
        <v>29</v>
      </c>
      <c r="B352" s="94"/>
      <c r="C352" s="94"/>
      <c r="D352" s="94"/>
      <c r="E352" s="108" t="s">
        <v>325</v>
      </c>
      <c r="F352" s="94"/>
      <c r="G352" s="94"/>
      <c r="H352" s="108" t="s">
        <v>346</v>
      </c>
      <c r="I352" s="94"/>
      <c r="J352" s="94"/>
      <c r="K352" s="79"/>
      <c r="L352" s="79"/>
      <c r="M352" s="79"/>
      <c r="N352" s="157">
        <f>30984730540+19183859081</f>
        <v>50168589621</v>
      </c>
      <c r="O352" s="158"/>
      <c r="P352" s="159"/>
    </row>
    <row r="353" spans="1:16" s="47" customFormat="1" ht="14.25" customHeight="1">
      <c r="A353" s="70" t="s">
        <v>30</v>
      </c>
      <c r="B353" s="115"/>
      <c r="C353" s="115"/>
      <c r="D353" s="115"/>
      <c r="E353" s="117"/>
      <c r="F353" s="115"/>
      <c r="G353" s="115"/>
      <c r="H353" s="117" t="s">
        <v>357</v>
      </c>
      <c r="I353" s="115"/>
      <c r="J353" s="115"/>
      <c r="K353" s="80"/>
      <c r="L353" s="80"/>
      <c r="M353" s="80"/>
      <c r="N353" s="145">
        <v>5120960276</v>
      </c>
      <c r="O353" s="146"/>
      <c r="P353" s="147"/>
    </row>
    <row r="354" spans="1:16" s="47" customFormat="1" ht="14.25" customHeight="1">
      <c r="A354" s="70" t="s">
        <v>30</v>
      </c>
      <c r="B354" s="115"/>
      <c r="C354" s="115"/>
      <c r="D354" s="115"/>
      <c r="E354" s="117"/>
      <c r="F354" s="115"/>
      <c r="G354" s="115"/>
      <c r="H354" s="117" t="s">
        <v>358</v>
      </c>
      <c r="I354" s="115"/>
      <c r="J354" s="115"/>
      <c r="K354" s="80"/>
      <c r="L354" s="80"/>
      <c r="M354" s="80"/>
      <c r="N354" s="145">
        <v>20614093</v>
      </c>
      <c r="O354" s="146"/>
      <c r="P354" s="147"/>
    </row>
    <row r="355" spans="1:16" s="47" customFormat="1" ht="14.25" customHeight="1">
      <c r="A355" s="81"/>
      <c r="B355" s="105"/>
      <c r="C355" s="105"/>
      <c r="D355" s="105"/>
      <c r="E355" s="104"/>
      <c r="F355" s="105"/>
      <c r="G355" s="105"/>
      <c r="H355" s="104"/>
      <c r="I355" s="105"/>
      <c r="J355" s="105"/>
      <c r="K355" s="105"/>
      <c r="L355" s="105"/>
      <c r="M355" s="105"/>
      <c r="N355" s="160"/>
      <c r="O355" s="161"/>
      <c r="P355" s="162"/>
    </row>
    <row r="356" spans="1:16" s="47" customFormat="1" ht="20.25" customHeight="1">
      <c r="A356" s="46"/>
      <c r="B356" s="46"/>
      <c r="C356" s="46"/>
      <c r="D356" s="46"/>
      <c r="E356" s="46"/>
      <c r="F356" s="46"/>
      <c r="H356" s="46"/>
      <c r="I356" s="136" t="s">
        <v>591</v>
      </c>
      <c r="J356" s="136"/>
      <c r="K356" s="136"/>
      <c r="L356" s="136"/>
      <c r="M356" s="136"/>
      <c r="N356" s="136"/>
      <c r="O356" s="136"/>
      <c r="P356" s="136"/>
    </row>
    <row r="357" spans="1:16" s="2" customFormat="1" ht="16.5" customHeight="1">
      <c r="A357" s="63" t="s">
        <v>326</v>
      </c>
      <c r="B357" s="49"/>
      <c r="E357" s="49" t="s">
        <v>327</v>
      </c>
      <c r="F357" s="49"/>
      <c r="G357" s="49"/>
      <c r="H357" s="49"/>
      <c r="I357" s="129" t="s">
        <v>31</v>
      </c>
      <c r="J357" s="129"/>
      <c r="K357" s="129"/>
      <c r="L357" s="129"/>
      <c r="M357" s="129"/>
      <c r="N357" s="129"/>
      <c r="O357" s="129"/>
      <c r="P357" s="129"/>
    </row>
    <row r="358" s="47" customFormat="1" ht="12"/>
    <row r="369" spans="1:14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1:14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</row>
    <row r="371" spans="1:14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</row>
    <row r="372" spans="1:14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1:14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1:14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</row>
    <row r="375" spans="1:14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</row>
    <row r="376" spans="1:14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</row>
    <row r="377" spans="1:14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</row>
    <row r="378" spans="1:14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14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</row>
    <row r="380" spans="1:14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1:14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1:14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1:14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</row>
    <row r="384" spans="1:14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1:14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1:14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</row>
    <row r="387" spans="1:14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</row>
    <row r="388" spans="1:14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</row>
    <row r="389" spans="1:14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</row>
    <row r="390" spans="1:14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</row>
    <row r="391" spans="1:14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</row>
    <row r="392" spans="1:14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</row>
    <row r="393" spans="1:14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</row>
    <row r="394" spans="1:14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</row>
    <row r="395" spans="1:14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</row>
    <row r="396" spans="1:14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14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</row>
    <row r="398" spans="1:14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1:14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1:14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</row>
    <row r="401" spans="1:14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</row>
    <row r="402" spans="1:14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</row>
    <row r="403" spans="1:14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1:14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</row>
    <row r="405" spans="1:14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1:14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1:14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1:14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1:14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1:14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1:14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1:14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1:14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1:14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1:14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1:14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1:14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1:14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1:14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1:14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1:14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1:14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1:14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1:14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1:14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1:14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1:14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1:14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1:14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1:14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1:14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1:14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1:14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1:14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1:14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1:14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1:14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1:14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1:14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1:14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1:14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1:14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1:14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1:14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1:14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1:14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1:14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1:14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1:14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1:14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1:14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1:14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1:14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1:14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1:14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1:14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1:14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1:14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1:14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1:14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1:14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1:14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1:14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1:14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1:14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1:14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1:14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1:14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1:14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1:14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1:14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1:14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1:14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1:14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1:14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1:14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1:14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1:14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1:14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1:14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1:14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1:14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1:14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1:14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1:14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1:14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1:14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1:14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1:14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1:14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1:14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1:14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1:14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1:14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1:14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1:14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1:14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1:14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1:14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1:14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1:14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1:14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1:14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1:14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1:14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1:14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1:14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1:14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1:14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1:14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1:14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1:14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1:14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1:14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1:14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1:14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1:14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1:14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1:14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1:14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1:14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1:14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14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1:14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1:14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1:14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1:14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1:14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1:14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1:14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1:14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1:14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1:14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1:14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1:14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1:14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1:14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1:14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1:14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1:14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14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1:14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1:14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</row>
    <row r="544" spans="1:14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</row>
    <row r="545" spans="1:14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</row>
    <row r="546" spans="1:14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</row>
    <row r="547" spans="1:14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</row>
    <row r="548" spans="1:14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</row>
    <row r="549" spans="1:14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</row>
    <row r="550" spans="1:14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</row>
    <row r="551" spans="1:14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</row>
  </sheetData>
  <mergeCells count="375">
    <mergeCell ref="K265:M265"/>
    <mergeCell ref="N265:P265"/>
    <mergeCell ref="N266:P266"/>
    <mergeCell ref="N344:P344"/>
    <mergeCell ref="K344:M344"/>
    <mergeCell ref="N343:P343"/>
    <mergeCell ref="N342:P342"/>
    <mergeCell ref="N338:P338"/>
    <mergeCell ref="K338:M338"/>
    <mergeCell ref="K343:M343"/>
    <mergeCell ref="K342:M342"/>
    <mergeCell ref="N341:P341"/>
    <mergeCell ref="N206:P206"/>
    <mergeCell ref="N205:P205"/>
    <mergeCell ref="N210:P210"/>
    <mergeCell ref="N217:P217"/>
    <mergeCell ref="N216:P216"/>
    <mergeCell ref="N215:P215"/>
    <mergeCell ref="N214:P214"/>
    <mergeCell ref="N213:P213"/>
    <mergeCell ref="N212:P212"/>
    <mergeCell ref="N220:P220"/>
    <mergeCell ref="N219:P219"/>
    <mergeCell ref="N218:P218"/>
    <mergeCell ref="N211:P211"/>
    <mergeCell ref="K207:M207"/>
    <mergeCell ref="K206:M206"/>
    <mergeCell ref="K205:M205"/>
    <mergeCell ref="N209:P209"/>
    <mergeCell ref="N208:P208"/>
    <mergeCell ref="N207:P207"/>
    <mergeCell ref="K166:M166"/>
    <mergeCell ref="N166:P166"/>
    <mergeCell ref="N172:P172"/>
    <mergeCell ref="N173:P173"/>
    <mergeCell ref="K167:M167"/>
    <mergeCell ref="N167:P167"/>
    <mergeCell ref="K172:M172"/>
    <mergeCell ref="K173:M173"/>
    <mergeCell ref="K171:M171"/>
    <mergeCell ref="N171:P171"/>
    <mergeCell ref="N340:P340"/>
    <mergeCell ref="K341:M341"/>
    <mergeCell ref="K340:M340"/>
    <mergeCell ref="N334:P334"/>
    <mergeCell ref="N333:P333"/>
    <mergeCell ref="K336:M336"/>
    <mergeCell ref="K335:M335"/>
    <mergeCell ref="N336:P336"/>
    <mergeCell ref="N335:P335"/>
    <mergeCell ref="K323:M323"/>
    <mergeCell ref="N323:P323"/>
    <mergeCell ref="K322:M322"/>
    <mergeCell ref="K330:M330"/>
    <mergeCell ref="K329:M329"/>
    <mergeCell ref="N330:P330"/>
    <mergeCell ref="N329:P329"/>
    <mergeCell ref="K321:M321"/>
    <mergeCell ref="N322:P322"/>
    <mergeCell ref="N321:P321"/>
    <mergeCell ref="K320:M320"/>
    <mergeCell ref="K319:M319"/>
    <mergeCell ref="N320:P320"/>
    <mergeCell ref="N319:P319"/>
    <mergeCell ref="K318:M318"/>
    <mergeCell ref="N309:P309"/>
    <mergeCell ref="K309:M309"/>
    <mergeCell ref="H310:J310"/>
    <mergeCell ref="E310:G310"/>
    <mergeCell ref="N310:P310"/>
    <mergeCell ref="K310:M310"/>
    <mergeCell ref="H309:J309"/>
    <mergeCell ref="E309:G309"/>
    <mergeCell ref="N303:P303"/>
    <mergeCell ref="K303:M303"/>
    <mergeCell ref="H304:J304"/>
    <mergeCell ref="E304:G304"/>
    <mergeCell ref="N304:P304"/>
    <mergeCell ref="K304:M304"/>
    <mergeCell ref="H303:J303"/>
    <mergeCell ref="E303:G303"/>
    <mergeCell ref="N280:P280"/>
    <mergeCell ref="K280:M280"/>
    <mergeCell ref="N279:P279"/>
    <mergeCell ref="K279:M279"/>
    <mergeCell ref="N278:P278"/>
    <mergeCell ref="N277:P277"/>
    <mergeCell ref="N276:P276"/>
    <mergeCell ref="N275:P275"/>
    <mergeCell ref="H272:I272"/>
    <mergeCell ref="A274:G274"/>
    <mergeCell ref="K274:M274"/>
    <mergeCell ref="N274:P274"/>
    <mergeCell ref="N271:P271"/>
    <mergeCell ref="N270:P270"/>
    <mergeCell ref="K271:M271"/>
    <mergeCell ref="K270:M270"/>
    <mergeCell ref="N267:P267"/>
    <mergeCell ref="K267:M267"/>
    <mergeCell ref="N269:P269"/>
    <mergeCell ref="N268:P268"/>
    <mergeCell ref="K269:M269"/>
    <mergeCell ref="K268:M268"/>
    <mergeCell ref="A263:G263"/>
    <mergeCell ref="K263:M263"/>
    <mergeCell ref="N263:P263"/>
    <mergeCell ref="N264:P264"/>
    <mergeCell ref="K264:M264"/>
    <mergeCell ref="K258:M258"/>
    <mergeCell ref="H262:I262"/>
    <mergeCell ref="N260:P260"/>
    <mergeCell ref="K260:M260"/>
    <mergeCell ref="A255:G255"/>
    <mergeCell ref="K255:M255"/>
    <mergeCell ref="N255:P255"/>
    <mergeCell ref="N256:P256"/>
    <mergeCell ref="K256:M256"/>
    <mergeCell ref="H254:I254"/>
    <mergeCell ref="N239:P239"/>
    <mergeCell ref="K239:M239"/>
    <mergeCell ref="K278:M278"/>
    <mergeCell ref="K277:M277"/>
    <mergeCell ref="K276:M276"/>
    <mergeCell ref="K275:M275"/>
    <mergeCell ref="N259:P259"/>
    <mergeCell ref="N258:P258"/>
    <mergeCell ref="K259:M259"/>
    <mergeCell ref="N238:P238"/>
    <mergeCell ref="N237:P237"/>
    <mergeCell ref="K238:M238"/>
    <mergeCell ref="K237:M237"/>
    <mergeCell ref="H234:I234"/>
    <mergeCell ref="A236:G236"/>
    <mergeCell ref="K236:M236"/>
    <mergeCell ref="N236:P236"/>
    <mergeCell ref="K228:M228"/>
    <mergeCell ref="N228:P228"/>
    <mergeCell ref="N221:P221"/>
    <mergeCell ref="H233:I233"/>
    <mergeCell ref="K233:N233"/>
    <mergeCell ref="K232:M232"/>
    <mergeCell ref="N232:P232"/>
    <mergeCell ref="K230:M230"/>
    <mergeCell ref="N230:P230"/>
    <mergeCell ref="E220:G220"/>
    <mergeCell ref="E219:G219"/>
    <mergeCell ref="A228:G228"/>
    <mergeCell ref="H220:J220"/>
    <mergeCell ref="H219:J219"/>
    <mergeCell ref="B220:D220"/>
    <mergeCell ref="B219:D219"/>
    <mergeCell ref="B221:D221"/>
    <mergeCell ref="H221:J221"/>
    <mergeCell ref="E221:G221"/>
    <mergeCell ref="B218:D218"/>
    <mergeCell ref="B217:D217"/>
    <mergeCell ref="H218:J218"/>
    <mergeCell ref="H217:J217"/>
    <mergeCell ref="B216:D216"/>
    <mergeCell ref="B215:D215"/>
    <mergeCell ref="B214:D214"/>
    <mergeCell ref="B213:D213"/>
    <mergeCell ref="B212:D212"/>
    <mergeCell ref="B211:D211"/>
    <mergeCell ref="B210:D210"/>
    <mergeCell ref="B209:D209"/>
    <mergeCell ref="B208:D208"/>
    <mergeCell ref="B207:D207"/>
    <mergeCell ref="B206:D206"/>
    <mergeCell ref="B205:D205"/>
    <mergeCell ref="B204:D204"/>
    <mergeCell ref="E218:G218"/>
    <mergeCell ref="E217:G217"/>
    <mergeCell ref="E216:G216"/>
    <mergeCell ref="E215:G215"/>
    <mergeCell ref="E214:G214"/>
    <mergeCell ref="E213:G213"/>
    <mergeCell ref="E212:G212"/>
    <mergeCell ref="E211:G211"/>
    <mergeCell ref="E210:G210"/>
    <mergeCell ref="E209:G209"/>
    <mergeCell ref="E208:G208"/>
    <mergeCell ref="E207:G207"/>
    <mergeCell ref="E206:G206"/>
    <mergeCell ref="E205:G205"/>
    <mergeCell ref="E204:G204"/>
    <mergeCell ref="N199:P199"/>
    <mergeCell ref="K199:M199"/>
    <mergeCell ref="K204:M204"/>
    <mergeCell ref="N204:P204"/>
    <mergeCell ref="B203:D203"/>
    <mergeCell ref="E203:G203"/>
    <mergeCell ref="N203:P203"/>
    <mergeCell ref="N195:P195"/>
    <mergeCell ref="N196:P196"/>
    <mergeCell ref="K197:M197"/>
    <mergeCell ref="K198:M198"/>
    <mergeCell ref="N197:P197"/>
    <mergeCell ref="N198:P198"/>
    <mergeCell ref="N194:P194"/>
    <mergeCell ref="K189:N189"/>
    <mergeCell ref="N190:P190"/>
    <mergeCell ref="K190:M190"/>
    <mergeCell ref="K194:M194"/>
    <mergeCell ref="K191:M191"/>
    <mergeCell ref="H210:J210"/>
    <mergeCell ref="H216:J216"/>
    <mergeCell ref="H215:J215"/>
    <mergeCell ref="H214:J214"/>
    <mergeCell ref="H213:J213"/>
    <mergeCell ref="K214:M214"/>
    <mergeCell ref="K213:M213"/>
    <mergeCell ref="K212:M212"/>
    <mergeCell ref="K185:M185"/>
    <mergeCell ref="K195:M195"/>
    <mergeCell ref="K196:M196"/>
    <mergeCell ref="K211:M211"/>
    <mergeCell ref="K210:M210"/>
    <mergeCell ref="K209:M209"/>
    <mergeCell ref="K208:M208"/>
    <mergeCell ref="N185:P185"/>
    <mergeCell ref="H212:J212"/>
    <mergeCell ref="K186:M186"/>
    <mergeCell ref="K187:M187"/>
    <mergeCell ref="N186:P186"/>
    <mergeCell ref="N187:P187"/>
    <mergeCell ref="H203:J203"/>
    <mergeCell ref="K203:M203"/>
    <mergeCell ref="H209:J209"/>
    <mergeCell ref="H211:J211"/>
    <mergeCell ref="K183:M183"/>
    <mergeCell ref="N182:P182"/>
    <mergeCell ref="N183:P183"/>
    <mergeCell ref="K184:M184"/>
    <mergeCell ref="N184:P184"/>
    <mergeCell ref="K181:M181"/>
    <mergeCell ref="N180:P180"/>
    <mergeCell ref="N181:P181"/>
    <mergeCell ref="K182:M182"/>
    <mergeCell ref="K180:M180"/>
    <mergeCell ref="K175:M175"/>
    <mergeCell ref="N175:P175"/>
    <mergeCell ref="K174:M174"/>
    <mergeCell ref="K179:M179"/>
    <mergeCell ref="N179:P179"/>
    <mergeCell ref="H208:J208"/>
    <mergeCell ref="H207:J207"/>
    <mergeCell ref="H206:J206"/>
    <mergeCell ref="H169:I169"/>
    <mergeCell ref="I191:J191"/>
    <mergeCell ref="H192:I192"/>
    <mergeCell ref="A171:G171"/>
    <mergeCell ref="H171:J171"/>
    <mergeCell ref="H205:J205"/>
    <mergeCell ref="H204:J204"/>
    <mergeCell ref="A179:G179"/>
    <mergeCell ref="H174:J174"/>
    <mergeCell ref="H175:J175"/>
    <mergeCell ref="H172:J172"/>
    <mergeCell ref="H173:J173"/>
    <mergeCell ref="A194:G194"/>
    <mergeCell ref="N164:P164"/>
    <mergeCell ref="N165:P165"/>
    <mergeCell ref="K164:M164"/>
    <mergeCell ref="K165:M165"/>
    <mergeCell ref="A6:P6"/>
    <mergeCell ref="A163:G163"/>
    <mergeCell ref="A1:B1"/>
    <mergeCell ref="I4:N4"/>
    <mergeCell ref="A5:P5"/>
    <mergeCell ref="K163:M163"/>
    <mergeCell ref="N163:P163"/>
    <mergeCell ref="J1:O1"/>
    <mergeCell ref="J2:O2"/>
    <mergeCell ref="J3:O3"/>
    <mergeCell ref="K215:M215"/>
    <mergeCell ref="K220:M220"/>
    <mergeCell ref="K219:M219"/>
    <mergeCell ref="K218:M218"/>
    <mergeCell ref="K217:M217"/>
    <mergeCell ref="N257:P257"/>
    <mergeCell ref="K257:M257"/>
    <mergeCell ref="K266:M266"/>
    <mergeCell ref="K216:M216"/>
    <mergeCell ref="K221:M221"/>
    <mergeCell ref="N223:P223"/>
    <mergeCell ref="N229:P229"/>
    <mergeCell ref="K229:M229"/>
    <mergeCell ref="J224:K224"/>
    <mergeCell ref="K226:N226"/>
    <mergeCell ref="K281:M281"/>
    <mergeCell ref="N281:P281"/>
    <mergeCell ref="K282:M282"/>
    <mergeCell ref="N282:P282"/>
    <mergeCell ref="A285:G285"/>
    <mergeCell ref="K287:M287"/>
    <mergeCell ref="N287:P287"/>
    <mergeCell ref="K288:M288"/>
    <mergeCell ref="N288:P288"/>
    <mergeCell ref="N286:P286"/>
    <mergeCell ref="N285:P285"/>
    <mergeCell ref="K286:M286"/>
    <mergeCell ref="K285:M285"/>
    <mergeCell ref="N311:P311"/>
    <mergeCell ref="E312:G312"/>
    <mergeCell ref="H312:J312"/>
    <mergeCell ref="K312:M312"/>
    <mergeCell ref="N312:P312"/>
    <mergeCell ref="E311:G311"/>
    <mergeCell ref="H311:J311"/>
    <mergeCell ref="K311:M311"/>
    <mergeCell ref="A316:J316"/>
    <mergeCell ref="K324:M324"/>
    <mergeCell ref="N324:P324"/>
    <mergeCell ref="K325:M325"/>
    <mergeCell ref="N325:P325"/>
    <mergeCell ref="N316:P316"/>
    <mergeCell ref="K317:M317"/>
    <mergeCell ref="N318:P318"/>
    <mergeCell ref="N317:P317"/>
    <mergeCell ref="K316:M316"/>
    <mergeCell ref="A329:J329"/>
    <mergeCell ref="K337:M337"/>
    <mergeCell ref="N337:P337"/>
    <mergeCell ref="A340:G340"/>
    <mergeCell ref="K332:M332"/>
    <mergeCell ref="K331:M331"/>
    <mergeCell ref="N332:P332"/>
    <mergeCell ref="N331:P331"/>
    <mergeCell ref="K334:M334"/>
    <mergeCell ref="K333:M333"/>
    <mergeCell ref="N354:P354"/>
    <mergeCell ref="N355:P355"/>
    <mergeCell ref="K345:M345"/>
    <mergeCell ref="N345:P345"/>
    <mergeCell ref="K346:M346"/>
    <mergeCell ref="N346:P346"/>
    <mergeCell ref="B307:D307"/>
    <mergeCell ref="B308:D308"/>
    <mergeCell ref="I356:P356"/>
    <mergeCell ref="I357:P357"/>
    <mergeCell ref="K348:N348"/>
    <mergeCell ref="E351:G351"/>
    <mergeCell ref="H351:M351"/>
    <mergeCell ref="N353:P353"/>
    <mergeCell ref="N352:P352"/>
    <mergeCell ref="N351:P351"/>
    <mergeCell ref="B311:D311"/>
    <mergeCell ref="B312:D312"/>
    <mergeCell ref="D291:E291"/>
    <mergeCell ref="D292:E292"/>
    <mergeCell ref="D293:E293"/>
    <mergeCell ref="D299:E299"/>
    <mergeCell ref="B303:D303"/>
    <mergeCell ref="B304:D304"/>
    <mergeCell ref="B309:D309"/>
    <mergeCell ref="B310:D310"/>
    <mergeCell ref="K305:M305"/>
    <mergeCell ref="N305:P305"/>
    <mergeCell ref="B306:D306"/>
    <mergeCell ref="E306:G306"/>
    <mergeCell ref="H306:J306"/>
    <mergeCell ref="K306:M306"/>
    <mergeCell ref="N306:P306"/>
    <mergeCell ref="B305:D305"/>
    <mergeCell ref="E305:G305"/>
    <mergeCell ref="H305:J305"/>
    <mergeCell ref="E307:G307"/>
    <mergeCell ref="H307:J307"/>
    <mergeCell ref="K307:M307"/>
    <mergeCell ref="N307:P307"/>
    <mergeCell ref="E308:G308"/>
    <mergeCell ref="H308:J308"/>
    <mergeCell ref="K308:M308"/>
    <mergeCell ref="N308:P308"/>
  </mergeCells>
  <printOptions horizontalCentered="1"/>
  <pageMargins left="0.5" right="0.25" top="0.75" bottom="0.75" header="0.25" footer="0.5"/>
  <pageSetup horizontalDpi="600" verticalDpi="600" orientation="portrait" paperSize="9" r:id="rId1"/>
  <headerFooter alignWithMargins="0">
    <oddFooter>&amp;C&amp;"Arial,Italic"&amp;7&amp;A&amp;R&amp;8&amp;P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 I3,I5,I7</cp:lastModifiedBy>
  <cp:lastPrinted>2015-10-26T01:56:27Z</cp:lastPrinted>
  <dcterms:created xsi:type="dcterms:W3CDTF">2011-01-11T01:32:30Z</dcterms:created>
  <dcterms:modified xsi:type="dcterms:W3CDTF">2015-10-26T09:02:34Z</dcterms:modified>
  <cp:category/>
  <cp:version/>
  <cp:contentType/>
  <cp:contentStatus/>
</cp:coreProperties>
</file>